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109"/>
  <workbookPr/>
  <mc:AlternateContent xmlns:mc="http://schemas.openxmlformats.org/markup-compatibility/2006">
    <mc:Choice Requires="x15">
      <x15ac:absPath xmlns:x15ac="http://schemas.microsoft.com/office/spreadsheetml/2010/11/ac" url="/Volumes/MIPHome/camille1/SVRG Stuff/Elder Vaccine Study 2014/Vaccine Manuscript/ELISA Readings/p26 Viral Load ELISAs/"/>
    </mc:Choice>
  </mc:AlternateContent>
  <bookViews>
    <workbookView xWindow="0" yWindow="460" windowWidth="18880" windowHeight="12720"/>
  </bookViews>
  <sheets>
    <sheet name="Sheet1" sheetId="1" r:id="rId1"/>
  </sheets>
  <calcPr calcId="15251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3" i="1" l="1"/>
  <c r="I53" i="1"/>
  <c r="E53" i="1"/>
  <c r="D53" i="1"/>
  <c r="J52" i="1"/>
  <c r="I52" i="1"/>
  <c r="E52" i="1"/>
  <c r="D52" i="1"/>
  <c r="J51" i="1"/>
  <c r="I51" i="1"/>
  <c r="E51" i="1"/>
  <c r="D51" i="1"/>
  <c r="J50" i="1"/>
  <c r="I50" i="1"/>
  <c r="E50" i="1"/>
  <c r="D50" i="1"/>
  <c r="H48" i="1"/>
  <c r="C48" i="1"/>
  <c r="K39" i="1"/>
  <c r="J39" i="1"/>
  <c r="I39" i="1"/>
  <c r="I46" i="1"/>
  <c r="L38" i="1"/>
  <c r="K38" i="1"/>
  <c r="K46" i="1"/>
  <c r="I38" i="1"/>
  <c r="H38" i="1"/>
  <c r="G38" i="1"/>
  <c r="E38" i="1"/>
  <c r="D38" i="1"/>
  <c r="C38" i="1"/>
  <c r="J37" i="1"/>
  <c r="I37" i="1"/>
  <c r="E37" i="1"/>
  <c r="G36" i="1"/>
  <c r="E36" i="1"/>
  <c r="D36" i="1"/>
  <c r="C36" i="1"/>
  <c r="J35" i="1"/>
  <c r="I35" i="1"/>
  <c r="F35" i="1"/>
  <c r="E35" i="1"/>
  <c r="K34" i="1"/>
  <c r="G34" i="1"/>
  <c r="C34" i="1"/>
  <c r="J33" i="1"/>
  <c r="I33" i="1"/>
  <c r="E33" i="1"/>
  <c r="R9" i="1"/>
  <c r="J38" i="1"/>
  <c r="R6" i="1"/>
  <c r="L35" i="1"/>
  <c r="R5" i="1"/>
  <c r="J34" i="1"/>
  <c r="O10" i="1"/>
  <c r="D39" i="1"/>
  <c r="O9" i="1"/>
  <c r="F38" i="1"/>
  <c r="O6" i="1"/>
  <c r="D35" i="1"/>
  <c r="O5" i="1"/>
  <c r="F34" i="1"/>
  <c r="O3" i="1"/>
  <c r="F32" i="1"/>
  <c r="R10" i="1"/>
  <c r="L39" i="1"/>
  <c r="R8" i="1"/>
  <c r="L37" i="1"/>
  <c r="O8" i="1"/>
  <c r="D37" i="1"/>
  <c r="R7" i="1"/>
  <c r="J36" i="1"/>
  <c r="J45" i="1"/>
  <c r="O7" i="1"/>
  <c r="F36" i="1"/>
  <c r="R4" i="1"/>
  <c r="L33" i="1"/>
  <c r="O4" i="1"/>
  <c r="D33" i="1"/>
  <c r="R3" i="1"/>
  <c r="J32" i="1"/>
  <c r="J43" i="1"/>
  <c r="F45" i="1"/>
  <c r="C32" i="1"/>
  <c r="C43" i="1"/>
  <c r="G32" i="1"/>
  <c r="G43" i="1"/>
  <c r="K32" i="1"/>
  <c r="I44" i="1"/>
  <c r="K36" i="1"/>
  <c r="E39" i="1"/>
  <c r="E46" i="1"/>
  <c r="D32" i="1"/>
  <c r="D43" i="1"/>
  <c r="H32" i="1"/>
  <c r="L32" i="1"/>
  <c r="L43" i="1"/>
  <c r="F33" i="1"/>
  <c r="F43" i="1"/>
  <c r="D34" i="1"/>
  <c r="D44" i="1"/>
  <c r="H34" i="1"/>
  <c r="H44" i="1"/>
  <c r="L34" i="1"/>
  <c r="L44" i="1"/>
  <c r="F44" i="1"/>
  <c r="J44" i="1"/>
  <c r="D45" i="1"/>
  <c r="H36" i="1"/>
  <c r="H45" i="1"/>
  <c r="L36" i="1"/>
  <c r="L45" i="1"/>
  <c r="F37" i="1"/>
  <c r="D46" i="1"/>
  <c r="L46" i="1"/>
  <c r="F39" i="1"/>
  <c r="F46" i="1"/>
  <c r="J46" i="1"/>
  <c r="E32" i="1"/>
  <c r="E43" i="1"/>
  <c r="I32" i="1"/>
  <c r="I43" i="1"/>
  <c r="C33" i="1"/>
  <c r="G33" i="1"/>
  <c r="K33" i="1"/>
  <c r="E34" i="1"/>
  <c r="E44" i="1"/>
  <c r="I34" i="1"/>
  <c r="C35" i="1"/>
  <c r="C44" i="1"/>
  <c r="G35" i="1"/>
  <c r="G44" i="1"/>
  <c r="K35" i="1"/>
  <c r="K44" i="1"/>
  <c r="E45" i="1"/>
  <c r="I36" i="1"/>
  <c r="I45" i="1"/>
  <c r="C37" i="1"/>
  <c r="C45" i="1"/>
  <c r="G37" i="1"/>
  <c r="G45" i="1"/>
  <c r="K37" i="1"/>
  <c r="C39" i="1"/>
  <c r="C46" i="1"/>
  <c r="G39" i="1"/>
  <c r="G46" i="1"/>
  <c r="H33" i="1"/>
  <c r="H35" i="1"/>
  <c r="H37" i="1"/>
  <c r="H39" i="1"/>
  <c r="H46" i="1"/>
  <c r="D25" i="1"/>
  <c r="E25" i="1"/>
  <c r="F25" i="1"/>
  <c r="G25" i="1"/>
  <c r="H25" i="1"/>
  <c r="I25" i="1"/>
  <c r="J25" i="1"/>
  <c r="K25" i="1"/>
  <c r="L25" i="1"/>
  <c r="D26" i="1"/>
  <c r="E26" i="1"/>
  <c r="F26" i="1"/>
  <c r="G26" i="1"/>
  <c r="H26" i="1"/>
  <c r="I26" i="1"/>
  <c r="J26" i="1"/>
  <c r="K26" i="1"/>
  <c r="L26" i="1"/>
  <c r="D27" i="1"/>
  <c r="E27" i="1"/>
  <c r="F27" i="1"/>
  <c r="G27" i="1"/>
  <c r="H27" i="1"/>
  <c r="I27" i="1"/>
  <c r="J27" i="1"/>
  <c r="K27" i="1"/>
  <c r="L27" i="1"/>
  <c r="D28" i="1"/>
  <c r="E28" i="1"/>
  <c r="F28" i="1"/>
  <c r="G28" i="1"/>
  <c r="H28" i="1"/>
  <c r="I28" i="1"/>
  <c r="J28" i="1"/>
  <c r="K28" i="1"/>
  <c r="L28" i="1"/>
  <c r="C28" i="1"/>
  <c r="C27" i="1"/>
  <c r="C26" i="1"/>
  <c r="C25" i="1"/>
  <c r="H43" i="1"/>
  <c r="K45" i="1"/>
  <c r="K43" i="1"/>
  <c r="H15" i="1"/>
  <c r="I15" i="1"/>
  <c r="J15" i="1"/>
  <c r="K15" i="1"/>
  <c r="L15" i="1"/>
  <c r="H16" i="1"/>
  <c r="I16" i="1"/>
  <c r="J16" i="1"/>
  <c r="K16" i="1"/>
  <c r="L16" i="1"/>
  <c r="H17" i="1"/>
  <c r="I17" i="1"/>
  <c r="J17" i="1"/>
  <c r="K17" i="1"/>
  <c r="L17" i="1"/>
  <c r="H18" i="1"/>
  <c r="I18" i="1"/>
  <c r="J18" i="1"/>
  <c r="K18" i="1"/>
  <c r="L18" i="1"/>
  <c r="H19" i="1"/>
  <c r="I19" i="1"/>
  <c r="J19" i="1"/>
  <c r="K19" i="1"/>
  <c r="L19" i="1"/>
  <c r="H20" i="1"/>
  <c r="I20" i="1"/>
  <c r="J20" i="1"/>
  <c r="K20" i="1"/>
  <c r="L20" i="1"/>
  <c r="H21" i="1"/>
  <c r="I21" i="1"/>
  <c r="J21" i="1"/>
  <c r="K21" i="1"/>
  <c r="L21" i="1"/>
  <c r="L14" i="1"/>
  <c r="K14" i="1"/>
  <c r="J14" i="1"/>
  <c r="I14" i="1"/>
  <c r="H14" i="1"/>
  <c r="D15" i="1"/>
  <c r="E15" i="1"/>
  <c r="F15" i="1"/>
  <c r="G15" i="1"/>
  <c r="D16" i="1"/>
  <c r="E16" i="1"/>
  <c r="F16" i="1"/>
  <c r="G16" i="1"/>
  <c r="D17" i="1"/>
  <c r="E17" i="1"/>
  <c r="F17" i="1"/>
  <c r="G17" i="1"/>
  <c r="D18" i="1"/>
  <c r="E18" i="1"/>
  <c r="F18" i="1"/>
  <c r="G18" i="1"/>
  <c r="D19" i="1"/>
  <c r="E19" i="1"/>
  <c r="F19" i="1"/>
  <c r="G19" i="1"/>
  <c r="D20" i="1"/>
  <c r="E20" i="1"/>
  <c r="F20" i="1"/>
  <c r="G20" i="1"/>
  <c r="D21" i="1"/>
  <c r="E21" i="1"/>
  <c r="F21" i="1"/>
  <c r="G21" i="1"/>
  <c r="G14" i="1"/>
  <c r="F14" i="1"/>
  <c r="E14" i="1"/>
  <c r="D14" i="1"/>
  <c r="C15" i="1"/>
  <c r="C16" i="1"/>
  <c r="C17" i="1"/>
  <c r="C18" i="1"/>
  <c r="C19" i="1"/>
  <c r="C20" i="1"/>
  <c r="C21" i="1"/>
  <c r="C14" i="1"/>
</calcChain>
</file>

<file path=xl/sharedStrings.xml><?xml version="1.0" encoding="utf-8"?>
<sst xmlns="http://schemas.openxmlformats.org/spreadsheetml/2006/main" count="90" uniqueCount="19">
  <si>
    <t>Neg.</t>
  </si>
  <si>
    <t>Pos.</t>
  </si>
  <si>
    <t>Blank</t>
  </si>
  <si>
    <r>
      <t>10</t>
    </r>
    <r>
      <rPr>
        <sz val="11"/>
        <color theme="1"/>
        <rFont val="Calibri"/>
        <family val="2"/>
      </rPr>
      <t>µ</t>
    </r>
    <r>
      <rPr>
        <sz val="11"/>
        <color theme="1"/>
        <rFont val="Calibri"/>
        <family val="2"/>
        <scheme val="minor"/>
      </rPr>
      <t>L</t>
    </r>
  </si>
  <si>
    <t>5µL</t>
  </si>
  <si>
    <t>Day 4 Post-infection</t>
  </si>
  <si>
    <t>Day 6 Post-infection</t>
  </si>
  <si>
    <t>Naïve Samples</t>
  </si>
  <si>
    <t>Absorbance Readings @ 450nm</t>
  </si>
  <si>
    <r>
      <t xml:space="preserve">Readings </t>
    </r>
    <r>
      <rPr>
        <b/>
        <sz val="11"/>
        <color theme="1"/>
        <rFont val="Calibri"/>
        <family val="2"/>
        <scheme val="minor"/>
      </rPr>
      <t>Corrected</t>
    </r>
    <r>
      <rPr>
        <sz val="11"/>
        <color theme="1"/>
        <rFont val="Calibri"/>
        <family val="2"/>
        <scheme val="minor"/>
      </rPr>
      <t xml:space="preserve"> for Blank</t>
    </r>
  </si>
  <si>
    <t>Day 8</t>
  </si>
  <si>
    <t>Normalization</t>
  </si>
  <si>
    <t>Day 10</t>
  </si>
  <si>
    <t>Blanks</t>
  </si>
  <si>
    <t>Factor (CD134/Naive)</t>
  </si>
  <si>
    <r>
      <rPr>
        <b/>
        <sz val="11"/>
        <color theme="1"/>
        <rFont val="Calibri"/>
        <family val="2"/>
        <scheme val="minor"/>
      </rPr>
      <t>Normalized</t>
    </r>
    <r>
      <rPr>
        <sz val="11"/>
        <color theme="1"/>
        <rFont val="Calibri"/>
        <family val="2"/>
        <scheme val="minor"/>
      </rPr>
      <t xml:space="preserve"> Raw Values</t>
    </r>
  </si>
  <si>
    <r>
      <rPr>
        <b/>
        <sz val="10"/>
        <color theme="1"/>
        <rFont val="Calibri"/>
        <family val="2"/>
        <scheme val="minor"/>
      </rPr>
      <t xml:space="preserve">Normalized </t>
    </r>
    <r>
      <rPr>
        <sz val="10"/>
        <color theme="1"/>
        <rFont val="Calibri"/>
        <family val="2"/>
        <scheme val="minor"/>
      </rPr>
      <t>Averages</t>
    </r>
  </si>
  <si>
    <r>
      <rPr>
        <b/>
        <sz val="10"/>
        <color theme="1"/>
        <rFont val="Calibri"/>
        <family val="2"/>
        <scheme val="minor"/>
      </rPr>
      <t xml:space="preserve">Corrected </t>
    </r>
    <r>
      <rPr>
        <sz val="10"/>
        <color theme="1"/>
        <rFont val="Calibri"/>
        <family val="2"/>
        <scheme val="minor"/>
      </rPr>
      <t>Averages</t>
    </r>
  </si>
  <si>
    <t>% Inhibition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</si>
</sst>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59">
    <xf numFmtId="0" fontId="0" fillId="0" borderId="0" xfId="0"/>
    <xf numFmtId="0" fontId="0" fillId="0" borderId="0" xfId="0" applyBorder="1"/>
    <xf numFmtId="0" fontId="0" fillId="2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Fill="1" applyBorder="1"/>
    <xf numFmtId="164" fontId="2" fillId="0" borderId="2" xfId="0" applyNumberFormat="1" applyFont="1" applyBorder="1" applyAlignment="1">
      <alignment vertical="center"/>
    </xf>
    <xf numFmtId="164" fontId="2" fillId="0" borderId="3" xfId="0" applyNumberFormat="1" applyFont="1" applyBorder="1" applyAlignment="1">
      <alignment vertical="center"/>
    </xf>
    <xf numFmtId="164" fontId="2" fillId="0" borderId="4" xfId="0" applyNumberFormat="1" applyFont="1" applyBorder="1" applyAlignment="1">
      <alignment horizontal="right" vertical="center"/>
    </xf>
    <xf numFmtId="164" fontId="2" fillId="0" borderId="11" xfId="0" applyNumberFormat="1" applyFont="1" applyBorder="1" applyAlignment="1">
      <alignment horizontal="right" vertical="center"/>
    </xf>
    <xf numFmtId="164" fontId="2" fillId="0" borderId="8" xfId="0" applyNumberFormat="1" applyFont="1" applyBorder="1" applyAlignment="1">
      <alignment horizontal="right" vertical="center"/>
    </xf>
    <xf numFmtId="164" fontId="2" fillId="0" borderId="9" xfId="0" applyNumberFormat="1" applyFont="1" applyBorder="1" applyAlignment="1">
      <alignment horizontal="right" vertical="center"/>
    </xf>
    <xf numFmtId="164" fontId="2" fillId="0" borderId="10" xfId="0" applyNumberFormat="1" applyFont="1" applyBorder="1" applyAlignment="1">
      <alignment horizontal="right" vertical="center"/>
    </xf>
    <xf numFmtId="164" fontId="2" fillId="0" borderId="2" xfId="0" applyNumberFormat="1" applyFont="1" applyBorder="1" applyAlignment="1">
      <alignment horizontal="right" vertical="center"/>
    </xf>
    <xf numFmtId="164" fontId="2" fillId="0" borderId="3" xfId="0" applyNumberFormat="1" applyFont="1" applyBorder="1" applyAlignment="1">
      <alignment horizontal="right" vertical="center"/>
    </xf>
    <xf numFmtId="164" fontId="2" fillId="0" borderId="6" xfId="0" applyNumberFormat="1" applyFont="1" applyFill="1" applyBorder="1" applyAlignment="1">
      <alignment horizontal="right" vertical="center"/>
    </xf>
    <xf numFmtId="164" fontId="2" fillId="0" borderId="6" xfId="0" applyNumberFormat="1" applyFont="1" applyBorder="1" applyAlignment="1">
      <alignment horizontal="right" vertical="center"/>
    </xf>
    <xf numFmtId="1" fontId="2" fillId="0" borderId="4" xfId="0" applyNumberFormat="1" applyFont="1" applyBorder="1" applyAlignment="1">
      <alignment vertical="center"/>
    </xf>
    <xf numFmtId="0" fontId="0" fillId="0" borderId="0" xfId="0" applyFill="1" applyBorder="1" applyAlignment="1">
      <alignment horizontal="right" vertical="center"/>
    </xf>
    <xf numFmtId="164" fontId="2" fillId="0" borderId="5" xfId="0" applyNumberFormat="1" applyFont="1" applyBorder="1" applyAlignment="1">
      <alignment horizontal="right" vertical="center"/>
    </xf>
    <xf numFmtId="164" fontId="2" fillId="0" borderId="7" xfId="0" applyNumberFormat="1" applyFont="1" applyBorder="1" applyAlignment="1">
      <alignment horizontal="right" vertical="center"/>
    </xf>
    <xf numFmtId="164" fontId="2" fillId="0" borderId="12" xfId="0" applyNumberFormat="1" applyFont="1" applyBorder="1" applyAlignment="1">
      <alignment horizontal="right" vertical="center"/>
    </xf>
    <xf numFmtId="164" fontId="2" fillId="0" borderId="13" xfId="0" applyNumberFormat="1" applyFont="1" applyBorder="1" applyAlignment="1">
      <alignment horizontal="right" vertical="center"/>
    </xf>
    <xf numFmtId="164" fontId="2" fillId="0" borderId="2" xfId="0" applyNumberFormat="1" applyFont="1" applyFill="1" applyBorder="1" applyAlignment="1">
      <alignment horizontal="right" vertical="center"/>
    </xf>
    <xf numFmtId="164" fontId="2" fillId="0" borderId="3" xfId="0" applyNumberFormat="1" applyFont="1" applyFill="1" applyBorder="1" applyAlignment="1">
      <alignment horizontal="right" vertical="center"/>
    </xf>
    <xf numFmtId="164" fontId="2" fillId="0" borderId="4" xfId="0" applyNumberFormat="1" applyFont="1" applyFill="1" applyBorder="1" applyAlignment="1">
      <alignment horizontal="right" vertical="center"/>
    </xf>
    <xf numFmtId="164" fontId="2" fillId="0" borderId="5" xfId="0" applyNumberFormat="1" applyFont="1" applyFill="1" applyBorder="1" applyAlignment="1">
      <alignment horizontal="right" vertical="center"/>
    </xf>
    <xf numFmtId="164" fontId="2" fillId="0" borderId="7" xfId="0" applyNumberFormat="1" applyFont="1" applyFill="1" applyBorder="1" applyAlignment="1">
      <alignment horizontal="right" vertical="center"/>
    </xf>
    <xf numFmtId="164" fontId="2" fillId="0" borderId="11" xfId="0" applyNumberFormat="1" applyFont="1" applyFill="1" applyBorder="1" applyAlignment="1">
      <alignment horizontal="right" vertical="center"/>
    </xf>
    <xf numFmtId="164" fontId="2" fillId="0" borderId="12" xfId="0" applyNumberFormat="1" applyFont="1" applyFill="1" applyBorder="1" applyAlignment="1">
      <alignment horizontal="right" vertical="center"/>
    </xf>
    <xf numFmtId="164" fontId="2" fillId="0" borderId="13" xfId="0" applyNumberFormat="1" applyFont="1" applyFill="1" applyBorder="1" applyAlignment="1">
      <alignment horizontal="right" vertical="center"/>
    </xf>
    <xf numFmtId="0" fontId="0" fillId="2" borderId="1" xfId="0" applyFill="1" applyBorder="1" applyAlignment="1">
      <alignment vertical="center"/>
    </xf>
    <xf numFmtId="0" fontId="4" fillId="0" borderId="0" xfId="0" applyFont="1"/>
    <xf numFmtId="164" fontId="0" fillId="0" borderId="0" xfId="0" applyNumberFormat="1"/>
    <xf numFmtId="0" fontId="4" fillId="2" borderId="15" xfId="0" applyFont="1" applyFill="1" applyBorder="1" applyAlignment="1">
      <alignment horizontal="center"/>
    </xf>
    <xf numFmtId="0" fontId="4" fillId="2" borderId="15" xfId="0" applyFont="1" applyFill="1" applyBorder="1"/>
    <xf numFmtId="0" fontId="4" fillId="2" borderId="16" xfId="0" applyFont="1" applyFill="1" applyBorder="1" applyAlignment="1">
      <alignment horizontal="center"/>
    </xf>
    <xf numFmtId="0" fontId="4" fillId="2" borderId="16" xfId="0" applyFont="1" applyFill="1" applyBorder="1" applyAlignment="1">
      <alignment horizontal="left"/>
    </xf>
    <xf numFmtId="164" fontId="2" fillId="0" borderId="12" xfId="0" applyNumberFormat="1" applyFont="1" applyBorder="1"/>
    <xf numFmtId="164" fontId="2" fillId="0" borderId="17" xfId="0" applyNumberFormat="1" applyFont="1" applyBorder="1" applyAlignment="1">
      <alignment horizontal="right" vertical="center"/>
    </xf>
    <xf numFmtId="164" fontId="2" fillId="0" borderId="17" xfId="0" applyNumberFormat="1" applyFont="1" applyBorder="1"/>
    <xf numFmtId="164" fontId="2" fillId="0" borderId="17" xfId="0" applyNumberFormat="1" applyFont="1" applyFill="1" applyBorder="1" applyAlignment="1">
      <alignment horizontal="right" vertical="center"/>
    </xf>
    <xf numFmtId="2" fontId="2" fillId="0" borderId="2" xfId="0" applyNumberFormat="1" applyFont="1" applyBorder="1" applyAlignment="1">
      <alignment vertic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1" xfId="0" applyFill="1" applyBorder="1" applyAlignment="1">
      <alignment horizontal="right" vertical="center"/>
    </xf>
    <xf numFmtId="0" fontId="0" fillId="0" borderId="9" xfId="0" applyBorder="1" applyAlignment="1">
      <alignment horizontal="center" vertical="center" textRotation="90"/>
    </xf>
    <xf numFmtId="0" fontId="0" fillId="0" borderId="14" xfId="0" applyBorder="1" applyAlignment="1">
      <alignment horizontal="center" vertical="center" textRotation="90"/>
    </xf>
    <xf numFmtId="0" fontId="0" fillId="0" borderId="12" xfId="0" applyBorder="1" applyAlignment="1">
      <alignment horizontal="center" vertical="center" textRotation="90"/>
    </xf>
    <xf numFmtId="0" fontId="0" fillId="2" borderId="1" xfId="0" applyFill="1" applyBorder="1" applyAlignment="1">
      <alignment horizontal="center" wrapText="1"/>
    </xf>
    <xf numFmtId="0" fontId="5" fillId="0" borderId="9" xfId="0" applyFont="1" applyBorder="1" applyAlignment="1">
      <alignment horizontal="center" vertical="center" textRotation="90"/>
    </xf>
    <xf numFmtId="0" fontId="5" fillId="0" borderId="14" xfId="0" applyFont="1" applyBorder="1" applyAlignment="1">
      <alignment horizontal="center" vertical="center" textRotation="90"/>
    </xf>
    <xf numFmtId="0" fontId="5" fillId="0" borderId="12" xfId="0" applyFont="1" applyBorder="1" applyAlignment="1">
      <alignment horizontal="center" vertical="center" textRotation="90"/>
    </xf>
    <xf numFmtId="0" fontId="6" fillId="0" borderId="9" xfId="0" applyFont="1" applyBorder="1" applyAlignment="1">
      <alignment horizontal="center" vertical="center" textRotation="90"/>
    </xf>
    <xf numFmtId="0" fontId="0" fillId="2" borderId="18" xfId="0" applyFill="1" applyBorder="1" applyAlignment="1">
      <alignment horizontal="center"/>
    </xf>
    <xf numFmtId="0" fontId="0" fillId="2" borderId="19" xfId="0" applyFill="1" applyBorder="1" applyAlignment="1">
      <alignment horizontal="center"/>
    </xf>
    <xf numFmtId="0" fontId="0" fillId="2" borderId="20" xfId="0" applyFill="1" applyBorder="1" applyAlignment="1">
      <alignment horizontal="center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R58"/>
  <sheetViews>
    <sheetView tabSelected="1" topLeftCell="A39" workbookViewId="0">
      <selection activeCell="D55" sqref="D55:G58"/>
    </sheetView>
  </sheetViews>
  <sheetFormatPr baseColWidth="10" defaultColWidth="8.83203125" defaultRowHeight="15" x14ac:dyDescent="0.2"/>
  <cols>
    <col min="1" max="1" width="2.83203125" customWidth="1"/>
    <col min="2" max="2" width="9.33203125" customWidth="1"/>
    <col min="3" max="12" width="5.83203125" customWidth="1"/>
    <col min="13" max="13" width="5.1640625" customWidth="1"/>
    <col min="14" max="14" width="6.6640625" customWidth="1"/>
    <col min="15" max="15" width="12" customWidth="1"/>
    <col min="16" max="16" width="2.1640625" customWidth="1"/>
    <col min="17" max="17" width="6.83203125" customWidth="1"/>
    <col min="18" max="18" width="12.5" customWidth="1"/>
  </cols>
  <sheetData>
    <row r="1" spans="1:18" x14ac:dyDescent="0.2">
      <c r="A1" s="48" t="s">
        <v>8</v>
      </c>
      <c r="B1" s="51" t="s">
        <v>7</v>
      </c>
      <c r="C1" s="44" t="s">
        <v>5</v>
      </c>
      <c r="D1" s="45"/>
      <c r="E1" s="45"/>
      <c r="F1" s="45"/>
      <c r="G1" s="46"/>
      <c r="H1" s="44" t="s">
        <v>6</v>
      </c>
      <c r="I1" s="45"/>
      <c r="J1" s="45"/>
      <c r="K1" s="45"/>
      <c r="L1" s="46"/>
      <c r="N1" s="35" t="s">
        <v>10</v>
      </c>
      <c r="O1" s="36" t="s">
        <v>11</v>
      </c>
      <c r="P1" s="33"/>
      <c r="Q1" s="35" t="s">
        <v>12</v>
      </c>
      <c r="R1" s="36" t="s">
        <v>11</v>
      </c>
    </row>
    <row r="2" spans="1:18" ht="16" thickBot="1" x14ac:dyDescent="0.25">
      <c r="A2" s="49"/>
      <c r="B2" s="51"/>
      <c r="C2" s="2" t="s">
        <v>0</v>
      </c>
      <c r="D2" s="3" t="s">
        <v>3</v>
      </c>
      <c r="E2" s="3" t="s">
        <v>4</v>
      </c>
      <c r="F2" s="3" t="s">
        <v>1</v>
      </c>
      <c r="G2" s="4" t="s">
        <v>2</v>
      </c>
      <c r="H2" s="2" t="s">
        <v>0</v>
      </c>
      <c r="I2" s="3" t="s">
        <v>3</v>
      </c>
      <c r="J2" s="3" t="s">
        <v>4</v>
      </c>
      <c r="K2" s="3" t="s">
        <v>1</v>
      </c>
      <c r="L2" s="4" t="s">
        <v>2</v>
      </c>
      <c r="N2" s="37" t="s">
        <v>13</v>
      </c>
      <c r="O2" s="38" t="s">
        <v>14</v>
      </c>
      <c r="P2" s="33"/>
      <c r="Q2" s="37" t="s">
        <v>13</v>
      </c>
      <c r="R2" s="38" t="s">
        <v>14</v>
      </c>
    </row>
    <row r="3" spans="1:18" x14ac:dyDescent="0.2">
      <c r="A3" s="49"/>
      <c r="B3" s="47">
        <v>4456</v>
      </c>
      <c r="C3" s="14">
        <v>0.32228357952797798</v>
      </c>
      <c r="D3" s="15">
        <v>0.32800765507215202</v>
      </c>
      <c r="E3" s="15">
        <v>0.30663920908604703</v>
      </c>
      <c r="F3" s="15">
        <v>0.27471275146594898</v>
      </c>
      <c r="G3" s="9">
        <v>0.30966214295106198</v>
      </c>
      <c r="H3" s="14">
        <v>0.33070085040923702</v>
      </c>
      <c r="I3" s="15">
        <v>0.66268792448501801</v>
      </c>
      <c r="J3" s="15">
        <v>0.32114724179295601</v>
      </c>
      <c r="K3" s="15">
        <v>0.433058434730553</v>
      </c>
      <c r="L3" s="9">
        <v>0.49651290590136898</v>
      </c>
      <c r="N3" s="22">
        <v>8.1028248972451894E-2</v>
      </c>
      <c r="O3" s="39">
        <f>N3/G3</f>
        <v>0.26166662866909546</v>
      </c>
      <c r="P3" s="34"/>
      <c r="Q3" s="22">
        <v>8.2491161030132695E-2</v>
      </c>
      <c r="R3" s="39">
        <f>Q3/L3</f>
        <v>0.16614102080665624</v>
      </c>
    </row>
    <row r="4" spans="1:18" ht="16" thickBot="1" x14ac:dyDescent="0.25">
      <c r="A4" s="49"/>
      <c r="B4" s="47"/>
      <c r="C4" s="20">
        <v>0.293185547331897</v>
      </c>
      <c r="D4" s="17">
        <v>0.160701815154661</v>
      </c>
      <c r="E4" s="17">
        <v>0.195119268686089</v>
      </c>
      <c r="F4" s="17">
        <v>0.192311968138002</v>
      </c>
      <c r="G4" s="21">
        <v>0.30465336571382101</v>
      </c>
      <c r="H4" s="20">
        <v>0.246591990727695</v>
      </c>
      <c r="I4" s="17">
        <v>0.75620478891098897</v>
      </c>
      <c r="J4" s="17">
        <v>0.46261296675665498</v>
      </c>
      <c r="K4" s="17">
        <v>0.37708407128072202</v>
      </c>
      <c r="L4" s="21">
        <v>0.35937614792387501</v>
      </c>
      <c r="N4" s="40">
        <v>7.8225718268470898E-2</v>
      </c>
      <c r="O4" s="41">
        <f t="shared" ref="O4:O10" si="0">N4/G4</f>
        <v>0.25676958495168228</v>
      </c>
      <c r="P4" s="34"/>
      <c r="Q4" s="40">
        <v>8.5796552971745682E-2</v>
      </c>
      <c r="R4" s="41">
        <f t="shared" ref="R4:R10" si="1">Q4/L4</f>
        <v>0.23873747177544896</v>
      </c>
    </row>
    <row r="5" spans="1:18" x14ac:dyDescent="0.2">
      <c r="A5" s="49"/>
      <c r="B5" s="47">
        <v>4462</v>
      </c>
      <c r="C5" s="10">
        <v>0.35018891123017598</v>
      </c>
      <c r="D5" s="22">
        <v>0.22308724188660201</v>
      </c>
      <c r="E5" s="22">
        <v>0.19555047720535301</v>
      </c>
      <c r="F5" s="22">
        <v>0.20541613048472801</v>
      </c>
      <c r="G5" s="23">
        <v>0.17729299367221399</v>
      </c>
      <c r="H5" s="10">
        <v>0.20622511187516601</v>
      </c>
      <c r="I5" s="22">
        <v>0.68266967299010695</v>
      </c>
      <c r="J5" s="22">
        <v>0.51564812703309204</v>
      </c>
      <c r="K5" s="22">
        <v>0.39161155976916601</v>
      </c>
      <c r="L5" s="23">
        <v>0.32297395651726801</v>
      </c>
      <c r="N5" s="40">
        <v>7.4324054811937504E-2</v>
      </c>
      <c r="O5" s="41">
        <f t="shared" si="0"/>
        <v>0.41921597279445028</v>
      </c>
      <c r="P5" s="34"/>
      <c r="Q5" s="40">
        <v>8.03230536692872E-2</v>
      </c>
      <c r="R5" s="41">
        <f t="shared" si="1"/>
        <v>0.2486982372679101</v>
      </c>
    </row>
    <row r="6" spans="1:18" ht="16" thickBot="1" x14ac:dyDescent="0.25">
      <c r="A6" s="49"/>
      <c r="B6" s="47"/>
      <c r="C6" s="11">
        <v>0.35028539513900298</v>
      </c>
      <c r="D6" s="12">
        <v>0.179581629392709</v>
      </c>
      <c r="E6" s="12">
        <v>0.272685733221955</v>
      </c>
      <c r="F6" s="12">
        <v>0.153999522322465</v>
      </c>
      <c r="G6" s="13">
        <v>0.164127809722036</v>
      </c>
      <c r="H6" s="11">
        <v>0.23384423336589599</v>
      </c>
      <c r="I6" s="12">
        <v>0.63065987940141599</v>
      </c>
      <c r="J6" s="12">
        <v>0.63758388180717696</v>
      </c>
      <c r="K6" s="12">
        <v>0.591138336522396</v>
      </c>
      <c r="L6" s="13">
        <v>0.449849215524602</v>
      </c>
      <c r="N6" s="40">
        <v>8.6186309245774195E-2</v>
      </c>
      <c r="O6" s="41">
        <f t="shared" si="0"/>
        <v>0.52511703770212881</v>
      </c>
      <c r="P6" s="34"/>
      <c r="Q6" s="40">
        <v>8.4390383991454196E-2</v>
      </c>
      <c r="R6" s="41">
        <f t="shared" si="1"/>
        <v>0.18759704603028018</v>
      </c>
    </row>
    <row r="7" spans="1:18" x14ac:dyDescent="0.2">
      <c r="A7" s="49"/>
      <c r="B7" s="47">
        <v>4473</v>
      </c>
      <c r="C7" s="24">
        <v>0.31701451844487299</v>
      </c>
      <c r="D7" s="25">
        <v>0.16264115753838701</v>
      </c>
      <c r="E7" s="25">
        <v>0.19162954919754799</v>
      </c>
      <c r="F7" s="25">
        <v>0.228488504192456</v>
      </c>
      <c r="G7" s="26">
        <v>0.16858068692400699</v>
      </c>
      <c r="H7" s="14">
        <v>0.32007012177515498</v>
      </c>
      <c r="I7" s="15">
        <v>0.47997767001986502</v>
      </c>
      <c r="J7" s="15">
        <v>0.47349254076067898</v>
      </c>
      <c r="K7" s="15">
        <v>0.40315815893375501</v>
      </c>
      <c r="L7" s="9">
        <v>0.34654199557319898</v>
      </c>
      <c r="N7" s="42">
        <v>7.7821732825101395E-2</v>
      </c>
      <c r="O7" s="41">
        <f t="shared" si="0"/>
        <v>0.46162899348121633</v>
      </c>
      <c r="P7" s="34"/>
      <c r="Q7" s="40">
        <v>7.8905161601927704E-2</v>
      </c>
      <c r="R7" s="41">
        <f t="shared" si="1"/>
        <v>0.22769292786986567</v>
      </c>
    </row>
    <row r="8" spans="1:18" ht="16" thickBot="1" x14ac:dyDescent="0.25">
      <c r="A8" s="49"/>
      <c r="B8" s="47"/>
      <c r="C8" s="27">
        <v>0.25304260319601302</v>
      </c>
      <c r="D8" s="16">
        <v>0.19869091812637901</v>
      </c>
      <c r="E8" s="16">
        <v>0.17032319995724499</v>
      </c>
      <c r="F8" s="16">
        <v>0.18655962227770301</v>
      </c>
      <c r="G8" s="28">
        <v>0.15641348780315201</v>
      </c>
      <c r="H8" s="20">
        <v>0.29537945688052297</v>
      </c>
      <c r="I8" s="17">
        <v>0.65046817838301196</v>
      </c>
      <c r="J8" s="17">
        <v>0.30738414625184501</v>
      </c>
      <c r="K8" s="17">
        <v>0.54509143430056395</v>
      </c>
      <c r="L8" s="21">
        <v>0.25924424762773102</v>
      </c>
      <c r="N8" s="42">
        <v>9.0133813085781903E-2</v>
      </c>
      <c r="O8" s="41">
        <f t="shared" si="0"/>
        <v>0.57625345711372566</v>
      </c>
      <c r="P8" s="34"/>
      <c r="Q8" s="40">
        <v>8.5091135991826994E-2</v>
      </c>
      <c r="R8" s="41">
        <f t="shared" si="1"/>
        <v>0.32822767243814016</v>
      </c>
    </row>
    <row r="9" spans="1:18" x14ac:dyDescent="0.2">
      <c r="A9" s="49"/>
      <c r="B9" s="47">
        <v>4478</v>
      </c>
      <c r="C9" s="29">
        <v>0.217321741967022</v>
      </c>
      <c r="D9" s="30">
        <v>0.16640078789511101</v>
      </c>
      <c r="E9" s="30">
        <v>0.15315246117768899</v>
      </c>
      <c r="F9" s="30">
        <v>0.18298370128511901</v>
      </c>
      <c r="G9" s="31">
        <v>0.27860733880057498</v>
      </c>
      <c r="H9" s="10">
        <v>0.29219336971333298</v>
      </c>
      <c r="I9" s="22">
        <v>0.39846467163649202</v>
      </c>
      <c r="J9" s="22">
        <v>0.43160144166474701</v>
      </c>
      <c r="K9" s="22">
        <v>0.50359150204376701</v>
      </c>
      <c r="L9" s="23">
        <v>0.25238077159142303</v>
      </c>
      <c r="N9" s="42">
        <v>8.3165277375988694E-2</v>
      </c>
      <c r="O9" s="41">
        <f t="shared" si="0"/>
        <v>0.29850354170145449</v>
      </c>
      <c r="P9" s="34"/>
      <c r="Q9" s="40">
        <v>8.4114320429416606E-2</v>
      </c>
      <c r="R9" s="41">
        <f t="shared" si="1"/>
        <v>0.33328339516129435</v>
      </c>
    </row>
    <row r="10" spans="1:18" ht="16" thickBot="1" x14ac:dyDescent="0.25">
      <c r="A10" s="50"/>
      <c r="B10" s="47"/>
      <c r="C10" s="27">
        <v>0.27626232923016603</v>
      </c>
      <c r="D10" s="16">
        <v>0.164473654440215</v>
      </c>
      <c r="E10" s="16">
        <v>0.24784119759659501</v>
      </c>
      <c r="F10" s="16">
        <v>0.178071799467896</v>
      </c>
      <c r="G10" s="28">
        <v>0.18600056881902</v>
      </c>
      <c r="H10" s="20">
        <v>0.25902160463532098</v>
      </c>
      <c r="I10" s="17">
        <v>0.54152727631504505</v>
      </c>
      <c r="J10" s="17">
        <v>0.55250230011430701</v>
      </c>
      <c r="K10" s="17">
        <v>0.47359852185010198</v>
      </c>
      <c r="L10" s="21">
        <v>0.394294455138269</v>
      </c>
      <c r="N10" s="42">
        <v>8.3102081516878007E-2</v>
      </c>
      <c r="O10" s="41">
        <f t="shared" si="0"/>
        <v>0.44678401815930457</v>
      </c>
      <c r="P10" s="34"/>
      <c r="Q10" s="40">
        <v>9.5343530583282293E-2</v>
      </c>
      <c r="R10" s="41">
        <f t="shared" si="1"/>
        <v>0.24180794160508232</v>
      </c>
    </row>
    <row r="11" spans="1:18" ht="16" thickBot="1" x14ac:dyDescent="0.25">
      <c r="B11" s="19"/>
      <c r="C11" s="5"/>
      <c r="D11" s="6"/>
      <c r="E11" s="5"/>
      <c r="F11" s="6"/>
      <c r="G11" s="5"/>
      <c r="H11" s="1"/>
      <c r="I11" s="1"/>
      <c r="J11" s="1"/>
      <c r="K11" s="1"/>
      <c r="L11" s="1"/>
    </row>
    <row r="12" spans="1:18" x14ac:dyDescent="0.2">
      <c r="A12" s="48" t="s">
        <v>9</v>
      </c>
      <c r="B12" s="51" t="s">
        <v>7</v>
      </c>
      <c r="C12" s="44" t="s">
        <v>5</v>
      </c>
      <c r="D12" s="45"/>
      <c r="E12" s="45"/>
      <c r="F12" s="45"/>
      <c r="G12" s="46"/>
      <c r="H12" s="44" t="s">
        <v>6</v>
      </c>
      <c r="I12" s="45"/>
      <c r="J12" s="45"/>
      <c r="K12" s="45"/>
      <c r="L12" s="46"/>
    </row>
    <row r="13" spans="1:18" ht="16" thickBot="1" x14ac:dyDescent="0.25">
      <c r="A13" s="49"/>
      <c r="B13" s="51"/>
      <c r="C13" s="2" t="s">
        <v>0</v>
      </c>
      <c r="D13" s="3" t="s">
        <v>3</v>
      </c>
      <c r="E13" s="3" t="s">
        <v>4</v>
      </c>
      <c r="F13" s="3" t="s">
        <v>1</v>
      </c>
      <c r="G13" s="4" t="s">
        <v>2</v>
      </c>
      <c r="H13" s="2" t="s">
        <v>0</v>
      </c>
      <c r="I13" s="3" t="s">
        <v>3</v>
      </c>
      <c r="J13" s="3" t="s">
        <v>4</v>
      </c>
      <c r="K13" s="3" t="s">
        <v>1</v>
      </c>
      <c r="L13" s="4" t="s">
        <v>2</v>
      </c>
    </row>
    <row r="14" spans="1:18" ht="16" thickBot="1" x14ac:dyDescent="0.25">
      <c r="A14" s="49"/>
      <c r="B14" s="47">
        <v>4456</v>
      </c>
      <c r="C14" s="7">
        <f>C3-G3</f>
        <v>1.2621436576916001E-2</v>
      </c>
      <c r="D14" s="8">
        <f>D3-G3</f>
        <v>1.8345512121090035E-2</v>
      </c>
      <c r="E14" s="8">
        <f>E3-G3</f>
        <v>-3.022933865014954E-3</v>
      </c>
      <c r="F14" s="8">
        <f>F3-G3</f>
        <v>-3.4949391485113002E-2</v>
      </c>
      <c r="G14" s="18">
        <f>G3-G3</f>
        <v>0</v>
      </c>
      <c r="H14" s="7">
        <f>H3-L3</f>
        <v>-0.16581205549213196</v>
      </c>
      <c r="I14" s="8">
        <f>I3-L3</f>
        <v>0.16617501858364903</v>
      </c>
      <c r="J14" s="8">
        <f>J3-L3</f>
        <v>-0.17536566410841298</v>
      </c>
      <c r="K14" s="8">
        <f>K3-L3</f>
        <v>-6.3454471170815985E-2</v>
      </c>
      <c r="L14" s="18">
        <f>L3-L3</f>
        <v>0</v>
      </c>
    </row>
    <row r="15" spans="1:18" ht="16" thickBot="1" x14ac:dyDescent="0.25">
      <c r="A15" s="49"/>
      <c r="B15" s="47"/>
      <c r="C15" s="7">
        <f t="shared" ref="C15:C21" si="2">C4-G4</f>
        <v>-1.1467818381924011E-2</v>
      </c>
      <c r="D15" s="8">
        <f t="shared" ref="D15:D21" si="3">D4-G4</f>
        <v>-0.14395155055916001</v>
      </c>
      <c r="E15" s="8">
        <f t="shared" ref="E15:E21" si="4">E4-G4</f>
        <v>-0.10953409702773201</v>
      </c>
      <c r="F15" s="8">
        <f t="shared" ref="F15:F21" si="5">F4-G4</f>
        <v>-0.11234139757581901</v>
      </c>
      <c r="G15" s="18">
        <f t="shared" ref="G15:G21" si="6">G4-G4</f>
        <v>0</v>
      </c>
      <c r="H15" s="7">
        <f t="shared" ref="H15:H21" si="7">H4-L4</f>
        <v>-0.11278415719618001</v>
      </c>
      <c r="I15" s="8">
        <f t="shared" ref="I15:I21" si="8">I4-L4</f>
        <v>0.39682864098711396</v>
      </c>
      <c r="J15" s="8">
        <f t="shared" ref="J15:J21" si="9">J4-L4</f>
        <v>0.10323681883277996</v>
      </c>
      <c r="K15" s="8">
        <f t="shared" ref="K15:K21" si="10">K4-L4</f>
        <v>1.7707923356847011E-2</v>
      </c>
      <c r="L15" s="18">
        <f t="shared" ref="L15:L21" si="11">L4-L4</f>
        <v>0</v>
      </c>
    </row>
    <row r="16" spans="1:18" ht="16" thickBot="1" x14ac:dyDescent="0.25">
      <c r="A16" s="49"/>
      <c r="B16" s="47">
        <v>4462</v>
      </c>
      <c r="C16" s="7">
        <f t="shared" si="2"/>
        <v>0.17289591755796199</v>
      </c>
      <c r="D16" s="8">
        <f t="shared" si="3"/>
        <v>4.5794248214388017E-2</v>
      </c>
      <c r="E16" s="8">
        <f t="shared" si="4"/>
        <v>1.8257483533139024E-2</v>
      </c>
      <c r="F16" s="8">
        <f t="shared" si="5"/>
        <v>2.8123136812514021E-2</v>
      </c>
      <c r="G16" s="18">
        <f t="shared" si="6"/>
        <v>0</v>
      </c>
      <c r="H16" s="7">
        <f t="shared" si="7"/>
        <v>-0.116748844642102</v>
      </c>
      <c r="I16" s="8">
        <f t="shared" si="8"/>
        <v>0.35969571647283893</v>
      </c>
      <c r="J16" s="8">
        <f t="shared" si="9"/>
        <v>0.19267417051582403</v>
      </c>
      <c r="K16" s="8">
        <f t="shared" si="10"/>
        <v>6.8637603251897994E-2</v>
      </c>
      <c r="L16" s="18">
        <f t="shared" si="11"/>
        <v>0</v>
      </c>
    </row>
    <row r="17" spans="1:12" ht="16" thickBot="1" x14ac:dyDescent="0.25">
      <c r="A17" s="49"/>
      <c r="B17" s="47"/>
      <c r="C17" s="7">
        <f t="shared" si="2"/>
        <v>0.18615758541696698</v>
      </c>
      <c r="D17" s="8">
        <f t="shared" si="3"/>
        <v>1.5453819670672997E-2</v>
      </c>
      <c r="E17" s="8">
        <f t="shared" si="4"/>
        <v>0.108557923499919</v>
      </c>
      <c r="F17" s="8">
        <f t="shared" si="5"/>
        <v>-1.0128287399571001E-2</v>
      </c>
      <c r="G17" s="18">
        <f t="shared" si="6"/>
        <v>0</v>
      </c>
      <c r="H17" s="7">
        <f t="shared" si="7"/>
        <v>-0.216004982158706</v>
      </c>
      <c r="I17" s="8">
        <f t="shared" si="8"/>
        <v>0.18081066387681399</v>
      </c>
      <c r="J17" s="8">
        <f t="shared" si="9"/>
        <v>0.18773466628257496</v>
      </c>
      <c r="K17" s="8">
        <f t="shared" si="10"/>
        <v>0.141289120997794</v>
      </c>
      <c r="L17" s="18">
        <f t="shared" si="11"/>
        <v>0</v>
      </c>
    </row>
    <row r="18" spans="1:12" ht="16" thickBot="1" x14ac:dyDescent="0.25">
      <c r="A18" s="49"/>
      <c r="B18" s="47">
        <v>4473</v>
      </c>
      <c r="C18" s="7">
        <f t="shared" si="2"/>
        <v>0.14843383152086601</v>
      </c>
      <c r="D18" s="8">
        <f t="shared" si="3"/>
        <v>-5.9395293856199793E-3</v>
      </c>
      <c r="E18" s="8">
        <f t="shared" si="4"/>
        <v>2.3048862273540999E-2</v>
      </c>
      <c r="F18" s="8">
        <f t="shared" si="5"/>
        <v>5.9907817268449015E-2</v>
      </c>
      <c r="G18" s="18">
        <f t="shared" si="6"/>
        <v>0</v>
      </c>
      <c r="H18" s="7">
        <f t="shared" si="7"/>
        <v>-2.6471873798043999E-2</v>
      </c>
      <c r="I18" s="8">
        <f t="shared" si="8"/>
        <v>0.13343567444666604</v>
      </c>
      <c r="J18" s="8">
        <f t="shared" si="9"/>
        <v>0.12695054518748</v>
      </c>
      <c r="K18" s="8">
        <f t="shared" si="10"/>
        <v>5.6616163360556027E-2</v>
      </c>
      <c r="L18" s="18">
        <f t="shared" si="11"/>
        <v>0</v>
      </c>
    </row>
    <row r="19" spans="1:12" ht="16" thickBot="1" x14ac:dyDescent="0.25">
      <c r="A19" s="49"/>
      <c r="B19" s="47"/>
      <c r="C19" s="7">
        <f t="shared" si="2"/>
        <v>9.6629115392861009E-2</v>
      </c>
      <c r="D19" s="8">
        <f t="shared" si="3"/>
        <v>4.2277430323227005E-2</v>
      </c>
      <c r="E19" s="8">
        <f t="shared" si="4"/>
        <v>1.3909712154092979E-2</v>
      </c>
      <c r="F19" s="8">
        <f t="shared" si="5"/>
        <v>3.0146134474551001E-2</v>
      </c>
      <c r="G19" s="18">
        <f t="shared" si="6"/>
        <v>0</v>
      </c>
      <c r="H19" s="7">
        <f t="shared" si="7"/>
        <v>3.6135209252791956E-2</v>
      </c>
      <c r="I19" s="8">
        <f t="shared" si="8"/>
        <v>0.39122393075528095</v>
      </c>
      <c r="J19" s="8">
        <f t="shared" si="9"/>
        <v>4.8139898624113997E-2</v>
      </c>
      <c r="K19" s="8">
        <f t="shared" si="10"/>
        <v>0.28584718667283293</v>
      </c>
      <c r="L19" s="18">
        <f t="shared" si="11"/>
        <v>0</v>
      </c>
    </row>
    <row r="20" spans="1:12" ht="16" thickBot="1" x14ac:dyDescent="0.25">
      <c r="A20" s="49"/>
      <c r="B20" s="47">
        <v>4478</v>
      </c>
      <c r="C20" s="7">
        <f t="shared" si="2"/>
        <v>-6.1285596833552974E-2</v>
      </c>
      <c r="D20" s="8">
        <f t="shared" si="3"/>
        <v>-0.11220655090546397</v>
      </c>
      <c r="E20" s="8">
        <f t="shared" si="4"/>
        <v>-0.12545487762288599</v>
      </c>
      <c r="F20" s="8">
        <f t="shared" si="5"/>
        <v>-9.5623637515455967E-2</v>
      </c>
      <c r="G20" s="18">
        <f t="shared" si="6"/>
        <v>0</v>
      </c>
      <c r="H20" s="7">
        <f t="shared" si="7"/>
        <v>3.9812598121909959E-2</v>
      </c>
      <c r="I20" s="8">
        <f t="shared" si="8"/>
        <v>0.14608390004506899</v>
      </c>
      <c r="J20" s="8">
        <f t="shared" si="9"/>
        <v>0.17922067007332398</v>
      </c>
      <c r="K20" s="8">
        <f t="shared" si="10"/>
        <v>0.25121073045234399</v>
      </c>
      <c r="L20" s="18">
        <f t="shared" si="11"/>
        <v>0</v>
      </c>
    </row>
    <row r="21" spans="1:12" x14ac:dyDescent="0.2">
      <c r="A21" s="50"/>
      <c r="B21" s="47"/>
      <c r="C21" s="7">
        <f t="shared" si="2"/>
        <v>9.026176041114603E-2</v>
      </c>
      <c r="D21" s="8">
        <f t="shared" si="3"/>
        <v>-2.1526914378804995E-2</v>
      </c>
      <c r="E21" s="8">
        <f t="shared" si="4"/>
        <v>6.1840628777575013E-2</v>
      </c>
      <c r="F21" s="8">
        <f t="shared" si="5"/>
        <v>-7.9287693511239932E-3</v>
      </c>
      <c r="G21" s="18">
        <f t="shared" si="6"/>
        <v>0</v>
      </c>
      <c r="H21" s="7">
        <f t="shared" si="7"/>
        <v>-0.13527285050294802</v>
      </c>
      <c r="I21" s="8">
        <f t="shared" si="8"/>
        <v>0.14723282117677605</v>
      </c>
      <c r="J21" s="8">
        <f t="shared" si="9"/>
        <v>0.15820784497603801</v>
      </c>
      <c r="K21" s="8">
        <f t="shared" si="10"/>
        <v>7.9304066711832988E-2</v>
      </c>
      <c r="L21" s="18">
        <f t="shared" si="11"/>
        <v>0</v>
      </c>
    </row>
    <row r="22" spans="1:12" ht="16" thickBot="1" x14ac:dyDescent="0.25">
      <c r="B22" s="19"/>
      <c r="C22" s="5"/>
      <c r="D22" s="6"/>
      <c r="E22" s="5"/>
      <c r="F22" s="6"/>
      <c r="G22" s="5"/>
      <c r="H22" s="1"/>
      <c r="I22" s="1"/>
      <c r="J22" s="1"/>
      <c r="K22" s="1"/>
      <c r="L22" s="1"/>
    </row>
    <row r="23" spans="1:12" x14ac:dyDescent="0.2">
      <c r="A23" s="52" t="s">
        <v>17</v>
      </c>
      <c r="B23" s="51" t="s">
        <v>7</v>
      </c>
      <c r="C23" s="44" t="s">
        <v>5</v>
      </c>
      <c r="D23" s="45"/>
      <c r="E23" s="45"/>
      <c r="F23" s="45"/>
      <c r="G23" s="46"/>
      <c r="H23" s="44" t="s">
        <v>6</v>
      </c>
      <c r="I23" s="45"/>
      <c r="J23" s="45"/>
      <c r="K23" s="45"/>
      <c r="L23" s="46"/>
    </row>
    <row r="24" spans="1:12" ht="16" thickBot="1" x14ac:dyDescent="0.25">
      <c r="A24" s="53"/>
      <c r="B24" s="51"/>
      <c r="C24" s="2" t="s">
        <v>0</v>
      </c>
      <c r="D24" s="3" t="s">
        <v>3</v>
      </c>
      <c r="E24" s="3" t="s">
        <v>4</v>
      </c>
      <c r="F24" s="3" t="s">
        <v>1</v>
      </c>
      <c r="G24" s="4" t="s">
        <v>2</v>
      </c>
      <c r="H24" s="2" t="s">
        <v>0</v>
      </c>
      <c r="I24" s="3" t="s">
        <v>3</v>
      </c>
      <c r="J24" s="3" t="s">
        <v>4</v>
      </c>
      <c r="K24" s="3" t="s">
        <v>1</v>
      </c>
      <c r="L24" s="4" t="s">
        <v>2</v>
      </c>
    </row>
    <row r="25" spans="1:12" ht="16" thickBot="1" x14ac:dyDescent="0.25">
      <c r="A25" s="53"/>
      <c r="B25" s="32">
        <v>4456</v>
      </c>
      <c r="C25" s="7">
        <f>(C14+C15)/2</f>
        <v>5.7680909749599496E-4</v>
      </c>
      <c r="D25" s="7">
        <f t="shared" ref="D25:L25" si="12">(D14+D15)/2</f>
        <v>-6.2803019219034986E-2</v>
      </c>
      <c r="E25" s="7">
        <f t="shared" si="12"/>
        <v>-5.6278515446373481E-2</v>
      </c>
      <c r="F25" s="7">
        <f t="shared" si="12"/>
        <v>-7.3645394530466007E-2</v>
      </c>
      <c r="G25" s="7">
        <f t="shared" si="12"/>
        <v>0</v>
      </c>
      <c r="H25" s="7">
        <f t="shared" si="12"/>
        <v>-0.13929810634415599</v>
      </c>
      <c r="I25" s="7">
        <f t="shared" si="12"/>
        <v>0.28150182978538152</v>
      </c>
      <c r="J25" s="7">
        <f t="shared" si="12"/>
        <v>-3.6064422637816507E-2</v>
      </c>
      <c r="K25" s="7">
        <f t="shared" si="12"/>
        <v>-2.2873273906984487E-2</v>
      </c>
      <c r="L25" s="7">
        <f t="shared" si="12"/>
        <v>0</v>
      </c>
    </row>
    <row r="26" spans="1:12" ht="16" thickBot="1" x14ac:dyDescent="0.25">
      <c r="A26" s="53"/>
      <c r="B26" s="32">
        <v>4462</v>
      </c>
      <c r="C26" s="7">
        <f>(C16+C17)/2</f>
        <v>0.1795267514874645</v>
      </c>
      <c r="D26" s="7">
        <f t="shared" ref="D26:L26" si="13">(D16+D17)/2</f>
        <v>3.0624033942530507E-2</v>
      </c>
      <c r="E26" s="7">
        <f t="shared" si="13"/>
        <v>6.340770351652901E-2</v>
      </c>
      <c r="F26" s="7">
        <f t="shared" si="13"/>
        <v>8.9974247064715102E-3</v>
      </c>
      <c r="G26" s="7">
        <f t="shared" si="13"/>
        <v>0</v>
      </c>
      <c r="H26" s="7">
        <f t="shared" si="13"/>
        <v>-0.166376913400404</v>
      </c>
      <c r="I26" s="7">
        <f t="shared" si="13"/>
        <v>0.27025319017482646</v>
      </c>
      <c r="J26" s="7">
        <f t="shared" si="13"/>
        <v>0.19020441839919949</v>
      </c>
      <c r="K26" s="7">
        <f t="shared" si="13"/>
        <v>0.104963362124846</v>
      </c>
      <c r="L26" s="7">
        <f t="shared" si="13"/>
        <v>0</v>
      </c>
    </row>
    <row r="27" spans="1:12" ht="16" thickBot="1" x14ac:dyDescent="0.25">
      <c r="A27" s="53"/>
      <c r="B27" s="32">
        <v>4473</v>
      </c>
      <c r="C27" s="7">
        <f>(C18+C19)/2</f>
        <v>0.12253147345686351</v>
      </c>
      <c r="D27" s="7">
        <f t="shared" ref="D27:L27" si="14">(D18+D19)/2</f>
        <v>1.8168950468803513E-2</v>
      </c>
      <c r="E27" s="7">
        <f t="shared" si="14"/>
        <v>1.8479287213816989E-2</v>
      </c>
      <c r="F27" s="7">
        <f t="shared" si="14"/>
        <v>4.5026975871500008E-2</v>
      </c>
      <c r="G27" s="7">
        <f t="shared" si="14"/>
        <v>0</v>
      </c>
      <c r="H27" s="7">
        <f t="shared" si="14"/>
        <v>4.8316677273739783E-3</v>
      </c>
      <c r="I27" s="7">
        <f t="shared" si="14"/>
        <v>0.26232980260097349</v>
      </c>
      <c r="J27" s="7">
        <f t="shared" si="14"/>
        <v>8.7545221905796999E-2</v>
      </c>
      <c r="K27" s="7">
        <f t="shared" si="14"/>
        <v>0.17123167501669448</v>
      </c>
      <c r="L27" s="7">
        <f t="shared" si="14"/>
        <v>0</v>
      </c>
    </row>
    <row r="28" spans="1:12" x14ac:dyDescent="0.2">
      <c r="A28" s="54"/>
      <c r="B28" s="32">
        <v>4478</v>
      </c>
      <c r="C28" s="7">
        <f>(C20+C21)/2</f>
        <v>1.4488081788796528E-2</v>
      </c>
      <c r="D28" s="7">
        <f t="shared" ref="D28:L28" si="15">(D20+D21)/2</f>
        <v>-6.6866732642134483E-2</v>
      </c>
      <c r="E28" s="7">
        <f t="shared" si="15"/>
        <v>-3.1807124422655486E-2</v>
      </c>
      <c r="F28" s="7">
        <f t="shared" si="15"/>
        <v>-5.177620343328998E-2</v>
      </c>
      <c r="G28" s="7">
        <f t="shared" si="15"/>
        <v>0</v>
      </c>
      <c r="H28" s="7">
        <f t="shared" si="15"/>
        <v>-4.7730126190519029E-2</v>
      </c>
      <c r="I28" s="7">
        <f t="shared" si="15"/>
        <v>0.14665836061092252</v>
      </c>
      <c r="J28" s="7">
        <f t="shared" si="15"/>
        <v>0.168714257524681</v>
      </c>
      <c r="K28" s="7">
        <f t="shared" si="15"/>
        <v>0.16525739858208849</v>
      </c>
      <c r="L28" s="7">
        <f t="shared" si="15"/>
        <v>0</v>
      </c>
    </row>
    <row r="29" spans="1:12" ht="16" thickBot="1" x14ac:dyDescent="0.25"/>
    <row r="30" spans="1:12" ht="15" customHeight="1" x14ac:dyDescent="0.2">
      <c r="A30" s="48" t="s">
        <v>15</v>
      </c>
      <c r="B30" s="51" t="s">
        <v>7</v>
      </c>
      <c r="C30" s="44" t="s">
        <v>5</v>
      </c>
      <c r="D30" s="45"/>
      <c r="E30" s="45"/>
      <c r="F30" s="45"/>
      <c r="G30" s="46"/>
      <c r="H30" s="44" t="s">
        <v>6</v>
      </c>
      <c r="I30" s="45"/>
      <c r="J30" s="45"/>
      <c r="K30" s="45"/>
      <c r="L30" s="46"/>
    </row>
    <row r="31" spans="1:12" ht="16" thickBot="1" x14ac:dyDescent="0.25">
      <c r="A31" s="49"/>
      <c r="B31" s="51"/>
      <c r="C31" s="2" t="s">
        <v>0</v>
      </c>
      <c r="D31" s="3" t="s">
        <v>3</v>
      </c>
      <c r="E31" s="3" t="s">
        <v>4</v>
      </c>
      <c r="F31" s="3" t="s">
        <v>1</v>
      </c>
      <c r="G31" s="4" t="s">
        <v>2</v>
      </c>
      <c r="H31" s="2" t="s">
        <v>0</v>
      </c>
      <c r="I31" s="3" t="s">
        <v>3</v>
      </c>
      <c r="J31" s="3" t="s">
        <v>4</v>
      </c>
      <c r="K31" s="3" t="s">
        <v>1</v>
      </c>
      <c r="L31" s="4" t="s">
        <v>2</v>
      </c>
    </row>
    <row r="32" spans="1:12" ht="16" thickBot="1" x14ac:dyDescent="0.25">
      <c r="A32" s="49"/>
      <c r="B32" s="47">
        <v>4456</v>
      </c>
      <c r="C32" s="14">
        <f>C3*O3</f>
        <v>8.4330857730494313E-2</v>
      </c>
      <c r="D32" s="14">
        <f>D3*O3</f>
        <v>8.5828657280385551E-2</v>
      </c>
      <c r="E32" s="14">
        <f>E3*O3</f>
        <v>8.0237248059303795E-2</v>
      </c>
      <c r="F32" s="14">
        <f>F3*O3</f>
        <v>7.1883159528505977E-2</v>
      </c>
      <c r="G32" s="14">
        <f>G3*O3</f>
        <v>8.1028248972451894E-2</v>
      </c>
      <c r="H32" s="14">
        <f>H3*R3</f>
        <v>5.4942976868619965E-2</v>
      </c>
      <c r="I32" s="14">
        <f>I3*R3</f>
        <v>0.11009964825018521</v>
      </c>
      <c r="J32" s="14">
        <f>J3*R3</f>
        <v>5.3355730580723765E-2</v>
      </c>
      <c r="K32" s="14">
        <f>K3*R3</f>
        <v>7.1948770415066796E-2</v>
      </c>
      <c r="L32" s="14">
        <f>L3*R3</f>
        <v>8.2491161030132695E-2</v>
      </c>
    </row>
    <row r="33" spans="1:12" ht="16" thickBot="1" x14ac:dyDescent="0.25">
      <c r="A33" s="49"/>
      <c r="B33" s="47"/>
      <c r="C33" s="14">
        <f t="shared" ref="C33:C39" si="16">C4*O4</f>
        <v>7.5281131302242996E-2</v>
      </c>
      <c r="D33" s="14">
        <f t="shared" ref="D33:D39" si="17">D4*O4</f>
        <v>4.1263338378244273E-2</v>
      </c>
      <c r="E33" s="14">
        <f t="shared" ref="E33:E39" si="18">E4*O4</f>
        <v>5.0100693636602849E-2</v>
      </c>
      <c r="F33" s="14">
        <f t="shared" ref="F33:F39" si="19">F4*O4</f>
        <v>4.9379864240035924E-2</v>
      </c>
      <c r="G33" s="14">
        <f t="shared" ref="G33:G39" si="20">G4*O4</f>
        <v>7.8225718268470898E-2</v>
      </c>
      <c r="H33" s="14">
        <f t="shared" ref="H33:H39" si="21">H4*R4</f>
        <v>5.8870748426404856E-2</v>
      </c>
      <c r="I33" s="14">
        <f t="shared" ref="I33:I39" si="22">I4*R4</f>
        <v>0.18053441944909657</v>
      </c>
      <c r="J33" s="14">
        <f t="shared" ref="J33:J39" si="23">J4*R4</f>
        <v>0.11044305009402362</v>
      </c>
      <c r="K33" s="14">
        <f t="shared" ref="K33:K39" si="24">K4*R4</f>
        <v>9.0024097824352764E-2</v>
      </c>
      <c r="L33" s="14">
        <f t="shared" ref="L33:L39" si="25">L4*R4</f>
        <v>8.5796552971745682E-2</v>
      </c>
    </row>
    <row r="34" spans="1:12" ht="16" thickBot="1" x14ac:dyDescent="0.25">
      <c r="A34" s="49"/>
      <c r="B34" s="47">
        <v>4462</v>
      </c>
      <c r="C34" s="14">
        <f t="shared" si="16"/>
        <v>0.14680478508318762</v>
      </c>
      <c r="D34" s="14">
        <f t="shared" si="17"/>
        <v>9.3521735125522698E-2</v>
      </c>
      <c r="E34" s="14">
        <f t="shared" si="18"/>
        <v>8.1977883532061036E-2</v>
      </c>
      <c r="F34" s="14">
        <f t="shared" si="19"/>
        <v>8.6113722968826981E-2</v>
      </c>
      <c r="G34" s="14">
        <f t="shared" si="20"/>
        <v>7.4324054811937504E-2</v>
      </c>
      <c r="H34" s="14">
        <f t="shared" si="21"/>
        <v>5.1287821803731343E-2</v>
      </c>
      <c r="I34" s="14">
        <f t="shared" si="22"/>
        <v>0.16977874430890022</v>
      </c>
      <c r="J34" s="14">
        <f t="shared" si="23"/>
        <v>0.12824078024362937</v>
      </c>
      <c r="K34" s="14">
        <f t="shared" si="24"/>
        <v>9.739310460832841E-2</v>
      </c>
      <c r="L34" s="14">
        <f t="shared" si="25"/>
        <v>8.03230536692872E-2</v>
      </c>
    </row>
    <row r="35" spans="1:12" ht="16" thickBot="1" x14ac:dyDescent="0.25">
      <c r="A35" s="49"/>
      <c r="B35" s="47"/>
      <c r="C35" s="14">
        <f t="shared" si="16"/>
        <v>0.18394082904571291</v>
      </c>
      <c r="D35" s="14">
        <f t="shared" si="17"/>
        <v>9.4301373252420898E-2</v>
      </c>
      <c r="E35" s="14">
        <f t="shared" si="18"/>
        <v>0.14319192445314599</v>
      </c>
      <c r="F35" s="14">
        <f t="shared" si="19"/>
        <v>8.0867772969515681E-2</v>
      </c>
      <c r="G35" s="14">
        <f t="shared" si="20"/>
        <v>8.6186309245774195E-2</v>
      </c>
      <c r="H35" s="14">
        <f t="shared" si="21"/>
        <v>4.3868487410657575E-2</v>
      </c>
      <c r="I35" s="14">
        <f t="shared" si="22"/>
        <v>0.11830993042551839</v>
      </c>
      <c r="J35" s="14">
        <f t="shared" si="23"/>
        <v>0.11960885282354569</v>
      </c>
      <c r="K35" s="14">
        <f t="shared" si="24"/>
        <v>0.11089580572685519</v>
      </c>
      <c r="L35" s="14">
        <f t="shared" si="25"/>
        <v>8.4390383991454196E-2</v>
      </c>
    </row>
    <row r="36" spans="1:12" ht="16" thickBot="1" x14ac:dyDescent="0.25">
      <c r="A36" s="49"/>
      <c r="B36" s="47">
        <v>4473</v>
      </c>
      <c r="C36" s="14">
        <f t="shared" si="16"/>
        <v>0.14634309306863921</v>
      </c>
      <c r="D36" s="14">
        <f t="shared" si="17"/>
        <v>7.507987385306554E-2</v>
      </c>
      <c r="E36" s="14">
        <f t="shared" si="18"/>
        <v>8.8461755917323304E-2</v>
      </c>
      <c r="F36" s="14">
        <f t="shared" si="19"/>
        <v>0.10547691821239215</v>
      </c>
      <c r="G36" s="14">
        <f t="shared" si="20"/>
        <v>7.7821732825101395E-2</v>
      </c>
      <c r="H36" s="14">
        <f t="shared" si="21"/>
        <v>7.2877703150649481E-2</v>
      </c>
      <c r="I36" s="14">
        <f t="shared" si="22"/>
        <v>0.10928752099897932</v>
      </c>
      <c r="J36" s="14">
        <f t="shared" si="23"/>
        <v>0.10781090293034071</v>
      </c>
      <c r="K36" s="14">
        <f t="shared" si="24"/>
        <v>9.1796261602251322E-2</v>
      </c>
      <c r="L36" s="14">
        <f t="shared" si="25"/>
        <v>7.8905161601927704E-2</v>
      </c>
    </row>
    <row r="37" spans="1:12" ht="16" thickBot="1" x14ac:dyDescent="0.25">
      <c r="A37" s="49"/>
      <c r="B37" s="47"/>
      <c r="C37" s="14">
        <f t="shared" si="16"/>
        <v>0.14581667488875918</v>
      </c>
      <c r="D37" s="14">
        <f t="shared" si="17"/>
        <v>0.11449632846742612</v>
      </c>
      <c r="E37" s="14">
        <f t="shared" si="18"/>
        <v>9.8149332802034792E-2</v>
      </c>
      <c r="F37" s="14">
        <f t="shared" si="19"/>
        <v>0.10750562729535719</v>
      </c>
      <c r="G37" s="14">
        <f t="shared" si="20"/>
        <v>9.0133813085781903E-2</v>
      </c>
      <c r="H37" s="14">
        <f t="shared" si="21"/>
        <v>9.6951711617936046E-2</v>
      </c>
      <c r="I37" s="14">
        <f t="shared" si="22"/>
        <v>0.21350165618573297</v>
      </c>
      <c r="J37" s="14">
        <f t="shared" si="23"/>
        <v>0.10089198286862795</v>
      </c>
      <c r="K37" s="14">
        <f t="shared" si="24"/>
        <v>0.17891409274644149</v>
      </c>
      <c r="L37" s="14">
        <f t="shared" si="25"/>
        <v>8.5091135991826994E-2</v>
      </c>
    </row>
    <row r="38" spans="1:12" ht="16" thickBot="1" x14ac:dyDescent="0.25">
      <c r="A38" s="49"/>
      <c r="B38" s="47">
        <v>4478</v>
      </c>
      <c r="C38" s="14">
        <f t="shared" si="16"/>
        <v>6.4871309665885682E-2</v>
      </c>
      <c r="D38" s="14">
        <f t="shared" si="17"/>
        <v>4.9671224528603154E-2</v>
      </c>
      <c r="E38" s="14">
        <f t="shared" si="18"/>
        <v>4.5716552081834679E-2</v>
      </c>
      <c r="F38" s="14">
        <f t="shared" si="19"/>
        <v>5.4621282907249012E-2</v>
      </c>
      <c r="G38" s="14">
        <f t="shared" si="20"/>
        <v>8.3165277375988694E-2</v>
      </c>
      <c r="H38" s="14">
        <f t="shared" si="21"/>
        <v>9.7383198301678936E-2</v>
      </c>
      <c r="I38" s="14">
        <f t="shared" si="22"/>
        <v>0.13280165861484036</v>
      </c>
      <c r="J38" s="14">
        <f t="shared" si="23"/>
        <v>0.14384559383453621</v>
      </c>
      <c r="K38" s="14">
        <f t="shared" si="24"/>
        <v>0.16783868557552256</v>
      </c>
      <c r="L38" s="14">
        <f t="shared" si="25"/>
        <v>8.4114320429416606E-2</v>
      </c>
    </row>
    <row r="39" spans="1:12" x14ac:dyDescent="0.2">
      <c r="A39" s="50"/>
      <c r="B39" s="47"/>
      <c r="C39" s="14">
        <f t="shared" si="16"/>
        <v>0.12342959351950228</v>
      </c>
      <c r="D39" s="14">
        <f t="shared" si="17"/>
        <v>7.3484200212144205E-2</v>
      </c>
      <c r="E39" s="14">
        <f t="shared" si="18"/>
        <v>0.1107314861276209</v>
      </c>
      <c r="F39" s="14">
        <f t="shared" si="19"/>
        <v>7.9559634087124492E-2</v>
      </c>
      <c r="G39" s="14">
        <f t="shared" si="20"/>
        <v>8.3102081516878007E-2</v>
      </c>
      <c r="H39" s="14">
        <f t="shared" si="21"/>
        <v>6.2633481048112408E-2</v>
      </c>
      <c r="I39" s="14">
        <f t="shared" si="22"/>
        <v>0.13094559600874769</v>
      </c>
      <c r="J39" s="14">
        <f t="shared" si="23"/>
        <v>0.133599443922714</v>
      </c>
      <c r="K39" s="14">
        <f t="shared" si="24"/>
        <v>0.11451988371578276</v>
      </c>
      <c r="L39" s="14">
        <f t="shared" si="25"/>
        <v>9.5343530583282293E-2</v>
      </c>
    </row>
    <row r="40" spans="1:12" ht="16" thickBot="1" x14ac:dyDescent="0.25"/>
    <row r="41" spans="1:12" ht="15" customHeight="1" x14ac:dyDescent="0.2">
      <c r="A41" s="52" t="s">
        <v>16</v>
      </c>
      <c r="B41" s="51" t="s">
        <v>7</v>
      </c>
      <c r="C41" s="44" t="s">
        <v>5</v>
      </c>
      <c r="D41" s="45"/>
      <c r="E41" s="45"/>
      <c r="F41" s="45"/>
      <c r="G41" s="46"/>
      <c r="H41" s="44" t="s">
        <v>6</v>
      </c>
      <c r="I41" s="45"/>
      <c r="J41" s="45"/>
      <c r="K41" s="45"/>
      <c r="L41" s="46"/>
    </row>
    <row r="42" spans="1:12" ht="16" thickBot="1" x14ac:dyDescent="0.25">
      <c r="A42" s="53"/>
      <c r="B42" s="51"/>
      <c r="C42" s="2" t="s">
        <v>0</v>
      </c>
      <c r="D42" s="3" t="s">
        <v>3</v>
      </c>
      <c r="E42" s="3" t="s">
        <v>4</v>
      </c>
      <c r="F42" s="3" t="s">
        <v>1</v>
      </c>
      <c r="G42" s="4" t="s">
        <v>2</v>
      </c>
      <c r="H42" s="2" t="s">
        <v>0</v>
      </c>
      <c r="I42" s="3" t="s">
        <v>3</v>
      </c>
      <c r="J42" s="3" t="s">
        <v>4</v>
      </c>
      <c r="K42" s="3" t="s">
        <v>1</v>
      </c>
      <c r="L42" s="4" t="s">
        <v>2</v>
      </c>
    </row>
    <row r="43" spans="1:12" ht="16" thickBot="1" x14ac:dyDescent="0.25">
      <c r="A43" s="53"/>
      <c r="B43" s="32">
        <v>4456</v>
      </c>
      <c r="C43" s="7">
        <f>(C32+C33)/2</f>
        <v>7.9805994516368661E-2</v>
      </c>
      <c r="D43" s="7">
        <f t="shared" ref="D43:L43" si="26">(D32+D33)/2</f>
        <v>6.3545997829314915E-2</v>
      </c>
      <c r="E43" s="7">
        <f t="shared" si="26"/>
        <v>6.5168970847953325E-2</v>
      </c>
      <c r="F43" s="7">
        <f t="shared" si="26"/>
        <v>6.0631511884270947E-2</v>
      </c>
      <c r="G43" s="7">
        <f t="shared" si="26"/>
        <v>7.9626983620461389E-2</v>
      </c>
      <c r="H43" s="7">
        <f t="shared" si="26"/>
        <v>5.6906862647512407E-2</v>
      </c>
      <c r="I43" s="7">
        <f t="shared" si="26"/>
        <v>0.1453170338496409</v>
      </c>
      <c r="J43" s="7">
        <f t="shared" si="26"/>
        <v>8.1899390337373701E-2</v>
      </c>
      <c r="K43" s="7">
        <f t="shared" si="26"/>
        <v>8.098643411970978E-2</v>
      </c>
      <c r="L43" s="7">
        <f t="shared" si="26"/>
        <v>8.4143857000939182E-2</v>
      </c>
    </row>
    <row r="44" spans="1:12" ht="16" thickBot="1" x14ac:dyDescent="0.25">
      <c r="A44" s="53"/>
      <c r="B44" s="32">
        <v>4462</v>
      </c>
      <c r="C44" s="7">
        <f>(C34+C35)/2</f>
        <v>0.16537280706445026</v>
      </c>
      <c r="D44" s="7">
        <f t="shared" ref="D44:L44" si="27">(D34+D35)/2</f>
        <v>9.3911554188971791E-2</v>
      </c>
      <c r="E44" s="7">
        <f t="shared" si="27"/>
        <v>0.11258490399260351</v>
      </c>
      <c r="F44" s="7">
        <f t="shared" si="27"/>
        <v>8.3490747969171331E-2</v>
      </c>
      <c r="G44" s="7">
        <f t="shared" si="27"/>
        <v>8.0255182028855843E-2</v>
      </c>
      <c r="H44" s="7">
        <f t="shared" si="27"/>
        <v>4.7578154607194459E-2</v>
      </c>
      <c r="I44" s="7">
        <f t="shared" si="27"/>
        <v>0.14404433736720931</v>
      </c>
      <c r="J44" s="7">
        <f t="shared" si="27"/>
        <v>0.12392481653358753</v>
      </c>
      <c r="K44" s="7">
        <f t="shared" si="27"/>
        <v>0.1041444551675918</v>
      </c>
      <c r="L44" s="7">
        <f t="shared" si="27"/>
        <v>8.2356718830370698E-2</v>
      </c>
    </row>
    <row r="45" spans="1:12" ht="16" thickBot="1" x14ac:dyDescent="0.25">
      <c r="A45" s="53"/>
      <c r="B45" s="32">
        <v>4473</v>
      </c>
      <c r="C45" s="7">
        <f>(C36+C37)/2</f>
        <v>0.1460798839786992</v>
      </c>
      <c r="D45" s="7">
        <f t="shared" ref="D45:L45" si="28">(D36+D37)/2</f>
        <v>9.478810116024583E-2</v>
      </c>
      <c r="E45" s="7">
        <f t="shared" si="28"/>
        <v>9.3305544359679055E-2</v>
      </c>
      <c r="F45" s="7">
        <f t="shared" si="28"/>
        <v>0.10649127275387467</v>
      </c>
      <c r="G45" s="7">
        <f t="shared" si="28"/>
        <v>8.3977772955441649E-2</v>
      </c>
      <c r="H45" s="7">
        <f t="shared" si="28"/>
        <v>8.491470738429277E-2</v>
      </c>
      <c r="I45" s="7">
        <f t="shared" si="28"/>
        <v>0.16139458859235614</v>
      </c>
      <c r="J45" s="7">
        <f t="shared" si="28"/>
        <v>0.10435144289948434</v>
      </c>
      <c r="K45" s="7">
        <f t="shared" si="28"/>
        <v>0.13535517717434642</v>
      </c>
      <c r="L45" s="7">
        <f t="shared" si="28"/>
        <v>8.1998148796877349E-2</v>
      </c>
    </row>
    <row r="46" spans="1:12" x14ac:dyDescent="0.2">
      <c r="A46" s="54"/>
      <c r="B46" s="32">
        <v>4478</v>
      </c>
      <c r="C46" s="7">
        <f>(C38+C39)/2</f>
        <v>9.4150451592693973E-2</v>
      </c>
      <c r="D46" s="7">
        <f t="shared" ref="D46:L46" si="29">(D38+D39)/2</f>
        <v>6.1577712370373683E-2</v>
      </c>
      <c r="E46" s="7">
        <f t="shared" si="29"/>
        <v>7.8224019104727788E-2</v>
      </c>
      <c r="F46" s="7">
        <f t="shared" si="29"/>
        <v>6.7090458497186756E-2</v>
      </c>
      <c r="G46" s="7">
        <f t="shared" si="29"/>
        <v>8.3133679446433351E-2</v>
      </c>
      <c r="H46" s="7">
        <f t="shared" si="29"/>
        <v>8.0008339674895679E-2</v>
      </c>
      <c r="I46" s="7">
        <f t="shared" si="29"/>
        <v>0.13187362731179403</v>
      </c>
      <c r="J46" s="7">
        <f t="shared" si="29"/>
        <v>0.13872251887862511</v>
      </c>
      <c r="K46" s="7">
        <f t="shared" si="29"/>
        <v>0.14117928464565266</v>
      </c>
      <c r="L46" s="7">
        <f t="shared" si="29"/>
        <v>8.972892550634945E-2</v>
      </c>
    </row>
    <row r="47" spans="1:12" ht="16" thickBot="1" x14ac:dyDescent="0.25"/>
    <row r="48" spans="1:12" ht="15" customHeight="1" x14ac:dyDescent="0.2">
      <c r="A48" s="55" t="s">
        <v>18</v>
      </c>
      <c r="B48" s="51" t="s">
        <v>7</v>
      </c>
      <c r="C48" s="56" t="str">
        <f>C12</f>
        <v>Day 4 Post-infection</v>
      </c>
      <c r="D48" s="57"/>
      <c r="E48" s="57"/>
      <c r="F48" s="57"/>
      <c r="G48" s="58"/>
      <c r="H48" s="56" t="str">
        <f>H12</f>
        <v>Day 6 Post-infection</v>
      </c>
      <c r="I48" s="57"/>
      <c r="J48" s="57"/>
      <c r="K48" s="57"/>
      <c r="L48" s="58"/>
    </row>
    <row r="49" spans="1:12" ht="16" thickBot="1" x14ac:dyDescent="0.25">
      <c r="A49" s="53"/>
      <c r="B49" s="51"/>
      <c r="C49" s="2" t="s">
        <v>0</v>
      </c>
      <c r="D49" s="3" t="s">
        <v>3</v>
      </c>
      <c r="E49" s="3" t="s">
        <v>4</v>
      </c>
      <c r="F49" s="3" t="s">
        <v>1</v>
      </c>
      <c r="G49" s="4" t="s">
        <v>2</v>
      </c>
      <c r="H49" s="2" t="s">
        <v>0</v>
      </c>
      <c r="I49" s="3" t="s">
        <v>3</v>
      </c>
      <c r="J49" s="3" t="s">
        <v>4</v>
      </c>
      <c r="K49" s="3" t="s">
        <v>1</v>
      </c>
      <c r="L49" s="4" t="s">
        <v>2</v>
      </c>
    </row>
    <row r="50" spans="1:12" ht="16" thickBot="1" x14ac:dyDescent="0.25">
      <c r="A50" s="53"/>
      <c r="B50" s="32">
        <v>4456</v>
      </c>
      <c r="C50" s="7"/>
      <c r="D50" s="43">
        <f>((F43-D43)/F43)*100</f>
        <v>-4.8068831775247967</v>
      </c>
      <c r="E50" s="43">
        <f>((F43-E43)/F43)*100</f>
        <v>-7.4836645544039087</v>
      </c>
      <c r="F50" s="43"/>
      <c r="G50" s="43"/>
      <c r="H50" s="43"/>
      <c r="I50" s="43">
        <f>((K43-I43)/K43)*100</f>
        <v>-79.433797066359404</v>
      </c>
      <c r="J50" s="43">
        <f>((K43-J43)/K43)*100</f>
        <v>-1.1272952409713934</v>
      </c>
      <c r="K50" s="7"/>
      <c r="L50" s="7"/>
    </row>
    <row r="51" spans="1:12" ht="16" thickBot="1" x14ac:dyDescent="0.25">
      <c r="A51" s="53"/>
      <c r="B51" s="32">
        <v>4462</v>
      </c>
      <c r="C51" s="7"/>
      <c r="D51" s="43">
        <f t="shared" ref="D51:D53" si="30">((F44-D44)/F44)*100</f>
        <v>-12.481390421425266</v>
      </c>
      <c r="E51" s="43">
        <f t="shared" ref="E51:E53" si="31">((F44-E44)/F44)*100</f>
        <v>-34.847161788723099</v>
      </c>
      <c r="F51" s="43"/>
      <c r="G51" s="43"/>
      <c r="H51" s="43"/>
      <c r="I51" s="43">
        <f t="shared" ref="I51:I53" si="32">((K44-I44)/K44)*100</f>
        <v>-38.312056206362257</v>
      </c>
      <c r="J51" s="43">
        <f t="shared" ref="J51:J53" si="33">((K44-J44)/K44)*100</f>
        <v>-18.993196838146297</v>
      </c>
      <c r="K51" s="7"/>
      <c r="L51" s="7"/>
    </row>
    <row r="52" spans="1:12" ht="16" thickBot="1" x14ac:dyDescent="0.25">
      <c r="A52" s="53"/>
      <c r="B52" s="32">
        <v>4473</v>
      </c>
      <c r="C52" s="7"/>
      <c r="D52" s="43">
        <f t="shared" si="30"/>
        <v>10.989794084513861</v>
      </c>
      <c r="E52" s="43">
        <f t="shared" si="31"/>
        <v>12.381980281774643</v>
      </c>
      <c r="F52" s="43"/>
      <c r="G52" s="43"/>
      <c r="H52" s="43"/>
      <c r="I52" s="43">
        <f t="shared" si="32"/>
        <v>-19.237839262305599</v>
      </c>
      <c r="J52" s="43">
        <f t="shared" si="33"/>
        <v>22.905466138858674</v>
      </c>
      <c r="K52" s="7"/>
      <c r="L52" s="7"/>
    </row>
    <row r="53" spans="1:12" x14ac:dyDescent="0.2">
      <c r="A53" s="54"/>
      <c r="B53" s="32">
        <v>4478</v>
      </c>
      <c r="C53" s="7"/>
      <c r="D53" s="43">
        <f t="shared" si="30"/>
        <v>8.2168854562891891</v>
      </c>
      <c r="E53" s="43">
        <f t="shared" si="31"/>
        <v>-16.594849486693978</v>
      </c>
      <c r="F53" s="43"/>
      <c r="G53" s="43"/>
      <c r="H53" s="43"/>
      <c r="I53" s="43">
        <f t="shared" si="32"/>
        <v>6.5913758928691237</v>
      </c>
      <c r="J53" s="43">
        <f t="shared" si="33"/>
        <v>1.7401743982439166</v>
      </c>
      <c r="K53" s="7"/>
      <c r="L53" s="7"/>
    </row>
    <row r="55" spans="1:12" x14ac:dyDescent="0.2">
      <c r="D55">
        <v>-7.4836645544039087</v>
      </c>
      <c r="E55">
        <v>-34.847161788723099</v>
      </c>
      <c r="F55">
        <v>12.381980281774643</v>
      </c>
      <c r="G55">
        <v>-16.594849486693978</v>
      </c>
    </row>
    <row r="56" spans="1:12" x14ac:dyDescent="0.2">
      <c r="D56">
        <v>-1.1272952409713934</v>
      </c>
      <c r="E56">
        <v>-18.993196838146297</v>
      </c>
      <c r="F56">
        <v>22.905466138858674</v>
      </c>
      <c r="G56">
        <v>1.7401743982439166</v>
      </c>
    </row>
    <row r="57" spans="1:12" x14ac:dyDescent="0.2">
      <c r="D57">
        <v>93.600684790411222</v>
      </c>
      <c r="E57">
        <v>-29.226547037303984</v>
      </c>
      <c r="F57">
        <v>-11.360666131791522</v>
      </c>
      <c r="G57">
        <v>-11.314106545533964</v>
      </c>
    </row>
    <row r="58" spans="1:12" x14ac:dyDescent="0.2">
      <c r="D58">
        <v>94.252834683745064</v>
      </c>
      <c r="E58">
        <v>-42.399421489023915</v>
      </c>
      <c r="F58">
        <v>-20.748515468598448</v>
      </c>
      <c r="G58">
        <v>4.7356421426165358</v>
      </c>
    </row>
  </sheetData>
  <mergeCells count="36">
    <mergeCell ref="A48:A53"/>
    <mergeCell ref="B48:B49"/>
    <mergeCell ref="C48:G48"/>
    <mergeCell ref="H48:L48"/>
    <mergeCell ref="C1:G1"/>
    <mergeCell ref="H1:L1"/>
    <mergeCell ref="H12:L12"/>
    <mergeCell ref="C12:G12"/>
    <mergeCell ref="A23:A28"/>
    <mergeCell ref="B23:B24"/>
    <mergeCell ref="C23:G23"/>
    <mergeCell ref="H23:L23"/>
    <mergeCell ref="B14:B15"/>
    <mergeCell ref="B16:B17"/>
    <mergeCell ref="B1:B2"/>
    <mergeCell ref="B18:B19"/>
    <mergeCell ref="A1:A10"/>
    <mergeCell ref="A12:A21"/>
    <mergeCell ref="B3:B4"/>
    <mergeCell ref="B5:B6"/>
    <mergeCell ref="B7:B8"/>
    <mergeCell ref="B9:B10"/>
    <mergeCell ref="B12:B13"/>
    <mergeCell ref="B20:B21"/>
    <mergeCell ref="A30:A39"/>
    <mergeCell ref="B30:B31"/>
    <mergeCell ref="B38:B39"/>
    <mergeCell ref="A41:A46"/>
    <mergeCell ref="B41:B42"/>
    <mergeCell ref="C41:G41"/>
    <mergeCell ref="H41:L41"/>
    <mergeCell ref="C30:G30"/>
    <mergeCell ref="H30:L30"/>
    <mergeCell ref="B32:B33"/>
    <mergeCell ref="B34:B35"/>
    <mergeCell ref="B36:B37"/>
  </mergeCells>
  <pageMargins left="0.25" right="0.25" top="0.75" bottom="0.75" header="0.3" footer="0.3"/>
  <pageSetup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CVMBS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Hoffman,Rebecca</dc:creator>
  <cp:lastModifiedBy>Microsoft Office User</cp:lastModifiedBy>
  <cp:lastPrinted>2016-06-20T20:30:11Z</cp:lastPrinted>
  <dcterms:created xsi:type="dcterms:W3CDTF">2016-06-13T16:43:44Z</dcterms:created>
  <dcterms:modified xsi:type="dcterms:W3CDTF">2017-09-07T19:28:40Z</dcterms:modified>
</cp:coreProperties>
</file>