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SVRG Stuff\Elder Vaccine Study 2014\Final Data Sheets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95" i="1" l="1"/>
  <c r="AJ95" i="1"/>
  <c r="AI95" i="1"/>
  <c r="AH95" i="1"/>
  <c r="AL95" i="1" s="1"/>
  <c r="AC95" i="1"/>
  <c r="AB95" i="1"/>
  <c r="AA95" i="1"/>
  <c r="Z95" i="1"/>
  <c r="AD95" i="1" s="1"/>
  <c r="AL94" i="1"/>
  <c r="AD94" i="1"/>
  <c r="AL93" i="1"/>
  <c r="AD93" i="1"/>
  <c r="AL92" i="1"/>
  <c r="AD92" i="1"/>
  <c r="AL91" i="1"/>
  <c r="AD91" i="1"/>
  <c r="AK88" i="1"/>
  <c r="AJ88" i="1"/>
  <c r="AI88" i="1"/>
  <c r="AH88" i="1"/>
  <c r="AL88" i="1" s="1"/>
  <c r="AC88" i="1"/>
  <c r="AB88" i="1"/>
  <c r="AA88" i="1"/>
  <c r="Z88" i="1"/>
  <c r="AD88" i="1" s="1"/>
  <c r="AL87" i="1"/>
  <c r="AD87" i="1"/>
  <c r="AL86" i="1"/>
  <c r="AD86" i="1"/>
  <c r="AL85" i="1"/>
  <c r="AD85" i="1"/>
  <c r="AL84" i="1"/>
  <c r="AD84" i="1"/>
  <c r="AK82" i="1"/>
  <c r="AJ82" i="1"/>
  <c r="AI82" i="1"/>
  <c r="AH82" i="1"/>
  <c r="AL82" i="1" s="1"/>
  <c r="AC82" i="1"/>
  <c r="AB82" i="1"/>
  <c r="AA82" i="1"/>
  <c r="Z82" i="1"/>
  <c r="AD82" i="1" s="1"/>
  <c r="AL81" i="1"/>
  <c r="AD81" i="1"/>
  <c r="AL80" i="1"/>
  <c r="AD80" i="1"/>
  <c r="AL79" i="1"/>
  <c r="AD79" i="1"/>
  <c r="AL78" i="1"/>
  <c r="AD78" i="1"/>
  <c r="AM74" i="1"/>
  <c r="AL74" i="1"/>
  <c r="AK74" i="1"/>
  <c r="AM73" i="1"/>
  <c r="AL73" i="1"/>
  <c r="AK73" i="1"/>
  <c r="AM72" i="1"/>
  <c r="AL72" i="1"/>
  <c r="AK72" i="1"/>
  <c r="AM71" i="1"/>
  <c r="AL71" i="1"/>
  <c r="AK71" i="1"/>
  <c r="AM70" i="1"/>
  <c r="AL70" i="1"/>
  <c r="AK70" i="1"/>
  <c r="AM69" i="1"/>
  <c r="AL69" i="1"/>
  <c r="AK69" i="1"/>
  <c r="AM68" i="1"/>
  <c r="AL68" i="1"/>
  <c r="AK68" i="1"/>
  <c r="AM65" i="1"/>
  <c r="AM63" i="1"/>
  <c r="AM61" i="1"/>
  <c r="AM56" i="1"/>
  <c r="AL56" i="1"/>
  <c r="AK56" i="1"/>
  <c r="AK65" i="1" s="1"/>
  <c r="M56" i="1"/>
  <c r="L56" i="1"/>
  <c r="K56" i="1"/>
  <c r="AM55" i="1"/>
  <c r="AL55" i="1"/>
  <c r="AL64" i="1" s="1"/>
  <c r="AK55" i="1"/>
  <c r="AK64" i="1" s="1"/>
  <c r="M55" i="1"/>
  <c r="L55" i="1"/>
  <c r="K55" i="1"/>
  <c r="AM54" i="1"/>
  <c r="AL54" i="1"/>
  <c r="AK54" i="1"/>
  <c r="AK63" i="1" s="1"/>
  <c r="M54" i="1"/>
  <c r="L54" i="1"/>
  <c r="K54" i="1"/>
  <c r="AM53" i="1"/>
  <c r="AM62" i="1" s="1"/>
  <c r="AL53" i="1"/>
  <c r="AL62" i="1" s="1"/>
  <c r="AK53" i="1"/>
  <c r="M53" i="1"/>
  <c r="L53" i="1"/>
  <c r="K53" i="1"/>
  <c r="AM52" i="1"/>
  <c r="AL52" i="1"/>
  <c r="AK52" i="1"/>
  <c r="AK61" i="1" s="1"/>
  <c r="M52" i="1"/>
  <c r="L52" i="1"/>
  <c r="K52" i="1"/>
  <c r="AM51" i="1"/>
  <c r="AL51" i="1"/>
  <c r="AL60" i="1" s="1"/>
  <c r="AK51" i="1"/>
  <c r="AK60" i="1" s="1"/>
  <c r="AM50" i="1"/>
  <c r="AM59" i="1" s="1"/>
  <c r="AL50" i="1"/>
  <c r="AK50" i="1"/>
  <c r="AK59" i="1" s="1"/>
  <c r="AM47" i="1"/>
  <c r="AL47" i="1"/>
  <c r="AK47" i="1"/>
  <c r="AM46" i="1"/>
  <c r="AL46" i="1"/>
  <c r="AK46" i="1"/>
  <c r="AM45" i="1"/>
  <c r="AL45" i="1"/>
  <c r="AK45" i="1"/>
  <c r="AM44" i="1"/>
  <c r="AL44" i="1"/>
  <c r="AK44" i="1"/>
  <c r="AK62" i="1" s="1"/>
  <c r="AM43" i="1"/>
  <c r="AL43" i="1"/>
  <c r="AK43" i="1"/>
  <c r="AM42" i="1"/>
  <c r="AM60" i="1" s="1"/>
  <c r="AL42" i="1"/>
  <c r="AK42" i="1"/>
  <c r="AM41" i="1"/>
  <c r="AL41" i="1"/>
  <c r="AK41" i="1"/>
  <c r="AM37" i="1"/>
  <c r="AL37" i="1"/>
  <c r="AJ37" i="1"/>
  <c r="AH37" i="1"/>
  <c r="AE37" i="1"/>
  <c r="AI37" i="1" s="1"/>
  <c r="V37" i="1"/>
  <c r="U37" i="1"/>
  <c r="T37" i="1"/>
  <c r="AK37" i="1" s="1"/>
  <c r="S37" i="1"/>
  <c r="R37" i="1"/>
  <c r="Q37" i="1"/>
  <c r="AG37" i="1" s="1"/>
  <c r="P37" i="1"/>
  <c r="AF37" i="1" s="1"/>
  <c r="O37" i="1"/>
  <c r="N37" i="1"/>
  <c r="AC37" i="1" s="1"/>
  <c r="M37" i="1"/>
  <c r="AB37" i="1" s="1"/>
  <c r="L37" i="1"/>
  <c r="AA37" i="1" s="1"/>
  <c r="K37" i="1"/>
  <c r="Z37" i="1" s="1"/>
  <c r="AD37" i="1" s="1"/>
  <c r="AL36" i="1"/>
  <c r="AK36" i="1"/>
  <c r="AG36" i="1"/>
  <c r="V36" i="1"/>
  <c r="AM36" i="1" s="1"/>
  <c r="U36" i="1"/>
  <c r="T36" i="1"/>
  <c r="S36" i="1"/>
  <c r="AJ36" i="1" s="1"/>
  <c r="AN36" i="1" s="1"/>
  <c r="R36" i="1"/>
  <c r="AH36" i="1" s="1"/>
  <c r="Q36" i="1"/>
  <c r="P36" i="1"/>
  <c r="AF36" i="1" s="1"/>
  <c r="O36" i="1"/>
  <c r="AE36" i="1" s="1"/>
  <c r="AI36" i="1" s="1"/>
  <c r="N36" i="1"/>
  <c r="AC36" i="1" s="1"/>
  <c r="M36" i="1"/>
  <c r="AB36" i="1" s="1"/>
  <c r="L36" i="1"/>
  <c r="AA36" i="1" s="1"/>
  <c r="K36" i="1"/>
  <c r="Z36" i="1" s="1"/>
  <c r="AD36" i="1" s="1"/>
  <c r="AK35" i="1"/>
  <c r="AJ35" i="1"/>
  <c r="AN35" i="1" s="1"/>
  <c r="AF35" i="1"/>
  <c r="V35" i="1"/>
  <c r="AM35" i="1" s="1"/>
  <c r="U35" i="1"/>
  <c r="AL35" i="1" s="1"/>
  <c r="T35" i="1"/>
  <c r="S35" i="1"/>
  <c r="R35" i="1"/>
  <c r="AH35" i="1" s="1"/>
  <c r="Q35" i="1"/>
  <c r="AG35" i="1" s="1"/>
  <c r="P35" i="1"/>
  <c r="O35" i="1"/>
  <c r="AE35" i="1" s="1"/>
  <c r="N35" i="1"/>
  <c r="AC35" i="1" s="1"/>
  <c r="M35" i="1"/>
  <c r="AB35" i="1" s="1"/>
  <c r="L35" i="1"/>
  <c r="AA35" i="1" s="1"/>
  <c r="K35" i="1"/>
  <c r="Z35" i="1" s="1"/>
  <c r="AN34" i="1"/>
  <c r="AM34" i="1"/>
  <c r="AJ34" i="1"/>
  <c r="AG34" i="1"/>
  <c r="AI34" i="1" s="1"/>
  <c r="AE34" i="1"/>
  <c r="AC34" i="1"/>
  <c r="AB34" i="1"/>
  <c r="V34" i="1"/>
  <c r="U34" i="1"/>
  <c r="AL34" i="1" s="1"/>
  <c r="T34" i="1"/>
  <c r="AK34" i="1" s="1"/>
  <c r="S34" i="1"/>
  <c r="R34" i="1"/>
  <c r="AH34" i="1" s="1"/>
  <c r="Q34" i="1"/>
  <c r="P34" i="1"/>
  <c r="AF34" i="1" s="1"/>
  <c r="O34" i="1"/>
  <c r="N34" i="1"/>
  <c r="M34" i="1"/>
  <c r="L34" i="1"/>
  <c r="AA34" i="1" s="1"/>
  <c r="K34" i="1"/>
  <c r="Z34" i="1" s="1"/>
  <c r="AM33" i="1"/>
  <c r="AH33" i="1"/>
  <c r="AB33" i="1"/>
  <c r="V33" i="1"/>
  <c r="U33" i="1"/>
  <c r="AL33" i="1" s="1"/>
  <c r="T33" i="1"/>
  <c r="AK33" i="1" s="1"/>
  <c r="S33" i="1"/>
  <c r="AJ33" i="1" s="1"/>
  <c r="R33" i="1"/>
  <c r="Q33" i="1"/>
  <c r="AG33" i="1" s="1"/>
  <c r="P33" i="1"/>
  <c r="AF33" i="1" s="1"/>
  <c r="O33" i="1"/>
  <c r="AE33" i="1" s="1"/>
  <c r="N33" i="1"/>
  <c r="AC33" i="1" s="1"/>
  <c r="M33" i="1"/>
  <c r="L33" i="1"/>
  <c r="AA33" i="1" s="1"/>
  <c r="K33" i="1"/>
  <c r="Z33" i="1" s="1"/>
  <c r="AM32" i="1"/>
  <c r="AL32" i="1"/>
  <c r="AK32" i="1"/>
  <c r="AH32" i="1"/>
  <c r="AG32" i="1"/>
  <c r="AE32" i="1"/>
  <c r="AI32" i="1" s="1"/>
  <c r="AC32" i="1"/>
  <c r="V32" i="1"/>
  <c r="U32" i="1"/>
  <c r="T32" i="1"/>
  <c r="S32" i="1"/>
  <c r="AJ32" i="1" s="1"/>
  <c r="R32" i="1"/>
  <c r="Q32" i="1"/>
  <c r="P32" i="1"/>
  <c r="AF32" i="1" s="1"/>
  <c r="O32" i="1"/>
  <c r="N32" i="1"/>
  <c r="M32" i="1"/>
  <c r="AB32" i="1" s="1"/>
  <c r="L32" i="1"/>
  <c r="AA32" i="1" s="1"/>
  <c r="K32" i="1"/>
  <c r="Z32" i="1" s="1"/>
  <c r="AD32" i="1" s="1"/>
  <c r="AL31" i="1"/>
  <c r="AK31" i="1"/>
  <c r="AG31" i="1"/>
  <c r="AF31" i="1"/>
  <c r="AB31" i="1"/>
  <c r="V31" i="1"/>
  <c r="AM31" i="1" s="1"/>
  <c r="U31" i="1"/>
  <c r="T31" i="1"/>
  <c r="S31" i="1"/>
  <c r="AJ31" i="1" s="1"/>
  <c r="AN31" i="1" s="1"/>
  <c r="R31" i="1"/>
  <c r="AH31" i="1" s="1"/>
  <c r="Q31" i="1"/>
  <c r="P31" i="1"/>
  <c r="O31" i="1"/>
  <c r="AE31" i="1" s="1"/>
  <c r="N31" i="1"/>
  <c r="AC31" i="1" s="1"/>
  <c r="M31" i="1"/>
  <c r="L31" i="1"/>
  <c r="AA31" i="1" s="1"/>
  <c r="K31" i="1"/>
  <c r="Z31" i="1" s="1"/>
  <c r="AD31" i="1" s="1"/>
  <c r="Q27" i="1"/>
  <c r="P27" i="1"/>
  <c r="L27" i="1"/>
  <c r="AK25" i="1"/>
  <c r="P25" i="1"/>
  <c r="L25" i="1"/>
  <c r="R24" i="1"/>
  <c r="K24" i="1"/>
  <c r="M23" i="1"/>
  <c r="S22" i="1"/>
  <c r="AM21" i="1"/>
  <c r="AH21" i="1"/>
  <c r="AG21" i="1"/>
  <c r="R21" i="1"/>
  <c r="AL18" i="1"/>
  <c r="AL27" i="1" s="1"/>
  <c r="AK18" i="1"/>
  <c r="AH18" i="1"/>
  <c r="AG18" i="1"/>
  <c r="AG27" i="1" s="1"/>
  <c r="AF18" i="1"/>
  <c r="AF27" i="1" s="1"/>
  <c r="AC18" i="1"/>
  <c r="AB18" i="1"/>
  <c r="V18" i="1"/>
  <c r="AM18" i="1" s="1"/>
  <c r="U18" i="1"/>
  <c r="U27" i="1" s="1"/>
  <c r="T18" i="1"/>
  <c r="S18" i="1"/>
  <c r="R18" i="1"/>
  <c r="Q18" i="1"/>
  <c r="P18" i="1"/>
  <c r="O18" i="1"/>
  <c r="N18" i="1"/>
  <c r="M18" i="1"/>
  <c r="L18" i="1"/>
  <c r="AA18" i="1" s="1"/>
  <c r="K18" i="1"/>
  <c r="AM17" i="1"/>
  <c r="AG17" i="1"/>
  <c r="AF17" i="1"/>
  <c r="AF26" i="1" s="1"/>
  <c r="V17" i="1"/>
  <c r="U17" i="1"/>
  <c r="AL17" i="1" s="1"/>
  <c r="T17" i="1"/>
  <c r="T26" i="1" s="1"/>
  <c r="S17" i="1"/>
  <c r="S26" i="1" s="1"/>
  <c r="R17" i="1"/>
  <c r="Q17" i="1"/>
  <c r="P17" i="1"/>
  <c r="P26" i="1" s="1"/>
  <c r="O17" i="1"/>
  <c r="O26" i="1" s="1"/>
  <c r="N17" i="1"/>
  <c r="M17" i="1"/>
  <c r="L17" i="1"/>
  <c r="L26" i="1" s="1"/>
  <c r="K17" i="1"/>
  <c r="K26" i="1" s="1"/>
  <c r="AL16" i="1"/>
  <c r="AK16" i="1"/>
  <c r="AG16" i="1"/>
  <c r="V16" i="1"/>
  <c r="V25" i="1" s="1"/>
  <c r="U16" i="1"/>
  <c r="T16" i="1"/>
  <c r="T25" i="1" s="1"/>
  <c r="S16" i="1"/>
  <c r="R16" i="1"/>
  <c r="AH16" i="1" s="1"/>
  <c r="AH25" i="1" s="1"/>
  <c r="Q16" i="1"/>
  <c r="P16" i="1"/>
  <c r="AF16" i="1" s="1"/>
  <c r="O16" i="1"/>
  <c r="O25" i="1" s="1"/>
  <c r="N16" i="1"/>
  <c r="N25" i="1" s="1"/>
  <c r="M16" i="1"/>
  <c r="L16" i="1"/>
  <c r="AA16" i="1" s="1"/>
  <c r="K16" i="1"/>
  <c r="K25" i="1" s="1"/>
  <c r="AK15" i="1"/>
  <c r="AK24" i="1" s="1"/>
  <c r="AJ15" i="1"/>
  <c r="AJ24" i="1" s="1"/>
  <c r="AH15" i="1"/>
  <c r="AH24" i="1" s="1"/>
  <c r="AF15" i="1"/>
  <c r="AC15" i="1"/>
  <c r="AC24" i="1" s="1"/>
  <c r="V15" i="1"/>
  <c r="AM15" i="1" s="1"/>
  <c r="U15" i="1"/>
  <c r="U24" i="1" s="1"/>
  <c r="T15" i="1"/>
  <c r="S15" i="1"/>
  <c r="S24" i="1" s="1"/>
  <c r="R15" i="1"/>
  <c r="Q15" i="1"/>
  <c r="Q24" i="1" s="1"/>
  <c r="P15" i="1"/>
  <c r="O15" i="1"/>
  <c r="N15" i="1"/>
  <c r="N24" i="1" s="1"/>
  <c r="M15" i="1"/>
  <c r="AB15" i="1" s="1"/>
  <c r="AB24" i="1" s="1"/>
  <c r="L15" i="1"/>
  <c r="K15" i="1"/>
  <c r="Z15" i="1" s="1"/>
  <c r="AM14" i="1"/>
  <c r="AM23" i="1" s="1"/>
  <c r="AJ14" i="1"/>
  <c r="AJ23" i="1" s="1"/>
  <c r="AG14" i="1"/>
  <c r="AG23" i="1" s="1"/>
  <c r="AE14" i="1"/>
  <c r="AC14" i="1"/>
  <c r="AC23" i="1" s="1"/>
  <c r="AB14" i="1"/>
  <c r="AB23" i="1" s="1"/>
  <c r="V14" i="1"/>
  <c r="V23" i="1" s="1"/>
  <c r="U14" i="1"/>
  <c r="T14" i="1"/>
  <c r="T23" i="1" s="1"/>
  <c r="S14" i="1"/>
  <c r="R14" i="1"/>
  <c r="AH14" i="1" s="1"/>
  <c r="Q14" i="1"/>
  <c r="Q23" i="1" s="1"/>
  <c r="P14" i="1"/>
  <c r="P23" i="1" s="1"/>
  <c r="O14" i="1"/>
  <c r="N14" i="1"/>
  <c r="N23" i="1" s="1"/>
  <c r="M14" i="1"/>
  <c r="L14" i="1"/>
  <c r="L23" i="1" s="1"/>
  <c r="K14" i="1"/>
  <c r="AM13" i="1"/>
  <c r="AL13" i="1"/>
  <c r="AL22" i="1" s="1"/>
  <c r="AH13" i="1"/>
  <c r="V13" i="1"/>
  <c r="U13" i="1"/>
  <c r="U22" i="1" s="1"/>
  <c r="T13" i="1"/>
  <c r="S13" i="1"/>
  <c r="AJ13" i="1" s="1"/>
  <c r="R13" i="1"/>
  <c r="Q13" i="1"/>
  <c r="AG13" i="1" s="1"/>
  <c r="AG22" i="1" s="1"/>
  <c r="P13" i="1"/>
  <c r="P22" i="1" s="1"/>
  <c r="O13" i="1"/>
  <c r="O22" i="1" s="1"/>
  <c r="N13" i="1"/>
  <c r="M13" i="1"/>
  <c r="M22" i="1" s="1"/>
  <c r="L13" i="1"/>
  <c r="L22" i="1" s="1"/>
  <c r="K13" i="1"/>
  <c r="K22" i="1" s="1"/>
  <c r="AM12" i="1"/>
  <c r="AL12" i="1"/>
  <c r="AL21" i="1" s="1"/>
  <c r="AK12" i="1"/>
  <c r="AK21" i="1" s="1"/>
  <c r="AH12" i="1"/>
  <c r="AG12" i="1"/>
  <c r="AC12" i="1"/>
  <c r="AC21" i="1" s="1"/>
  <c r="V12" i="1"/>
  <c r="V21" i="1" s="1"/>
  <c r="U12" i="1"/>
  <c r="T12" i="1"/>
  <c r="T21" i="1" s="1"/>
  <c r="S12" i="1"/>
  <c r="AJ12" i="1" s="1"/>
  <c r="R12" i="1"/>
  <c r="Q12" i="1"/>
  <c r="P12" i="1"/>
  <c r="O12" i="1"/>
  <c r="O21" i="1" s="1"/>
  <c r="N12" i="1"/>
  <c r="N21" i="1" s="1"/>
  <c r="M12" i="1"/>
  <c r="L12" i="1"/>
  <c r="L21" i="1" s="1"/>
  <c r="K12" i="1"/>
  <c r="K21" i="1" s="1"/>
  <c r="AL9" i="1"/>
  <c r="AK9" i="1"/>
  <c r="AJ9" i="1"/>
  <c r="AN9" i="1" s="1"/>
  <c r="AG9" i="1"/>
  <c r="AF9" i="1"/>
  <c r="AB9" i="1"/>
  <c r="V9" i="1"/>
  <c r="AM9" i="1" s="1"/>
  <c r="U9" i="1"/>
  <c r="T9" i="1"/>
  <c r="T27" i="1" s="1"/>
  <c r="S9" i="1"/>
  <c r="R9" i="1"/>
  <c r="R27" i="1" s="1"/>
  <c r="Q9" i="1"/>
  <c r="P9" i="1"/>
  <c r="O9" i="1"/>
  <c r="AE9" i="1" s="1"/>
  <c r="AI9" i="1" s="1"/>
  <c r="N9" i="1"/>
  <c r="AC9" i="1" s="1"/>
  <c r="AC27" i="1" s="1"/>
  <c r="M9" i="1"/>
  <c r="L9" i="1"/>
  <c r="AA9" i="1" s="1"/>
  <c r="K9" i="1"/>
  <c r="Z9" i="1" s="1"/>
  <c r="AK8" i="1"/>
  <c r="AJ8" i="1"/>
  <c r="AF8" i="1"/>
  <c r="AE8" i="1"/>
  <c r="AC8" i="1"/>
  <c r="AA8" i="1"/>
  <c r="V8" i="1"/>
  <c r="AM8" i="1" s="1"/>
  <c r="U8" i="1"/>
  <c r="AL8" i="1" s="1"/>
  <c r="T8" i="1"/>
  <c r="S8" i="1"/>
  <c r="R8" i="1"/>
  <c r="AH8" i="1" s="1"/>
  <c r="Q8" i="1"/>
  <c r="AG8" i="1" s="1"/>
  <c r="AI8" i="1" s="1"/>
  <c r="P8" i="1"/>
  <c r="O8" i="1"/>
  <c r="N8" i="1"/>
  <c r="M8" i="1"/>
  <c r="AB8" i="1" s="1"/>
  <c r="L8" i="1"/>
  <c r="K8" i="1"/>
  <c r="Z8" i="1" s="1"/>
  <c r="AM7" i="1"/>
  <c r="AH7" i="1"/>
  <c r="V7" i="1"/>
  <c r="U7" i="1"/>
  <c r="AL7" i="1" s="1"/>
  <c r="T7" i="1"/>
  <c r="AK7" i="1" s="1"/>
  <c r="S7" i="1"/>
  <c r="AJ7" i="1" s="1"/>
  <c r="R7" i="1"/>
  <c r="Q7" i="1"/>
  <c r="AG7" i="1" s="1"/>
  <c r="P7" i="1"/>
  <c r="AF7" i="1" s="1"/>
  <c r="O7" i="1"/>
  <c r="AE7" i="1" s="1"/>
  <c r="N7" i="1"/>
  <c r="AC7" i="1" s="1"/>
  <c r="M7" i="1"/>
  <c r="AB7" i="1" s="1"/>
  <c r="L7" i="1"/>
  <c r="AA7" i="1" s="1"/>
  <c r="K7" i="1"/>
  <c r="Z7" i="1" s="1"/>
  <c r="AM6" i="1"/>
  <c r="AL6" i="1"/>
  <c r="AH6" i="1"/>
  <c r="AG6" i="1"/>
  <c r="AC6" i="1"/>
  <c r="V6" i="1"/>
  <c r="U6" i="1"/>
  <c r="T6" i="1"/>
  <c r="AK6" i="1" s="1"/>
  <c r="S6" i="1"/>
  <c r="AJ6" i="1" s="1"/>
  <c r="R6" i="1"/>
  <c r="Q6" i="1"/>
  <c r="P6" i="1"/>
  <c r="AF6" i="1" s="1"/>
  <c r="AF24" i="1" s="1"/>
  <c r="O6" i="1"/>
  <c r="AE6" i="1" s="1"/>
  <c r="AI6" i="1" s="1"/>
  <c r="N6" i="1"/>
  <c r="M6" i="1"/>
  <c r="AB6" i="1" s="1"/>
  <c r="L6" i="1"/>
  <c r="AA6" i="1" s="1"/>
  <c r="K6" i="1"/>
  <c r="Z6" i="1" s="1"/>
  <c r="AD6" i="1" s="1"/>
  <c r="AL5" i="1"/>
  <c r="AK5" i="1"/>
  <c r="AH5" i="1"/>
  <c r="AG5" i="1"/>
  <c r="AF5" i="1"/>
  <c r="AC5" i="1"/>
  <c r="AB5" i="1"/>
  <c r="V5" i="1"/>
  <c r="AM5" i="1" s="1"/>
  <c r="U5" i="1"/>
  <c r="T5" i="1"/>
  <c r="S5" i="1"/>
  <c r="AJ5" i="1" s="1"/>
  <c r="AN5" i="1" s="1"/>
  <c r="R5" i="1"/>
  <c r="Q5" i="1"/>
  <c r="P5" i="1"/>
  <c r="O5" i="1"/>
  <c r="AE5" i="1" s="1"/>
  <c r="AI5" i="1" s="1"/>
  <c r="N5" i="1"/>
  <c r="M5" i="1"/>
  <c r="L5" i="1"/>
  <c r="AA5" i="1" s="1"/>
  <c r="K5" i="1"/>
  <c r="Z5" i="1" s="1"/>
  <c r="AD5" i="1" s="1"/>
  <c r="AK4" i="1"/>
  <c r="AJ4" i="1"/>
  <c r="AN4" i="1" s="1"/>
  <c r="AG4" i="1"/>
  <c r="AF4" i="1"/>
  <c r="AE4" i="1"/>
  <c r="AI4" i="1" s="1"/>
  <c r="AB4" i="1"/>
  <c r="AA4" i="1"/>
  <c r="V4" i="1"/>
  <c r="AM4" i="1" s="1"/>
  <c r="U4" i="1"/>
  <c r="AL4" i="1" s="1"/>
  <c r="T4" i="1"/>
  <c r="S4" i="1"/>
  <c r="R4" i="1"/>
  <c r="AH4" i="1" s="1"/>
  <c r="Q4" i="1"/>
  <c r="P4" i="1"/>
  <c r="O4" i="1"/>
  <c r="N4" i="1"/>
  <c r="AC4" i="1" s="1"/>
  <c r="M4" i="1"/>
  <c r="L4" i="1"/>
  <c r="K4" i="1"/>
  <c r="Z4" i="1" s="1"/>
  <c r="AM3" i="1"/>
  <c r="AL3" i="1"/>
  <c r="AH3" i="1"/>
  <c r="V3" i="1"/>
  <c r="U3" i="1"/>
  <c r="T3" i="1"/>
  <c r="AK3" i="1" s="1"/>
  <c r="S3" i="1"/>
  <c r="AJ3" i="1" s="1"/>
  <c r="AN3" i="1" s="1"/>
  <c r="R3" i="1"/>
  <c r="Q3" i="1"/>
  <c r="AG3" i="1" s="1"/>
  <c r="P3" i="1"/>
  <c r="AF3" i="1" s="1"/>
  <c r="O3" i="1"/>
  <c r="AE3" i="1" s="1"/>
  <c r="AI3" i="1" s="1"/>
  <c r="N3" i="1"/>
  <c r="AC3" i="1" s="1"/>
  <c r="M3" i="1"/>
  <c r="AB3" i="1" s="1"/>
  <c r="L3" i="1"/>
  <c r="AA3" i="1" s="1"/>
  <c r="K3" i="1"/>
  <c r="Z3" i="1" s="1"/>
  <c r="AD3" i="1" s="1"/>
  <c r="Z24" i="1" l="1"/>
  <c r="AD24" i="1" s="1"/>
  <c r="AD15" i="1"/>
  <c r="AA25" i="1"/>
  <c r="AD35" i="1"/>
  <c r="AD7" i="1"/>
  <c r="AI7" i="1"/>
  <c r="AN7" i="1"/>
  <c r="AN8" i="1"/>
  <c r="AD9" i="1"/>
  <c r="AJ22" i="1"/>
  <c r="AJ21" i="1"/>
  <c r="AN21" i="1" s="1"/>
  <c r="AN12" i="1"/>
  <c r="Z12" i="1"/>
  <c r="AE12" i="1"/>
  <c r="AK13" i="1"/>
  <c r="AK22" i="1" s="1"/>
  <c r="T22" i="1"/>
  <c r="AA13" i="1"/>
  <c r="AA22" i="1" s="1"/>
  <c r="AF13" i="1"/>
  <c r="AF22" i="1" s="1"/>
  <c r="Z17" i="1"/>
  <c r="AM26" i="1"/>
  <c r="N27" i="1"/>
  <c r="AM27" i="1"/>
  <c r="Q26" i="1"/>
  <c r="V27" i="1"/>
  <c r="AN37" i="1"/>
  <c r="AD4" i="1"/>
  <c r="P21" i="1"/>
  <c r="AF12" i="1"/>
  <c r="AF21" i="1" s="1"/>
  <c r="AA12" i="1"/>
  <c r="AA21" i="1" s="1"/>
  <c r="AB13" i="1"/>
  <c r="AB22" i="1" s="1"/>
  <c r="AH22" i="1"/>
  <c r="AM22" i="1"/>
  <c r="U23" i="1"/>
  <c r="AL14" i="1"/>
  <c r="AL23" i="1" s="1"/>
  <c r="AM24" i="1"/>
  <c r="AJ16" i="1"/>
  <c r="S25" i="1"/>
  <c r="Z16" i="1"/>
  <c r="AE16" i="1"/>
  <c r="AA17" i="1"/>
  <c r="AA26" i="1" s="1"/>
  <c r="AG26" i="1"/>
  <c r="K27" i="1"/>
  <c r="O27" i="1"/>
  <c r="AE18" i="1"/>
  <c r="S27" i="1"/>
  <c r="AJ18" i="1"/>
  <c r="Z18" i="1"/>
  <c r="AE23" i="1"/>
  <c r="V24" i="1"/>
  <c r="U26" i="1"/>
  <c r="AL59" i="1"/>
  <c r="AM64" i="1"/>
  <c r="AD8" i="1"/>
  <c r="AH23" i="1"/>
  <c r="O24" i="1"/>
  <c r="AE15" i="1"/>
  <c r="AF25" i="1"/>
  <c r="AG25" i="1"/>
  <c r="AL25" i="1"/>
  <c r="M26" i="1"/>
  <c r="AL26" i="1"/>
  <c r="AB17" i="1"/>
  <c r="AB26" i="1" s="1"/>
  <c r="AJ17" i="1"/>
  <c r="AA27" i="1"/>
  <c r="AB27" i="1"/>
  <c r="S21" i="1"/>
  <c r="R23" i="1"/>
  <c r="M24" i="1"/>
  <c r="R25" i="1"/>
  <c r="AI31" i="1"/>
  <c r="AN32" i="1"/>
  <c r="AL63" i="1"/>
  <c r="AN6" i="1"/>
  <c r="AH9" i="1"/>
  <c r="AH27" i="1" s="1"/>
  <c r="Z13" i="1"/>
  <c r="AE13" i="1"/>
  <c r="AA14" i="1"/>
  <c r="AA23" i="1" s="1"/>
  <c r="AF14" i="1"/>
  <c r="AK14" i="1"/>
  <c r="AG15" i="1"/>
  <c r="AG24" i="1" s="1"/>
  <c r="AL15" i="1"/>
  <c r="AC16" i="1"/>
  <c r="AC25" i="1" s="1"/>
  <c r="AM16" i="1"/>
  <c r="AM25" i="1" s="1"/>
  <c r="AE17" i="1"/>
  <c r="AK17" i="1"/>
  <c r="AK26" i="1" s="1"/>
  <c r="M27" i="1"/>
  <c r="AK27" i="1"/>
  <c r="Q22" i="1"/>
  <c r="AD33" i="1"/>
  <c r="AI33" i="1"/>
  <c r="AN33" i="1"/>
  <c r="AI35" i="1"/>
  <c r="M21" i="1"/>
  <c r="Q21" i="1"/>
  <c r="U21" i="1"/>
  <c r="AB12" i="1"/>
  <c r="AB21" i="1" s="1"/>
  <c r="N22" i="1"/>
  <c r="R22" i="1"/>
  <c r="V22" i="1"/>
  <c r="AC13" i="1"/>
  <c r="AC22" i="1" s="1"/>
  <c r="K23" i="1"/>
  <c r="O23" i="1"/>
  <c r="S23" i="1"/>
  <c r="Z14" i="1"/>
  <c r="L24" i="1"/>
  <c r="P24" i="1"/>
  <c r="T24" i="1"/>
  <c r="AA15" i="1"/>
  <c r="AA24" i="1" s="1"/>
  <c r="M25" i="1"/>
  <c r="Q25" i="1"/>
  <c r="U25" i="1"/>
  <c r="AB16" i="1"/>
  <c r="AB25" i="1" s="1"/>
  <c r="N26" i="1"/>
  <c r="R26" i="1"/>
  <c r="AH17" i="1"/>
  <c r="AH26" i="1" s="1"/>
  <c r="V26" i="1"/>
  <c r="AC17" i="1"/>
  <c r="AC26" i="1" s="1"/>
  <c r="AD34" i="1"/>
  <c r="AL61" i="1"/>
  <c r="AL65" i="1"/>
  <c r="AF23" i="1" l="1"/>
  <c r="AI14" i="1"/>
  <c r="AN17" i="1"/>
  <c r="AJ26" i="1"/>
  <c r="AN26" i="1" s="1"/>
  <c r="Z27" i="1"/>
  <c r="AD27" i="1" s="1"/>
  <c r="AD18" i="1"/>
  <c r="AE25" i="1"/>
  <c r="AI25" i="1" s="1"/>
  <c r="AI16" i="1"/>
  <c r="AD17" i="1"/>
  <c r="Z26" i="1"/>
  <c r="AD26" i="1" s="1"/>
  <c r="AL24" i="1"/>
  <c r="AN24" i="1" s="1"/>
  <c r="AN15" i="1"/>
  <c r="AN18" i="1"/>
  <c r="AJ27" i="1"/>
  <c r="AN27" i="1" s="1"/>
  <c r="Z25" i="1"/>
  <c r="AD25" i="1" s="1"/>
  <c r="AD16" i="1"/>
  <c r="AE21" i="1"/>
  <c r="AI21" i="1" s="1"/>
  <c r="AI12" i="1"/>
  <c r="Z23" i="1"/>
  <c r="AD23" i="1" s="1"/>
  <c r="AD14" i="1"/>
  <c r="AI17" i="1"/>
  <c r="AE26" i="1"/>
  <c r="AI26" i="1" s="1"/>
  <c r="AE22" i="1"/>
  <c r="AI22" i="1" s="1"/>
  <c r="AI13" i="1"/>
  <c r="AD12" i="1"/>
  <c r="Z21" i="1"/>
  <c r="AD21" i="1" s="1"/>
  <c r="AN22" i="1"/>
  <c r="AN14" i="1"/>
  <c r="AK23" i="1"/>
  <c r="AN23" i="1" s="1"/>
  <c r="AD13" i="1"/>
  <c r="Z22" i="1"/>
  <c r="AD22" i="1" s="1"/>
  <c r="AE24" i="1"/>
  <c r="AI24" i="1" s="1"/>
  <c r="AI15" i="1"/>
  <c r="AI23" i="1"/>
  <c r="AI18" i="1"/>
  <c r="AE27" i="1"/>
  <c r="AI27" i="1" s="1"/>
  <c r="AJ25" i="1"/>
  <c r="AN25" i="1" s="1"/>
  <c r="AN16" i="1"/>
  <c r="AN13" i="1"/>
</calcChain>
</file>

<file path=xl/sharedStrings.xml><?xml version="1.0" encoding="utf-8"?>
<sst xmlns="http://schemas.openxmlformats.org/spreadsheetml/2006/main" count="569" uniqueCount="145">
  <si>
    <t/>
  </si>
  <si>
    <t>Lymphocytes | Count</t>
  </si>
  <si>
    <t>CD8+ | Count</t>
  </si>
  <si>
    <t>CD4+ | Count</t>
  </si>
  <si>
    <t>B220+ | Count</t>
  </si>
  <si>
    <t>CD8+ %</t>
  </si>
  <si>
    <t>CD4+ %</t>
  </si>
  <si>
    <t>B220+ %</t>
  </si>
  <si>
    <t>Total lymphocytes x 10^3 cells</t>
  </si>
  <si>
    <t>Flow Cytometry - Single Factor ANOVA</t>
  </si>
  <si>
    <t>4451 d. 126 752.LMD</t>
  </si>
  <si>
    <t>CD8+</t>
  </si>
  <si>
    <t>Mean</t>
  </si>
  <si>
    <t>4451 d. 147 test 769.LMD</t>
  </si>
  <si>
    <t>d.133</t>
  </si>
  <si>
    <t>Total Lymphocytes</t>
  </si>
  <si>
    <t>4451 d. 154 test 788.LMD</t>
  </si>
  <si>
    <t>d. 147</t>
  </si>
  <si>
    <t>Groups</t>
  </si>
  <si>
    <t>SS</t>
  </si>
  <si>
    <t>df</t>
  </si>
  <si>
    <t>MS</t>
  </si>
  <si>
    <t>F</t>
  </si>
  <si>
    <t>P-value</t>
  </si>
  <si>
    <t>F crit</t>
  </si>
  <si>
    <t xml:space="preserve">Mean Total Lymphocytes (x10^3) - CBC </t>
  </si>
  <si>
    <t>4451 d. 161 Test 804.LMD</t>
  </si>
  <si>
    <t>d. 154</t>
  </si>
  <si>
    <t>Naïve</t>
  </si>
  <si>
    <t>CD134</t>
  </si>
  <si>
    <t>CD134+SU</t>
  </si>
  <si>
    <t>4451 d. 168 Test 821.LMD</t>
  </si>
  <si>
    <t>d. 161</t>
  </si>
  <si>
    <t>d. 133</t>
  </si>
  <si>
    <t>4451 d. 196 Test 853.LMD</t>
  </si>
  <si>
    <t>d. 168</t>
  </si>
  <si>
    <t>&lt;0.001</t>
  </si>
  <si>
    <t>4451 d. 224 Test 869.LMD</t>
  </si>
  <si>
    <t>d. 198</t>
  </si>
  <si>
    <t>4456 d. 126 748.LMD</t>
  </si>
  <si>
    <t>d. 224</t>
  </si>
  <si>
    <t>CD8+ Lymphocytes</t>
  </si>
  <si>
    <t>4456 d. 147 test 765.LMD</t>
  </si>
  <si>
    <t>4456 d. 154 test 784.LMD</t>
  </si>
  <si>
    <t>CD4+</t>
  </si>
  <si>
    <t>4456 d. 161 Test 800.LMD</t>
  </si>
  <si>
    <t>4456 d. 168 Test 817.LMD</t>
  </si>
  <si>
    <t>CD8</t>
  </si>
  <si>
    <t>4456 d. 196 Test 849.LMD</t>
  </si>
  <si>
    <t>CD4</t>
  </si>
  <si>
    <t>4456 d. 224 Test 865.LMD</t>
  </si>
  <si>
    <t>CD4+ Lymphocytes</t>
  </si>
  <si>
    <t>CD4:CD8</t>
  </si>
  <si>
    <t>4457 d. 126 756.LMD</t>
  </si>
  <si>
    <t>B220</t>
  </si>
  <si>
    <t>4457 d. 147 test 773.LMD</t>
  </si>
  <si>
    <t>4457 d. 154 test 792.LMD</t>
  </si>
  <si>
    <t>4457 d. 161 Test 808.LMD</t>
  </si>
  <si>
    <t>4457 d. 168 Test 825.LMD</t>
  </si>
  <si>
    <t>4457 d. 196 Test 857.LMD</t>
  </si>
  <si>
    <t>CD4+:CD8+</t>
  </si>
  <si>
    <t>4457 d. 224 Test 873.LMD</t>
  </si>
  <si>
    <t>4462 d. 126 749.LMD</t>
  </si>
  <si>
    <t>4462 d. 147 test 766.LMD</t>
  </si>
  <si>
    <t>4462 d. 154 test 785.LMD</t>
  </si>
  <si>
    <t>4462 d. 161 Test 801.LMD</t>
  </si>
  <si>
    <t>4462 d. 168 Test 818.LMD</t>
  </si>
  <si>
    <t>B220+ Lymphocytes</t>
  </si>
  <si>
    <t>4462 d. 196 Test 850.LMD</t>
  </si>
  <si>
    <t>4462 d. 224 Test 866.LMD</t>
  </si>
  <si>
    <t>4466 d. 126 757.LMD</t>
  </si>
  <si>
    <t>B220+</t>
  </si>
  <si>
    <t>4466 d. 147 test 774.LMD</t>
  </si>
  <si>
    <t>4466 d. 154 test 793.LMD</t>
  </si>
  <si>
    <t>4466 d. 161 Test 809.LMD</t>
  </si>
  <si>
    <t>4466 d. 168 Test 826.LMD</t>
  </si>
  <si>
    <t>Sum</t>
  </si>
  <si>
    <t>Average</t>
  </si>
  <si>
    <t>Variance</t>
  </si>
  <si>
    <t>Source of Variation</t>
  </si>
  <si>
    <t>4466 d. 196 Test 858.LMD</t>
  </si>
  <si>
    <t>Between Groups</t>
  </si>
  <si>
    <t>4466 d. 224 Test 874.LMD</t>
  </si>
  <si>
    <t>Within Groups</t>
  </si>
  <si>
    <t>4467 d. 126 753.LMD</t>
  </si>
  <si>
    <t>Total</t>
  </si>
  <si>
    <t>4467 d. 126 REP 760.LMD</t>
  </si>
  <si>
    <t>4467 d. 147 test 770.LMD</t>
  </si>
  <si>
    <t>Mean Data</t>
  </si>
  <si>
    <t>4467 d. 154 test 789.LMD</t>
  </si>
  <si>
    <t>4467 d. 161 Test 805.LMD</t>
  </si>
  <si>
    <t>Total Lymphocytes (CBC)</t>
  </si>
  <si>
    <t>4467 d. 168 Test 822.LMD</t>
  </si>
  <si>
    <t>4467 d. 196 Test 854.LMD</t>
  </si>
  <si>
    <t>4467 d. 224 Test 870.LMD</t>
  </si>
  <si>
    <t>4472 d. 126 758.LMD</t>
  </si>
  <si>
    <t>CD4+Lymphocytes</t>
  </si>
  <si>
    <t>4472 d. 147 test 775.LMD</t>
  </si>
  <si>
    <t>4472 d. 154 test 794.LMD</t>
  </si>
  <si>
    <t>4472 d. 161 Test 810.LMD</t>
  </si>
  <si>
    <t>RNA</t>
  </si>
  <si>
    <t>4472 d. 168 Test 827.LMD</t>
  </si>
  <si>
    <t>4472 d. 196 Test 859.LMD</t>
  </si>
  <si>
    <t>4472 d. 224 Test 875.LMD</t>
  </si>
  <si>
    <t>4473 d. 126 750.LMD</t>
  </si>
  <si>
    <t>4473 d. 147 test 767.LMD</t>
  </si>
  <si>
    <t>DNA</t>
  </si>
  <si>
    <t>4473 d. 154 test 786.LMD</t>
  </si>
  <si>
    <t>4473 d. 161 Test 802.LMD</t>
  </si>
  <si>
    <t>4473 d. 168 Test 819.LMD</t>
  </si>
  <si>
    <t>4473 d. 196 Test 851.LMD</t>
  </si>
  <si>
    <t>4473 d. 224 Test 867.LMD</t>
  </si>
  <si>
    <t>Correlation Matrix - Pearson - P values</t>
  </si>
  <si>
    <t>4476 d. 126 754.LMD</t>
  </si>
  <si>
    <t>4476 d. 147 test 771.LMD</t>
  </si>
  <si>
    <t>4476 d. 154 test 790.LMD</t>
  </si>
  <si>
    <t>4476 d. 161 Test 806.LMD</t>
  </si>
  <si>
    <t>4476 d. 168 Test 823.LMD</t>
  </si>
  <si>
    <t>4476 d. 196 Test 855.LMD</t>
  </si>
  <si>
    <t>4476 d. 224 Test 871.LMD</t>
  </si>
  <si>
    <t>4478 d. 126 751.LMD</t>
  </si>
  <si>
    <t>4478 d. 147 test 768.LMD</t>
  </si>
  <si>
    <t>4478 d. 154 test 787.LMD</t>
  </si>
  <si>
    <t>4478 d. 161 Test 803.LMD</t>
  </si>
  <si>
    <t>4478 d. 168 Test 820.LMD</t>
  </si>
  <si>
    <t>4478 d. 196 Test 852.LMD</t>
  </si>
  <si>
    <t>4478 d. 224 Test 868.LMD</t>
  </si>
  <si>
    <t>4480 d. 126 755.LMD</t>
  </si>
  <si>
    <t>4480 d. 147 test 772.LMD</t>
  </si>
  <si>
    <t>4480 d. 154 test 791.LMD</t>
  </si>
  <si>
    <t>4480 d. 161 Test 807.LMD</t>
  </si>
  <si>
    <t>4480 d. 168 Test 824.LMD</t>
  </si>
  <si>
    <t>4480 d. 196 Test 856.LMD</t>
  </si>
  <si>
    <t>4480 d. 224 Test 872.LMD</t>
  </si>
  <si>
    <t>4482 d. 126 759.LMD</t>
  </si>
  <si>
    <t>4482 d. 147 test 776.LMD</t>
  </si>
  <si>
    <t>4482 d. 154 test 795.LMD</t>
  </si>
  <si>
    <t>4482 d. 161 Test 811.LMD</t>
  </si>
  <si>
    <t>4482 d. 168 Test 828.LMD</t>
  </si>
  <si>
    <t>4482 d. 196 Test 860.LMD</t>
  </si>
  <si>
    <t>4482 d. 224 Test 876.LMD</t>
  </si>
  <si>
    <t>no vac</t>
  </si>
  <si>
    <t>avg</t>
  </si>
  <si>
    <t>CD134 vac</t>
  </si>
  <si>
    <t>wk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</si>
</sst>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49D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5" borderId="0" xfId="0" applyFont="1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6" borderId="7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0" xfId="0" applyFill="1" applyBorder="1"/>
    <xf numFmtId="0" fontId="0" fillId="6" borderId="9" xfId="0" applyFill="1" applyBorder="1"/>
    <xf numFmtId="0" fontId="0" fillId="5" borderId="0" xfId="0" applyFill="1"/>
    <xf numFmtId="0" fontId="0" fillId="0" borderId="12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65" fontId="3" fillId="9" borderId="17" xfId="0" applyNumberFormat="1" applyFont="1" applyFill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0" fontId="0" fillId="10" borderId="15" xfId="0" applyFill="1" applyBorder="1" applyAlignment="1">
      <alignment horizontal="center"/>
    </xf>
    <xf numFmtId="164" fontId="0" fillId="0" borderId="0" xfId="0" applyNumberFormat="1"/>
    <xf numFmtId="0" fontId="0" fillId="8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65" fontId="3" fillId="9" borderId="22" xfId="0" applyNumberFormat="1" applyFont="1" applyFill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5" fontId="2" fillId="0" borderId="1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2" fontId="0" fillId="0" borderId="9" xfId="0" applyNumberFormat="1" applyFill="1" applyBorder="1"/>
    <xf numFmtId="2" fontId="0" fillId="6" borderId="9" xfId="0" applyNumberFormat="1" applyFill="1" applyBorder="1"/>
    <xf numFmtId="0" fontId="2" fillId="0" borderId="0" xfId="0" applyFont="1" applyFill="1" applyBorder="1" applyAlignment="1">
      <alignment horizontal="right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2" fontId="0" fillId="0" borderId="0" xfId="0" applyNumberFormat="1" applyFill="1" applyBorder="1"/>
    <xf numFmtId="2" fontId="0" fillId="5" borderId="9" xfId="0" applyNumberFormat="1" applyFill="1" applyBorder="1"/>
    <xf numFmtId="2" fontId="0" fillId="12" borderId="9" xfId="0" applyNumberFormat="1" applyFill="1" applyBorder="1"/>
    <xf numFmtId="165" fontId="2" fillId="0" borderId="22" xfId="0" applyNumberFormat="1" applyFont="1" applyBorder="1" applyAlignment="1">
      <alignment horizontal="center"/>
    </xf>
    <xf numFmtId="2" fontId="0" fillId="13" borderId="9" xfId="0" applyNumberFormat="1" applyFill="1" applyBorder="1"/>
    <xf numFmtId="0" fontId="3" fillId="14" borderId="3" xfId="0" applyFont="1" applyFill="1" applyBorder="1" applyAlignment="1">
      <alignment horizontal="center"/>
    </xf>
    <xf numFmtId="2" fontId="0" fillId="0" borderId="10" xfId="0" applyNumberFormat="1" applyFill="1" applyBorder="1"/>
    <xf numFmtId="2" fontId="0" fillId="0" borderId="11" xfId="0" applyNumberFormat="1" applyFill="1" applyBorder="1"/>
    <xf numFmtId="0" fontId="4" fillId="0" borderId="13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25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2" fontId="0" fillId="0" borderId="26" xfId="0" applyNumberFormat="1" applyFill="1" applyBorder="1" applyAlignment="1">
      <alignment horizontal="center"/>
    </xf>
    <xf numFmtId="2" fontId="3" fillId="0" borderId="26" xfId="0" applyNumberFormat="1" applyFont="1" applyFill="1" applyBorder="1" applyAlignment="1">
      <alignment horizontal="center"/>
    </xf>
    <xf numFmtId="0" fontId="0" fillId="0" borderId="27" xfId="0" applyFill="1" applyBorder="1" applyAlignment="1">
      <alignment horizontal="right"/>
    </xf>
    <xf numFmtId="0" fontId="0" fillId="0" borderId="26" xfId="0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15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28" xfId="0" applyFont="1" applyBorder="1" applyAlignment="1">
      <alignment horizontal="center"/>
    </xf>
    <xf numFmtId="0" fontId="0" fillId="7" borderId="9" xfId="0" applyFill="1" applyBorder="1"/>
    <xf numFmtId="0" fontId="0" fillId="15" borderId="9" xfId="0" applyFill="1" applyBorder="1"/>
    <xf numFmtId="0" fontId="0" fillId="0" borderId="25" xfId="0" applyFill="1" applyBorder="1" applyAlignment="1"/>
    <xf numFmtId="0" fontId="2" fillId="0" borderId="0" xfId="0" applyFont="1" applyFill="1" applyBorder="1"/>
    <xf numFmtId="0" fontId="0" fillId="0" borderId="27" xfId="0" applyFill="1" applyBorder="1" applyAlignment="1"/>
    <xf numFmtId="0" fontId="6" fillId="0" borderId="0" xfId="0" applyFont="1"/>
    <xf numFmtId="0" fontId="3" fillId="3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7" fillId="0" borderId="0" xfId="0" applyFont="1"/>
    <xf numFmtId="0" fontId="7" fillId="0" borderId="0" xfId="0" applyFont="1" applyFill="1" applyBorder="1"/>
    <xf numFmtId="164" fontId="7" fillId="0" borderId="0" xfId="0" applyNumberFormat="1" applyFont="1"/>
    <xf numFmtId="0" fontId="3" fillId="11" borderId="1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7" borderId="32" xfId="0" applyFont="1" applyFill="1" applyBorder="1" applyAlignment="1">
      <alignment horizontal="center"/>
    </xf>
    <xf numFmtId="0" fontId="3" fillId="7" borderId="25" xfId="0" applyFont="1" applyFill="1" applyBorder="1" applyAlignment="1">
      <alignment horizontal="center"/>
    </xf>
    <xf numFmtId="0" fontId="2" fillId="0" borderId="25" xfId="0" applyFont="1" applyBorder="1" applyAlignment="1">
      <alignment horizontal="left"/>
    </xf>
    <xf numFmtId="0" fontId="2" fillId="0" borderId="0" xfId="0" applyFont="1" applyBorder="1"/>
    <xf numFmtId="0" fontId="2" fillId="0" borderId="33" xfId="0" applyFont="1" applyBorder="1"/>
    <xf numFmtId="0" fontId="2" fillId="7" borderId="28" xfId="0" applyFont="1" applyFill="1" applyBorder="1" applyAlignment="1">
      <alignment horizontal="center"/>
    </xf>
    <xf numFmtId="0" fontId="0" fillId="7" borderId="34" xfId="0" applyFill="1" applyBorder="1"/>
    <xf numFmtId="0" fontId="0" fillId="7" borderId="0" xfId="0" applyFill="1"/>
    <xf numFmtId="0" fontId="3" fillId="0" borderId="25" xfId="0" applyFont="1" applyBorder="1" applyAlignment="1">
      <alignment horizontal="left"/>
    </xf>
    <xf numFmtId="0" fontId="2" fillId="7" borderId="0" xfId="0" applyFont="1" applyFill="1" applyBorder="1"/>
    <xf numFmtId="0" fontId="0" fillId="0" borderId="26" xfId="0" applyFill="1" applyBorder="1" applyAlignment="1"/>
    <xf numFmtId="0" fontId="0" fillId="7" borderId="12" xfId="0" applyFont="1" applyFill="1" applyBorder="1" applyAlignment="1">
      <alignment horizontal="center"/>
    </xf>
    <xf numFmtId="0" fontId="0" fillId="7" borderId="0" xfId="0" applyFill="1" applyBorder="1"/>
    <xf numFmtId="0" fontId="0" fillId="7" borderId="35" xfId="0" applyFill="1" applyBorder="1"/>
    <xf numFmtId="0" fontId="3" fillId="0" borderId="36" xfId="0" applyFont="1" applyBorder="1" applyAlignment="1">
      <alignment horizontal="left"/>
    </xf>
    <xf numFmtId="0" fontId="2" fillId="0" borderId="35" xfId="0" applyFont="1" applyBorder="1"/>
    <xf numFmtId="0" fontId="2" fillId="7" borderId="35" xfId="0" applyFont="1" applyFill="1" applyBorder="1"/>
    <xf numFmtId="0" fontId="2" fillId="0" borderId="37" xfId="0" applyFont="1" applyBorder="1"/>
    <xf numFmtId="0" fontId="3" fillId="3" borderId="0" xfId="0" applyFont="1" applyFill="1"/>
    <xf numFmtId="0" fontId="3" fillId="14" borderId="1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0" fillId="3" borderId="9" xfId="0" applyFill="1" applyBorder="1"/>
    <xf numFmtId="0" fontId="0" fillId="3" borderId="0" xfId="0" applyFill="1" applyBorder="1"/>
    <xf numFmtId="0" fontId="0" fillId="3" borderId="0" xfId="0" applyFill="1"/>
    <xf numFmtId="0" fontId="2" fillId="3" borderId="0" xfId="0" applyFont="1" applyFill="1" applyBorder="1"/>
    <xf numFmtId="0" fontId="0" fillId="3" borderId="12" xfId="0" applyFont="1" applyFill="1" applyBorder="1" applyAlignment="1">
      <alignment horizontal="center"/>
    </xf>
    <xf numFmtId="0" fontId="0" fillId="3" borderId="35" xfId="0" applyFill="1" applyBorder="1"/>
    <xf numFmtId="0" fontId="2" fillId="0" borderId="36" xfId="0" applyFont="1" applyBorder="1" applyAlignment="1">
      <alignment horizontal="left"/>
    </xf>
    <xf numFmtId="0" fontId="2" fillId="6" borderId="35" xfId="0" applyFont="1" applyFill="1" applyBorder="1"/>
    <xf numFmtId="0" fontId="3" fillId="16" borderId="1" xfId="0" applyFont="1" applyFill="1" applyBorder="1" applyAlignment="1">
      <alignment horizontal="center"/>
    </xf>
    <xf numFmtId="0" fontId="3" fillId="16" borderId="0" xfId="0" applyFont="1" applyFill="1"/>
    <xf numFmtId="0" fontId="3" fillId="16" borderId="25" xfId="0" applyFont="1" applyFill="1" applyBorder="1" applyAlignment="1">
      <alignment horizontal="center"/>
    </xf>
    <xf numFmtId="0" fontId="2" fillId="16" borderId="28" xfId="0" applyFont="1" applyFill="1" applyBorder="1" applyAlignment="1">
      <alignment horizontal="center"/>
    </xf>
    <xf numFmtId="0" fontId="0" fillId="16" borderId="9" xfId="0" applyFill="1" applyBorder="1"/>
    <xf numFmtId="0" fontId="0" fillId="16" borderId="0" xfId="0" applyFill="1" applyBorder="1"/>
    <xf numFmtId="0" fontId="0" fillId="16" borderId="0" xfId="0" applyFill="1"/>
    <xf numFmtId="0" fontId="0" fillId="16" borderId="12" xfId="0" applyFont="1" applyFill="1" applyBorder="1" applyAlignment="1">
      <alignment horizontal="center"/>
    </xf>
    <xf numFmtId="0" fontId="2" fillId="16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6" borderId="0" xfId="0" applyFill="1"/>
    <xf numFmtId="0" fontId="2" fillId="0" borderId="0" xfId="0" applyFont="1" applyAlignment="1">
      <alignment horizontal="center"/>
    </xf>
    <xf numFmtId="0" fontId="0" fillId="0" borderId="32" xfId="0" applyBorder="1"/>
    <xf numFmtId="0" fontId="0" fillId="0" borderId="25" xfId="0" applyBorder="1"/>
    <xf numFmtId="11" fontId="0" fillId="0" borderId="0" xfId="0" applyNumberFormat="1" applyFont="1"/>
    <xf numFmtId="11" fontId="0" fillId="6" borderId="0" xfId="0" applyNumberFormat="1" applyFill="1"/>
    <xf numFmtId="11" fontId="0" fillId="0" borderId="0" xfId="0" applyNumberFormat="1"/>
    <xf numFmtId="11" fontId="0" fillId="0" borderId="32" xfId="0" applyNumberFormat="1" applyBorder="1"/>
    <xf numFmtId="0" fontId="0" fillId="0" borderId="35" xfId="0" applyBorder="1"/>
    <xf numFmtId="0" fontId="0" fillId="6" borderId="35" xfId="0" applyFill="1" applyBorder="1"/>
    <xf numFmtId="0" fontId="0" fillId="0" borderId="10" xfId="0" applyBorder="1"/>
    <xf numFmtId="0" fontId="0" fillId="0" borderId="35" xfId="0" applyBorder="1" applyAlignment="1">
      <alignment horizontal="center"/>
    </xf>
    <xf numFmtId="11" fontId="0" fillId="0" borderId="35" xfId="0" applyNumberFormat="1" applyFont="1" applyBorder="1"/>
    <xf numFmtId="11" fontId="0" fillId="6" borderId="35" xfId="0" applyNumberFormat="1" applyFill="1" applyBorder="1"/>
    <xf numFmtId="11" fontId="0" fillId="0" borderId="35" xfId="0" applyNumberFormat="1" applyBorder="1"/>
    <xf numFmtId="11" fontId="0" fillId="0" borderId="10" xfId="0" applyNumberFormat="1" applyBorder="1"/>
    <xf numFmtId="0" fontId="1" fillId="0" borderId="0" xfId="0" applyFont="1"/>
    <xf numFmtId="0" fontId="1" fillId="6" borderId="0" xfId="0" applyFont="1" applyFill="1"/>
    <xf numFmtId="0" fontId="3" fillId="0" borderId="32" xfId="0" applyFont="1" applyBorder="1"/>
    <xf numFmtId="0" fontId="1" fillId="0" borderId="0" xfId="0" applyFont="1" applyAlignment="1">
      <alignment horizontal="right"/>
    </xf>
    <xf numFmtId="11" fontId="1" fillId="0" borderId="0" xfId="0" applyNumberFormat="1" applyFont="1" applyAlignment="1">
      <alignment horizontal="center"/>
    </xf>
    <xf numFmtId="11" fontId="1" fillId="6" borderId="0" xfId="0" applyNumberFormat="1" applyFont="1" applyFill="1" applyAlignment="1">
      <alignment horizontal="center"/>
    </xf>
    <xf numFmtId="11" fontId="3" fillId="0" borderId="32" xfId="0" applyNumberFormat="1" applyFont="1" applyBorder="1"/>
    <xf numFmtId="11" fontId="1" fillId="0" borderId="0" xfId="0" applyNumberFormat="1" applyFont="1"/>
    <xf numFmtId="11" fontId="1" fillId="6" borderId="0" xfId="0" applyNumberFormat="1" applyFont="1" applyFill="1"/>
    <xf numFmtId="0" fontId="0" fillId="0" borderId="0" xfId="0" applyBorder="1"/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95"/>
  <sheetViews>
    <sheetView tabSelected="1" topLeftCell="R55" workbookViewId="0">
      <selection activeCell="Z83" sqref="Z83"/>
    </sheetView>
  </sheetViews>
  <sheetFormatPr defaultRowHeight="15" x14ac:dyDescent="0.25"/>
  <cols>
    <col min="1" max="1" width="11.7109375" customWidth="1"/>
    <col min="2" max="2" width="18.85546875" style="12" bestFit="1" customWidth="1"/>
    <col min="3" max="3" width="12.140625" style="13" bestFit="1" customWidth="1"/>
    <col min="4" max="4" width="12.140625" style="14" bestFit="1" customWidth="1"/>
    <col min="5" max="5" width="12.85546875" style="15" bestFit="1" customWidth="1"/>
    <col min="6" max="7" width="8" style="16" bestFit="1" customWidth="1"/>
    <col min="8" max="8" width="8.7109375" style="16" bestFit="1" customWidth="1"/>
    <col min="9" max="9" width="3.5703125" customWidth="1"/>
    <col min="10" max="10" width="10.7109375" customWidth="1"/>
    <col min="16" max="16" width="10.28515625" bestFit="1" customWidth="1"/>
    <col min="17" max="17" width="9.140625" customWidth="1"/>
    <col min="22" max="23" width="9.140625" customWidth="1"/>
    <col min="24" max="24" width="3.85546875" customWidth="1"/>
    <col min="26" max="28" width="10.5703125" customWidth="1"/>
    <col min="31" max="31" width="10.42578125" customWidth="1"/>
    <col min="33" max="33" width="10.85546875" customWidth="1"/>
    <col min="39" max="39" width="9.28515625" customWidth="1"/>
    <col min="43" max="44" width="11.5703125" customWidth="1"/>
    <col min="45" max="45" width="8.85546875" style="23" bestFit="1" customWidth="1"/>
    <col min="46" max="46" width="8.85546875" bestFit="1" customWidth="1"/>
    <col min="47" max="47" width="17.7109375" bestFit="1" customWidth="1"/>
    <col min="48" max="48" width="6.5703125" style="12" bestFit="1" customWidth="1"/>
    <col min="49" max="49" width="8" style="12" bestFit="1" customWidth="1"/>
    <col min="50" max="50" width="10.85546875" style="24" customWidth="1"/>
    <col min="257" max="257" width="11.7109375" customWidth="1"/>
    <col min="258" max="258" width="18.85546875" bestFit="1" customWidth="1"/>
    <col min="259" max="260" width="12.140625" bestFit="1" customWidth="1"/>
    <col min="261" max="261" width="12.85546875" bestFit="1" customWidth="1"/>
    <col min="262" max="263" width="8" bestFit="1" customWidth="1"/>
    <col min="264" max="264" width="8.7109375" bestFit="1" customWidth="1"/>
    <col min="265" max="265" width="3.5703125" customWidth="1"/>
    <col min="266" max="266" width="10.7109375" customWidth="1"/>
    <col min="272" max="272" width="10.28515625" bestFit="1" customWidth="1"/>
    <col min="273" max="273" width="9.140625" customWidth="1"/>
    <col min="278" max="279" width="9.140625" customWidth="1"/>
    <col min="280" max="280" width="3.85546875" customWidth="1"/>
    <col min="282" max="284" width="10.5703125" customWidth="1"/>
    <col min="287" max="287" width="10.42578125" customWidth="1"/>
    <col min="289" max="289" width="10.85546875" customWidth="1"/>
    <col min="295" max="295" width="9.28515625" customWidth="1"/>
    <col min="299" max="300" width="11.5703125" customWidth="1"/>
    <col min="301" max="302" width="8.85546875" bestFit="1" customWidth="1"/>
    <col min="303" max="303" width="17.7109375" bestFit="1" customWidth="1"/>
    <col min="304" max="304" width="6.5703125" bestFit="1" customWidth="1"/>
    <col min="305" max="305" width="8" bestFit="1" customWidth="1"/>
    <col min="306" max="306" width="10.85546875" customWidth="1"/>
    <col min="513" max="513" width="11.7109375" customWidth="1"/>
    <col min="514" max="514" width="18.85546875" bestFit="1" customWidth="1"/>
    <col min="515" max="516" width="12.140625" bestFit="1" customWidth="1"/>
    <col min="517" max="517" width="12.85546875" bestFit="1" customWidth="1"/>
    <col min="518" max="519" width="8" bestFit="1" customWidth="1"/>
    <col min="520" max="520" width="8.7109375" bestFit="1" customWidth="1"/>
    <col min="521" max="521" width="3.5703125" customWidth="1"/>
    <col min="522" max="522" width="10.7109375" customWidth="1"/>
    <col min="528" max="528" width="10.28515625" bestFit="1" customWidth="1"/>
    <col min="529" max="529" width="9.140625" customWidth="1"/>
    <col min="534" max="535" width="9.140625" customWidth="1"/>
    <col min="536" max="536" width="3.85546875" customWidth="1"/>
    <col min="538" max="540" width="10.5703125" customWidth="1"/>
    <col min="543" max="543" width="10.42578125" customWidth="1"/>
    <col min="545" max="545" width="10.85546875" customWidth="1"/>
    <col min="551" max="551" width="9.28515625" customWidth="1"/>
    <col min="555" max="556" width="11.5703125" customWidth="1"/>
    <col min="557" max="558" width="8.85546875" bestFit="1" customWidth="1"/>
    <col min="559" max="559" width="17.7109375" bestFit="1" customWidth="1"/>
    <col min="560" max="560" width="6.5703125" bestFit="1" customWidth="1"/>
    <col min="561" max="561" width="8" bestFit="1" customWidth="1"/>
    <col min="562" max="562" width="10.85546875" customWidth="1"/>
    <col min="769" max="769" width="11.7109375" customWidth="1"/>
    <col min="770" max="770" width="18.85546875" bestFit="1" customWidth="1"/>
    <col min="771" max="772" width="12.140625" bestFit="1" customWidth="1"/>
    <col min="773" max="773" width="12.85546875" bestFit="1" customWidth="1"/>
    <col min="774" max="775" width="8" bestFit="1" customWidth="1"/>
    <col min="776" max="776" width="8.7109375" bestFit="1" customWidth="1"/>
    <col min="777" max="777" width="3.5703125" customWidth="1"/>
    <col min="778" max="778" width="10.7109375" customWidth="1"/>
    <col min="784" max="784" width="10.28515625" bestFit="1" customWidth="1"/>
    <col min="785" max="785" width="9.140625" customWidth="1"/>
    <col min="790" max="791" width="9.140625" customWidth="1"/>
    <col min="792" max="792" width="3.85546875" customWidth="1"/>
    <col min="794" max="796" width="10.5703125" customWidth="1"/>
    <col min="799" max="799" width="10.42578125" customWidth="1"/>
    <col min="801" max="801" width="10.85546875" customWidth="1"/>
    <col min="807" max="807" width="9.28515625" customWidth="1"/>
    <col min="811" max="812" width="11.5703125" customWidth="1"/>
    <col min="813" max="814" width="8.85546875" bestFit="1" customWidth="1"/>
    <col min="815" max="815" width="17.7109375" bestFit="1" customWidth="1"/>
    <col min="816" max="816" width="6.5703125" bestFit="1" customWidth="1"/>
    <col min="817" max="817" width="8" bestFit="1" customWidth="1"/>
    <col min="818" max="818" width="10.85546875" customWidth="1"/>
    <col min="1025" max="1025" width="11.7109375" customWidth="1"/>
    <col min="1026" max="1026" width="18.85546875" bestFit="1" customWidth="1"/>
    <col min="1027" max="1028" width="12.140625" bestFit="1" customWidth="1"/>
    <col min="1029" max="1029" width="12.85546875" bestFit="1" customWidth="1"/>
    <col min="1030" max="1031" width="8" bestFit="1" customWidth="1"/>
    <col min="1032" max="1032" width="8.7109375" bestFit="1" customWidth="1"/>
    <col min="1033" max="1033" width="3.5703125" customWidth="1"/>
    <col min="1034" max="1034" width="10.7109375" customWidth="1"/>
    <col min="1040" max="1040" width="10.28515625" bestFit="1" customWidth="1"/>
    <col min="1041" max="1041" width="9.140625" customWidth="1"/>
    <col min="1046" max="1047" width="9.140625" customWidth="1"/>
    <col min="1048" max="1048" width="3.85546875" customWidth="1"/>
    <col min="1050" max="1052" width="10.5703125" customWidth="1"/>
    <col min="1055" max="1055" width="10.42578125" customWidth="1"/>
    <col min="1057" max="1057" width="10.85546875" customWidth="1"/>
    <col min="1063" max="1063" width="9.28515625" customWidth="1"/>
    <col min="1067" max="1068" width="11.5703125" customWidth="1"/>
    <col min="1069" max="1070" width="8.85546875" bestFit="1" customWidth="1"/>
    <col min="1071" max="1071" width="17.7109375" bestFit="1" customWidth="1"/>
    <col min="1072" max="1072" width="6.5703125" bestFit="1" customWidth="1"/>
    <col min="1073" max="1073" width="8" bestFit="1" customWidth="1"/>
    <col min="1074" max="1074" width="10.85546875" customWidth="1"/>
    <col min="1281" max="1281" width="11.7109375" customWidth="1"/>
    <col min="1282" max="1282" width="18.85546875" bestFit="1" customWidth="1"/>
    <col min="1283" max="1284" width="12.140625" bestFit="1" customWidth="1"/>
    <col min="1285" max="1285" width="12.85546875" bestFit="1" customWidth="1"/>
    <col min="1286" max="1287" width="8" bestFit="1" customWidth="1"/>
    <col min="1288" max="1288" width="8.7109375" bestFit="1" customWidth="1"/>
    <col min="1289" max="1289" width="3.5703125" customWidth="1"/>
    <col min="1290" max="1290" width="10.7109375" customWidth="1"/>
    <col min="1296" max="1296" width="10.28515625" bestFit="1" customWidth="1"/>
    <col min="1297" max="1297" width="9.140625" customWidth="1"/>
    <col min="1302" max="1303" width="9.140625" customWidth="1"/>
    <col min="1304" max="1304" width="3.85546875" customWidth="1"/>
    <col min="1306" max="1308" width="10.5703125" customWidth="1"/>
    <col min="1311" max="1311" width="10.42578125" customWidth="1"/>
    <col min="1313" max="1313" width="10.85546875" customWidth="1"/>
    <col min="1319" max="1319" width="9.28515625" customWidth="1"/>
    <col min="1323" max="1324" width="11.5703125" customWidth="1"/>
    <col min="1325" max="1326" width="8.85546875" bestFit="1" customWidth="1"/>
    <col min="1327" max="1327" width="17.7109375" bestFit="1" customWidth="1"/>
    <col min="1328" max="1328" width="6.5703125" bestFit="1" customWidth="1"/>
    <col min="1329" max="1329" width="8" bestFit="1" customWidth="1"/>
    <col min="1330" max="1330" width="10.85546875" customWidth="1"/>
    <col min="1537" max="1537" width="11.7109375" customWidth="1"/>
    <col min="1538" max="1538" width="18.85546875" bestFit="1" customWidth="1"/>
    <col min="1539" max="1540" width="12.140625" bestFit="1" customWidth="1"/>
    <col min="1541" max="1541" width="12.85546875" bestFit="1" customWidth="1"/>
    <col min="1542" max="1543" width="8" bestFit="1" customWidth="1"/>
    <col min="1544" max="1544" width="8.7109375" bestFit="1" customWidth="1"/>
    <col min="1545" max="1545" width="3.5703125" customWidth="1"/>
    <col min="1546" max="1546" width="10.7109375" customWidth="1"/>
    <col min="1552" max="1552" width="10.28515625" bestFit="1" customWidth="1"/>
    <col min="1553" max="1553" width="9.140625" customWidth="1"/>
    <col min="1558" max="1559" width="9.140625" customWidth="1"/>
    <col min="1560" max="1560" width="3.85546875" customWidth="1"/>
    <col min="1562" max="1564" width="10.5703125" customWidth="1"/>
    <col min="1567" max="1567" width="10.42578125" customWidth="1"/>
    <col min="1569" max="1569" width="10.85546875" customWidth="1"/>
    <col min="1575" max="1575" width="9.28515625" customWidth="1"/>
    <col min="1579" max="1580" width="11.5703125" customWidth="1"/>
    <col min="1581" max="1582" width="8.85546875" bestFit="1" customWidth="1"/>
    <col min="1583" max="1583" width="17.7109375" bestFit="1" customWidth="1"/>
    <col min="1584" max="1584" width="6.5703125" bestFit="1" customWidth="1"/>
    <col min="1585" max="1585" width="8" bestFit="1" customWidth="1"/>
    <col min="1586" max="1586" width="10.85546875" customWidth="1"/>
    <col min="1793" max="1793" width="11.7109375" customWidth="1"/>
    <col min="1794" max="1794" width="18.85546875" bestFit="1" customWidth="1"/>
    <col min="1795" max="1796" width="12.140625" bestFit="1" customWidth="1"/>
    <col min="1797" max="1797" width="12.85546875" bestFit="1" customWidth="1"/>
    <col min="1798" max="1799" width="8" bestFit="1" customWidth="1"/>
    <col min="1800" max="1800" width="8.7109375" bestFit="1" customWidth="1"/>
    <col min="1801" max="1801" width="3.5703125" customWidth="1"/>
    <col min="1802" max="1802" width="10.7109375" customWidth="1"/>
    <col min="1808" max="1808" width="10.28515625" bestFit="1" customWidth="1"/>
    <col min="1809" max="1809" width="9.140625" customWidth="1"/>
    <col min="1814" max="1815" width="9.140625" customWidth="1"/>
    <col min="1816" max="1816" width="3.85546875" customWidth="1"/>
    <col min="1818" max="1820" width="10.5703125" customWidth="1"/>
    <col min="1823" max="1823" width="10.42578125" customWidth="1"/>
    <col min="1825" max="1825" width="10.85546875" customWidth="1"/>
    <col min="1831" max="1831" width="9.28515625" customWidth="1"/>
    <col min="1835" max="1836" width="11.5703125" customWidth="1"/>
    <col min="1837" max="1838" width="8.85546875" bestFit="1" customWidth="1"/>
    <col min="1839" max="1839" width="17.7109375" bestFit="1" customWidth="1"/>
    <col min="1840" max="1840" width="6.5703125" bestFit="1" customWidth="1"/>
    <col min="1841" max="1841" width="8" bestFit="1" customWidth="1"/>
    <col min="1842" max="1842" width="10.85546875" customWidth="1"/>
    <col min="2049" max="2049" width="11.7109375" customWidth="1"/>
    <col min="2050" max="2050" width="18.85546875" bestFit="1" customWidth="1"/>
    <col min="2051" max="2052" width="12.140625" bestFit="1" customWidth="1"/>
    <col min="2053" max="2053" width="12.85546875" bestFit="1" customWidth="1"/>
    <col min="2054" max="2055" width="8" bestFit="1" customWidth="1"/>
    <col min="2056" max="2056" width="8.7109375" bestFit="1" customWidth="1"/>
    <col min="2057" max="2057" width="3.5703125" customWidth="1"/>
    <col min="2058" max="2058" width="10.7109375" customWidth="1"/>
    <col min="2064" max="2064" width="10.28515625" bestFit="1" customWidth="1"/>
    <col min="2065" max="2065" width="9.140625" customWidth="1"/>
    <col min="2070" max="2071" width="9.140625" customWidth="1"/>
    <col min="2072" max="2072" width="3.85546875" customWidth="1"/>
    <col min="2074" max="2076" width="10.5703125" customWidth="1"/>
    <col min="2079" max="2079" width="10.42578125" customWidth="1"/>
    <col min="2081" max="2081" width="10.85546875" customWidth="1"/>
    <col min="2087" max="2087" width="9.28515625" customWidth="1"/>
    <col min="2091" max="2092" width="11.5703125" customWidth="1"/>
    <col min="2093" max="2094" width="8.85546875" bestFit="1" customWidth="1"/>
    <col min="2095" max="2095" width="17.7109375" bestFit="1" customWidth="1"/>
    <col min="2096" max="2096" width="6.5703125" bestFit="1" customWidth="1"/>
    <col min="2097" max="2097" width="8" bestFit="1" customWidth="1"/>
    <col min="2098" max="2098" width="10.85546875" customWidth="1"/>
    <col min="2305" max="2305" width="11.7109375" customWidth="1"/>
    <col min="2306" max="2306" width="18.85546875" bestFit="1" customWidth="1"/>
    <col min="2307" max="2308" width="12.140625" bestFit="1" customWidth="1"/>
    <col min="2309" max="2309" width="12.85546875" bestFit="1" customWidth="1"/>
    <col min="2310" max="2311" width="8" bestFit="1" customWidth="1"/>
    <col min="2312" max="2312" width="8.7109375" bestFit="1" customWidth="1"/>
    <col min="2313" max="2313" width="3.5703125" customWidth="1"/>
    <col min="2314" max="2314" width="10.7109375" customWidth="1"/>
    <col min="2320" max="2320" width="10.28515625" bestFit="1" customWidth="1"/>
    <col min="2321" max="2321" width="9.140625" customWidth="1"/>
    <col min="2326" max="2327" width="9.140625" customWidth="1"/>
    <col min="2328" max="2328" width="3.85546875" customWidth="1"/>
    <col min="2330" max="2332" width="10.5703125" customWidth="1"/>
    <col min="2335" max="2335" width="10.42578125" customWidth="1"/>
    <col min="2337" max="2337" width="10.85546875" customWidth="1"/>
    <col min="2343" max="2343" width="9.28515625" customWidth="1"/>
    <col min="2347" max="2348" width="11.5703125" customWidth="1"/>
    <col min="2349" max="2350" width="8.85546875" bestFit="1" customWidth="1"/>
    <col min="2351" max="2351" width="17.7109375" bestFit="1" customWidth="1"/>
    <col min="2352" max="2352" width="6.5703125" bestFit="1" customWidth="1"/>
    <col min="2353" max="2353" width="8" bestFit="1" customWidth="1"/>
    <col min="2354" max="2354" width="10.85546875" customWidth="1"/>
    <col min="2561" max="2561" width="11.7109375" customWidth="1"/>
    <col min="2562" max="2562" width="18.85546875" bestFit="1" customWidth="1"/>
    <col min="2563" max="2564" width="12.140625" bestFit="1" customWidth="1"/>
    <col min="2565" max="2565" width="12.85546875" bestFit="1" customWidth="1"/>
    <col min="2566" max="2567" width="8" bestFit="1" customWidth="1"/>
    <col min="2568" max="2568" width="8.7109375" bestFit="1" customWidth="1"/>
    <col min="2569" max="2569" width="3.5703125" customWidth="1"/>
    <col min="2570" max="2570" width="10.7109375" customWidth="1"/>
    <col min="2576" max="2576" width="10.28515625" bestFit="1" customWidth="1"/>
    <col min="2577" max="2577" width="9.140625" customWidth="1"/>
    <col min="2582" max="2583" width="9.140625" customWidth="1"/>
    <col min="2584" max="2584" width="3.85546875" customWidth="1"/>
    <col min="2586" max="2588" width="10.5703125" customWidth="1"/>
    <col min="2591" max="2591" width="10.42578125" customWidth="1"/>
    <col min="2593" max="2593" width="10.85546875" customWidth="1"/>
    <col min="2599" max="2599" width="9.28515625" customWidth="1"/>
    <col min="2603" max="2604" width="11.5703125" customWidth="1"/>
    <col min="2605" max="2606" width="8.85546875" bestFit="1" customWidth="1"/>
    <col min="2607" max="2607" width="17.7109375" bestFit="1" customWidth="1"/>
    <col min="2608" max="2608" width="6.5703125" bestFit="1" customWidth="1"/>
    <col min="2609" max="2609" width="8" bestFit="1" customWidth="1"/>
    <col min="2610" max="2610" width="10.85546875" customWidth="1"/>
    <col min="2817" max="2817" width="11.7109375" customWidth="1"/>
    <col min="2818" max="2818" width="18.85546875" bestFit="1" customWidth="1"/>
    <col min="2819" max="2820" width="12.140625" bestFit="1" customWidth="1"/>
    <col min="2821" max="2821" width="12.85546875" bestFit="1" customWidth="1"/>
    <col min="2822" max="2823" width="8" bestFit="1" customWidth="1"/>
    <col min="2824" max="2824" width="8.7109375" bestFit="1" customWidth="1"/>
    <col min="2825" max="2825" width="3.5703125" customWidth="1"/>
    <col min="2826" max="2826" width="10.7109375" customWidth="1"/>
    <col min="2832" max="2832" width="10.28515625" bestFit="1" customWidth="1"/>
    <col min="2833" max="2833" width="9.140625" customWidth="1"/>
    <col min="2838" max="2839" width="9.140625" customWidth="1"/>
    <col min="2840" max="2840" width="3.85546875" customWidth="1"/>
    <col min="2842" max="2844" width="10.5703125" customWidth="1"/>
    <col min="2847" max="2847" width="10.42578125" customWidth="1"/>
    <col min="2849" max="2849" width="10.85546875" customWidth="1"/>
    <col min="2855" max="2855" width="9.28515625" customWidth="1"/>
    <col min="2859" max="2860" width="11.5703125" customWidth="1"/>
    <col min="2861" max="2862" width="8.85546875" bestFit="1" customWidth="1"/>
    <col min="2863" max="2863" width="17.7109375" bestFit="1" customWidth="1"/>
    <col min="2864" max="2864" width="6.5703125" bestFit="1" customWidth="1"/>
    <col min="2865" max="2865" width="8" bestFit="1" customWidth="1"/>
    <col min="2866" max="2866" width="10.85546875" customWidth="1"/>
    <col min="3073" max="3073" width="11.7109375" customWidth="1"/>
    <col min="3074" max="3074" width="18.85546875" bestFit="1" customWidth="1"/>
    <col min="3075" max="3076" width="12.140625" bestFit="1" customWidth="1"/>
    <col min="3077" max="3077" width="12.85546875" bestFit="1" customWidth="1"/>
    <col min="3078" max="3079" width="8" bestFit="1" customWidth="1"/>
    <col min="3080" max="3080" width="8.7109375" bestFit="1" customWidth="1"/>
    <col min="3081" max="3081" width="3.5703125" customWidth="1"/>
    <col min="3082" max="3082" width="10.7109375" customWidth="1"/>
    <col min="3088" max="3088" width="10.28515625" bestFit="1" customWidth="1"/>
    <col min="3089" max="3089" width="9.140625" customWidth="1"/>
    <col min="3094" max="3095" width="9.140625" customWidth="1"/>
    <col min="3096" max="3096" width="3.85546875" customWidth="1"/>
    <col min="3098" max="3100" width="10.5703125" customWidth="1"/>
    <col min="3103" max="3103" width="10.42578125" customWidth="1"/>
    <col min="3105" max="3105" width="10.85546875" customWidth="1"/>
    <col min="3111" max="3111" width="9.28515625" customWidth="1"/>
    <col min="3115" max="3116" width="11.5703125" customWidth="1"/>
    <col min="3117" max="3118" width="8.85546875" bestFit="1" customWidth="1"/>
    <col min="3119" max="3119" width="17.7109375" bestFit="1" customWidth="1"/>
    <col min="3120" max="3120" width="6.5703125" bestFit="1" customWidth="1"/>
    <col min="3121" max="3121" width="8" bestFit="1" customWidth="1"/>
    <col min="3122" max="3122" width="10.85546875" customWidth="1"/>
    <col min="3329" max="3329" width="11.7109375" customWidth="1"/>
    <col min="3330" max="3330" width="18.85546875" bestFit="1" customWidth="1"/>
    <col min="3331" max="3332" width="12.140625" bestFit="1" customWidth="1"/>
    <col min="3333" max="3333" width="12.85546875" bestFit="1" customWidth="1"/>
    <col min="3334" max="3335" width="8" bestFit="1" customWidth="1"/>
    <col min="3336" max="3336" width="8.7109375" bestFit="1" customWidth="1"/>
    <col min="3337" max="3337" width="3.5703125" customWidth="1"/>
    <col min="3338" max="3338" width="10.7109375" customWidth="1"/>
    <col min="3344" max="3344" width="10.28515625" bestFit="1" customWidth="1"/>
    <col min="3345" max="3345" width="9.140625" customWidth="1"/>
    <col min="3350" max="3351" width="9.140625" customWidth="1"/>
    <col min="3352" max="3352" width="3.85546875" customWidth="1"/>
    <col min="3354" max="3356" width="10.5703125" customWidth="1"/>
    <col min="3359" max="3359" width="10.42578125" customWidth="1"/>
    <col min="3361" max="3361" width="10.85546875" customWidth="1"/>
    <col min="3367" max="3367" width="9.28515625" customWidth="1"/>
    <col min="3371" max="3372" width="11.5703125" customWidth="1"/>
    <col min="3373" max="3374" width="8.85546875" bestFit="1" customWidth="1"/>
    <col min="3375" max="3375" width="17.7109375" bestFit="1" customWidth="1"/>
    <col min="3376" max="3376" width="6.5703125" bestFit="1" customWidth="1"/>
    <col min="3377" max="3377" width="8" bestFit="1" customWidth="1"/>
    <col min="3378" max="3378" width="10.85546875" customWidth="1"/>
    <col min="3585" max="3585" width="11.7109375" customWidth="1"/>
    <col min="3586" max="3586" width="18.85546875" bestFit="1" customWidth="1"/>
    <col min="3587" max="3588" width="12.140625" bestFit="1" customWidth="1"/>
    <col min="3589" max="3589" width="12.85546875" bestFit="1" customWidth="1"/>
    <col min="3590" max="3591" width="8" bestFit="1" customWidth="1"/>
    <col min="3592" max="3592" width="8.7109375" bestFit="1" customWidth="1"/>
    <col min="3593" max="3593" width="3.5703125" customWidth="1"/>
    <col min="3594" max="3594" width="10.7109375" customWidth="1"/>
    <col min="3600" max="3600" width="10.28515625" bestFit="1" customWidth="1"/>
    <col min="3601" max="3601" width="9.140625" customWidth="1"/>
    <col min="3606" max="3607" width="9.140625" customWidth="1"/>
    <col min="3608" max="3608" width="3.85546875" customWidth="1"/>
    <col min="3610" max="3612" width="10.5703125" customWidth="1"/>
    <col min="3615" max="3615" width="10.42578125" customWidth="1"/>
    <col min="3617" max="3617" width="10.85546875" customWidth="1"/>
    <col min="3623" max="3623" width="9.28515625" customWidth="1"/>
    <col min="3627" max="3628" width="11.5703125" customWidth="1"/>
    <col min="3629" max="3630" width="8.85546875" bestFit="1" customWidth="1"/>
    <col min="3631" max="3631" width="17.7109375" bestFit="1" customWidth="1"/>
    <col min="3632" max="3632" width="6.5703125" bestFit="1" customWidth="1"/>
    <col min="3633" max="3633" width="8" bestFit="1" customWidth="1"/>
    <col min="3634" max="3634" width="10.85546875" customWidth="1"/>
    <col min="3841" max="3841" width="11.7109375" customWidth="1"/>
    <col min="3842" max="3842" width="18.85546875" bestFit="1" customWidth="1"/>
    <col min="3843" max="3844" width="12.140625" bestFit="1" customWidth="1"/>
    <col min="3845" max="3845" width="12.85546875" bestFit="1" customWidth="1"/>
    <col min="3846" max="3847" width="8" bestFit="1" customWidth="1"/>
    <col min="3848" max="3848" width="8.7109375" bestFit="1" customWidth="1"/>
    <col min="3849" max="3849" width="3.5703125" customWidth="1"/>
    <col min="3850" max="3850" width="10.7109375" customWidth="1"/>
    <col min="3856" max="3856" width="10.28515625" bestFit="1" customWidth="1"/>
    <col min="3857" max="3857" width="9.140625" customWidth="1"/>
    <col min="3862" max="3863" width="9.140625" customWidth="1"/>
    <col min="3864" max="3864" width="3.85546875" customWidth="1"/>
    <col min="3866" max="3868" width="10.5703125" customWidth="1"/>
    <col min="3871" max="3871" width="10.42578125" customWidth="1"/>
    <col min="3873" max="3873" width="10.85546875" customWidth="1"/>
    <col min="3879" max="3879" width="9.28515625" customWidth="1"/>
    <col min="3883" max="3884" width="11.5703125" customWidth="1"/>
    <col min="3885" max="3886" width="8.85546875" bestFit="1" customWidth="1"/>
    <col min="3887" max="3887" width="17.7109375" bestFit="1" customWidth="1"/>
    <col min="3888" max="3888" width="6.5703125" bestFit="1" customWidth="1"/>
    <col min="3889" max="3889" width="8" bestFit="1" customWidth="1"/>
    <col min="3890" max="3890" width="10.85546875" customWidth="1"/>
    <col min="4097" max="4097" width="11.7109375" customWidth="1"/>
    <col min="4098" max="4098" width="18.85546875" bestFit="1" customWidth="1"/>
    <col min="4099" max="4100" width="12.140625" bestFit="1" customWidth="1"/>
    <col min="4101" max="4101" width="12.85546875" bestFit="1" customWidth="1"/>
    <col min="4102" max="4103" width="8" bestFit="1" customWidth="1"/>
    <col min="4104" max="4104" width="8.7109375" bestFit="1" customWidth="1"/>
    <col min="4105" max="4105" width="3.5703125" customWidth="1"/>
    <col min="4106" max="4106" width="10.7109375" customWidth="1"/>
    <col min="4112" max="4112" width="10.28515625" bestFit="1" customWidth="1"/>
    <col min="4113" max="4113" width="9.140625" customWidth="1"/>
    <col min="4118" max="4119" width="9.140625" customWidth="1"/>
    <col min="4120" max="4120" width="3.85546875" customWidth="1"/>
    <col min="4122" max="4124" width="10.5703125" customWidth="1"/>
    <col min="4127" max="4127" width="10.42578125" customWidth="1"/>
    <col min="4129" max="4129" width="10.85546875" customWidth="1"/>
    <col min="4135" max="4135" width="9.28515625" customWidth="1"/>
    <col min="4139" max="4140" width="11.5703125" customWidth="1"/>
    <col min="4141" max="4142" width="8.85546875" bestFit="1" customWidth="1"/>
    <col min="4143" max="4143" width="17.7109375" bestFit="1" customWidth="1"/>
    <col min="4144" max="4144" width="6.5703125" bestFit="1" customWidth="1"/>
    <col min="4145" max="4145" width="8" bestFit="1" customWidth="1"/>
    <col min="4146" max="4146" width="10.85546875" customWidth="1"/>
    <col min="4353" max="4353" width="11.7109375" customWidth="1"/>
    <col min="4354" max="4354" width="18.85546875" bestFit="1" customWidth="1"/>
    <col min="4355" max="4356" width="12.140625" bestFit="1" customWidth="1"/>
    <col min="4357" max="4357" width="12.85546875" bestFit="1" customWidth="1"/>
    <col min="4358" max="4359" width="8" bestFit="1" customWidth="1"/>
    <col min="4360" max="4360" width="8.7109375" bestFit="1" customWidth="1"/>
    <col min="4361" max="4361" width="3.5703125" customWidth="1"/>
    <col min="4362" max="4362" width="10.7109375" customWidth="1"/>
    <col min="4368" max="4368" width="10.28515625" bestFit="1" customWidth="1"/>
    <col min="4369" max="4369" width="9.140625" customWidth="1"/>
    <col min="4374" max="4375" width="9.140625" customWidth="1"/>
    <col min="4376" max="4376" width="3.85546875" customWidth="1"/>
    <col min="4378" max="4380" width="10.5703125" customWidth="1"/>
    <col min="4383" max="4383" width="10.42578125" customWidth="1"/>
    <col min="4385" max="4385" width="10.85546875" customWidth="1"/>
    <col min="4391" max="4391" width="9.28515625" customWidth="1"/>
    <col min="4395" max="4396" width="11.5703125" customWidth="1"/>
    <col min="4397" max="4398" width="8.85546875" bestFit="1" customWidth="1"/>
    <col min="4399" max="4399" width="17.7109375" bestFit="1" customWidth="1"/>
    <col min="4400" max="4400" width="6.5703125" bestFit="1" customWidth="1"/>
    <col min="4401" max="4401" width="8" bestFit="1" customWidth="1"/>
    <col min="4402" max="4402" width="10.85546875" customWidth="1"/>
    <col min="4609" max="4609" width="11.7109375" customWidth="1"/>
    <col min="4610" max="4610" width="18.85546875" bestFit="1" customWidth="1"/>
    <col min="4611" max="4612" width="12.140625" bestFit="1" customWidth="1"/>
    <col min="4613" max="4613" width="12.85546875" bestFit="1" customWidth="1"/>
    <col min="4614" max="4615" width="8" bestFit="1" customWidth="1"/>
    <col min="4616" max="4616" width="8.7109375" bestFit="1" customWidth="1"/>
    <col min="4617" max="4617" width="3.5703125" customWidth="1"/>
    <col min="4618" max="4618" width="10.7109375" customWidth="1"/>
    <col min="4624" max="4624" width="10.28515625" bestFit="1" customWidth="1"/>
    <col min="4625" max="4625" width="9.140625" customWidth="1"/>
    <col min="4630" max="4631" width="9.140625" customWidth="1"/>
    <col min="4632" max="4632" width="3.85546875" customWidth="1"/>
    <col min="4634" max="4636" width="10.5703125" customWidth="1"/>
    <col min="4639" max="4639" width="10.42578125" customWidth="1"/>
    <col min="4641" max="4641" width="10.85546875" customWidth="1"/>
    <col min="4647" max="4647" width="9.28515625" customWidth="1"/>
    <col min="4651" max="4652" width="11.5703125" customWidth="1"/>
    <col min="4653" max="4654" width="8.85546875" bestFit="1" customWidth="1"/>
    <col min="4655" max="4655" width="17.7109375" bestFit="1" customWidth="1"/>
    <col min="4656" max="4656" width="6.5703125" bestFit="1" customWidth="1"/>
    <col min="4657" max="4657" width="8" bestFit="1" customWidth="1"/>
    <col min="4658" max="4658" width="10.85546875" customWidth="1"/>
    <col min="4865" max="4865" width="11.7109375" customWidth="1"/>
    <col min="4866" max="4866" width="18.85546875" bestFit="1" customWidth="1"/>
    <col min="4867" max="4868" width="12.140625" bestFit="1" customWidth="1"/>
    <col min="4869" max="4869" width="12.85546875" bestFit="1" customWidth="1"/>
    <col min="4870" max="4871" width="8" bestFit="1" customWidth="1"/>
    <col min="4872" max="4872" width="8.7109375" bestFit="1" customWidth="1"/>
    <col min="4873" max="4873" width="3.5703125" customWidth="1"/>
    <col min="4874" max="4874" width="10.7109375" customWidth="1"/>
    <col min="4880" max="4880" width="10.28515625" bestFit="1" customWidth="1"/>
    <col min="4881" max="4881" width="9.140625" customWidth="1"/>
    <col min="4886" max="4887" width="9.140625" customWidth="1"/>
    <col min="4888" max="4888" width="3.85546875" customWidth="1"/>
    <col min="4890" max="4892" width="10.5703125" customWidth="1"/>
    <col min="4895" max="4895" width="10.42578125" customWidth="1"/>
    <col min="4897" max="4897" width="10.85546875" customWidth="1"/>
    <col min="4903" max="4903" width="9.28515625" customWidth="1"/>
    <col min="4907" max="4908" width="11.5703125" customWidth="1"/>
    <col min="4909" max="4910" width="8.85546875" bestFit="1" customWidth="1"/>
    <col min="4911" max="4911" width="17.7109375" bestFit="1" customWidth="1"/>
    <col min="4912" max="4912" width="6.5703125" bestFit="1" customWidth="1"/>
    <col min="4913" max="4913" width="8" bestFit="1" customWidth="1"/>
    <col min="4914" max="4914" width="10.85546875" customWidth="1"/>
    <col min="5121" max="5121" width="11.7109375" customWidth="1"/>
    <col min="5122" max="5122" width="18.85546875" bestFit="1" customWidth="1"/>
    <col min="5123" max="5124" width="12.140625" bestFit="1" customWidth="1"/>
    <col min="5125" max="5125" width="12.85546875" bestFit="1" customWidth="1"/>
    <col min="5126" max="5127" width="8" bestFit="1" customWidth="1"/>
    <col min="5128" max="5128" width="8.7109375" bestFit="1" customWidth="1"/>
    <col min="5129" max="5129" width="3.5703125" customWidth="1"/>
    <col min="5130" max="5130" width="10.7109375" customWidth="1"/>
    <col min="5136" max="5136" width="10.28515625" bestFit="1" customWidth="1"/>
    <col min="5137" max="5137" width="9.140625" customWidth="1"/>
    <col min="5142" max="5143" width="9.140625" customWidth="1"/>
    <col min="5144" max="5144" width="3.85546875" customWidth="1"/>
    <col min="5146" max="5148" width="10.5703125" customWidth="1"/>
    <col min="5151" max="5151" width="10.42578125" customWidth="1"/>
    <col min="5153" max="5153" width="10.85546875" customWidth="1"/>
    <col min="5159" max="5159" width="9.28515625" customWidth="1"/>
    <col min="5163" max="5164" width="11.5703125" customWidth="1"/>
    <col min="5165" max="5166" width="8.85546875" bestFit="1" customWidth="1"/>
    <col min="5167" max="5167" width="17.7109375" bestFit="1" customWidth="1"/>
    <col min="5168" max="5168" width="6.5703125" bestFit="1" customWidth="1"/>
    <col min="5169" max="5169" width="8" bestFit="1" customWidth="1"/>
    <col min="5170" max="5170" width="10.85546875" customWidth="1"/>
    <col min="5377" max="5377" width="11.7109375" customWidth="1"/>
    <col min="5378" max="5378" width="18.85546875" bestFit="1" customWidth="1"/>
    <col min="5379" max="5380" width="12.140625" bestFit="1" customWidth="1"/>
    <col min="5381" max="5381" width="12.85546875" bestFit="1" customWidth="1"/>
    <col min="5382" max="5383" width="8" bestFit="1" customWidth="1"/>
    <col min="5384" max="5384" width="8.7109375" bestFit="1" customWidth="1"/>
    <col min="5385" max="5385" width="3.5703125" customWidth="1"/>
    <col min="5386" max="5386" width="10.7109375" customWidth="1"/>
    <col min="5392" max="5392" width="10.28515625" bestFit="1" customWidth="1"/>
    <col min="5393" max="5393" width="9.140625" customWidth="1"/>
    <col min="5398" max="5399" width="9.140625" customWidth="1"/>
    <col min="5400" max="5400" width="3.85546875" customWidth="1"/>
    <col min="5402" max="5404" width="10.5703125" customWidth="1"/>
    <col min="5407" max="5407" width="10.42578125" customWidth="1"/>
    <col min="5409" max="5409" width="10.85546875" customWidth="1"/>
    <col min="5415" max="5415" width="9.28515625" customWidth="1"/>
    <col min="5419" max="5420" width="11.5703125" customWidth="1"/>
    <col min="5421" max="5422" width="8.85546875" bestFit="1" customWidth="1"/>
    <col min="5423" max="5423" width="17.7109375" bestFit="1" customWidth="1"/>
    <col min="5424" max="5424" width="6.5703125" bestFit="1" customWidth="1"/>
    <col min="5425" max="5425" width="8" bestFit="1" customWidth="1"/>
    <col min="5426" max="5426" width="10.85546875" customWidth="1"/>
    <col min="5633" max="5633" width="11.7109375" customWidth="1"/>
    <col min="5634" max="5634" width="18.85546875" bestFit="1" customWidth="1"/>
    <col min="5635" max="5636" width="12.140625" bestFit="1" customWidth="1"/>
    <col min="5637" max="5637" width="12.85546875" bestFit="1" customWidth="1"/>
    <col min="5638" max="5639" width="8" bestFit="1" customWidth="1"/>
    <col min="5640" max="5640" width="8.7109375" bestFit="1" customWidth="1"/>
    <col min="5641" max="5641" width="3.5703125" customWidth="1"/>
    <col min="5642" max="5642" width="10.7109375" customWidth="1"/>
    <col min="5648" max="5648" width="10.28515625" bestFit="1" customWidth="1"/>
    <col min="5649" max="5649" width="9.140625" customWidth="1"/>
    <col min="5654" max="5655" width="9.140625" customWidth="1"/>
    <col min="5656" max="5656" width="3.85546875" customWidth="1"/>
    <col min="5658" max="5660" width="10.5703125" customWidth="1"/>
    <col min="5663" max="5663" width="10.42578125" customWidth="1"/>
    <col min="5665" max="5665" width="10.85546875" customWidth="1"/>
    <col min="5671" max="5671" width="9.28515625" customWidth="1"/>
    <col min="5675" max="5676" width="11.5703125" customWidth="1"/>
    <col min="5677" max="5678" width="8.85546875" bestFit="1" customWidth="1"/>
    <col min="5679" max="5679" width="17.7109375" bestFit="1" customWidth="1"/>
    <col min="5680" max="5680" width="6.5703125" bestFit="1" customWidth="1"/>
    <col min="5681" max="5681" width="8" bestFit="1" customWidth="1"/>
    <col min="5682" max="5682" width="10.85546875" customWidth="1"/>
    <col min="5889" max="5889" width="11.7109375" customWidth="1"/>
    <col min="5890" max="5890" width="18.85546875" bestFit="1" customWidth="1"/>
    <col min="5891" max="5892" width="12.140625" bestFit="1" customWidth="1"/>
    <col min="5893" max="5893" width="12.85546875" bestFit="1" customWidth="1"/>
    <col min="5894" max="5895" width="8" bestFit="1" customWidth="1"/>
    <col min="5896" max="5896" width="8.7109375" bestFit="1" customWidth="1"/>
    <col min="5897" max="5897" width="3.5703125" customWidth="1"/>
    <col min="5898" max="5898" width="10.7109375" customWidth="1"/>
    <col min="5904" max="5904" width="10.28515625" bestFit="1" customWidth="1"/>
    <col min="5905" max="5905" width="9.140625" customWidth="1"/>
    <col min="5910" max="5911" width="9.140625" customWidth="1"/>
    <col min="5912" max="5912" width="3.85546875" customWidth="1"/>
    <col min="5914" max="5916" width="10.5703125" customWidth="1"/>
    <col min="5919" max="5919" width="10.42578125" customWidth="1"/>
    <col min="5921" max="5921" width="10.85546875" customWidth="1"/>
    <col min="5927" max="5927" width="9.28515625" customWidth="1"/>
    <col min="5931" max="5932" width="11.5703125" customWidth="1"/>
    <col min="5933" max="5934" width="8.85546875" bestFit="1" customWidth="1"/>
    <col min="5935" max="5935" width="17.7109375" bestFit="1" customWidth="1"/>
    <col min="5936" max="5936" width="6.5703125" bestFit="1" customWidth="1"/>
    <col min="5937" max="5937" width="8" bestFit="1" customWidth="1"/>
    <col min="5938" max="5938" width="10.85546875" customWidth="1"/>
    <col min="6145" max="6145" width="11.7109375" customWidth="1"/>
    <col min="6146" max="6146" width="18.85546875" bestFit="1" customWidth="1"/>
    <col min="6147" max="6148" width="12.140625" bestFit="1" customWidth="1"/>
    <col min="6149" max="6149" width="12.85546875" bestFit="1" customWidth="1"/>
    <col min="6150" max="6151" width="8" bestFit="1" customWidth="1"/>
    <col min="6152" max="6152" width="8.7109375" bestFit="1" customWidth="1"/>
    <col min="6153" max="6153" width="3.5703125" customWidth="1"/>
    <col min="6154" max="6154" width="10.7109375" customWidth="1"/>
    <col min="6160" max="6160" width="10.28515625" bestFit="1" customWidth="1"/>
    <col min="6161" max="6161" width="9.140625" customWidth="1"/>
    <col min="6166" max="6167" width="9.140625" customWidth="1"/>
    <col min="6168" max="6168" width="3.85546875" customWidth="1"/>
    <col min="6170" max="6172" width="10.5703125" customWidth="1"/>
    <col min="6175" max="6175" width="10.42578125" customWidth="1"/>
    <col min="6177" max="6177" width="10.85546875" customWidth="1"/>
    <col min="6183" max="6183" width="9.28515625" customWidth="1"/>
    <col min="6187" max="6188" width="11.5703125" customWidth="1"/>
    <col min="6189" max="6190" width="8.85546875" bestFit="1" customWidth="1"/>
    <col min="6191" max="6191" width="17.7109375" bestFit="1" customWidth="1"/>
    <col min="6192" max="6192" width="6.5703125" bestFit="1" customWidth="1"/>
    <col min="6193" max="6193" width="8" bestFit="1" customWidth="1"/>
    <col min="6194" max="6194" width="10.85546875" customWidth="1"/>
    <col min="6401" max="6401" width="11.7109375" customWidth="1"/>
    <col min="6402" max="6402" width="18.85546875" bestFit="1" customWidth="1"/>
    <col min="6403" max="6404" width="12.140625" bestFit="1" customWidth="1"/>
    <col min="6405" max="6405" width="12.85546875" bestFit="1" customWidth="1"/>
    <col min="6406" max="6407" width="8" bestFit="1" customWidth="1"/>
    <col min="6408" max="6408" width="8.7109375" bestFit="1" customWidth="1"/>
    <col min="6409" max="6409" width="3.5703125" customWidth="1"/>
    <col min="6410" max="6410" width="10.7109375" customWidth="1"/>
    <col min="6416" max="6416" width="10.28515625" bestFit="1" customWidth="1"/>
    <col min="6417" max="6417" width="9.140625" customWidth="1"/>
    <col min="6422" max="6423" width="9.140625" customWidth="1"/>
    <col min="6424" max="6424" width="3.85546875" customWidth="1"/>
    <col min="6426" max="6428" width="10.5703125" customWidth="1"/>
    <col min="6431" max="6431" width="10.42578125" customWidth="1"/>
    <col min="6433" max="6433" width="10.85546875" customWidth="1"/>
    <col min="6439" max="6439" width="9.28515625" customWidth="1"/>
    <col min="6443" max="6444" width="11.5703125" customWidth="1"/>
    <col min="6445" max="6446" width="8.85546875" bestFit="1" customWidth="1"/>
    <col min="6447" max="6447" width="17.7109375" bestFit="1" customWidth="1"/>
    <col min="6448" max="6448" width="6.5703125" bestFit="1" customWidth="1"/>
    <col min="6449" max="6449" width="8" bestFit="1" customWidth="1"/>
    <col min="6450" max="6450" width="10.85546875" customWidth="1"/>
    <col min="6657" max="6657" width="11.7109375" customWidth="1"/>
    <col min="6658" max="6658" width="18.85546875" bestFit="1" customWidth="1"/>
    <col min="6659" max="6660" width="12.140625" bestFit="1" customWidth="1"/>
    <col min="6661" max="6661" width="12.85546875" bestFit="1" customWidth="1"/>
    <col min="6662" max="6663" width="8" bestFit="1" customWidth="1"/>
    <col min="6664" max="6664" width="8.7109375" bestFit="1" customWidth="1"/>
    <col min="6665" max="6665" width="3.5703125" customWidth="1"/>
    <col min="6666" max="6666" width="10.7109375" customWidth="1"/>
    <col min="6672" max="6672" width="10.28515625" bestFit="1" customWidth="1"/>
    <col min="6673" max="6673" width="9.140625" customWidth="1"/>
    <col min="6678" max="6679" width="9.140625" customWidth="1"/>
    <col min="6680" max="6680" width="3.85546875" customWidth="1"/>
    <col min="6682" max="6684" width="10.5703125" customWidth="1"/>
    <col min="6687" max="6687" width="10.42578125" customWidth="1"/>
    <col min="6689" max="6689" width="10.85546875" customWidth="1"/>
    <col min="6695" max="6695" width="9.28515625" customWidth="1"/>
    <col min="6699" max="6700" width="11.5703125" customWidth="1"/>
    <col min="6701" max="6702" width="8.85546875" bestFit="1" customWidth="1"/>
    <col min="6703" max="6703" width="17.7109375" bestFit="1" customWidth="1"/>
    <col min="6704" max="6704" width="6.5703125" bestFit="1" customWidth="1"/>
    <col min="6705" max="6705" width="8" bestFit="1" customWidth="1"/>
    <col min="6706" max="6706" width="10.85546875" customWidth="1"/>
    <col min="6913" max="6913" width="11.7109375" customWidth="1"/>
    <col min="6914" max="6914" width="18.85546875" bestFit="1" customWidth="1"/>
    <col min="6915" max="6916" width="12.140625" bestFit="1" customWidth="1"/>
    <col min="6917" max="6917" width="12.85546875" bestFit="1" customWidth="1"/>
    <col min="6918" max="6919" width="8" bestFit="1" customWidth="1"/>
    <col min="6920" max="6920" width="8.7109375" bestFit="1" customWidth="1"/>
    <col min="6921" max="6921" width="3.5703125" customWidth="1"/>
    <col min="6922" max="6922" width="10.7109375" customWidth="1"/>
    <col min="6928" max="6928" width="10.28515625" bestFit="1" customWidth="1"/>
    <col min="6929" max="6929" width="9.140625" customWidth="1"/>
    <col min="6934" max="6935" width="9.140625" customWidth="1"/>
    <col min="6936" max="6936" width="3.85546875" customWidth="1"/>
    <col min="6938" max="6940" width="10.5703125" customWidth="1"/>
    <col min="6943" max="6943" width="10.42578125" customWidth="1"/>
    <col min="6945" max="6945" width="10.85546875" customWidth="1"/>
    <col min="6951" max="6951" width="9.28515625" customWidth="1"/>
    <col min="6955" max="6956" width="11.5703125" customWidth="1"/>
    <col min="6957" max="6958" width="8.85546875" bestFit="1" customWidth="1"/>
    <col min="6959" max="6959" width="17.7109375" bestFit="1" customWidth="1"/>
    <col min="6960" max="6960" width="6.5703125" bestFit="1" customWidth="1"/>
    <col min="6961" max="6961" width="8" bestFit="1" customWidth="1"/>
    <col min="6962" max="6962" width="10.85546875" customWidth="1"/>
    <col min="7169" max="7169" width="11.7109375" customWidth="1"/>
    <col min="7170" max="7170" width="18.85546875" bestFit="1" customWidth="1"/>
    <col min="7171" max="7172" width="12.140625" bestFit="1" customWidth="1"/>
    <col min="7173" max="7173" width="12.85546875" bestFit="1" customWidth="1"/>
    <col min="7174" max="7175" width="8" bestFit="1" customWidth="1"/>
    <col min="7176" max="7176" width="8.7109375" bestFit="1" customWidth="1"/>
    <col min="7177" max="7177" width="3.5703125" customWidth="1"/>
    <col min="7178" max="7178" width="10.7109375" customWidth="1"/>
    <col min="7184" max="7184" width="10.28515625" bestFit="1" customWidth="1"/>
    <col min="7185" max="7185" width="9.140625" customWidth="1"/>
    <col min="7190" max="7191" width="9.140625" customWidth="1"/>
    <col min="7192" max="7192" width="3.85546875" customWidth="1"/>
    <col min="7194" max="7196" width="10.5703125" customWidth="1"/>
    <col min="7199" max="7199" width="10.42578125" customWidth="1"/>
    <col min="7201" max="7201" width="10.85546875" customWidth="1"/>
    <col min="7207" max="7207" width="9.28515625" customWidth="1"/>
    <col min="7211" max="7212" width="11.5703125" customWidth="1"/>
    <col min="7213" max="7214" width="8.85546875" bestFit="1" customWidth="1"/>
    <col min="7215" max="7215" width="17.7109375" bestFit="1" customWidth="1"/>
    <col min="7216" max="7216" width="6.5703125" bestFit="1" customWidth="1"/>
    <col min="7217" max="7217" width="8" bestFit="1" customWidth="1"/>
    <col min="7218" max="7218" width="10.85546875" customWidth="1"/>
    <col min="7425" max="7425" width="11.7109375" customWidth="1"/>
    <col min="7426" max="7426" width="18.85546875" bestFit="1" customWidth="1"/>
    <col min="7427" max="7428" width="12.140625" bestFit="1" customWidth="1"/>
    <col min="7429" max="7429" width="12.85546875" bestFit="1" customWidth="1"/>
    <col min="7430" max="7431" width="8" bestFit="1" customWidth="1"/>
    <col min="7432" max="7432" width="8.7109375" bestFit="1" customWidth="1"/>
    <col min="7433" max="7433" width="3.5703125" customWidth="1"/>
    <col min="7434" max="7434" width="10.7109375" customWidth="1"/>
    <col min="7440" max="7440" width="10.28515625" bestFit="1" customWidth="1"/>
    <col min="7441" max="7441" width="9.140625" customWidth="1"/>
    <col min="7446" max="7447" width="9.140625" customWidth="1"/>
    <col min="7448" max="7448" width="3.85546875" customWidth="1"/>
    <col min="7450" max="7452" width="10.5703125" customWidth="1"/>
    <col min="7455" max="7455" width="10.42578125" customWidth="1"/>
    <col min="7457" max="7457" width="10.85546875" customWidth="1"/>
    <col min="7463" max="7463" width="9.28515625" customWidth="1"/>
    <col min="7467" max="7468" width="11.5703125" customWidth="1"/>
    <col min="7469" max="7470" width="8.85546875" bestFit="1" customWidth="1"/>
    <col min="7471" max="7471" width="17.7109375" bestFit="1" customWidth="1"/>
    <col min="7472" max="7472" width="6.5703125" bestFit="1" customWidth="1"/>
    <col min="7473" max="7473" width="8" bestFit="1" customWidth="1"/>
    <col min="7474" max="7474" width="10.85546875" customWidth="1"/>
    <col min="7681" max="7681" width="11.7109375" customWidth="1"/>
    <col min="7682" max="7682" width="18.85546875" bestFit="1" customWidth="1"/>
    <col min="7683" max="7684" width="12.140625" bestFit="1" customWidth="1"/>
    <col min="7685" max="7685" width="12.85546875" bestFit="1" customWidth="1"/>
    <col min="7686" max="7687" width="8" bestFit="1" customWidth="1"/>
    <col min="7688" max="7688" width="8.7109375" bestFit="1" customWidth="1"/>
    <col min="7689" max="7689" width="3.5703125" customWidth="1"/>
    <col min="7690" max="7690" width="10.7109375" customWidth="1"/>
    <col min="7696" max="7696" width="10.28515625" bestFit="1" customWidth="1"/>
    <col min="7697" max="7697" width="9.140625" customWidth="1"/>
    <col min="7702" max="7703" width="9.140625" customWidth="1"/>
    <col min="7704" max="7704" width="3.85546875" customWidth="1"/>
    <col min="7706" max="7708" width="10.5703125" customWidth="1"/>
    <col min="7711" max="7711" width="10.42578125" customWidth="1"/>
    <col min="7713" max="7713" width="10.85546875" customWidth="1"/>
    <col min="7719" max="7719" width="9.28515625" customWidth="1"/>
    <col min="7723" max="7724" width="11.5703125" customWidth="1"/>
    <col min="7725" max="7726" width="8.85546875" bestFit="1" customWidth="1"/>
    <col min="7727" max="7727" width="17.7109375" bestFit="1" customWidth="1"/>
    <col min="7728" max="7728" width="6.5703125" bestFit="1" customWidth="1"/>
    <col min="7729" max="7729" width="8" bestFit="1" customWidth="1"/>
    <col min="7730" max="7730" width="10.85546875" customWidth="1"/>
    <col min="7937" max="7937" width="11.7109375" customWidth="1"/>
    <col min="7938" max="7938" width="18.85546875" bestFit="1" customWidth="1"/>
    <col min="7939" max="7940" width="12.140625" bestFit="1" customWidth="1"/>
    <col min="7941" max="7941" width="12.85546875" bestFit="1" customWidth="1"/>
    <col min="7942" max="7943" width="8" bestFit="1" customWidth="1"/>
    <col min="7944" max="7944" width="8.7109375" bestFit="1" customWidth="1"/>
    <col min="7945" max="7945" width="3.5703125" customWidth="1"/>
    <col min="7946" max="7946" width="10.7109375" customWidth="1"/>
    <col min="7952" max="7952" width="10.28515625" bestFit="1" customWidth="1"/>
    <col min="7953" max="7953" width="9.140625" customWidth="1"/>
    <col min="7958" max="7959" width="9.140625" customWidth="1"/>
    <col min="7960" max="7960" width="3.85546875" customWidth="1"/>
    <col min="7962" max="7964" width="10.5703125" customWidth="1"/>
    <col min="7967" max="7967" width="10.42578125" customWidth="1"/>
    <col min="7969" max="7969" width="10.85546875" customWidth="1"/>
    <col min="7975" max="7975" width="9.28515625" customWidth="1"/>
    <col min="7979" max="7980" width="11.5703125" customWidth="1"/>
    <col min="7981" max="7982" width="8.85546875" bestFit="1" customWidth="1"/>
    <col min="7983" max="7983" width="17.7109375" bestFit="1" customWidth="1"/>
    <col min="7984" max="7984" width="6.5703125" bestFit="1" customWidth="1"/>
    <col min="7985" max="7985" width="8" bestFit="1" customWidth="1"/>
    <col min="7986" max="7986" width="10.85546875" customWidth="1"/>
    <col min="8193" max="8193" width="11.7109375" customWidth="1"/>
    <col min="8194" max="8194" width="18.85546875" bestFit="1" customWidth="1"/>
    <col min="8195" max="8196" width="12.140625" bestFit="1" customWidth="1"/>
    <col min="8197" max="8197" width="12.85546875" bestFit="1" customWidth="1"/>
    <col min="8198" max="8199" width="8" bestFit="1" customWidth="1"/>
    <col min="8200" max="8200" width="8.7109375" bestFit="1" customWidth="1"/>
    <col min="8201" max="8201" width="3.5703125" customWidth="1"/>
    <col min="8202" max="8202" width="10.7109375" customWidth="1"/>
    <col min="8208" max="8208" width="10.28515625" bestFit="1" customWidth="1"/>
    <col min="8209" max="8209" width="9.140625" customWidth="1"/>
    <col min="8214" max="8215" width="9.140625" customWidth="1"/>
    <col min="8216" max="8216" width="3.85546875" customWidth="1"/>
    <col min="8218" max="8220" width="10.5703125" customWidth="1"/>
    <col min="8223" max="8223" width="10.42578125" customWidth="1"/>
    <col min="8225" max="8225" width="10.85546875" customWidth="1"/>
    <col min="8231" max="8231" width="9.28515625" customWidth="1"/>
    <col min="8235" max="8236" width="11.5703125" customWidth="1"/>
    <col min="8237" max="8238" width="8.85546875" bestFit="1" customWidth="1"/>
    <col min="8239" max="8239" width="17.7109375" bestFit="1" customWidth="1"/>
    <col min="8240" max="8240" width="6.5703125" bestFit="1" customWidth="1"/>
    <col min="8241" max="8241" width="8" bestFit="1" customWidth="1"/>
    <col min="8242" max="8242" width="10.85546875" customWidth="1"/>
    <col min="8449" max="8449" width="11.7109375" customWidth="1"/>
    <col min="8450" max="8450" width="18.85546875" bestFit="1" customWidth="1"/>
    <col min="8451" max="8452" width="12.140625" bestFit="1" customWidth="1"/>
    <col min="8453" max="8453" width="12.85546875" bestFit="1" customWidth="1"/>
    <col min="8454" max="8455" width="8" bestFit="1" customWidth="1"/>
    <col min="8456" max="8456" width="8.7109375" bestFit="1" customWidth="1"/>
    <col min="8457" max="8457" width="3.5703125" customWidth="1"/>
    <col min="8458" max="8458" width="10.7109375" customWidth="1"/>
    <col min="8464" max="8464" width="10.28515625" bestFit="1" customWidth="1"/>
    <col min="8465" max="8465" width="9.140625" customWidth="1"/>
    <col min="8470" max="8471" width="9.140625" customWidth="1"/>
    <col min="8472" max="8472" width="3.85546875" customWidth="1"/>
    <col min="8474" max="8476" width="10.5703125" customWidth="1"/>
    <col min="8479" max="8479" width="10.42578125" customWidth="1"/>
    <col min="8481" max="8481" width="10.85546875" customWidth="1"/>
    <col min="8487" max="8487" width="9.28515625" customWidth="1"/>
    <col min="8491" max="8492" width="11.5703125" customWidth="1"/>
    <col min="8493" max="8494" width="8.85546875" bestFit="1" customWidth="1"/>
    <col min="8495" max="8495" width="17.7109375" bestFit="1" customWidth="1"/>
    <col min="8496" max="8496" width="6.5703125" bestFit="1" customWidth="1"/>
    <col min="8497" max="8497" width="8" bestFit="1" customWidth="1"/>
    <col min="8498" max="8498" width="10.85546875" customWidth="1"/>
    <col min="8705" max="8705" width="11.7109375" customWidth="1"/>
    <col min="8706" max="8706" width="18.85546875" bestFit="1" customWidth="1"/>
    <col min="8707" max="8708" width="12.140625" bestFit="1" customWidth="1"/>
    <col min="8709" max="8709" width="12.85546875" bestFit="1" customWidth="1"/>
    <col min="8710" max="8711" width="8" bestFit="1" customWidth="1"/>
    <col min="8712" max="8712" width="8.7109375" bestFit="1" customWidth="1"/>
    <col min="8713" max="8713" width="3.5703125" customWidth="1"/>
    <col min="8714" max="8714" width="10.7109375" customWidth="1"/>
    <col min="8720" max="8720" width="10.28515625" bestFit="1" customWidth="1"/>
    <col min="8721" max="8721" width="9.140625" customWidth="1"/>
    <col min="8726" max="8727" width="9.140625" customWidth="1"/>
    <col min="8728" max="8728" width="3.85546875" customWidth="1"/>
    <col min="8730" max="8732" width="10.5703125" customWidth="1"/>
    <col min="8735" max="8735" width="10.42578125" customWidth="1"/>
    <col min="8737" max="8737" width="10.85546875" customWidth="1"/>
    <col min="8743" max="8743" width="9.28515625" customWidth="1"/>
    <col min="8747" max="8748" width="11.5703125" customWidth="1"/>
    <col min="8749" max="8750" width="8.85546875" bestFit="1" customWidth="1"/>
    <col min="8751" max="8751" width="17.7109375" bestFit="1" customWidth="1"/>
    <col min="8752" max="8752" width="6.5703125" bestFit="1" customWidth="1"/>
    <col min="8753" max="8753" width="8" bestFit="1" customWidth="1"/>
    <col min="8754" max="8754" width="10.85546875" customWidth="1"/>
    <col min="8961" max="8961" width="11.7109375" customWidth="1"/>
    <col min="8962" max="8962" width="18.85546875" bestFit="1" customWidth="1"/>
    <col min="8963" max="8964" width="12.140625" bestFit="1" customWidth="1"/>
    <col min="8965" max="8965" width="12.85546875" bestFit="1" customWidth="1"/>
    <col min="8966" max="8967" width="8" bestFit="1" customWidth="1"/>
    <col min="8968" max="8968" width="8.7109375" bestFit="1" customWidth="1"/>
    <col min="8969" max="8969" width="3.5703125" customWidth="1"/>
    <col min="8970" max="8970" width="10.7109375" customWidth="1"/>
    <col min="8976" max="8976" width="10.28515625" bestFit="1" customWidth="1"/>
    <col min="8977" max="8977" width="9.140625" customWidth="1"/>
    <col min="8982" max="8983" width="9.140625" customWidth="1"/>
    <col min="8984" max="8984" width="3.85546875" customWidth="1"/>
    <col min="8986" max="8988" width="10.5703125" customWidth="1"/>
    <col min="8991" max="8991" width="10.42578125" customWidth="1"/>
    <col min="8993" max="8993" width="10.85546875" customWidth="1"/>
    <col min="8999" max="8999" width="9.28515625" customWidth="1"/>
    <col min="9003" max="9004" width="11.5703125" customWidth="1"/>
    <col min="9005" max="9006" width="8.85546875" bestFit="1" customWidth="1"/>
    <col min="9007" max="9007" width="17.7109375" bestFit="1" customWidth="1"/>
    <col min="9008" max="9008" width="6.5703125" bestFit="1" customWidth="1"/>
    <col min="9009" max="9009" width="8" bestFit="1" customWidth="1"/>
    <col min="9010" max="9010" width="10.85546875" customWidth="1"/>
    <col min="9217" max="9217" width="11.7109375" customWidth="1"/>
    <col min="9218" max="9218" width="18.85546875" bestFit="1" customWidth="1"/>
    <col min="9219" max="9220" width="12.140625" bestFit="1" customWidth="1"/>
    <col min="9221" max="9221" width="12.85546875" bestFit="1" customWidth="1"/>
    <col min="9222" max="9223" width="8" bestFit="1" customWidth="1"/>
    <col min="9224" max="9224" width="8.7109375" bestFit="1" customWidth="1"/>
    <col min="9225" max="9225" width="3.5703125" customWidth="1"/>
    <col min="9226" max="9226" width="10.7109375" customWidth="1"/>
    <col min="9232" max="9232" width="10.28515625" bestFit="1" customWidth="1"/>
    <col min="9233" max="9233" width="9.140625" customWidth="1"/>
    <col min="9238" max="9239" width="9.140625" customWidth="1"/>
    <col min="9240" max="9240" width="3.85546875" customWidth="1"/>
    <col min="9242" max="9244" width="10.5703125" customWidth="1"/>
    <col min="9247" max="9247" width="10.42578125" customWidth="1"/>
    <col min="9249" max="9249" width="10.85546875" customWidth="1"/>
    <col min="9255" max="9255" width="9.28515625" customWidth="1"/>
    <col min="9259" max="9260" width="11.5703125" customWidth="1"/>
    <col min="9261" max="9262" width="8.85546875" bestFit="1" customWidth="1"/>
    <col min="9263" max="9263" width="17.7109375" bestFit="1" customWidth="1"/>
    <col min="9264" max="9264" width="6.5703125" bestFit="1" customWidth="1"/>
    <col min="9265" max="9265" width="8" bestFit="1" customWidth="1"/>
    <col min="9266" max="9266" width="10.85546875" customWidth="1"/>
    <col min="9473" max="9473" width="11.7109375" customWidth="1"/>
    <col min="9474" max="9474" width="18.85546875" bestFit="1" customWidth="1"/>
    <col min="9475" max="9476" width="12.140625" bestFit="1" customWidth="1"/>
    <col min="9477" max="9477" width="12.85546875" bestFit="1" customWidth="1"/>
    <col min="9478" max="9479" width="8" bestFit="1" customWidth="1"/>
    <col min="9480" max="9480" width="8.7109375" bestFit="1" customWidth="1"/>
    <col min="9481" max="9481" width="3.5703125" customWidth="1"/>
    <col min="9482" max="9482" width="10.7109375" customWidth="1"/>
    <col min="9488" max="9488" width="10.28515625" bestFit="1" customWidth="1"/>
    <col min="9489" max="9489" width="9.140625" customWidth="1"/>
    <col min="9494" max="9495" width="9.140625" customWidth="1"/>
    <col min="9496" max="9496" width="3.85546875" customWidth="1"/>
    <col min="9498" max="9500" width="10.5703125" customWidth="1"/>
    <col min="9503" max="9503" width="10.42578125" customWidth="1"/>
    <col min="9505" max="9505" width="10.85546875" customWidth="1"/>
    <col min="9511" max="9511" width="9.28515625" customWidth="1"/>
    <col min="9515" max="9516" width="11.5703125" customWidth="1"/>
    <col min="9517" max="9518" width="8.85546875" bestFit="1" customWidth="1"/>
    <col min="9519" max="9519" width="17.7109375" bestFit="1" customWidth="1"/>
    <col min="9520" max="9520" width="6.5703125" bestFit="1" customWidth="1"/>
    <col min="9521" max="9521" width="8" bestFit="1" customWidth="1"/>
    <col min="9522" max="9522" width="10.85546875" customWidth="1"/>
    <col min="9729" max="9729" width="11.7109375" customWidth="1"/>
    <col min="9730" max="9730" width="18.85546875" bestFit="1" customWidth="1"/>
    <col min="9731" max="9732" width="12.140625" bestFit="1" customWidth="1"/>
    <col min="9733" max="9733" width="12.85546875" bestFit="1" customWidth="1"/>
    <col min="9734" max="9735" width="8" bestFit="1" customWidth="1"/>
    <col min="9736" max="9736" width="8.7109375" bestFit="1" customWidth="1"/>
    <col min="9737" max="9737" width="3.5703125" customWidth="1"/>
    <col min="9738" max="9738" width="10.7109375" customWidth="1"/>
    <col min="9744" max="9744" width="10.28515625" bestFit="1" customWidth="1"/>
    <col min="9745" max="9745" width="9.140625" customWidth="1"/>
    <col min="9750" max="9751" width="9.140625" customWidth="1"/>
    <col min="9752" max="9752" width="3.85546875" customWidth="1"/>
    <col min="9754" max="9756" width="10.5703125" customWidth="1"/>
    <col min="9759" max="9759" width="10.42578125" customWidth="1"/>
    <col min="9761" max="9761" width="10.85546875" customWidth="1"/>
    <col min="9767" max="9767" width="9.28515625" customWidth="1"/>
    <col min="9771" max="9772" width="11.5703125" customWidth="1"/>
    <col min="9773" max="9774" width="8.85546875" bestFit="1" customWidth="1"/>
    <col min="9775" max="9775" width="17.7109375" bestFit="1" customWidth="1"/>
    <col min="9776" max="9776" width="6.5703125" bestFit="1" customWidth="1"/>
    <col min="9777" max="9777" width="8" bestFit="1" customWidth="1"/>
    <col min="9778" max="9778" width="10.85546875" customWidth="1"/>
    <col min="9985" max="9985" width="11.7109375" customWidth="1"/>
    <col min="9986" max="9986" width="18.85546875" bestFit="1" customWidth="1"/>
    <col min="9987" max="9988" width="12.140625" bestFit="1" customWidth="1"/>
    <col min="9989" max="9989" width="12.85546875" bestFit="1" customWidth="1"/>
    <col min="9990" max="9991" width="8" bestFit="1" customWidth="1"/>
    <col min="9992" max="9992" width="8.7109375" bestFit="1" customWidth="1"/>
    <col min="9993" max="9993" width="3.5703125" customWidth="1"/>
    <col min="9994" max="9994" width="10.7109375" customWidth="1"/>
    <col min="10000" max="10000" width="10.28515625" bestFit="1" customWidth="1"/>
    <col min="10001" max="10001" width="9.140625" customWidth="1"/>
    <col min="10006" max="10007" width="9.140625" customWidth="1"/>
    <col min="10008" max="10008" width="3.85546875" customWidth="1"/>
    <col min="10010" max="10012" width="10.5703125" customWidth="1"/>
    <col min="10015" max="10015" width="10.42578125" customWidth="1"/>
    <col min="10017" max="10017" width="10.85546875" customWidth="1"/>
    <col min="10023" max="10023" width="9.28515625" customWidth="1"/>
    <col min="10027" max="10028" width="11.5703125" customWidth="1"/>
    <col min="10029" max="10030" width="8.85546875" bestFit="1" customWidth="1"/>
    <col min="10031" max="10031" width="17.7109375" bestFit="1" customWidth="1"/>
    <col min="10032" max="10032" width="6.5703125" bestFit="1" customWidth="1"/>
    <col min="10033" max="10033" width="8" bestFit="1" customWidth="1"/>
    <col min="10034" max="10034" width="10.85546875" customWidth="1"/>
    <col min="10241" max="10241" width="11.7109375" customWidth="1"/>
    <col min="10242" max="10242" width="18.85546875" bestFit="1" customWidth="1"/>
    <col min="10243" max="10244" width="12.140625" bestFit="1" customWidth="1"/>
    <col min="10245" max="10245" width="12.85546875" bestFit="1" customWidth="1"/>
    <col min="10246" max="10247" width="8" bestFit="1" customWidth="1"/>
    <col min="10248" max="10248" width="8.7109375" bestFit="1" customWidth="1"/>
    <col min="10249" max="10249" width="3.5703125" customWidth="1"/>
    <col min="10250" max="10250" width="10.7109375" customWidth="1"/>
    <col min="10256" max="10256" width="10.28515625" bestFit="1" customWidth="1"/>
    <col min="10257" max="10257" width="9.140625" customWidth="1"/>
    <col min="10262" max="10263" width="9.140625" customWidth="1"/>
    <col min="10264" max="10264" width="3.85546875" customWidth="1"/>
    <col min="10266" max="10268" width="10.5703125" customWidth="1"/>
    <col min="10271" max="10271" width="10.42578125" customWidth="1"/>
    <col min="10273" max="10273" width="10.85546875" customWidth="1"/>
    <col min="10279" max="10279" width="9.28515625" customWidth="1"/>
    <col min="10283" max="10284" width="11.5703125" customWidth="1"/>
    <col min="10285" max="10286" width="8.85546875" bestFit="1" customWidth="1"/>
    <col min="10287" max="10287" width="17.7109375" bestFit="1" customWidth="1"/>
    <col min="10288" max="10288" width="6.5703125" bestFit="1" customWidth="1"/>
    <col min="10289" max="10289" width="8" bestFit="1" customWidth="1"/>
    <col min="10290" max="10290" width="10.85546875" customWidth="1"/>
    <col min="10497" max="10497" width="11.7109375" customWidth="1"/>
    <col min="10498" max="10498" width="18.85546875" bestFit="1" customWidth="1"/>
    <col min="10499" max="10500" width="12.140625" bestFit="1" customWidth="1"/>
    <col min="10501" max="10501" width="12.85546875" bestFit="1" customWidth="1"/>
    <col min="10502" max="10503" width="8" bestFit="1" customWidth="1"/>
    <col min="10504" max="10504" width="8.7109375" bestFit="1" customWidth="1"/>
    <col min="10505" max="10505" width="3.5703125" customWidth="1"/>
    <col min="10506" max="10506" width="10.7109375" customWidth="1"/>
    <col min="10512" max="10512" width="10.28515625" bestFit="1" customWidth="1"/>
    <col min="10513" max="10513" width="9.140625" customWidth="1"/>
    <col min="10518" max="10519" width="9.140625" customWidth="1"/>
    <col min="10520" max="10520" width="3.85546875" customWidth="1"/>
    <col min="10522" max="10524" width="10.5703125" customWidth="1"/>
    <col min="10527" max="10527" width="10.42578125" customWidth="1"/>
    <col min="10529" max="10529" width="10.85546875" customWidth="1"/>
    <col min="10535" max="10535" width="9.28515625" customWidth="1"/>
    <col min="10539" max="10540" width="11.5703125" customWidth="1"/>
    <col min="10541" max="10542" width="8.85546875" bestFit="1" customWidth="1"/>
    <col min="10543" max="10543" width="17.7109375" bestFit="1" customWidth="1"/>
    <col min="10544" max="10544" width="6.5703125" bestFit="1" customWidth="1"/>
    <col min="10545" max="10545" width="8" bestFit="1" customWidth="1"/>
    <col min="10546" max="10546" width="10.85546875" customWidth="1"/>
    <col min="10753" max="10753" width="11.7109375" customWidth="1"/>
    <col min="10754" max="10754" width="18.85546875" bestFit="1" customWidth="1"/>
    <col min="10755" max="10756" width="12.140625" bestFit="1" customWidth="1"/>
    <col min="10757" max="10757" width="12.85546875" bestFit="1" customWidth="1"/>
    <col min="10758" max="10759" width="8" bestFit="1" customWidth="1"/>
    <col min="10760" max="10760" width="8.7109375" bestFit="1" customWidth="1"/>
    <col min="10761" max="10761" width="3.5703125" customWidth="1"/>
    <col min="10762" max="10762" width="10.7109375" customWidth="1"/>
    <col min="10768" max="10768" width="10.28515625" bestFit="1" customWidth="1"/>
    <col min="10769" max="10769" width="9.140625" customWidth="1"/>
    <col min="10774" max="10775" width="9.140625" customWidth="1"/>
    <col min="10776" max="10776" width="3.85546875" customWidth="1"/>
    <col min="10778" max="10780" width="10.5703125" customWidth="1"/>
    <col min="10783" max="10783" width="10.42578125" customWidth="1"/>
    <col min="10785" max="10785" width="10.85546875" customWidth="1"/>
    <col min="10791" max="10791" width="9.28515625" customWidth="1"/>
    <col min="10795" max="10796" width="11.5703125" customWidth="1"/>
    <col min="10797" max="10798" width="8.85546875" bestFit="1" customWidth="1"/>
    <col min="10799" max="10799" width="17.7109375" bestFit="1" customWidth="1"/>
    <col min="10800" max="10800" width="6.5703125" bestFit="1" customWidth="1"/>
    <col min="10801" max="10801" width="8" bestFit="1" customWidth="1"/>
    <col min="10802" max="10802" width="10.85546875" customWidth="1"/>
    <col min="11009" max="11009" width="11.7109375" customWidth="1"/>
    <col min="11010" max="11010" width="18.85546875" bestFit="1" customWidth="1"/>
    <col min="11011" max="11012" width="12.140625" bestFit="1" customWidth="1"/>
    <col min="11013" max="11013" width="12.85546875" bestFit="1" customWidth="1"/>
    <col min="11014" max="11015" width="8" bestFit="1" customWidth="1"/>
    <col min="11016" max="11016" width="8.7109375" bestFit="1" customWidth="1"/>
    <col min="11017" max="11017" width="3.5703125" customWidth="1"/>
    <col min="11018" max="11018" width="10.7109375" customWidth="1"/>
    <col min="11024" max="11024" width="10.28515625" bestFit="1" customWidth="1"/>
    <col min="11025" max="11025" width="9.140625" customWidth="1"/>
    <col min="11030" max="11031" width="9.140625" customWidth="1"/>
    <col min="11032" max="11032" width="3.85546875" customWidth="1"/>
    <col min="11034" max="11036" width="10.5703125" customWidth="1"/>
    <col min="11039" max="11039" width="10.42578125" customWidth="1"/>
    <col min="11041" max="11041" width="10.85546875" customWidth="1"/>
    <col min="11047" max="11047" width="9.28515625" customWidth="1"/>
    <col min="11051" max="11052" width="11.5703125" customWidth="1"/>
    <col min="11053" max="11054" width="8.85546875" bestFit="1" customWidth="1"/>
    <col min="11055" max="11055" width="17.7109375" bestFit="1" customWidth="1"/>
    <col min="11056" max="11056" width="6.5703125" bestFit="1" customWidth="1"/>
    <col min="11057" max="11057" width="8" bestFit="1" customWidth="1"/>
    <col min="11058" max="11058" width="10.85546875" customWidth="1"/>
    <col min="11265" max="11265" width="11.7109375" customWidth="1"/>
    <col min="11266" max="11266" width="18.85546875" bestFit="1" customWidth="1"/>
    <col min="11267" max="11268" width="12.140625" bestFit="1" customWidth="1"/>
    <col min="11269" max="11269" width="12.85546875" bestFit="1" customWidth="1"/>
    <col min="11270" max="11271" width="8" bestFit="1" customWidth="1"/>
    <col min="11272" max="11272" width="8.7109375" bestFit="1" customWidth="1"/>
    <col min="11273" max="11273" width="3.5703125" customWidth="1"/>
    <col min="11274" max="11274" width="10.7109375" customWidth="1"/>
    <col min="11280" max="11280" width="10.28515625" bestFit="1" customWidth="1"/>
    <col min="11281" max="11281" width="9.140625" customWidth="1"/>
    <col min="11286" max="11287" width="9.140625" customWidth="1"/>
    <col min="11288" max="11288" width="3.85546875" customWidth="1"/>
    <col min="11290" max="11292" width="10.5703125" customWidth="1"/>
    <col min="11295" max="11295" width="10.42578125" customWidth="1"/>
    <col min="11297" max="11297" width="10.85546875" customWidth="1"/>
    <col min="11303" max="11303" width="9.28515625" customWidth="1"/>
    <col min="11307" max="11308" width="11.5703125" customWidth="1"/>
    <col min="11309" max="11310" width="8.85546875" bestFit="1" customWidth="1"/>
    <col min="11311" max="11311" width="17.7109375" bestFit="1" customWidth="1"/>
    <col min="11312" max="11312" width="6.5703125" bestFit="1" customWidth="1"/>
    <col min="11313" max="11313" width="8" bestFit="1" customWidth="1"/>
    <col min="11314" max="11314" width="10.85546875" customWidth="1"/>
    <col min="11521" max="11521" width="11.7109375" customWidth="1"/>
    <col min="11522" max="11522" width="18.85546875" bestFit="1" customWidth="1"/>
    <col min="11523" max="11524" width="12.140625" bestFit="1" customWidth="1"/>
    <col min="11525" max="11525" width="12.85546875" bestFit="1" customWidth="1"/>
    <col min="11526" max="11527" width="8" bestFit="1" customWidth="1"/>
    <col min="11528" max="11528" width="8.7109375" bestFit="1" customWidth="1"/>
    <col min="11529" max="11529" width="3.5703125" customWidth="1"/>
    <col min="11530" max="11530" width="10.7109375" customWidth="1"/>
    <col min="11536" max="11536" width="10.28515625" bestFit="1" customWidth="1"/>
    <col min="11537" max="11537" width="9.140625" customWidth="1"/>
    <col min="11542" max="11543" width="9.140625" customWidth="1"/>
    <col min="11544" max="11544" width="3.85546875" customWidth="1"/>
    <col min="11546" max="11548" width="10.5703125" customWidth="1"/>
    <col min="11551" max="11551" width="10.42578125" customWidth="1"/>
    <col min="11553" max="11553" width="10.85546875" customWidth="1"/>
    <col min="11559" max="11559" width="9.28515625" customWidth="1"/>
    <col min="11563" max="11564" width="11.5703125" customWidth="1"/>
    <col min="11565" max="11566" width="8.85546875" bestFit="1" customWidth="1"/>
    <col min="11567" max="11567" width="17.7109375" bestFit="1" customWidth="1"/>
    <col min="11568" max="11568" width="6.5703125" bestFit="1" customWidth="1"/>
    <col min="11569" max="11569" width="8" bestFit="1" customWidth="1"/>
    <col min="11570" max="11570" width="10.85546875" customWidth="1"/>
    <col min="11777" max="11777" width="11.7109375" customWidth="1"/>
    <col min="11778" max="11778" width="18.85546875" bestFit="1" customWidth="1"/>
    <col min="11779" max="11780" width="12.140625" bestFit="1" customWidth="1"/>
    <col min="11781" max="11781" width="12.85546875" bestFit="1" customWidth="1"/>
    <col min="11782" max="11783" width="8" bestFit="1" customWidth="1"/>
    <col min="11784" max="11784" width="8.7109375" bestFit="1" customWidth="1"/>
    <col min="11785" max="11785" width="3.5703125" customWidth="1"/>
    <col min="11786" max="11786" width="10.7109375" customWidth="1"/>
    <col min="11792" max="11792" width="10.28515625" bestFit="1" customWidth="1"/>
    <col min="11793" max="11793" width="9.140625" customWidth="1"/>
    <col min="11798" max="11799" width="9.140625" customWidth="1"/>
    <col min="11800" max="11800" width="3.85546875" customWidth="1"/>
    <col min="11802" max="11804" width="10.5703125" customWidth="1"/>
    <col min="11807" max="11807" width="10.42578125" customWidth="1"/>
    <col min="11809" max="11809" width="10.85546875" customWidth="1"/>
    <col min="11815" max="11815" width="9.28515625" customWidth="1"/>
    <col min="11819" max="11820" width="11.5703125" customWidth="1"/>
    <col min="11821" max="11822" width="8.85546875" bestFit="1" customWidth="1"/>
    <col min="11823" max="11823" width="17.7109375" bestFit="1" customWidth="1"/>
    <col min="11824" max="11824" width="6.5703125" bestFit="1" customWidth="1"/>
    <col min="11825" max="11825" width="8" bestFit="1" customWidth="1"/>
    <col min="11826" max="11826" width="10.85546875" customWidth="1"/>
    <col min="12033" max="12033" width="11.7109375" customWidth="1"/>
    <col min="12034" max="12034" width="18.85546875" bestFit="1" customWidth="1"/>
    <col min="12035" max="12036" width="12.140625" bestFit="1" customWidth="1"/>
    <col min="12037" max="12037" width="12.85546875" bestFit="1" customWidth="1"/>
    <col min="12038" max="12039" width="8" bestFit="1" customWidth="1"/>
    <col min="12040" max="12040" width="8.7109375" bestFit="1" customWidth="1"/>
    <col min="12041" max="12041" width="3.5703125" customWidth="1"/>
    <col min="12042" max="12042" width="10.7109375" customWidth="1"/>
    <col min="12048" max="12048" width="10.28515625" bestFit="1" customWidth="1"/>
    <col min="12049" max="12049" width="9.140625" customWidth="1"/>
    <col min="12054" max="12055" width="9.140625" customWidth="1"/>
    <col min="12056" max="12056" width="3.85546875" customWidth="1"/>
    <col min="12058" max="12060" width="10.5703125" customWidth="1"/>
    <col min="12063" max="12063" width="10.42578125" customWidth="1"/>
    <col min="12065" max="12065" width="10.85546875" customWidth="1"/>
    <col min="12071" max="12071" width="9.28515625" customWidth="1"/>
    <col min="12075" max="12076" width="11.5703125" customWidth="1"/>
    <col min="12077" max="12078" width="8.85546875" bestFit="1" customWidth="1"/>
    <col min="12079" max="12079" width="17.7109375" bestFit="1" customWidth="1"/>
    <col min="12080" max="12080" width="6.5703125" bestFit="1" customWidth="1"/>
    <col min="12081" max="12081" width="8" bestFit="1" customWidth="1"/>
    <col min="12082" max="12082" width="10.85546875" customWidth="1"/>
    <col min="12289" max="12289" width="11.7109375" customWidth="1"/>
    <col min="12290" max="12290" width="18.85546875" bestFit="1" customWidth="1"/>
    <col min="12291" max="12292" width="12.140625" bestFit="1" customWidth="1"/>
    <col min="12293" max="12293" width="12.85546875" bestFit="1" customWidth="1"/>
    <col min="12294" max="12295" width="8" bestFit="1" customWidth="1"/>
    <col min="12296" max="12296" width="8.7109375" bestFit="1" customWidth="1"/>
    <col min="12297" max="12297" width="3.5703125" customWidth="1"/>
    <col min="12298" max="12298" width="10.7109375" customWidth="1"/>
    <col min="12304" max="12304" width="10.28515625" bestFit="1" customWidth="1"/>
    <col min="12305" max="12305" width="9.140625" customWidth="1"/>
    <col min="12310" max="12311" width="9.140625" customWidth="1"/>
    <col min="12312" max="12312" width="3.85546875" customWidth="1"/>
    <col min="12314" max="12316" width="10.5703125" customWidth="1"/>
    <col min="12319" max="12319" width="10.42578125" customWidth="1"/>
    <col min="12321" max="12321" width="10.85546875" customWidth="1"/>
    <col min="12327" max="12327" width="9.28515625" customWidth="1"/>
    <col min="12331" max="12332" width="11.5703125" customWidth="1"/>
    <col min="12333" max="12334" width="8.85546875" bestFit="1" customWidth="1"/>
    <col min="12335" max="12335" width="17.7109375" bestFit="1" customWidth="1"/>
    <col min="12336" max="12336" width="6.5703125" bestFit="1" customWidth="1"/>
    <col min="12337" max="12337" width="8" bestFit="1" customWidth="1"/>
    <col min="12338" max="12338" width="10.85546875" customWidth="1"/>
    <col min="12545" max="12545" width="11.7109375" customWidth="1"/>
    <col min="12546" max="12546" width="18.85546875" bestFit="1" customWidth="1"/>
    <col min="12547" max="12548" width="12.140625" bestFit="1" customWidth="1"/>
    <col min="12549" max="12549" width="12.85546875" bestFit="1" customWidth="1"/>
    <col min="12550" max="12551" width="8" bestFit="1" customWidth="1"/>
    <col min="12552" max="12552" width="8.7109375" bestFit="1" customWidth="1"/>
    <col min="12553" max="12553" width="3.5703125" customWidth="1"/>
    <col min="12554" max="12554" width="10.7109375" customWidth="1"/>
    <col min="12560" max="12560" width="10.28515625" bestFit="1" customWidth="1"/>
    <col min="12561" max="12561" width="9.140625" customWidth="1"/>
    <col min="12566" max="12567" width="9.140625" customWidth="1"/>
    <col min="12568" max="12568" width="3.85546875" customWidth="1"/>
    <col min="12570" max="12572" width="10.5703125" customWidth="1"/>
    <col min="12575" max="12575" width="10.42578125" customWidth="1"/>
    <col min="12577" max="12577" width="10.85546875" customWidth="1"/>
    <col min="12583" max="12583" width="9.28515625" customWidth="1"/>
    <col min="12587" max="12588" width="11.5703125" customWidth="1"/>
    <col min="12589" max="12590" width="8.85546875" bestFit="1" customWidth="1"/>
    <col min="12591" max="12591" width="17.7109375" bestFit="1" customWidth="1"/>
    <col min="12592" max="12592" width="6.5703125" bestFit="1" customWidth="1"/>
    <col min="12593" max="12593" width="8" bestFit="1" customWidth="1"/>
    <col min="12594" max="12594" width="10.85546875" customWidth="1"/>
    <col min="12801" max="12801" width="11.7109375" customWidth="1"/>
    <col min="12802" max="12802" width="18.85546875" bestFit="1" customWidth="1"/>
    <col min="12803" max="12804" width="12.140625" bestFit="1" customWidth="1"/>
    <col min="12805" max="12805" width="12.85546875" bestFit="1" customWidth="1"/>
    <col min="12806" max="12807" width="8" bestFit="1" customWidth="1"/>
    <col min="12808" max="12808" width="8.7109375" bestFit="1" customWidth="1"/>
    <col min="12809" max="12809" width="3.5703125" customWidth="1"/>
    <col min="12810" max="12810" width="10.7109375" customWidth="1"/>
    <col min="12816" max="12816" width="10.28515625" bestFit="1" customWidth="1"/>
    <col min="12817" max="12817" width="9.140625" customWidth="1"/>
    <col min="12822" max="12823" width="9.140625" customWidth="1"/>
    <col min="12824" max="12824" width="3.85546875" customWidth="1"/>
    <col min="12826" max="12828" width="10.5703125" customWidth="1"/>
    <col min="12831" max="12831" width="10.42578125" customWidth="1"/>
    <col min="12833" max="12833" width="10.85546875" customWidth="1"/>
    <col min="12839" max="12839" width="9.28515625" customWidth="1"/>
    <col min="12843" max="12844" width="11.5703125" customWidth="1"/>
    <col min="12845" max="12846" width="8.85546875" bestFit="1" customWidth="1"/>
    <col min="12847" max="12847" width="17.7109375" bestFit="1" customWidth="1"/>
    <col min="12848" max="12848" width="6.5703125" bestFit="1" customWidth="1"/>
    <col min="12849" max="12849" width="8" bestFit="1" customWidth="1"/>
    <col min="12850" max="12850" width="10.85546875" customWidth="1"/>
    <col min="13057" max="13057" width="11.7109375" customWidth="1"/>
    <col min="13058" max="13058" width="18.85546875" bestFit="1" customWidth="1"/>
    <col min="13059" max="13060" width="12.140625" bestFit="1" customWidth="1"/>
    <col min="13061" max="13061" width="12.85546875" bestFit="1" customWidth="1"/>
    <col min="13062" max="13063" width="8" bestFit="1" customWidth="1"/>
    <col min="13064" max="13064" width="8.7109375" bestFit="1" customWidth="1"/>
    <col min="13065" max="13065" width="3.5703125" customWidth="1"/>
    <col min="13066" max="13066" width="10.7109375" customWidth="1"/>
    <col min="13072" max="13072" width="10.28515625" bestFit="1" customWidth="1"/>
    <col min="13073" max="13073" width="9.140625" customWidth="1"/>
    <col min="13078" max="13079" width="9.140625" customWidth="1"/>
    <col min="13080" max="13080" width="3.85546875" customWidth="1"/>
    <col min="13082" max="13084" width="10.5703125" customWidth="1"/>
    <col min="13087" max="13087" width="10.42578125" customWidth="1"/>
    <col min="13089" max="13089" width="10.85546875" customWidth="1"/>
    <col min="13095" max="13095" width="9.28515625" customWidth="1"/>
    <col min="13099" max="13100" width="11.5703125" customWidth="1"/>
    <col min="13101" max="13102" width="8.85546875" bestFit="1" customWidth="1"/>
    <col min="13103" max="13103" width="17.7109375" bestFit="1" customWidth="1"/>
    <col min="13104" max="13104" width="6.5703125" bestFit="1" customWidth="1"/>
    <col min="13105" max="13105" width="8" bestFit="1" customWidth="1"/>
    <col min="13106" max="13106" width="10.85546875" customWidth="1"/>
    <col min="13313" max="13313" width="11.7109375" customWidth="1"/>
    <col min="13314" max="13314" width="18.85546875" bestFit="1" customWidth="1"/>
    <col min="13315" max="13316" width="12.140625" bestFit="1" customWidth="1"/>
    <col min="13317" max="13317" width="12.85546875" bestFit="1" customWidth="1"/>
    <col min="13318" max="13319" width="8" bestFit="1" customWidth="1"/>
    <col min="13320" max="13320" width="8.7109375" bestFit="1" customWidth="1"/>
    <col min="13321" max="13321" width="3.5703125" customWidth="1"/>
    <col min="13322" max="13322" width="10.7109375" customWidth="1"/>
    <col min="13328" max="13328" width="10.28515625" bestFit="1" customWidth="1"/>
    <col min="13329" max="13329" width="9.140625" customWidth="1"/>
    <col min="13334" max="13335" width="9.140625" customWidth="1"/>
    <col min="13336" max="13336" width="3.85546875" customWidth="1"/>
    <col min="13338" max="13340" width="10.5703125" customWidth="1"/>
    <col min="13343" max="13343" width="10.42578125" customWidth="1"/>
    <col min="13345" max="13345" width="10.85546875" customWidth="1"/>
    <col min="13351" max="13351" width="9.28515625" customWidth="1"/>
    <col min="13355" max="13356" width="11.5703125" customWidth="1"/>
    <col min="13357" max="13358" width="8.85546875" bestFit="1" customWidth="1"/>
    <col min="13359" max="13359" width="17.7109375" bestFit="1" customWidth="1"/>
    <col min="13360" max="13360" width="6.5703125" bestFit="1" customWidth="1"/>
    <col min="13361" max="13361" width="8" bestFit="1" customWidth="1"/>
    <col min="13362" max="13362" width="10.85546875" customWidth="1"/>
    <col min="13569" max="13569" width="11.7109375" customWidth="1"/>
    <col min="13570" max="13570" width="18.85546875" bestFit="1" customWidth="1"/>
    <col min="13571" max="13572" width="12.140625" bestFit="1" customWidth="1"/>
    <col min="13573" max="13573" width="12.85546875" bestFit="1" customWidth="1"/>
    <col min="13574" max="13575" width="8" bestFit="1" customWidth="1"/>
    <col min="13576" max="13576" width="8.7109375" bestFit="1" customWidth="1"/>
    <col min="13577" max="13577" width="3.5703125" customWidth="1"/>
    <col min="13578" max="13578" width="10.7109375" customWidth="1"/>
    <col min="13584" max="13584" width="10.28515625" bestFit="1" customWidth="1"/>
    <col min="13585" max="13585" width="9.140625" customWidth="1"/>
    <col min="13590" max="13591" width="9.140625" customWidth="1"/>
    <col min="13592" max="13592" width="3.85546875" customWidth="1"/>
    <col min="13594" max="13596" width="10.5703125" customWidth="1"/>
    <col min="13599" max="13599" width="10.42578125" customWidth="1"/>
    <col min="13601" max="13601" width="10.85546875" customWidth="1"/>
    <col min="13607" max="13607" width="9.28515625" customWidth="1"/>
    <col min="13611" max="13612" width="11.5703125" customWidth="1"/>
    <col min="13613" max="13614" width="8.85546875" bestFit="1" customWidth="1"/>
    <col min="13615" max="13615" width="17.7109375" bestFit="1" customWidth="1"/>
    <col min="13616" max="13616" width="6.5703125" bestFit="1" customWidth="1"/>
    <col min="13617" max="13617" width="8" bestFit="1" customWidth="1"/>
    <col min="13618" max="13618" width="10.85546875" customWidth="1"/>
    <col min="13825" max="13825" width="11.7109375" customWidth="1"/>
    <col min="13826" max="13826" width="18.85546875" bestFit="1" customWidth="1"/>
    <col min="13827" max="13828" width="12.140625" bestFit="1" customWidth="1"/>
    <col min="13829" max="13829" width="12.85546875" bestFit="1" customWidth="1"/>
    <col min="13830" max="13831" width="8" bestFit="1" customWidth="1"/>
    <col min="13832" max="13832" width="8.7109375" bestFit="1" customWidth="1"/>
    <col min="13833" max="13833" width="3.5703125" customWidth="1"/>
    <col min="13834" max="13834" width="10.7109375" customWidth="1"/>
    <col min="13840" max="13840" width="10.28515625" bestFit="1" customWidth="1"/>
    <col min="13841" max="13841" width="9.140625" customWidth="1"/>
    <col min="13846" max="13847" width="9.140625" customWidth="1"/>
    <col min="13848" max="13848" width="3.85546875" customWidth="1"/>
    <col min="13850" max="13852" width="10.5703125" customWidth="1"/>
    <col min="13855" max="13855" width="10.42578125" customWidth="1"/>
    <col min="13857" max="13857" width="10.85546875" customWidth="1"/>
    <col min="13863" max="13863" width="9.28515625" customWidth="1"/>
    <col min="13867" max="13868" width="11.5703125" customWidth="1"/>
    <col min="13869" max="13870" width="8.85546875" bestFit="1" customWidth="1"/>
    <col min="13871" max="13871" width="17.7109375" bestFit="1" customWidth="1"/>
    <col min="13872" max="13872" width="6.5703125" bestFit="1" customWidth="1"/>
    <col min="13873" max="13873" width="8" bestFit="1" customWidth="1"/>
    <col min="13874" max="13874" width="10.85546875" customWidth="1"/>
    <col min="14081" max="14081" width="11.7109375" customWidth="1"/>
    <col min="14082" max="14082" width="18.85546875" bestFit="1" customWidth="1"/>
    <col min="14083" max="14084" width="12.140625" bestFit="1" customWidth="1"/>
    <col min="14085" max="14085" width="12.85546875" bestFit="1" customWidth="1"/>
    <col min="14086" max="14087" width="8" bestFit="1" customWidth="1"/>
    <col min="14088" max="14088" width="8.7109375" bestFit="1" customWidth="1"/>
    <col min="14089" max="14089" width="3.5703125" customWidth="1"/>
    <col min="14090" max="14090" width="10.7109375" customWidth="1"/>
    <col min="14096" max="14096" width="10.28515625" bestFit="1" customWidth="1"/>
    <col min="14097" max="14097" width="9.140625" customWidth="1"/>
    <col min="14102" max="14103" width="9.140625" customWidth="1"/>
    <col min="14104" max="14104" width="3.85546875" customWidth="1"/>
    <col min="14106" max="14108" width="10.5703125" customWidth="1"/>
    <col min="14111" max="14111" width="10.42578125" customWidth="1"/>
    <col min="14113" max="14113" width="10.85546875" customWidth="1"/>
    <col min="14119" max="14119" width="9.28515625" customWidth="1"/>
    <col min="14123" max="14124" width="11.5703125" customWidth="1"/>
    <col min="14125" max="14126" width="8.85546875" bestFit="1" customWidth="1"/>
    <col min="14127" max="14127" width="17.7109375" bestFit="1" customWidth="1"/>
    <col min="14128" max="14128" width="6.5703125" bestFit="1" customWidth="1"/>
    <col min="14129" max="14129" width="8" bestFit="1" customWidth="1"/>
    <col min="14130" max="14130" width="10.85546875" customWidth="1"/>
    <col min="14337" max="14337" width="11.7109375" customWidth="1"/>
    <col min="14338" max="14338" width="18.85546875" bestFit="1" customWidth="1"/>
    <col min="14339" max="14340" width="12.140625" bestFit="1" customWidth="1"/>
    <col min="14341" max="14341" width="12.85546875" bestFit="1" customWidth="1"/>
    <col min="14342" max="14343" width="8" bestFit="1" customWidth="1"/>
    <col min="14344" max="14344" width="8.7109375" bestFit="1" customWidth="1"/>
    <col min="14345" max="14345" width="3.5703125" customWidth="1"/>
    <col min="14346" max="14346" width="10.7109375" customWidth="1"/>
    <col min="14352" max="14352" width="10.28515625" bestFit="1" customWidth="1"/>
    <col min="14353" max="14353" width="9.140625" customWidth="1"/>
    <col min="14358" max="14359" width="9.140625" customWidth="1"/>
    <col min="14360" max="14360" width="3.85546875" customWidth="1"/>
    <col min="14362" max="14364" width="10.5703125" customWidth="1"/>
    <col min="14367" max="14367" width="10.42578125" customWidth="1"/>
    <col min="14369" max="14369" width="10.85546875" customWidth="1"/>
    <col min="14375" max="14375" width="9.28515625" customWidth="1"/>
    <col min="14379" max="14380" width="11.5703125" customWidth="1"/>
    <col min="14381" max="14382" width="8.85546875" bestFit="1" customWidth="1"/>
    <col min="14383" max="14383" width="17.7109375" bestFit="1" customWidth="1"/>
    <col min="14384" max="14384" width="6.5703125" bestFit="1" customWidth="1"/>
    <col min="14385" max="14385" width="8" bestFit="1" customWidth="1"/>
    <col min="14386" max="14386" width="10.85546875" customWidth="1"/>
    <col min="14593" max="14593" width="11.7109375" customWidth="1"/>
    <col min="14594" max="14594" width="18.85546875" bestFit="1" customWidth="1"/>
    <col min="14595" max="14596" width="12.140625" bestFit="1" customWidth="1"/>
    <col min="14597" max="14597" width="12.85546875" bestFit="1" customWidth="1"/>
    <col min="14598" max="14599" width="8" bestFit="1" customWidth="1"/>
    <col min="14600" max="14600" width="8.7109375" bestFit="1" customWidth="1"/>
    <col min="14601" max="14601" width="3.5703125" customWidth="1"/>
    <col min="14602" max="14602" width="10.7109375" customWidth="1"/>
    <col min="14608" max="14608" width="10.28515625" bestFit="1" customWidth="1"/>
    <col min="14609" max="14609" width="9.140625" customWidth="1"/>
    <col min="14614" max="14615" width="9.140625" customWidth="1"/>
    <col min="14616" max="14616" width="3.85546875" customWidth="1"/>
    <col min="14618" max="14620" width="10.5703125" customWidth="1"/>
    <col min="14623" max="14623" width="10.42578125" customWidth="1"/>
    <col min="14625" max="14625" width="10.85546875" customWidth="1"/>
    <col min="14631" max="14631" width="9.28515625" customWidth="1"/>
    <col min="14635" max="14636" width="11.5703125" customWidth="1"/>
    <col min="14637" max="14638" width="8.85546875" bestFit="1" customWidth="1"/>
    <col min="14639" max="14639" width="17.7109375" bestFit="1" customWidth="1"/>
    <col min="14640" max="14640" width="6.5703125" bestFit="1" customWidth="1"/>
    <col min="14641" max="14641" width="8" bestFit="1" customWidth="1"/>
    <col min="14642" max="14642" width="10.85546875" customWidth="1"/>
    <col min="14849" max="14849" width="11.7109375" customWidth="1"/>
    <col min="14850" max="14850" width="18.85546875" bestFit="1" customWidth="1"/>
    <col min="14851" max="14852" width="12.140625" bestFit="1" customWidth="1"/>
    <col min="14853" max="14853" width="12.85546875" bestFit="1" customWidth="1"/>
    <col min="14854" max="14855" width="8" bestFit="1" customWidth="1"/>
    <col min="14856" max="14856" width="8.7109375" bestFit="1" customWidth="1"/>
    <col min="14857" max="14857" width="3.5703125" customWidth="1"/>
    <col min="14858" max="14858" width="10.7109375" customWidth="1"/>
    <col min="14864" max="14864" width="10.28515625" bestFit="1" customWidth="1"/>
    <col min="14865" max="14865" width="9.140625" customWidth="1"/>
    <col min="14870" max="14871" width="9.140625" customWidth="1"/>
    <col min="14872" max="14872" width="3.85546875" customWidth="1"/>
    <col min="14874" max="14876" width="10.5703125" customWidth="1"/>
    <col min="14879" max="14879" width="10.42578125" customWidth="1"/>
    <col min="14881" max="14881" width="10.85546875" customWidth="1"/>
    <col min="14887" max="14887" width="9.28515625" customWidth="1"/>
    <col min="14891" max="14892" width="11.5703125" customWidth="1"/>
    <col min="14893" max="14894" width="8.85546875" bestFit="1" customWidth="1"/>
    <col min="14895" max="14895" width="17.7109375" bestFit="1" customWidth="1"/>
    <col min="14896" max="14896" width="6.5703125" bestFit="1" customWidth="1"/>
    <col min="14897" max="14897" width="8" bestFit="1" customWidth="1"/>
    <col min="14898" max="14898" width="10.85546875" customWidth="1"/>
    <col min="15105" max="15105" width="11.7109375" customWidth="1"/>
    <col min="15106" max="15106" width="18.85546875" bestFit="1" customWidth="1"/>
    <col min="15107" max="15108" width="12.140625" bestFit="1" customWidth="1"/>
    <col min="15109" max="15109" width="12.85546875" bestFit="1" customWidth="1"/>
    <col min="15110" max="15111" width="8" bestFit="1" customWidth="1"/>
    <col min="15112" max="15112" width="8.7109375" bestFit="1" customWidth="1"/>
    <col min="15113" max="15113" width="3.5703125" customWidth="1"/>
    <col min="15114" max="15114" width="10.7109375" customWidth="1"/>
    <col min="15120" max="15120" width="10.28515625" bestFit="1" customWidth="1"/>
    <col min="15121" max="15121" width="9.140625" customWidth="1"/>
    <col min="15126" max="15127" width="9.140625" customWidth="1"/>
    <col min="15128" max="15128" width="3.85546875" customWidth="1"/>
    <col min="15130" max="15132" width="10.5703125" customWidth="1"/>
    <col min="15135" max="15135" width="10.42578125" customWidth="1"/>
    <col min="15137" max="15137" width="10.85546875" customWidth="1"/>
    <col min="15143" max="15143" width="9.28515625" customWidth="1"/>
    <col min="15147" max="15148" width="11.5703125" customWidth="1"/>
    <col min="15149" max="15150" width="8.85546875" bestFit="1" customWidth="1"/>
    <col min="15151" max="15151" width="17.7109375" bestFit="1" customWidth="1"/>
    <col min="15152" max="15152" width="6.5703125" bestFit="1" customWidth="1"/>
    <col min="15153" max="15153" width="8" bestFit="1" customWidth="1"/>
    <col min="15154" max="15154" width="10.85546875" customWidth="1"/>
    <col min="15361" max="15361" width="11.7109375" customWidth="1"/>
    <col min="15362" max="15362" width="18.85546875" bestFit="1" customWidth="1"/>
    <col min="15363" max="15364" width="12.140625" bestFit="1" customWidth="1"/>
    <col min="15365" max="15365" width="12.85546875" bestFit="1" customWidth="1"/>
    <col min="15366" max="15367" width="8" bestFit="1" customWidth="1"/>
    <col min="15368" max="15368" width="8.7109375" bestFit="1" customWidth="1"/>
    <col min="15369" max="15369" width="3.5703125" customWidth="1"/>
    <col min="15370" max="15370" width="10.7109375" customWidth="1"/>
    <col min="15376" max="15376" width="10.28515625" bestFit="1" customWidth="1"/>
    <col min="15377" max="15377" width="9.140625" customWidth="1"/>
    <col min="15382" max="15383" width="9.140625" customWidth="1"/>
    <col min="15384" max="15384" width="3.85546875" customWidth="1"/>
    <col min="15386" max="15388" width="10.5703125" customWidth="1"/>
    <col min="15391" max="15391" width="10.42578125" customWidth="1"/>
    <col min="15393" max="15393" width="10.85546875" customWidth="1"/>
    <col min="15399" max="15399" width="9.28515625" customWidth="1"/>
    <col min="15403" max="15404" width="11.5703125" customWidth="1"/>
    <col min="15405" max="15406" width="8.85546875" bestFit="1" customWidth="1"/>
    <col min="15407" max="15407" width="17.7109375" bestFit="1" customWidth="1"/>
    <col min="15408" max="15408" width="6.5703125" bestFit="1" customWidth="1"/>
    <col min="15409" max="15409" width="8" bestFit="1" customWidth="1"/>
    <col min="15410" max="15410" width="10.85546875" customWidth="1"/>
    <col min="15617" max="15617" width="11.7109375" customWidth="1"/>
    <col min="15618" max="15618" width="18.85546875" bestFit="1" customWidth="1"/>
    <col min="15619" max="15620" width="12.140625" bestFit="1" customWidth="1"/>
    <col min="15621" max="15621" width="12.85546875" bestFit="1" customWidth="1"/>
    <col min="15622" max="15623" width="8" bestFit="1" customWidth="1"/>
    <col min="15624" max="15624" width="8.7109375" bestFit="1" customWidth="1"/>
    <col min="15625" max="15625" width="3.5703125" customWidth="1"/>
    <col min="15626" max="15626" width="10.7109375" customWidth="1"/>
    <col min="15632" max="15632" width="10.28515625" bestFit="1" customWidth="1"/>
    <col min="15633" max="15633" width="9.140625" customWidth="1"/>
    <col min="15638" max="15639" width="9.140625" customWidth="1"/>
    <col min="15640" max="15640" width="3.85546875" customWidth="1"/>
    <col min="15642" max="15644" width="10.5703125" customWidth="1"/>
    <col min="15647" max="15647" width="10.42578125" customWidth="1"/>
    <col min="15649" max="15649" width="10.85546875" customWidth="1"/>
    <col min="15655" max="15655" width="9.28515625" customWidth="1"/>
    <col min="15659" max="15660" width="11.5703125" customWidth="1"/>
    <col min="15661" max="15662" width="8.85546875" bestFit="1" customWidth="1"/>
    <col min="15663" max="15663" width="17.7109375" bestFit="1" customWidth="1"/>
    <col min="15664" max="15664" width="6.5703125" bestFit="1" customWidth="1"/>
    <col min="15665" max="15665" width="8" bestFit="1" customWidth="1"/>
    <col min="15666" max="15666" width="10.85546875" customWidth="1"/>
    <col min="15873" max="15873" width="11.7109375" customWidth="1"/>
    <col min="15874" max="15874" width="18.85546875" bestFit="1" customWidth="1"/>
    <col min="15875" max="15876" width="12.140625" bestFit="1" customWidth="1"/>
    <col min="15877" max="15877" width="12.85546875" bestFit="1" customWidth="1"/>
    <col min="15878" max="15879" width="8" bestFit="1" customWidth="1"/>
    <col min="15880" max="15880" width="8.7109375" bestFit="1" customWidth="1"/>
    <col min="15881" max="15881" width="3.5703125" customWidth="1"/>
    <col min="15882" max="15882" width="10.7109375" customWidth="1"/>
    <col min="15888" max="15888" width="10.28515625" bestFit="1" customWidth="1"/>
    <col min="15889" max="15889" width="9.140625" customWidth="1"/>
    <col min="15894" max="15895" width="9.140625" customWidth="1"/>
    <col min="15896" max="15896" width="3.85546875" customWidth="1"/>
    <col min="15898" max="15900" width="10.5703125" customWidth="1"/>
    <col min="15903" max="15903" width="10.42578125" customWidth="1"/>
    <col min="15905" max="15905" width="10.85546875" customWidth="1"/>
    <col min="15911" max="15911" width="9.28515625" customWidth="1"/>
    <col min="15915" max="15916" width="11.5703125" customWidth="1"/>
    <col min="15917" max="15918" width="8.85546875" bestFit="1" customWidth="1"/>
    <col min="15919" max="15919" width="17.7109375" bestFit="1" customWidth="1"/>
    <col min="15920" max="15920" width="6.5703125" bestFit="1" customWidth="1"/>
    <col min="15921" max="15921" width="8" bestFit="1" customWidth="1"/>
    <col min="15922" max="15922" width="10.85546875" customWidth="1"/>
    <col min="16129" max="16129" width="11.7109375" customWidth="1"/>
    <col min="16130" max="16130" width="18.85546875" bestFit="1" customWidth="1"/>
    <col min="16131" max="16132" width="12.140625" bestFit="1" customWidth="1"/>
    <col min="16133" max="16133" width="12.85546875" bestFit="1" customWidth="1"/>
    <col min="16134" max="16135" width="8" bestFit="1" customWidth="1"/>
    <col min="16136" max="16136" width="8.7109375" bestFit="1" customWidth="1"/>
    <col min="16137" max="16137" width="3.5703125" customWidth="1"/>
    <col min="16138" max="16138" width="10.7109375" customWidth="1"/>
    <col min="16144" max="16144" width="10.28515625" bestFit="1" customWidth="1"/>
    <col min="16145" max="16145" width="9.140625" customWidth="1"/>
    <col min="16150" max="16151" width="9.140625" customWidth="1"/>
    <col min="16152" max="16152" width="3.85546875" customWidth="1"/>
    <col min="16154" max="16156" width="10.5703125" customWidth="1"/>
    <col min="16159" max="16159" width="10.42578125" customWidth="1"/>
    <col min="16161" max="16161" width="10.85546875" customWidth="1"/>
    <col min="16167" max="16167" width="9.28515625" customWidth="1"/>
    <col min="16171" max="16172" width="11.5703125" customWidth="1"/>
    <col min="16173" max="16174" width="8.85546875" bestFit="1" customWidth="1"/>
    <col min="16175" max="16175" width="17.7109375" bestFit="1" customWidth="1"/>
    <col min="16176" max="16176" width="6.5703125" bestFit="1" customWidth="1"/>
    <col min="16177" max="16177" width="8" bestFit="1" customWidth="1"/>
    <col min="16178" max="16178" width="10.85546875" customWidth="1"/>
  </cols>
  <sheetData>
    <row r="1" spans="1:63" ht="27.75" customHeight="1" thickBot="1" x14ac:dyDescent="0.3">
      <c r="A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5" t="s">
        <v>7</v>
      </c>
      <c r="Y1" s="6" t="s">
        <v>8</v>
      </c>
      <c r="AQ1" s="7" t="s">
        <v>9</v>
      </c>
      <c r="AR1" s="8"/>
      <c r="AS1" s="7"/>
      <c r="AT1" s="8"/>
      <c r="AU1" s="8"/>
      <c r="AV1" s="9"/>
      <c r="AW1" s="9"/>
      <c r="AX1" s="10"/>
    </row>
    <row r="2" spans="1:63" ht="12.75" customHeight="1" thickTop="1" thickBot="1" x14ac:dyDescent="0.3">
      <c r="A2" s="11" t="s">
        <v>10</v>
      </c>
      <c r="B2" s="12">
        <v>8880</v>
      </c>
      <c r="C2" s="13">
        <v>1062</v>
      </c>
      <c r="D2" s="14">
        <v>2706</v>
      </c>
      <c r="E2" s="15">
        <v>4275</v>
      </c>
      <c r="F2" s="16">
        <v>12</v>
      </c>
      <c r="G2" s="12">
        <v>30.5</v>
      </c>
      <c r="H2" s="16">
        <v>48.1</v>
      </c>
      <c r="J2" s="17" t="s">
        <v>11</v>
      </c>
      <c r="K2" s="18">
        <v>4456</v>
      </c>
      <c r="L2" s="19">
        <v>4462</v>
      </c>
      <c r="M2" s="19">
        <v>4473</v>
      </c>
      <c r="N2" s="20">
        <v>4478</v>
      </c>
      <c r="O2" s="18">
        <v>4451</v>
      </c>
      <c r="P2" s="19">
        <v>4467</v>
      </c>
      <c r="Q2" s="19">
        <v>4476</v>
      </c>
      <c r="R2" s="20">
        <v>4480</v>
      </c>
      <c r="S2" s="18">
        <v>4457</v>
      </c>
      <c r="T2" s="19">
        <v>4466</v>
      </c>
      <c r="U2" s="19">
        <v>4472</v>
      </c>
      <c r="V2" s="20">
        <v>4482</v>
      </c>
      <c r="W2" s="21"/>
      <c r="Y2" s="17" t="s">
        <v>11</v>
      </c>
      <c r="Z2" s="18">
        <v>4456</v>
      </c>
      <c r="AA2" s="19">
        <v>4462</v>
      </c>
      <c r="AB2" s="19">
        <v>4473</v>
      </c>
      <c r="AC2" s="20">
        <v>4478</v>
      </c>
      <c r="AD2" s="22" t="s">
        <v>12</v>
      </c>
      <c r="AE2" s="18">
        <v>4451</v>
      </c>
      <c r="AF2" s="19">
        <v>4467</v>
      </c>
      <c r="AG2" s="19">
        <v>4476</v>
      </c>
      <c r="AH2" s="20">
        <v>4480</v>
      </c>
      <c r="AI2" s="22" t="s">
        <v>12</v>
      </c>
      <c r="AJ2" s="18">
        <v>4457</v>
      </c>
      <c r="AK2" s="19">
        <v>4466</v>
      </c>
      <c r="AL2" s="19">
        <v>4472</v>
      </c>
      <c r="AM2" s="20">
        <v>4482</v>
      </c>
      <c r="AN2" s="22" t="s">
        <v>12</v>
      </c>
    </row>
    <row r="3" spans="1:63" ht="12.75" customHeight="1" thickBot="1" x14ac:dyDescent="0.3">
      <c r="A3" s="11" t="s">
        <v>13</v>
      </c>
      <c r="B3" s="12">
        <v>11271</v>
      </c>
      <c r="C3" s="13">
        <v>1207</v>
      </c>
      <c r="D3" s="14">
        <v>2934</v>
      </c>
      <c r="E3" s="15">
        <v>5480</v>
      </c>
      <c r="F3" s="16">
        <v>10.7</v>
      </c>
      <c r="G3" s="12">
        <v>26</v>
      </c>
      <c r="H3" s="16">
        <v>48.6</v>
      </c>
      <c r="J3" s="25" t="s">
        <v>14</v>
      </c>
      <c r="K3" s="26">
        <f>F9</f>
        <v>16.399999999999999</v>
      </c>
      <c r="L3" s="27">
        <f>F23</f>
        <v>19.2</v>
      </c>
      <c r="M3" s="27">
        <f>F52</f>
        <v>16.3</v>
      </c>
      <c r="N3" s="28">
        <f>F66</f>
        <v>17.100000000000001</v>
      </c>
      <c r="O3" s="26">
        <f>F2</f>
        <v>12</v>
      </c>
      <c r="P3" s="27">
        <f>F37</f>
        <v>8.43</v>
      </c>
      <c r="Q3" s="27">
        <f>F59</f>
        <v>19.100000000000001</v>
      </c>
      <c r="R3" s="28">
        <f>F73</f>
        <v>17</v>
      </c>
      <c r="S3" s="26">
        <f>F16</f>
        <v>18.899999999999999</v>
      </c>
      <c r="T3" s="27">
        <f>F30</f>
        <v>12.5</v>
      </c>
      <c r="U3" s="27">
        <f>F45</f>
        <v>20.100000000000001</v>
      </c>
      <c r="V3" s="28">
        <f>F80</f>
        <v>16.600000000000001</v>
      </c>
      <c r="W3" s="29"/>
      <c r="Y3" s="25" t="s">
        <v>14</v>
      </c>
      <c r="Z3" s="26">
        <f>K3*K42</f>
        <v>132.83999999999997</v>
      </c>
      <c r="AA3" s="26">
        <f>L3*L42</f>
        <v>147.84</v>
      </c>
      <c r="AB3" s="26">
        <f>M3*M42</f>
        <v>91.28</v>
      </c>
      <c r="AC3" s="26">
        <f>N3*N42</f>
        <v>100.89000000000001</v>
      </c>
      <c r="AD3" s="30">
        <f>AVERAGE(Z3:AC3)</f>
        <v>118.21249999999998</v>
      </c>
      <c r="AE3" s="26">
        <f t="shared" ref="AE3:AH8" si="0">O3*O42</f>
        <v>51.599999999999994</v>
      </c>
      <c r="AF3" s="26">
        <f t="shared" si="0"/>
        <v>61.538999999999994</v>
      </c>
      <c r="AG3" s="26">
        <f t="shared" si="0"/>
        <v>116.51</v>
      </c>
      <c r="AH3" s="26">
        <f t="shared" si="0"/>
        <v>93.5</v>
      </c>
      <c r="AI3" s="30">
        <f>AVERAGE(AE3:AH3)</f>
        <v>80.78725</v>
      </c>
      <c r="AJ3" s="26">
        <f t="shared" ref="AJ3:AM8" si="1">S3*S42</f>
        <v>160.64999999999998</v>
      </c>
      <c r="AK3" s="26">
        <f t="shared" si="1"/>
        <v>150</v>
      </c>
      <c r="AL3" s="26">
        <f t="shared" si="1"/>
        <v>84.420000000000016</v>
      </c>
      <c r="AM3" s="26">
        <f t="shared" si="1"/>
        <v>101.26</v>
      </c>
      <c r="AN3" s="30">
        <f>AVERAGE(AJ3:AM3)</f>
        <v>124.0825</v>
      </c>
      <c r="AQ3" s="23" t="s">
        <v>15</v>
      </c>
    </row>
    <row r="4" spans="1:63" ht="12.75" customHeight="1" x14ac:dyDescent="0.25">
      <c r="A4" s="31" t="s">
        <v>16</v>
      </c>
      <c r="B4" s="12">
        <v>7347</v>
      </c>
      <c r="C4" s="13">
        <v>566</v>
      </c>
      <c r="D4" s="14">
        <v>1559</v>
      </c>
      <c r="E4" s="15">
        <v>2284</v>
      </c>
      <c r="F4" s="16">
        <v>7.7</v>
      </c>
      <c r="G4" s="12">
        <v>21.2</v>
      </c>
      <c r="H4" s="16">
        <v>31.1</v>
      </c>
      <c r="J4" s="32" t="s">
        <v>17</v>
      </c>
      <c r="K4" s="26">
        <f t="shared" ref="K4:K9" si="2">F10</f>
        <v>16.600000000000001</v>
      </c>
      <c r="L4" s="27">
        <f t="shared" ref="L4:L9" si="3">F24</f>
        <v>14.5</v>
      </c>
      <c r="M4" s="27">
        <f t="shared" ref="M4:M9" si="4">F53</f>
        <v>14.5</v>
      </c>
      <c r="N4" s="28">
        <f t="shared" ref="N4:N9" si="5">F67</f>
        <v>16.5</v>
      </c>
      <c r="O4" s="26">
        <f t="shared" ref="O4:O9" si="6">F3</f>
        <v>10.7</v>
      </c>
      <c r="P4" s="27">
        <f t="shared" ref="P4:P9" si="7">F38</f>
        <v>8.43</v>
      </c>
      <c r="Q4" s="27">
        <f t="shared" ref="Q4:Q9" si="8">F60</f>
        <v>17</v>
      </c>
      <c r="R4" s="28">
        <f t="shared" ref="R4:R9" si="9">F74</f>
        <v>15.5</v>
      </c>
      <c r="S4" s="26">
        <f t="shared" ref="S4:S9" si="10">F17</f>
        <v>17.3</v>
      </c>
      <c r="T4" s="27">
        <f t="shared" ref="T4:T9" si="11">F31</f>
        <v>11</v>
      </c>
      <c r="U4" s="27">
        <f t="shared" ref="U4:U9" si="12">F46</f>
        <v>17.5</v>
      </c>
      <c r="V4" s="28">
        <f t="shared" ref="V4:V9" si="13">F81</f>
        <v>14.6</v>
      </c>
      <c r="W4" s="29"/>
      <c r="Y4" s="32" t="s">
        <v>17</v>
      </c>
      <c r="Z4" s="26">
        <f t="shared" ref="Z4:AC9" si="14">K4*K43</f>
        <v>116.20000000000002</v>
      </c>
      <c r="AA4" s="26">
        <f t="shared" si="14"/>
        <v>75.400000000000006</v>
      </c>
      <c r="AB4" s="26">
        <f t="shared" si="14"/>
        <v>72.5</v>
      </c>
      <c r="AC4" s="26">
        <f t="shared" si="14"/>
        <v>92.399999999999991</v>
      </c>
      <c r="AD4" s="30">
        <f t="shared" ref="AD4:AD9" si="15">AVERAGE(Z4:AC4)</f>
        <v>89.125</v>
      </c>
      <c r="AE4" s="26">
        <f t="shared" si="0"/>
        <v>35.309999999999995</v>
      </c>
      <c r="AF4" s="26">
        <f t="shared" si="0"/>
        <v>68.283000000000001</v>
      </c>
      <c r="AG4" s="26">
        <f t="shared" si="0"/>
        <v>90.1</v>
      </c>
      <c r="AH4" s="26">
        <f t="shared" si="0"/>
        <v>99.2</v>
      </c>
      <c r="AI4" s="30">
        <f t="shared" ref="AI4:AI9" si="16">AVERAGE(AE4:AH4)</f>
        <v>73.223249999999993</v>
      </c>
      <c r="AJ4" s="26">
        <f t="shared" si="1"/>
        <v>117.64</v>
      </c>
      <c r="AK4" s="26">
        <f t="shared" si="1"/>
        <v>140.80000000000001</v>
      </c>
      <c r="AL4" s="26">
        <f t="shared" si="1"/>
        <v>115.5</v>
      </c>
      <c r="AM4" s="26">
        <f t="shared" si="1"/>
        <v>81.759999999999991</v>
      </c>
      <c r="AN4" s="30">
        <f t="shared" ref="AN4:AN9" si="17">AVERAGE(AJ4:AM4)</f>
        <v>113.925</v>
      </c>
      <c r="AQ4" s="33" t="s">
        <v>18</v>
      </c>
      <c r="AR4" s="34"/>
      <c r="AS4" s="35" t="s">
        <v>19</v>
      </c>
      <c r="AT4" s="36" t="s">
        <v>20</v>
      </c>
      <c r="AU4" s="36" t="s">
        <v>21</v>
      </c>
      <c r="AV4" s="36" t="s">
        <v>22</v>
      </c>
      <c r="AW4" s="35" t="s">
        <v>23</v>
      </c>
      <c r="AX4" s="37" t="s">
        <v>24</v>
      </c>
      <c r="AZ4" t="s">
        <v>25</v>
      </c>
    </row>
    <row r="5" spans="1:63" ht="15" customHeight="1" x14ac:dyDescent="0.25">
      <c r="A5" s="31" t="s">
        <v>26</v>
      </c>
      <c r="B5" s="12">
        <v>9391</v>
      </c>
      <c r="C5" s="13">
        <v>916</v>
      </c>
      <c r="D5" s="14">
        <v>2245</v>
      </c>
      <c r="E5" s="15">
        <v>4281</v>
      </c>
      <c r="F5" s="16">
        <v>9.75</v>
      </c>
      <c r="G5" s="12">
        <v>23.9</v>
      </c>
      <c r="H5" s="16">
        <v>45.6</v>
      </c>
      <c r="J5" s="32" t="s">
        <v>27</v>
      </c>
      <c r="K5" s="26">
        <f t="shared" si="2"/>
        <v>12.6</v>
      </c>
      <c r="L5" s="27">
        <f t="shared" si="3"/>
        <v>15.2</v>
      </c>
      <c r="M5" s="27">
        <f t="shared" si="4"/>
        <v>9.64</v>
      </c>
      <c r="N5" s="28">
        <f t="shared" si="5"/>
        <v>14.6</v>
      </c>
      <c r="O5" s="26">
        <f t="shared" si="6"/>
        <v>7.7</v>
      </c>
      <c r="P5" s="27">
        <f t="shared" si="7"/>
        <v>15.9</v>
      </c>
      <c r="Q5" s="27">
        <f t="shared" si="8"/>
        <v>17.600000000000001</v>
      </c>
      <c r="R5" s="28">
        <f t="shared" si="9"/>
        <v>2.69</v>
      </c>
      <c r="S5" s="26">
        <f t="shared" si="10"/>
        <v>13.1</v>
      </c>
      <c r="T5" s="27">
        <f t="shared" si="11"/>
        <v>11.8</v>
      </c>
      <c r="U5" s="27">
        <f t="shared" si="12"/>
        <v>16</v>
      </c>
      <c r="V5" s="28">
        <f t="shared" si="13"/>
        <v>14.8</v>
      </c>
      <c r="W5" s="29"/>
      <c r="Y5" s="32" t="s">
        <v>27</v>
      </c>
      <c r="Z5" s="26">
        <f t="shared" si="14"/>
        <v>71.819999999999993</v>
      </c>
      <c r="AA5" s="26">
        <f t="shared" si="14"/>
        <v>138.32</v>
      </c>
      <c r="AB5" s="26">
        <f t="shared" si="14"/>
        <v>52.056000000000004</v>
      </c>
      <c r="AC5" s="26">
        <f t="shared" si="14"/>
        <v>78.84</v>
      </c>
      <c r="AD5" s="30">
        <f t="shared" si="15"/>
        <v>85.258999999999986</v>
      </c>
      <c r="AE5" s="26">
        <f t="shared" si="0"/>
        <v>21.56</v>
      </c>
      <c r="AF5" s="26">
        <f t="shared" si="0"/>
        <v>96.99</v>
      </c>
      <c r="AG5" s="26">
        <f t="shared" si="0"/>
        <v>95.04000000000002</v>
      </c>
      <c r="AH5" s="26">
        <f t="shared" si="0"/>
        <v>22.057999999999996</v>
      </c>
      <c r="AI5" s="30">
        <f t="shared" si="16"/>
        <v>58.912000000000006</v>
      </c>
      <c r="AJ5" s="26">
        <f t="shared" si="1"/>
        <v>95.63</v>
      </c>
      <c r="AK5" s="26">
        <f t="shared" si="1"/>
        <v>136.88</v>
      </c>
      <c r="AL5" s="26">
        <f t="shared" si="1"/>
        <v>83.2</v>
      </c>
      <c r="AM5" s="26">
        <f t="shared" si="1"/>
        <v>71.040000000000006</v>
      </c>
      <c r="AN5" s="30">
        <f t="shared" si="17"/>
        <v>96.6875</v>
      </c>
      <c r="AQ5" s="38" t="s">
        <v>28</v>
      </c>
      <c r="AR5" s="39" t="s">
        <v>29</v>
      </c>
      <c r="AS5" s="40">
        <v>1.7639999999999991</v>
      </c>
      <c r="AT5" s="41">
        <v>1</v>
      </c>
      <c r="AU5" s="42">
        <v>1.7639999999999991</v>
      </c>
      <c r="AV5" s="43">
        <v>7.4825026511134647</v>
      </c>
      <c r="AW5" s="44">
        <v>2.5630222312016546E-2</v>
      </c>
      <c r="AX5" s="45">
        <v>5.3176550715787174</v>
      </c>
      <c r="BA5" s="23" t="s">
        <v>28</v>
      </c>
      <c r="BB5" s="23" t="s">
        <v>29</v>
      </c>
      <c r="BC5" s="23" t="s">
        <v>30</v>
      </c>
    </row>
    <row r="6" spans="1:63" ht="15" customHeight="1" x14ac:dyDescent="0.25">
      <c r="A6" s="31" t="s">
        <v>31</v>
      </c>
      <c r="B6" s="12">
        <v>10380</v>
      </c>
      <c r="C6" s="13">
        <v>549</v>
      </c>
      <c r="D6" s="14">
        <v>1189</v>
      </c>
      <c r="E6" s="15">
        <v>1689</v>
      </c>
      <c r="F6" s="16">
        <v>5.29</v>
      </c>
      <c r="G6" s="12">
        <v>11.5</v>
      </c>
      <c r="H6" s="16">
        <v>16.3</v>
      </c>
      <c r="J6" s="32" t="s">
        <v>32</v>
      </c>
      <c r="K6" s="26">
        <f t="shared" si="2"/>
        <v>15</v>
      </c>
      <c r="L6" s="27">
        <f t="shared" si="3"/>
        <v>18.8</v>
      </c>
      <c r="M6" s="27">
        <f t="shared" si="4"/>
        <v>16.2</v>
      </c>
      <c r="N6" s="28">
        <f t="shared" si="5"/>
        <v>12.4</v>
      </c>
      <c r="O6" s="26">
        <f t="shared" si="6"/>
        <v>9.75</v>
      </c>
      <c r="P6" s="27">
        <f t="shared" si="7"/>
        <v>16.100000000000001</v>
      </c>
      <c r="Q6" s="27">
        <f t="shared" si="8"/>
        <v>15.4</v>
      </c>
      <c r="R6" s="28">
        <f t="shared" si="9"/>
        <v>15.5</v>
      </c>
      <c r="S6" s="26">
        <f t="shared" si="10"/>
        <v>15.5</v>
      </c>
      <c r="T6" s="27">
        <f t="shared" si="11"/>
        <v>10.8</v>
      </c>
      <c r="U6" s="27">
        <f t="shared" si="12"/>
        <v>16.3</v>
      </c>
      <c r="V6" s="28">
        <f t="shared" si="13"/>
        <v>14.3</v>
      </c>
      <c r="W6" s="29"/>
      <c r="Y6" s="32" t="s">
        <v>32</v>
      </c>
      <c r="Z6" s="26">
        <f t="shared" si="14"/>
        <v>132</v>
      </c>
      <c r="AA6" s="26">
        <f t="shared" si="14"/>
        <v>127.84</v>
      </c>
      <c r="AB6" s="26">
        <f t="shared" si="14"/>
        <v>100.44</v>
      </c>
      <c r="AC6" s="26">
        <f t="shared" si="14"/>
        <v>78.12</v>
      </c>
      <c r="AD6" s="30">
        <f t="shared" si="15"/>
        <v>109.60000000000001</v>
      </c>
      <c r="AE6" s="26">
        <f t="shared" si="0"/>
        <v>35.1</v>
      </c>
      <c r="AF6" s="26">
        <f t="shared" si="0"/>
        <v>123.97000000000001</v>
      </c>
      <c r="AG6" s="26">
        <f t="shared" si="0"/>
        <v>69.3</v>
      </c>
      <c r="AH6" s="26">
        <f t="shared" si="0"/>
        <v>111.60000000000001</v>
      </c>
      <c r="AI6" s="30">
        <f t="shared" si="16"/>
        <v>84.992500000000007</v>
      </c>
      <c r="AJ6" s="26">
        <f t="shared" si="1"/>
        <v>133.29999999999998</v>
      </c>
      <c r="AK6" s="26">
        <f t="shared" si="1"/>
        <v>105.84000000000002</v>
      </c>
      <c r="AL6" s="26">
        <f t="shared" si="1"/>
        <v>99.429999999999993</v>
      </c>
      <c r="AM6" s="26">
        <f t="shared" si="1"/>
        <v>65.78</v>
      </c>
      <c r="AN6" s="30">
        <f t="shared" si="17"/>
        <v>101.08750000000001</v>
      </c>
      <c r="AQ6" s="38" t="s">
        <v>28</v>
      </c>
      <c r="AR6" s="46" t="s">
        <v>30</v>
      </c>
      <c r="AS6" s="40">
        <v>1.9140625000000009</v>
      </c>
      <c r="AT6" s="41">
        <v>1</v>
      </c>
      <c r="AU6" s="42">
        <v>1.9140625000000009</v>
      </c>
      <c r="AV6" s="43">
        <v>7.4296458030082491</v>
      </c>
      <c r="AW6" s="44">
        <v>2.6016754515464202E-2</v>
      </c>
      <c r="AX6" s="45">
        <v>5.3176550715787174</v>
      </c>
      <c r="AZ6" t="s">
        <v>33</v>
      </c>
      <c r="BA6" s="47">
        <v>6.8249999999999993</v>
      </c>
      <c r="BB6" s="47">
        <v>5.8</v>
      </c>
      <c r="BC6" s="47">
        <v>7.6999999999999993</v>
      </c>
    </row>
    <row r="7" spans="1:63" ht="15" customHeight="1" thickBot="1" x14ac:dyDescent="0.3">
      <c r="A7" s="31" t="s">
        <v>34</v>
      </c>
      <c r="B7" s="12">
        <v>7685</v>
      </c>
      <c r="C7" s="13">
        <v>989</v>
      </c>
      <c r="D7" s="14">
        <v>2118</v>
      </c>
      <c r="E7" s="15">
        <v>3465</v>
      </c>
      <c r="F7" s="16">
        <v>12.9</v>
      </c>
      <c r="G7" s="12">
        <v>27.6</v>
      </c>
      <c r="H7" s="16">
        <v>45.1</v>
      </c>
      <c r="J7" s="32" t="s">
        <v>35</v>
      </c>
      <c r="K7" s="26">
        <f t="shared" si="2"/>
        <v>14.2</v>
      </c>
      <c r="L7" s="27">
        <f t="shared" si="3"/>
        <v>13.1</v>
      </c>
      <c r="M7" s="27">
        <f t="shared" si="4"/>
        <v>17.5</v>
      </c>
      <c r="N7" s="28">
        <f t="shared" si="5"/>
        <v>17.3</v>
      </c>
      <c r="O7" s="26">
        <f t="shared" si="6"/>
        <v>5.29</v>
      </c>
      <c r="P7" s="27">
        <f t="shared" si="7"/>
        <v>2.27</v>
      </c>
      <c r="Q7" s="27">
        <f t="shared" si="8"/>
        <v>19</v>
      </c>
      <c r="R7" s="28">
        <f t="shared" si="9"/>
        <v>14.8</v>
      </c>
      <c r="S7" s="26">
        <f t="shared" si="10"/>
        <v>16.600000000000001</v>
      </c>
      <c r="T7" s="27">
        <f t="shared" si="11"/>
        <v>11.4</v>
      </c>
      <c r="U7" s="27">
        <f t="shared" si="12"/>
        <v>21.2</v>
      </c>
      <c r="V7" s="28">
        <f t="shared" si="13"/>
        <v>17.5</v>
      </c>
      <c r="W7" s="29"/>
      <c r="Y7" s="32" t="s">
        <v>35</v>
      </c>
      <c r="Z7" s="26">
        <f t="shared" si="14"/>
        <v>127.8</v>
      </c>
      <c r="AA7" s="26">
        <f t="shared" si="14"/>
        <v>96.94</v>
      </c>
      <c r="AB7" s="26">
        <f t="shared" si="14"/>
        <v>108.5</v>
      </c>
      <c r="AC7" s="26">
        <f t="shared" si="14"/>
        <v>121.10000000000001</v>
      </c>
      <c r="AD7" s="30">
        <f t="shared" si="15"/>
        <v>113.58500000000001</v>
      </c>
      <c r="AE7" s="26">
        <f t="shared" si="0"/>
        <v>14.811999999999999</v>
      </c>
      <c r="AF7" s="26">
        <f t="shared" si="0"/>
        <v>17.933</v>
      </c>
      <c r="AG7" s="26">
        <f t="shared" si="0"/>
        <v>96.899999999999991</v>
      </c>
      <c r="AH7" s="26">
        <f t="shared" si="0"/>
        <v>133.20000000000002</v>
      </c>
      <c r="AI7" s="30">
        <f t="shared" si="16"/>
        <v>65.711250000000007</v>
      </c>
      <c r="AJ7" s="26">
        <f t="shared" si="1"/>
        <v>137.78000000000003</v>
      </c>
      <c r="AK7" s="26">
        <f t="shared" si="1"/>
        <v>137.94</v>
      </c>
      <c r="AL7" s="26">
        <f t="shared" si="1"/>
        <v>110.24</v>
      </c>
      <c r="AM7" s="26">
        <f t="shared" si="1"/>
        <v>82.25</v>
      </c>
      <c r="AN7" s="30">
        <f t="shared" si="17"/>
        <v>117.05250000000001</v>
      </c>
      <c r="AQ7" s="48" t="s">
        <v>29</v>
      </c>
      <c r="AR7" s="49" t="s">
        <v>30</v>
      </c>
      <c r="AS7" s="50">
        <v>7.3530625000000001</v>
      </c>
      <c r="AT7" s="51">
        <v>1</v>
      </c>
      <c r="AU7" s="52">
        <v>7.3530625000000001</v>
      </c>
      <c r="AV7" s="53">
        <v>106.27732610659439</v>
      </c>
      <c r="AW7" s="54" t="s">
        <v>36</v>
      </c>
      <c r="AX7" s="55">
        <v>5.3176550715787174</v>
      </c>
      <c r="AZ7" t="s">
        <v>17</v>
      </c>
      <c r="BA7" s="47">
        <v>5.6999999999999993</v>
      </c>
      <c r="BB7" s="47">
        <v>5.7750000000000004</v>
      </c>
      <c r="BC7" s="47">
        <v>7.9500000000000011</v>
      </c>
    </row>
    <row r="8" spans="1:63" ht="12.75" customHeight="1" x14ac:dyDescent="0.25">
      <c r="A8" s="31" t="s">
        <v>37</v>
      </c>
      <c r="B8" s="12">
        <v>14736</v>
      </c>
      <c r="C8" s="13">
        <v>1300</v>
      </c>
      <c r="D8" s="14">
        <v>2326</v>
      </c>
      <c r="E8" s="15">
        <v>4085</v>
      </c>
      <c r="F8" s="16">
        <v>8.82</v>
      </c>
      <c r="G8" s="12">
        <v>15.8</v>
      </c>
      <c r="H8" s="16">
        <v>27.7</v>
      </c>
      <c r="J8" s="32" t="s">
        <v>38</v>
      </c>
      <c r="K8" s="26">
        <f t="shared" si="2"/>
        <v>5.37</v>
      </c>
      <c r="L8" s="27">
        <f t="shared" si="3"/>
        <v>8.85</v>
      </c>
      <c r="M8" s="27">
        <f t="shared" si="4"/>
        <v>12</v>
      </c>
      <c r="N8" s="28">
        <f t="shared" si="5"/>
        <v>16.5</v>
      </c>
      <c r="O8" s="26">
        <f t="shared" si="6"/>
        <v>12.9</v>
      </c>
      <c r="P8" s="27">
        <f t="shared" si="7"/>
        <v>9.32</v>
      </c>
      <c r="Q8" s="27">
        <f t="shared" si="8"/>
        <v>18.2</v>
      </c>
      <c r="R8" s="28">
        <f t="shared" si="9"/>
        <v>15.3</v>
      </c>
      <c r="S8" s="26">
        <f t="shared" si="10"/>
        <v>17</v>
      </c>
      <c r="T8" s="27">
        <f t="shared" si="11"/>
        <v>11.3</v>
      </c>
      <c r="U8" s="27">
        <f t="shared" si="12"/>
        <v>18.100000000000001</v>
      </c>
      <c r="V8" s="28">
        <f t="shared" si="13"/>
        <v>14.1</v>
      </c>
      <c r="W8" s="29"/>
      <c r="Y8" s="32" t="s">
        <v>38</v>
      </c>
      <c r="Z8" s="26">
        <f t="shared" si="14"/>
        <v>0</v>
      </c>
      <c r="AA8" s="26">
        <f t="shared" si="14"/>
        <v>0</v>
      </c>
      <c r="AB8" s="26">
        <f t="shared" si="14"/>
        <v>0</v>
      </c>
      <c r="AC8" s="26">
        <f t="shared" si="14"/>
        <v>0</v>
      </c>
      <c r="AD8" s="30">
        <f t="shared" si="15"/>
        <v>0</v>
      </c>
      <c r="AE8" s="26">
        <f t="shared" si="0"/>
        <v>0</v>
      </c>
      <c r="AF8" s="26">
        <f t="shared" si="0"/>
        <v>0</v>
      </c>
      <c r="AG8" s="26">
        <f t="shared" si="0"/>
        <v>0</v>
      </c>
      <c r="AH8" s="26">
        <f t="shared" si="0"/>
        <v>0</v>
      </c>
      <c r="AI8" s="30">
        <f t="shared" si="16"/>
        <v>0</v>
      </c>
      <c r="AJ8" s="26">
        <f t="shared" si="1"/>
        <v>0</v>
      </c>
      <c r="AK8" s="26">
        <f t="shared" si="1"/>
        <v>0</v>
      </c>
      <c r="AL8" s="26">
        <f t="shared" si="1"/>
        <v>0</v>
      </c>
      <c r="AM8" s="26">
        <f t="shared" si="1"/>
        <v>0</v>
      </c>
      <c r="AN8" s="30">
        <f t="shared" si="17"/>
        <v>0</v>
      </c>
      <c r="AS8" s="24"/>
      <c r="AT8" s="12"/>
      <c r="AU8" s="12"/>
      <c r="AW8" s="24"/>
      <c r="AZ8" t="s">
        <v>27</v>
      </c>
      <c r="BA8" s="47">
        <v>6.4</v>
      </c>
      <c r="BB8" s="47">
        <v>5.625</v>
      </c>
      <c r="BC8" s="47">
        <v>7.2249999999999996</v>
      </c>
    </row>
    <row r="9" spans="1:63" ht="12.75" customHeight="1" thickBot="1" x14ac:dyDescent="0.3">
      <c r="A9" s="6" t="s">
        <v>39</v>
      </c>
      <c r="B9" s="12">
        <v>10507</v>
      </c>
      <c r="C9" s="13">
        <v>1723</v>
      </c>
      <c r="D9" s="14">
        <v>3386</v>
      </c>
      <c r="E9" s="15">
        <v>4919</v>
      </c>
      <c r="F9" s="16">
        <v>16.399999999999999</v>
      </c>
      <c r="G9" s="12">
        <v>32.200000000000003</v>
      </c>
      <c r="H9" s="16">
        <v>46.8</v>
      </c>
      <c r="J9" s="56" t="s">
        <v>40</v>
      </c>
      <c r="K9" s="26">
        <f t="shared" si="2"/>
        <v>3.9</v>
      </c>
      <c r="L9" s="27">
        <f t="shared" si="3"/>
        <v>21</v>
      </c>
      <c r="M9" s="27">
        <f t="shared" si="4"/>
        <v>19.399999999999999</v>
      </c>
      <c r="N9" s="28">
        <f t="shared" si="5"/>
        <v>12.2</v>
      </c>
      <c r="O9" s="26">
        <f t="shared" si="6"/>
        <v>8.82</v>
      </c>
      <c r="P9" s="27">
        <f t="shared" si="7"/>
        <v>16.2</v>
      </c>
      <c r="Q9" s="27">
        <f t="shared" si="8"/>
        <v>20.7</v>
      </c>
      <c r="R9" s="28">
        <f t="shared" si="9"/>
        <v>17.8</v>
      </c>
      <c r="S9" s="26">
        <f t="shared" si="10"/>
        <v>20</v>
      </c>
      <c r="T9" s="27">
        <f t="shared" si="11"/>
        <v>14</v>
      </c>
      <c r="U9" s="27">
        <f t="shared" si="12"/>
        <v>20.3</v>
      </c>
      <c r="V9" s="28">
        <f t="shared" si="13"/>
        <v>18.5</v>
      </c>
      <c r="W9" s="29"/>
      <c r="Y9" s="56" t="s">
        <v>40</v>
      </c>
      <c r="Z9" s="26">
        <f t="shared" si="14"/>
        <v>0</v>
      </c>
      <c r="AA9" s="26">
        <f t="shared" si="14"/>
        <v>0</v>
      </c>
      <c r="AB9" s="26">
        <f t="shared" si="14"/>
        <v>0</v>
      </c>
      <c r="AC9" s="26">
        <f t="shared" si="14"/>
        <v>0</v>
      </c>
      <c r="AD9" s="30">
        <f t="shared" si="15"/>
        <v>0</v>
      </c>
      <c r="AE9" s="26" t="e">
        <f>O9*P49</f>
        <v>#VALUE!</v>
      </c>
      <c r="AF9" s="26">
        <f>P9*Q49</f>
        <v>895600.79999999993</v>
      </c>
      <c r="AG9" s="26">
        <f>Q9*R49</f>
        <v>36857630.657249995</v>
      </c>
      <c r="AH9" s="26">
        <f>R9*S49</f>
        <v>565483.75</v>
      </c>
      <c r="AI9" s="30" t="e">
        <f t="shared" si="16"/>
        <v>#VALUE!</v>
      </c>
      <c r="AJ9" s="26">
        <f>S9*T49</f>
        <v>26851.5</v>
      </c>
      <c r="AK9" s="26" t="e">
        <f>T9*#REF!</f>
        <v>#REF!</v>
      </c>
      <c r="AL9" s="26">
        <f>U9*U48</f>
        <v>0</v>
      </c>
      <c r="AM9" s="26">
        <f>V9*V48</f>
        <v>0</v>
      </c>
      <c r="AN9" s="30" t="e">
        <f t="shared" si="17"/>
        <v>#REF!</v>
      </c>
      <c r="AQ9" s="23" t="s">
        <v>41</v>
      </c>
      <c r="AS9" s="24"/>
      <c r="AT9" s="12"/>
      <c r="AU9" s="12"/>
      <c r="AW9" s="24"/>
      <c r="AZ9" t="s">
        <v>32</v>
      </c>
      <c r="BA9" s="47">
        <v>7.0250000000000004</v>
      </c>
      <c r="BB9" s="47">
        <v>5.75</v>
      </c>
      <c r="BC9" s="47">
        <v>7.2750000000000004</v>
      </c>
    </row>
    <row r="10" spans="1:63" ht="12.75" customHeight="1" thickBot="1" x14ac:dyDescent="0.3">
      <c r="A10" s="6" t="s">
        <v>42</v>
      </c>
      <c r="B10" s="12">
        <v>13074</v>
      </c>
      <c r="C10" s="13">
        <v>2173</v>
      </c>
      <c r="D10" s="14">
        <v>4118</v>
      </c>
      <c r="E10" s="15">
        <v>6065</v>
      </c>
      <c r="F10" s="16">
        <v>16.600000000000001</v>
      </c>
      <c r="G10" s="12">
        <v>31.5</v>
      </c>
      <c r="H10" s="16">
        <v>46.4</v>
      </c>
      <c r="AQ10" s="33" t="s">
        <v>18</v>
      </c>
      <c r="AR10" s="34"/>
      <c r="AS10" s="35" t="s">
        <v>19</v>
      </c>
      <c r="AT10" s="36" t="s">
        <v>20</v>
      </c>
      <c r="AU10" s="36" t="s">
        <v>21</v>
      </c>
      <c r="AV10" s="36" t="s">
        <v>22</v>
      </c>
      <c r="AW10" s="35" t="s">
        <v>23</v>
      </c>
      <c r="AX10" s="37" t="s">
        <v>24</v>
      </c>
      <c r="AZ10" t="s">
        <v>35</v>
      </c>
      <c r="BA10" s="47">
        <v>7.3999999999999995</v>
      </c>
      <c r="BB10" s="47">
        <v>6.1999999999999993</v>
      </c>
      <c r="BC10" s="47">
        <v>7.5749999999999993</v>
      </c>
    </row>
    <row r="11" spans="1:63" ht="15" customHeight="1" thickBot="1" x14ac:dyDescent="0.3">
      <c r="A11" t="s">
        <v>43</v>
      </c>
      <c r="B11" s="12">
        <v>13532</v>
      </c>
      <c r="C11" s="13">
        <v>1711</v>
      </c>
      <c r="D11" s="14">
        <v>4225</v>
      </c>
      <c r="E11" s="15">
        <v>6176</v>
      </c>
      <c r="F11" s="16">
        <v>12.6</v>
      </c>
      <c r="G11" s="12">
        <v>31.2</v>
      </c>
      <c r="H11" s="16">
        <v>45.6</v>
      </c>
      <c r="J11" s="57" t="s">
        <v>44</v>
      </c>
      <c r="K11" s="18">
        <v>4456</v>
      </c>
      <c r="L11" s="19">
        <v>4462</v>
      </c>
      <c r="M11" s="19">
        <v>4473</v>
      </c>
      <c r="N11" s="20">
        <v>4478</v>
      </c>
      <c r="O11" s="18">
        <v>4451</v>
      </c>
      <c r="P11" s="19">
        <v>4467</v>
      </c>
      <c r="Q11" s="19">
        <v>4476</v>
      </c>
      <c r="R11" s="20">
        <v>4480</v>
      </c>
      <c r="S11" s="18">
        <v>4457</v>
      </c>
      <c r="T11" s="19">
        <v>4466</v>
      </c>
      <c r="U11" s="19">
        <v>4472</v>
      </c>
      <c r="V11" s="20">
        <v>4482</v>
      </c>
      <c r="W11" s="21"/>
      <c r="Y11" s="57" t="s">
        <v>44</v>
      </c>
      <c r="Z11" s="18">
        <v>4456</v>
      </c>
      <c r="AA11" s="19">
        <v>4462</v>
      </c>
      <c r="AB11" s="19">
        <v>4473</v>
      </c>
      <c r="AC11" s="20">
        <v>4478</v>
      </c>
      <c r="AD11" s="22" t="s">
        <v>12</v>
      </c>
      <c r="AE11" s="18">
        <v>4451</v>
      </c>
      <c r="AF11" s="19">
        <v>4467</v>
      </c>
      <c r="AG11" s="19">
        <v>4476</v>
      </c>
      <c r="AH11" s="20">
        <v>4480</v>
      </c>
      <c r="AI11" s="22" t="s">
        <v>12</v>
      </c>
      <c r="AJ11" s="18">
        <v>4457</v>
      </c>
      <c r="AK11" s="19">
        <v>4466</v>
      </c>
      <c r="AL11" s="19">
        <v>4472</v>
      </c>
      <c r="AM11" s="20">
        <v>4482</v>
      </c>
      <c r="AN11" s="22" t="s">
        <v>12</v>
      </c>
      <c r="AQ11" s="38" t="s">
        <v>28</v>
      </c>
      <c r="AR11" s="39" t="s">
        <v>29</v>
      </c>
      <c r="AS11" s="40">
        <v>2315.1220102562493</v>
      </c>
      <c r="AT11" s="41">
        <v>1</v>
      </c>
      <c r="AU11" s="42">
        <v>2315.1220102562493</v>
      </c>
      <c r="AV11" s="43">
        <v>13.720356642140326</v>
      </c>
      <c r="AW11" s="44">
        <v>6.0070807547483616E-3</v>
      </c>
      <c r="AX11" s="45">
        <v>5.3176550715787174</v>
      </c>
    </row>
    <row r="12" spans="1:63" ht="15" customHeight="1" x14ac:dyDescent="0.25">
      <c r="A12" t="s">
        <v>45</v>
      </c>
      <c r="B12" s="12">
        <v>13405</v>
      </c>
      <c r="C12" s="13">
        <v>2015</v>
      </c>
      <c r="D12" s="14">
        <v>3423</v>
      </c>
      <c r="E12" s="15">
        <v>5865</v>
      </c>
      <c r="F12" s="16">
        <v>15</v>
      </c>
      <c r="G12" s="16">
        <v>25.5</v>
      </c>
      <c r="H12" s="16">
        <v>43.8</v>
      </c>
      <c r="J12" s="25" t="s">
        <v>33</v>
      </c>
      <c r="K12" s="26">
        <f>G9</f>
        <v>32.200000000000003</v>
      </c>
      <c r="L12" s="27">
        <f>G23</f>
        <v>30.4</v>
      </c>
      <c r="M12" s="27">
        <f>G52</f>
        <v>38.6</v>
      </c>
      <c r="N12" s="28">
        <f>G66</f>
        <v>29.3</v>
      </c>
      <c r="O12" s="26">
        <f>G2</f>
        <v>30.5</v>
      </c>
      <c r="P12" s="27">
        <f>G37</f>
        <v>16.8</v>
      </c>
      <c r="Q12" s="27">
        <f>G59</f>
        <v>35.1</v>
      </c>
      <c r="R12" s="28">
        <f>G73</f>
        <v>36.9</v>
      </c>
      <c r="S12" s="26">
        <f>G16</f>
        <v>41.9</v>
      </c>
      <c r="T12" s="27">
        <f>G30</f>
        <v>30.4</v>
      </c>
      <c r="U12" s="27">
        <f>G45</f>
        <v>29.8</v>
      </c>
      <c r="V12" s="28">
        <f>G80</f>
        <v>38.1</v>
      </c>
      <c r="W12" s="29"/>
      <c r="Y12" s="25" t="s">
        <v>33</v>
      </c>
      <c r="Z12" s="26">
        <f>(K12*K42)</f>
        <v>260.82</v>
      </c>
      <c r="AA12" s="26">
        <f>(L12*L42)</f>
        <v>234.07999999999998</v>
      </c>
      <c r="AB12" s="26">
        <f>(M12*M42)</f>
        <v>216.16</v>
      </c>
      <c r="AC12" s="26">
        <f>(N12*N42)</f>
        <v>172.87</v>
      </c>
      <c r="AD12" s="30">
        <f>AVERAGE(Z12:AC12)</f>
        <v>220.98249999999999</v>
      </c>
      <c r="AE12" s="26">
        <f t="shared" ref="AE12:AH17" si="18">(O12*O42)</f>
        <v>131.15</v>
      </c>
      <c r="AF12" s="26">
        <f t="shared" si="18"/>
        <v>122.64</v>
      </c>
      <c r="AG12" s="26">
        <f t="shared" si="18"/>
        <v>214.10999999999999</v>
      </c>
      <c r="AH12" s="26">
        <f t="shared" si="18"/>
        <v>202.95</v>
      </c>
      <c r="AI12" s="30">
        <f>AVERAGE(AE12:AH12)</f>
        <v>167.71249999999998</v>
      </c>
      <c r="AJ12" s="26">
        <f t="shared" ref="AJ12:AM17" si="19">(S12*S42)</f>
        <v>356.15</v>
      </c>
      <c r="AK12" s="26">
        <f t="shared" si="19"/>
        <v>364.79999999999995</v>
      </c>
      <c r="AL12" s="26">
        <f t="shared" si="19"/>
        <v>125.16000000000001</v>
      </c>
      <c r="AM12" s="26">
        <f t="shared" si="19"/>
        <v>232.41</v>
      </c>
      <c r="AN12" s="30">
        <f>AVERAGE(AJ12:AM12)</f>
        <v>269.63</v>
      </c>
      <c r="AQ12" s="38" t="s">
        <v>28</v>
      </c>
      <c r="AR12" s="46" t="s">
        <v>30</v>
      </c>
      <c r="AS12" s="40">
        <v>137.29618622500061</v>
      </c>
      <c r="AT12" s="41">
        <v>1</v>
      </c>
      <c r="AU12" s="42">
        <v>137.29618622500061</v>
      </c>
      <c r="AV12" s="43">
        <v>0.77751479621212682</v>
      </c>
      <c r="AW12" s="58">
        <v>0.40361666558731424</v>
      </c>
      <c r="AX12" s="45">
        <v>5.3176550715787174</v>
      </c>
    </row>
    <row r="13" spans="1:63" ht="15" customHeight="1" thickBot="1" x14ac:dyDescent="0.3">
      <c r="A13" t="s">
        <v>46</v>
      </c>
      <c r="B13" s="12">
        <v>13086</v>
      </c>
      <c r="C13" s="13">
        <v>1860</v>
      </c>
      <c r="D13" s="14">
        <v>3701</v>
      </c>
      <c r="E13" s="15">
        <v>4204</v>
      </c>
      <c r="F13" s="16">
        <v>14.2</v>
      </c>
      <c r="G13" s="12">
        <v>28.3</v>
      </c>
      <c r="H13" s="16">
        <v>32.1</v>
      </c>
      <c r="J13" s="32" t="s">
        <v>17</v>
      </c>
      <c r="K13" s="26">
        <f t="shared" ref="K13:K18" si="20">G10</f>
        <v>31.5</v>
      </c>
      <c r="L13" s="27">
        <f t="shared" ref="L13:L18" si="21">G24</f>
        <v>19.5</v>
      </c>
      <c r="M13" s="27">
        <f t="shared" ref="M13:M18" si="22">G53</f>
        <v>32.700000000000003</v>
      </c>
      <c r="N13" s="28">
        <f t="shared" ref="N13:N18" si="23">G67</f>
        <v>26.9</v>
      </c>
      <c r="O13" s="26">
        <f t="shared" ref="O13:O18" si="24">G3</f>
        <v>26</v>
      </c>
      <c r="P13" s="27">
        <f t="shared" ref="P13:P18" si="25">G38</f>
        <v>16.7</v>
      </c>
      <c r="Q13" s="27">
        <f t="shared" ref="Q13:Q18" si="26">G60</f>
        <v>29.5</v>
      </c>
      <c r="R13" s="28">
        <f t="shared" ref="R13:R18" si="27">G74</f>
        <v>37</v>
      </c>
      <c r="S13" s="26">
        <f t="shared" ref="S13:S18" si="28">G17</f>
        <v>34.4</v>
      </c>
      <c r="T13" s="27">
        <f t="shared" ref="T13:T18" si="29">G31</f>
        <v>29.8</v>
      </c>
      <c r="U13" s="27">
        <f t="shared" ref="U13:U18" si="30">G46</f>
        <v>32.6</v>
      </c>
      <c r="V13" s="28">
        <f t="shared" ref="V13:V18" si="31">G81</f>
        <v>34.4</v>
      </c>
      <c r="W13" s="29"/>
      <c r="Y13" s="32" t="s">
        <v>17</v>
      </c>
      <c r="Z13" s="26">
        <f t="shared" ref="Z13:AC18" si="32">(K13*K43)</f>
        <v>220.5</v>
      </c>
      <c r="AA13" s="26">
        <f t="shared" si="32"/>
        <v>101.4</v>
      </c>
      <c r="AB13" s="26">
        <f t="shared" si="32"/>
        <v>163.5</v>
      </c>
      <c r="AC13" s="26">
        <f t="shared" si="32"/>
        <v>150.63999999999999</v>
      </c>
      <c r="AD13" s="30">
        <f t="shared" ref="AD13:AD18" si="33">AVERAGE(Z13:AC13)</f>
        <v>159.01</v>
      </c>
      <c r="AE13" s="26">
        <f t="shared" si="18"/>
        <v>85.8</v>
      </c>
      <c r="AF13" s="26">
        <f t="shared" si="18"/>
        <v>135.26999999999998</v>
      </c>
      <c r="AG13" s="26">
        <f t="shared" si="18"/>
        <v>156.35</v>
      </c>
      <c r="AH13" s="26">
        <f t="shared" si="18"/>
        <v>236.8</v>
      </c>
      <c r="AI13" s="30">
        <f t="shared" ref="AI13:AI18" si="34">AVERAGE(AE13:AH13)</f>
        <v>153.55500000000001</v>
      </c>
      <c r="AJ13" s="26">
        <f t="shared" si="19"/>
        <v>233.92</v>
      </c>
      <c r="AK13" s="26">
        <f t="shared" si="19"/>
        <v>381.44000000000005</v>
      </c>
      <c r="AL13" s="26">
        <f t="shared" si="19"/>
        <v>215.16</v>
      </c>
      <c r="AM13" s="26">
        <f t="shared" si="19"/>
        <v>192.64</v>
      </c>
      <c r="AN13" s="30">
        <f t="shared" ref="AN13:AN18" si="35">AVERAGE(AJ13:AM13)</f>
        <v>255.79</v>
      </c>
      <c r="AQ13" s="48" t="s">
        <v>29</v>
      </c>
      <c r="AR13" s="49" t="s">
        <v>30</v>
      </c>
      <c r="AS13" s="50">
        <v>3579.9951076562497</v>
      </c>
      <c r="AT13" s="51">
        <v>1</v>
      </c>
      <c r="AU13" s="52">
        <v>3579.9951076562497</v>
      </c>
      <c r="AV13" s="53">
        <v>29.39725179023462</v>
      </c>
      <c r="AW13" s="54">
        <v>6.293573585248373E-4</v>
      </c>
      <c r="AX13" s="55">
        <v>5.3176550715787174</v>
      </c>
      <c r="AY13" s="59" t="s">
        <v>47</v>
      </c>
      <c r="AZ13" s="26">
        <v>71.819999999999993</v>
      </c>
      <c r="BA13" s="26">
        <v>138.32</v>
      </c>
      <c r="BB13" s="26">
        <v>52.056000000000004</v>
      </c>
      <c r="BC13" s="26">
        <v>78.84</v>
      </c>
      <c r="BD13" s="30">
        <v>21.56</v>
      </c>
      <c r="BE13" s="30">
        <v>96.99</v>
      </c>
      <c r="BF13" s="30">
        <v>95.04000000000002</v>
      </c>
      <c r="BG13" s="30">
        <v>22.057999999999996</v>
      </c>
      <c r="BH13" s="26">
        <v>95.63</v>
      </c>
      <c r="BI13" s="26">
        <v>136.88</v>
      </c>
      <c r="BJ13" s="26">
        <v>83.2</v>
      </c>
      <c r="BK13" s="26">
        <v>71.040000000000006</v>
      </c>
    </row>
    <row r="14" spans="1:63" ht="12.75" customHeight="1" x14ac:dyDescent="0.25">
      <c r="A14" t="s">
        <v>48</v>
      </c>
      <c r="B14" s="12">
        <v>8752</v>
      </c>
      <c r="C14" s="13">
        <v>470</v>
      </c>
      <c r="D14" s="14">
        <v>588</v>
      </c>
      <c r="E14" s="15">
        <v>1190</v>
      </c>
      <c r="F14" s="16">
        <v>5.37</v>
      </c>
      <c r="G14" s="12">
        <v>6.72</v>
      </c>
      <c r="H14" s="16">
        <v>13.6</v>
      </c>
      <c r="J14" s="32" t="s">
        <v>27</v>
      </c>
      <c r="K14" s="26">
        <f t="shared" si="20"/>
        <v>31.2</v>
      </c>
      <c r="L14" s="27">
        <f t="shared" si="21"/>
        <v>21.5</v>
      </c>
      <c r="M14" s="27">
        <f t="shared" si="22"/>
        <v>22.6</v>
      </c>
      <c r="N14" s="28">
        <f t="shared" si="23"/>
        <v>27.1</v>
      </c>
      <c r="O14" s="26">
        <f t="shared" si="24"/>
        <v>21.2</v>
      </c>
      <c r="P14" s="27">
        <f t="shared" si="25"/>
        <v>30.4</v>
      </c>
      <c r="Q14" s="27">
        <f t="shared" si="26"/>
        <v>34.1</v>
      </c>
      <c r="R14" s="28">
        <f t="shared" si="27"/>
        <v>6.05</v>
      </c>
      <c r="S14" s="26">
        <f t="shared" si="28"/>
        <v>29</v>
      </c>
      <c r="T14" s="27">
        <f t="shared" si="29"/>
        <v>33.299999999999997</v>
      </c>
      <c r="U14" s="27">
        <f t="shared" si="30"/>
        <v>31.3</v>
      </c>
      <c r="V14" s="28">
        <f t="shared" si="31"/>
        <v>37.299999999999997</v>
      </c>
      <c r="W14" s="29"/>
      <c r="Y14" s="32" t="s">
        <v>27</v>
      </c>
      <c r="Z14" s="26">
        <f t="shared" si="32"/>
        <v>177.84</v>
      </c>
      <c r="AA14" s="26">
        <f t="shared" si="32"/>
        <v>195.65</v>
      </c>
      <c r="AB14" s="26">
        <f t="shared" si="32"/>
        <v>122.04000000000002</v>
      </c>
      <c r="AC14" s="26">
        <f t="shared" si="32"/>
        <v>146.34</v>
      </c>
      <c r="AD14" s="30">
        <f t="shared" si="33"/>
        <v>160.4675</v>
      </c>
      <c r="AE14" s="26">
        <f t="shared" si="18"/>
        <v>59.359999999999992</v>
      </c>
      <c r="AF14" s="26">
        <f t="shared" si="18"/>
        <v>185.43999999999997</v>
      </c>
      <c r="AG14" s="26">
        <f t="shared" si="18"/>
        <v>184.14000000000001</v>
      </c>
      <c r="AH14" s="26">
        <f t="shared" si="18"/>
        <v>49.609999999999992</v>
      </c>
      <c r="AI14" s="30">
        <f t="shared" si="34"/>
        <v>119.63749999999999</v>
      </c>
      <c r="AJ14" s="26">
        <f t="shared" si="19"/>
        <v>211.7</v>
      </c>
      <c r="AK14" s="26">
        <f t="shared" si="19"/>
        <v>386.28</v>
      </c>
      <c r="AL14" s="26">
        <f t="shared" si="19"/>
        <v>162.76000000000002</v>
      </c>
      <c r="AM14" s="26">
        <f t="shared" si="19"/>
        <v>179.04</v>
      </c>
      <c r="AN14" s="30">
        <f t="shared" si="35"/>
        <v>234.94499999999999</v>
      </c>
      <c r="AS14" s="24"/>
      <c r="AT14" s="12"/>
      <c r="AU14" s="12"/>
      <c r="AW14" s="24"/>
      <c r="AY14" s="59" t="s">
        <v>49</v>
      </c>
      <c r="AZ14" s="26">
        <v>177.84</v>
      </c>
      <c r="BA14" s="26">
        <v>195.65</v>
      </c>
      <c r="BB14" s="26">
        <v>122.04000000000002</v>
      </c>
      <c r="BC14" s="26">
        <v>146.34</v>
      </c>
      <c r="BD14" s="30">
        <v>59.359999999999992</v>
      </c>
      <c r="BE14" s="30">
        <v>185.43999999999997</v>
      </c>
      <c r="BF14" s="30">
        <v>184.14000000000001</v>
      </c>
      <c r="BG14" s="30">
        <v>49.609999999999992</v>
      </c>
      <c r="BH14" s="26">
        <v>211.7</v>
      </c>
      <c r="BI14" s="26">
        <v>386.28</v>
      </c>
      <c r="BJ14" s="26">
        <v>162.76000000000002</v>
      </c>
      <c r="BK14" s="26">
        <v>179.04</v>
      </c>
    </row>
    <row r="15" spans="1:63" ht="12.75" customHeight="1" thickBot="1" x14ac:dyDescent="0.3">
      <c r="A15" t="s">
        <v>50</v>
      </c>
      <c r="B15" s="12">
        <v>10867</v>
      </c>
      <c r="C15" s="13">
        <v>424</v>
      </c>
      <c r="D15" s="14">
        <v>511</v>
      </c>
      <c r="E15" s="15">
        <v>1111</v>
      </c>
      <c r="F15" s="16">
        <v>3.9</v>
      </c>
      <c r="G15" s="12">
        <v>4.7</v>
      </c>
      <c r="H15" s="16">
        <v>10.199999999999999</v>
      </c>
      <c r="J15" s="32" t="s">
        <v>32</v>
      </c>
      <c r="K15" s="26">
        <f t="shared" si="20"/>
        <v>25.5</v>
      </c>
      <c r="L15" s="27">
        <f t="shared" si="21"/>
        <v>28.2</v>
      </c>
      <c r="M15" s="27">
        <f t="shared" si="22"/>
        <v>35.200000000000003</v>
      </c>
      <c r="N15" s="28">
        <f t="shared" si="23"/>
        <v>20.9</v>
      </c>
      <c r="O15" s="26">
        <f t="shared" si="24"/>
        <v>23.9</v>
      </c>
      <c r="P15" s="27">
        <f t="shared" si="25"/>
        <v>37</v>
      </c>
      <c r="Q15" s="27">
        <f t="shared" si="26"/>
        <v>26.2</v>
      </c>
      <c r="R15" s="28">
        <f t="shared" si="27"/>
        <v>30.1</v>
      </c>
      <c r="S15" s="26">
        <f t="shared" si="28"/>
        <v>29.1</v>
      </c>
      <c r="T15" s="27">
        <f t="shared" si="29"/>
        <v>28.6</v>
      </c>
      <c r="U15" s="27">
        <f t="shared" si="30"/>
        <v>26.9</v>
      </c>
      <c r="V15" s="28">
        <f t="shared" si="31"/>
        <v>32.4</v>
      </c>
      <c r="W15" s="29"/>
      <c r="Y15" s="32" t="s">
        <v>32</v>
      </c>
      <c r="Z15" s="26">
        <f t="shared" si="32"/>
        <v>224.4</v>
      </c>
      <c r="AA15" s="26">
        <f t="shared" si="32"/>
        <v>191.76</v>
      </c>
      <c r="AB15" s="26">
        <f t="shared" si="32"/>
        <v>218.24000000000004</v>
      </c>
      <c r="AC15" s="26">
        <f t="shared" si="32"/>
        <v>131.66999999999999</v>
      </c>
      <c r="AD15" s="30">
        <f t="shared" si="33"/>
        <v>191.51749999999998</v>
      </c>
      <c r="AE15" s="26">
        <f t="shared" si="18"/>
        <v>86.039999999999992</v>
      </c>
      <c r="AF15" s="26">
        <f t="shared" si="18"/>
        <v>284.90000000000003</v>
      </c>
      <c r="AG15" s="26">
        <f t="shared" si="18"/>
        <v>117.89999999999999</v>
      </c>
      <c r="AH15" s="26">
        <f t="shared" si="18"/>
        <v>216.72000000000003</v>
      </c>
      <c r="AI15" s="30">
        <f t="shared" si="34"/>
        <v>176.39000000000001</v>
      </c>
      <c r="AJ15" s="26">
        <f t="shared" si="19"/>
        <v>250.26</v>
      </c>
      <c r="AK15" s="26">
        <f t="shared" si="19"/>
        <v>280.28000000000003</v>
      </c>
      <c r="AL15" s="26">
        <f t="shared" si="19"/>
        <v>164.08999999999997</v>
      </c>
      <c r="AM15" s="26">
        <f t="shared" si="19"/>
        <v>149.04</v>
      </c>
      <c r="AN15" s="30">
        <f t="shared" si="35"/>
        <v>210.91749999999996</v>
      </c>
      <c r="AQ15" s="23" t="s">
        <v>51</v>
      </c>
      <c r="AS15" s="24"/>
      <c r="AT15" s="12"/>
      <c r="AU15" s="12"/>
      <c r="AW15" s="24"/>
      <c r="AY15" s="59" t="s">
        <v>52</v>
      </c>
      <c r="AZ15" s="60">
        <v>2.4761904761904763</v>
      </c>
      <c r="BA15" s="60">
        <v>1.4144736842105263</v>
      </c>
      <c r="BB15" s="60">
        <v>2.3443983402489628</v>
      </c>
      <c r="BC15" s="60">
        <v>1.8561643835616437</v>
      </c>
      <c r="BD15" s="61">
        <v>2.7532467532467533</v>
      </c>
      <c r="BE15" s="61">
        <v>1.911949685534591</v>
      </c>
      <c r="BF15" s="61">
        <v>1.9374999999999998</v>
      </c>
      <c r="BG15" s="61">
        <v>2.2490706319702602</v>
      </c>
      <c r="BH15" s="60">
        <v>2.2137404580152671</v>
      </c>
      <c r="BI15" s="60">
        <v>2.8220338983050848</v>
      </c>
      <c r="BJ15" s="60">
        <v>1.9562500000000003</v>
      </c>
      <c r="BK15" s="60">
        <v>2.5202702702702697</v>
      </c>
    </row>
    <row r="16" spans="1:63" ht="12.75" customHeight="1" x14ac:dyDescent="0.25">
      <c r="A16" s="11" t="s">
        <v>53</v>
      </c>
      <c r="B16" s="12">
        <v>9746</v>
      </c>
      <c r="C16" s="13">
        <v>1838</v>
      </c>
      <c r="D16" s="14">
        <v>4087</v>
      </c>
      <c r="E16" s="15">
        <v>3921</v>
      </c>
      <c r="F16" s="16">
        <v>18.899999999999999</v>
      </c>
      <c r="G16" s="12">
        <v>41.9</v>
      </c>
      <c r="H16" s="16">
        <v>40.200000000000003</v>
      </c>
      <c r="J16" s="32" t="s">
        <v>35</v>
      </c>
      <c r="K16" s="26">
        <f t="shared" si="20"/>
        <v>28.3</v>
      </c>
      <c r="L16" s="27">
        <f t="shared" si="21"/>
        <v>27.1</v>
      </c>
      <c r="M16" s="27">
        <f t="shared" si="22"/>
        <v>38.799999999999997</v>
      </c>
      <c r="N16" s="28">
        <f t="shared" si="23"/>
        <v>28.4</v>
      </c>
      <c r="O16" s="26">
        <f t="shared" si="24"/>
        <v>11.5</v>
      </c>
      <c r="P16" s="27">
        <f t="shared" si="25"/>
        <v>3.59</v>
      </c>
      <c r="Q16" s="27">
        <f t="shared" si="26"/>
        <v>32.700000000000003</v>
      </c>
      <c r="R16" s="28">
        <f t="shared" si="27"/>
        <v>30.8</v>
      </c>
      <c r="S16" s="26">
        <f t="shared" si="28"/>
        <v>37</v>
      </c>
      <c r="T16" s="27">
        <f t="shared" si="29"/>
        <v>27.5</v>
      </c>
      <c r="U16" s="27">
        <f t="shared" si="30"/>
        <v>32.5</v>
      </c>
      <c r="V16" s="28">
        <f t="shared" si="31"/>
        <v>37.9</v>
      </c>
      <c r="W16" s="29"/>
      <c r="Y16" s="32" t="s">
        <v>35</v>
      </c>
      <c r="Z16" s="26">
        <f t="shared" si="32"/>
        <v>254.70000000000002</v>
      </c>
      <c r="AA16" s="26">
        <f t="shared" si="32"/>
        <v>200.54000000000002</v>
      </c>
      <c r="AB16" s="26">
        <f t="shared" si="32"/>
        <v>240.56</v>
      </c>
      <c r="AC16" s="26">
        <f t="shared" si="32"/>
        <v>198.79999999999998</v>
      </c>
      <c r="AD16" s="30">
        <f t="shared" si="33"/>
        <v>223.64999999999998</v>
      </c>
      <c r="AE16" s="26">
        <f t="shared" si="18"/>
        <v>32.199999999999996</v>
      </c>
      <c r="AF16" s="26">
        <f t="shared" si="18"/>
        <v>28.361000000000001</v>
      </c>
      <c r="AG16" s="26">
        <f t="shared" si="18"/>
        <v>166.77</v>
      </c>
      <c r="AH16" s="26">
        <f t="shared" si="18"/>
        <v>277.2</v>
      </c>
      <c r="AI16" s="30">
        <f t="shared" si="34"/>
        <v>126.13275</v>
      </c>
      <c r="AJ16" s="26">
        <f t="shared" si="19"/>
        <v>307.10000000000002</v>
      </c>
      <c r="AK16" s="26">
        <f t="shared" si="19"/>
        <v>332.75</v>
      </c>
      <c r="AL16" s="26">
        <f t="shared" si="19"/>
        <v>169</v>
      </c>
      <c r="AM16" s="26">
        <f t="shared" si="19"/>
        <v>178.13</v>
      </c>
      <c r="AN16" s="30">
        <f t="shared" si="35"/>
        <v>246.745</v>
      </c>
      <c r="AQ16" s="33" t="s">
        <v>18</v>
      </c>
      <c r="AR16" s="34"/>
      <c r="AS16" s="35" t="s">
        <v>19</v>
      </c>
      <c r="AT16" s="36" t="s">
        <v>20</v>
      </c>
      <c r="AU16" s="36" t="s">
        <v>21</v>
      </c>
      <c r="AV16" s="36" t="s">
        <v>22</v>
      </c>
      <c r="AW16" s="35" t="s">
        <v>23</v>
      </c>
      <c r="AX16" s="37" t="s">
        <v>24</v>
      </c>
      <c r="AY16" s="62" t="s">
        <v>54</v>
      </c>
      <c r="AZ16" s="60">
        <v>259.92</v>
      </c>
      <c r="BA16" s="60">
        <v>246.61</v>
      </c>
      <c r="BB16" s="60">
        <v>75.06</v>
      </c>
      <c r="BC16" s="60">
        <v>218.16</v>
      </c>
      <c r="BD16" s="61">
        <v>131.04</v>
      </c>
      <c r="BE16" s="61">
        <v>286.08999999999997</v>
      </c>
      <c r="BF16" s="61">
        <v>166.32000000000002</v>
      </c>
      <c r="BG16" s="61">
        <v>71.093999999999994</v>
      </c>
      <c r="BH16" s="60">
        <v>206.59</v>
      </c>
      <c r="BI16" s="60">
        <v>538.24</v>
      </c>
      <c r="BJ16" s="60">
        <v>212.16</v>
      </c>
      <c r="BK16" s="60">
        <v>175.68</v>
      </c>
    </row>
    <row r="17" spans="1:50" ht="15" customHeight="1" x14ac:dyDescent="0.25">
      <c r="A17" s="11" t="s">
        <v>55</v>
      </c>
      <c r="B17" s="12">
        <v>11484</v>
      </c>
      <c r="C17" s="13">
        <v>1986</v>
      </c>
      <c r="D17" s="14">
        <v>3956</v>
      </c>
      <c r="E17" s="15">
        <v>5430</v>
      </c>
      <c r="F17" s="16">
        <v>17.3</v>
      </c>
      <c r="G17" s="12">
        <v>34.4</v>
      </c>
      <c r="H17" s="16">
        <v>47.3</v>
      </c>
      <c r="J17" s="32" t="s">
        <v>38</v>
      </c>
      <c r="K17" s="26">
        <f>G14</f>
        <v>6.72</v>
      </c>
      <c r="L17" s="27">
        <f t="shared" si="21"/>
        <v>14.3</v>
      </c>
      <c r="M17" s="27">
        <f t="shared" si="22"/>
        <v>25.8</v>
      </c>
      <c r="N17" s="28">
        <f t="shared" si="23"/>
        <v>25.5</v>
      </c>
      <c r="O17" s="26">
        <f t="shared" si="24"/>
        <v>27.6</v>
      </c>
      <c r="P17" s="27">
        <f t="shared" si="25"/>
        <v>15.9</v>
      </c>
      <c r="Q17" s="27">
        <f t="shared" si="26"/>
        <v>30.4</v>
      </c>
      <c r="R17" s="28">
        <f t="shared" si="27"/>
        <v>30.1</v>
      </c>
      <c r="S17" s="26">
        <f t="shared" si="28"/>
        <v>38</v>
      </c>
      <c r="T17" s="27">
        <f t="shared" si="29"/>
        <v>30.2</v>
      </c>
      <c r="U17" s="27">
        <f t="shared" si="30"/>
        <v>25.8</v>
      </c>
      <c r="V17" s="28">
        <f t="shared" si="31"/>
        <v>27.3</v>
      </c>
      <c r="W17" s="29"/>
      <c r="Y17" s="32" t="s">
        <v>38</v>
      </c>
      <c r="Z17" s="26">
        <f t="shared" si="32"/>
        <v>0</v>
      </c>
      <c r="AA17" s="26">
        <f t="shared" si="32"/>
        <v>0</v>
      </c>
      <c r="AB17" s="26">
        <f t="shared" si="32"/>
        <v>0</v>
      </c>
      <c r="AC17" s="26">
        <f t="shared" si="32"/>
        <v>0</v>
      </c>
      <c r="AD17" s="30">
        <f t="shared" si="33"/>
        <v>0</v>
      </c>
      <c r="AE17" s="26">
        <f t="shared" si="18"/>
        <v>0</v>
      </c>
      <c r="AF17" s="26">
        <f t="shared" si="18"/>
        <v>0</v>
      </c>
      <c r="AG17" s="26">
        <f t="shared" si="18"/>
        <v>0</v>
      </c>
      <c r="AH17" s="26">
        <f t="shared" si="18"/>
        <v>0</v>
      </c>
      <c r="AI17" s="30">
        <f t="shared" si="34"/>
        <v>0</v>
      </c>
      <c r="AJ17" s="26">
        <f t="shared" si="19"/>
        <v>0</v>
      </c>
      <c r="AK17" s="26">
        <f t="shared" si="19"/>
        <v>0</v>
      </c>
      <c r="AL17" s="26">
        <f t="shared" si="19"/>
        <v>0</v>
      </c>
      <c r="AM17" s="26">
        <f t="shared" si="19"/>
        <v>0</v>
      </c>
      <c r="AN17" s="30">
        <f t="shared" si="35"/>
        <v>0</v>
      </c>
      <c r="AQ17" s="38" t="s">
        <v>28</v>
      </c>
      <c r="AR17" s="39" t="s">
        <v>29</v>
      </c>
      <c r="AS17" s="40">
        <v>4502.8733900062452</v>
      </c>
      <c r="AT17" s="63">
        <v>1</v>
      </c>
      <c r="AU17" s="42">
        <v>4502.8733900062452</v>
      </c>
      <c r="AV17" s="43">
        <v>5.6054286754788514</v>
      </c>
      <c r="AW17" s="44">
        <v>4.5417749625469114E-2</v>
      </c>
      <c r="AX17" s="45">
        <v>5.3176550715787174</v>
      </c>
    </row>
    <row r="18" spans="1:50" ht="15" customHeight="1" thickBot="1" x14ac:dyDescent="0.3">
      <c r="A18" s="31" t="s">
        <v>56</v>
      </c>
      <c r="B18" s="12">
        <v>12066</v>
      </c>
      <c r="C18" s="13">
        <v>1577</v>
      </c>
      <c r="D18" s="14">
        <v>3498</v>
      </c>
      <c r="E18" s="15">
        <v>3418</v>
      </c>
      <c r="F18" s="16">
        <v>13.1</v>
      </c>
      <c r="G18" s="12">
        <v>29</v>
      </c>
      <c r="H18" s="16">
        <v>28.3</v>
      </c>
      <c r="J18" s="56" t="s">
        <v>40</v>
      </c>
      <c r="K18" s="26">
        <f t="shared" si="20"/>
        <v>4.7</v>
      </c>
      <c r="L18" s="27">
        <f t="shared" si="21"/>
        <v>26.7</v>
      </c>
      <c r="M18" s="27">
        <f t="shared" si="22"/>
        <v>31.8</v>
      </c>
      <c r="N18" s="28">
        <f t="shared" si="23"/>
        <v>15.5</v>
      </c>
      <c r="O18" s="26">
        <f t="shared" si="24"/>
        <v>15.8</v>
      </c>
      <c r="P18" s="27">
        <f t="shared" si="25"/>
        <v>27.2</v>
      </c>
      <c r="Q18" s="27">
        <f t="shared" si="26"/>
        <v>29.3</v>
      </c>
      <c r="R18" s="28">
        <f t="shared" si="27"/>
        <v>31.4</v>
      </c>
      <c r="S18" s="26">
        <f t="shared" si="28"/>
        <v>33.200000000000003</v>
      </c>
      <c r="T18" s="27">
        <f t="shared" si="29"/>
        <v>30.8</v>
      </c>
      <c r="U18" s="27">
        <f t="shared" si="30"/>
        <v>26</v>
      </c>
      <c r="V18" s="28">
        <f t="shared" si="31"/>
        <v>28.1</v>
      </c>
      <c r="W18" s="29"/>
      <c r="Y18" s="56" t="s">
        <v>40</v>
      </c>
      <c r="Z18" s="26">
        <f t="shared" si="32"/>
        <v>0</v>
      </c>
      <c r="AA18" s="26">
        <f t="shared" si="32"/>
        <v>0</v>
      </c>
      <c r="AB18" s="26">
        <f t="shared" si="32"/>
        <v>0</v>
      </c>
      <c r="AC18" s="26">
        <f t="shared" si="32"/>
        <v>0</v>
      </c>
      <c r="AD18" s="30">
        <f t="shared" si="33"/>
        <v>0</v>
      </c>
      <c r="AE18" s="26" t="e">
        <f>(O18*P49)</f>
        <v>#VALUE!</v>
      </c>
      <c r="AF18" s="26">
        <f>(P18*Q49)</f>
        <v>1503724.8</v>
      </c>
      <c r="AG18" s="26">
        <f>(Q18*R49)</f>
        <v>52170462.717749998</v>
      </c>
      <c r="AH18" s="26">
        <f>(R18*S49)</f>
        <v>997538.75</v>
      </c>
      <c r="AI18" s="30" t="e">
        <f t="shared" si="34"/>
        <v>#VALUE!</v>
      </c>
      <c r="AJ18" s="26">
        <f>(S18*T49)</f>
        <v>44573.490000000005</v>
      </c>
      <c r="AK18" s="26" t="e">
        <f>(T18*#REF!)</f>
        <v>#REF!</v>
      </c>
      <c r="AL18" s="26">
        <f>(U18*U48)</f>
        <v>0</v>
      </c>
      <c r="AM18" s="26">
        <f>(V18*V48)</f>
        <v>0</v>
      </c>
      <c r="AN18" s="30" t="e">
        <f t="shared" si="35"/>
        <v>#REF!</v>
      </c>
      <c r="AQ18" s="38" t="s">
        <v>28</v>
      </c>
      <c r="AR18" s="46" t="s">
        <v>30</v>
      </c>
      <c r="AS18" s="40">
        <v>6885.376000000002</v>
      </c>
      <c r="AT18" s="63">
        <v>1</v>
      </c>
      <c r="AU18" s="42">
        <v>6885.376000000002</v>
      </c>
      <c r="AV18" s="43">
        <v>9.3363274035861821</v>
      </c>
      <c r="AW18" s="44">
        <v>1.5688463783774351E-2</v>
      </c>
      <c r="AX18" s="45">
        <v>5.3176550715787174</v>
      </c>
    </row>
    <row r="19" spans="1:50" ht="15" customHeight="1" thickBot="1" x14ac:dyDescent="0.3">
      <c r="A19" s="31" t="s">
        <v>57</v>
      </c>
      <c r="B19" s="12">
        <v>12697</v>
      </c>
      <c r="C19" s="13">
        <v>1969</v>
      </c>
      <c r="D19" s="14">
        <v>3694</v>
      </c>
      <c r="E19" s="15">
        <v>4824</v>
      </c>
      <c r="F19" s="16">
        <v>15.5</v>
      </c>
      <c r="G19" s="12">
        <v>29.1</v>
      </c>
      <c r="H19" s="16">
        <v>38</v>
      </c>
      <c r="AQ19" s="48" t="s">
        <v>29</v>
      </c>
      <c r="AR19" s="49" t="s">
        <v>30</v>
      </c>
      <c r="AS19" s="50">
        <v>22524.492270006245</v>
      </c>
      <c r="AT19" s="64">
        <v>1</v>
      </c>
      <c r="AU19" s="52">
        <v>22524.492270006245</v>
      </c>
      <c r="AV19" s="53">
        <v>40.179315568563794</v>
      </c>
      <c r="AW19" s="54" t="s">
        <v>36</v>
      </c>
      <c r="AX19" s="55">
        <v>5.3176550715787174</v>
      </c>
    </row>
    <row r="20" spans="1:50" ht="12.75" customHeight="1" thickBot="1" x14ac:dyDescent="0.3">
      <c r="A20" s="31" t="s">
        <v>58</v>
      </c>
      <c r="B20" s="12">
        <v>11883</v>
      </c>
      <c r="C20" s="13">
        <v>1970</v>
      </c>
      <c r="D20" s="14">
        <v>4393</v>
      </c>
      <c r="E20" s="15">
        <v>4953</v>
      </c>
      <c r="F20" s="16">
        <v>16.600000000000001</v>
      </c>
      <c r="G20" s="12">
        <v>37</v>
      </c>
      <c r="H20" s="16">
        <v>41.7</v>
      </c>
      <c r="J20" s="65" t="s">
        <v>52</v>
      </c>
      <c r="K20" s="18">
        <v>4456</v>
      </c>
      <c r="L20" s="19">
        <v>4462</v>
      </c>
      <c r="M20" s="19">
        <v>4473</v>
      </c>
      <c r="N20" s="20">
        <v>4478</v>
      </c>
      <c r="O20" s="18">
        <v>4451</v>
      </c>
      <c r="P20" s="19">
        <v>4467</v>
      </c>
      <c r="Q20" s="19">
        <v>4476</v>
      </c>
      <c r="R20" s="20">
        <v>4480</v>
      </c>
      <c r="S20" s="18">
        <v>4457</v>
      </c>
      <c r="T20" s="19">
        <v>4466</v>
      </c>
      <c r="U20" s="19">
        <v>4472</v>
      </c>
      <c r="V20" s="20">
        <v>4482</v>
      </c>
      <c r="W20" s="21"/>
      <c r="Y20" s="65" t="s">
        <v>52</v>
      </c>
      <c r="Z20" s="18">
        <v>4456</v>
      </c>
      <c r="AA20" s="19">
        <v>4462</v>
      </c>
      <c r="AB20" s="19">
        <v>4473</v>
      </c>
      <c r="AC20" s="20">
        <v>4478</v>
      </c>
      <c r="AD20" s="22" t="s">
        <v>12</v>
      </c>
      <c r="AE20" s="18">
        <v>4451</v>
      </c>
      <c r="AF20" s="19">
        <v>4467</v>
      </c>
      <c r="AG20" s="19">
        <v>4476</v>
      </c>
      <c r="AH20" s="20">
        <v>4480</v>
      </c>
      <c r="AI20" s="22" t="s">
        <v>12</v>
      </c>
      <c r="AJ20" s="18">
        <v>4457</v>
      </c>
      <c r="AK20" s="19">
        <v>4466</v>
      </c>
      <c r="AL20" s="19">
        <v>4472</v>
      </c>
      <c r="AM20" s="20">
        <v>4482</v>
      </c>
      <c r="AN20" s="22" t="s">
        <v>12</v>
      </c>
      <c r="AS20" s="24"/>
      <c r="AT20" s="12"/>
      <c r="AU20" s="12"/>
      <c r="AW20" s="24"/>
    </row>
    <row r="21" spans="1:50" ht="12.75" customHeight="1" thickBot="1" x14ac:dyDescent="0.3">
      <c r="A21" s="31" t="s">
        <v>59</v>
      </c>
      <c r="B21" s="12">
        <v>12426</v>
      </c>
      <c r="C21" s="13">
        <v>2115</v>
      </c>
      <c r="D21" s="14">
        <v>4716</v>
      </c>
      <c r="E21" s="15">
        <v>4982</v>
      </c>
      <c r="F21" s="16">
        <v>17</v>
      </c>
      <c r="G21" s="12">
        <v>38</v>
      </c>
      <c r="H21" s="16">
        <v>40.1</v>
      </c>
      <c r="J21" s="25" t="s">
        <v>33</v>
      </c>
      <c r="K21" s="60">
        <f>K12/K3</f>
        <v>1.9634146341463419</v>
      </c>
      <c r="L21" s="60">
        <f t="shared" ref="L21:V21" si="36">L12/L3</f>
        <v>1.5833333333333333</v>
      </c>
      <c r="M21" s="60">
        <f t="shared" si="36"/>
        <v>2.3680981595092025</v>
      </c>
      <c r="N21" s="60">
        <f t="shared" si="36"/>
        <v>1.7134502923976607</v>
      </c>
      <c r="O21" s="60">
        <f t="shared" si="36"/>
        <v>2.5416666666666665</v>
      </c>
      <c r="P21" s="60">
        <f t="shared" si="36"/>
        <v>1.9928825622775803</v>
      </c>
      <c r="Q21" s="60">
        <f t="shared" si="36"/>
        <v>1.837696335078534</v>
      </c>
      <c r="R21" s="60">
        <f t="shared" si="36"/>
        <v>2.1705882352941175</v>
      </c>
      <c r="S21" s="60">
        <f t="shared" si="36"/>
        <v>2.2169312169312172</v>
      </c>
      <c r="T21" s="60">
        <f t="shared" si="36"/>
        <v>2.4319999999999999</v>
      </c>
      <c r="U21" s="60">
        <f t="shared" si="36"/>
        <v>1.4825870646766168</v>
      </c>
      <c r="V21" s="60">
        <f t="shared" si="36"/>
        <v>2.2951807228915659</v>
      </c>
      <c r="W21" s="66"/>
      <c r="Y21" s="25" t="s">
        <v>33</v>
      </c>
      <c r="Z21" s="60">
        <f>Z12/Z3</f>
        <v>1.9634146341463419</v>
      </c>
      <c r="AA21" s="60">
        <f t="shared" ref="AA21:AM27" si="37">AA12/AA3</f>
        <v>1.5833333333333333</v>
      </c>
      <c r="AB21" s="60">
        <f t="shared" si="37"/>
        <v>2.3680981595092025</v>
      </c>
      <c r="AC21" s="60">
        <f t="shared" si="37"/>
        <v>1.7134502923976607</v>
      </c>
      <c r="AD21" s="30">
        <f>AVERAGE(Z21:AC21)</f>
        <v>1.9070741048466344</v>
      </c>
      <c r="AE21" s="60">
        <f t="shared" si="37"/>
        <v>2.541666666666667</v>
      </c>
      <c r="AF21" s="60">
        <f t="shared" si="37"/>
        <v>1.9928825622775803</v>
      </c>
      <c r="AG21" s="60">
        <f t="shared" si="37"/>
        <v>1.8376963350785338</v>
      </c>
      <c r="AH21" s="60">
        <f t="shared" si="37"/>
        <v>2.1705882352941175</v>
      </c>
      <c r="AI21" s="30">
        <f>AVERAGE(AE21:AH21)</f>
        <v>2.1357084498292247</v>
      </c>
      <c r="AJ21" s="60">
        <f t="shared" si="37"/>
        <v>2.2169312169312172</v>
      </c>
      <c r="AK21" s="60">
        <f t="shared" si="37"/>
        <v>2.4319999999999995</v>
      </c>
      <c r="AL21" s="60">
        <f t="shared" si="37"/>
        <v>1.4825870646766168</v>
      </c>
      <c r="AM21" s="60">
        <f t="shared" si="37"/>
        <v>2.2951807228915659</v>
      </c>
      <c r="AN21" s="30">
        <f>AVERAGE(AJ21:AM21)</f>
        <v>2.1066747511248498</v>
      </c>
      <c r="AQ21" s="23" t="s">
        <v>60</v>
      </c>
      <c r="AS21" s="24"/>
      <c r="AT21" s="12"/>
      <c r="AU21" s="12"/>
      <c r="AW21" s="24"/>
    </row>
    <row r="22" spans="1:50" ht="12.75" customHeight="1" x14ac:dyDescent="0.25">
      <c r="A22" s="31" t="s">
        <v>61</v>
      </c>
      <c r="B22" s="12">
        <v>13273</v>
      </c>
      <c r="C22" s="13">
        <v>2654</v>
      </c>
      <c r="D22" s="14">
        <v>4413</v>
      </c>
      <c r="E22" s="15">
        <v>5610</v>
      </c>
      <c r="F22" s="16">
        <v>20</v>
      </c>
      <c r="G22" s="12">
        <v>33.200000000000003</v>
      </c>
      <c r="H22" s="16">
        <v>42.3</v>
      </c>
      <c r="J22" s="32" t="s">
        <v>17</v>
      </c>
      <c r="K22" s="60">
        <f t="shared" ref="K22:V27" si="38">K13/K4</f>
        <v>1.897590361445783</v>
      </c>
      <c r="L22" s="60">
        <f t="shared" si="38"/>
        <v>1.3448275862068966</v>
      </c>
      <c r="M22" s="60">
        <f t="shared" si="38"/>
        <v>2.2551724137931037</v>
      </c>
      <c r="N22" s="60">
        <f t="shared" si="38"/>
        <v>1.6303030303030301</v>
      </c>
      <c r="O22" s="60">
        <f t="shared" si="38"/>
        <v>2.429906542056075</v>
      </c>
      <c r="P22" s="60">
        <f t="shared" si="38"/>
        <v>1.9810201660735469</v>
      </c>
      <c r="Q22" s="60">
        <f t="shared" si="38"/>
        <v>1.7352941176470589</v>
      </c>
      <c r="R22" s="60">
        <f t="shared" si="38"/>
        <v>2.3870967741935485</v>
      </c>
      <c r="S22" s="60">
        <f t="shared" si="38"/>
        <v>1.9884393063583814</v>
      </c>
      <c r="T22" s="60">
        <f t="shared" si="38"/>
        <v>2.709090909090909</v>
      </c>
      <c r="U22" s="60">
        <f t="shared" si="38"/>
        <v>1.862857142857143</v>
      </c>
      <c r="V22" s="60">
        <f t="shared" si="38"/>
        <v>2.3561643835616439</v>
      </c>
      <c r="W22" s="66"/>
      <c r="Y22" s="32" t="s">
        <v>17</v>
      </c>
      <c r="Z22" s="60">
        <f t="shared" ref="Z22:AL27" si="39">Z13/Z4</f>
        <v>1.8975903614457827</v>
      </c>
      <c r="AA22" s="60">
        <f t="shared" si="39"/>
        <v>1.3448275862068966</v>
      </c>
      <c r="AB22" s="60">
        <f t="shared" si="39"/>
        <v>2.2551724137931033</v>
      </c>
      <c r="AC22" s="60">
        <f t="shared" si="39"/>
        <v>1.6303030303030304</v>
      </c>
      <c r="AD22" s="30">
        <f t="shared" ref="AD22:AD27" si="40">AVERAGE(Z22:AC22)</f>
        <v>1.7819733479372033</v>
      </c>
      <c r="AE22" s="60">
        <f t="shared" si="39"/>
        <v>2.429906542056075</v>
      </c>
      <c r="AF22" s="60">
        <f t="shared" si="39"/>
        <v>1.9810201660735465</v>
      </c>
      <c r="AG22" s="60">
        <f t="shared" si="39"/>
        <v>1.7352941176470589</v>
      </c>
      <c r="AH22" s="60">
        <f t="shared" si="39"/>
        <v>2.3870967741935485</v>
      </c>
      <c r="AI22" s="30">
        <f t="shared" ref="AI22:AI27" si="41">AVERAGE(AE22:AH22)</f>
        <v>2.1333293999925571</v>
      </c>
      <c r="AJ22" s="60">
        <f t="shared" si="39"/>
        <v>1.9884393063583814</v>
      </c>
      <c r="AK22" s="60">
        <f t="shared" si="39"/>
        <v>2.7090909090909094</v>
      </c>
      <c r="AL22" s="60">
        <f t="shared" si="39"/>
        <v>1.8628571428571428</v>
      </c>
      <c r="AM22" s="60">
        <f t="shared" si="37"/>
        <v>2.3561643835616439</v>
      </c>
      <c r="AN22" s="30">
        <f t="shared" ref="AN22:AN27" si="42">AVERAGE(AJ22:AM22)</f>
        <v>2.2291379354670195</v>
      </c>
      <c r="AQ22" s="33" t="s">
        <v>18</v>
      </c>
      <c r="AR22" s="34"/>
      <c r="AS22" s="35" t="s">
        <v>19</v>
      </c>
      <c r="AT22" s="36" t="s">
        <v>20</v>
      </c>
      <c r="AU22" s="36" t="s">
        <v>21</v>
      </c>
      <c r="AV22" s="36" t="s">
        <v>22</v>
      </c>
      <c r="AW22" s="35" t="s">
        <v>23</v>
      </c>
      <c r="AX22" s="37" t="s">
        <v>24</v>
      </c>
    </row>
    <row r="23" spans="1:50" ht="15" customHeight="1" x14ac:dyDescent="0.25">
      <c r="A23" s="6" t="s">
        <v>62</v>
      </c>
      <c r="B23" s="12">
        <v>10702</v>
      </c>
      <c r="C23" s="13">
        <v>2060</v>
      </c>
      <c r="D23" s="14">
        <v>3251</v>
      </c>
      <c r="E23" s="15">
        <v>4066</v>
      </c>
      <c r="F23" s="16">
        <v>19.2</v>
      </c>
      <c r="G23" s="12">
        <v>30.4</v>
      </c>
      <c r="H23" s="16">
        <v>38</v>
      </c>
      <c r="J23" s="32" t="s">
        <v>27</v>
      </c>
      <c r="K23" s="60">
        <f t="shared" si="38"/>
        <v>2.4761904761904763</v>
      </c>
      <c r="L23" s="60">
        <f t="shared" si="38"/>
        <v>1.4144736842105263</v>
      </c>
      <c r="M23" s="60">
        <f t="shared" si="38"/>
        <v>2.3443983402489628</v>
      </c>
      <c r="N23" s="60">
        <f t="shared" si="38"/>
        <v>1.8561643835616439</v>
      </c>
      <c r="O23" s="60">
        <f t="shared" si="38"/>
        <v>2.7532467532467533</v>
      </c>
      <c r="P23" s="60">
        <f t="shared" si="38"/>
        <v>1.911949685534591</v>
      </c>
      <c r="Q23" s="60">
        <f t="shared" si="38"/>
        <v>1.9375</v>
      </c>
      <c r="R23" s="60">
        <f t="shared" si="38"/>
        <v>2.2490706319702602</v>
      </c>
      <c r="S23" s="60">
        <f t="shared" si="38"/>
        <v>2.2137404580152671</v>
      </c>
      <c r="T23" s="60">
        <f t="shared" si="38"/>
        <v>2.8220338983050843</v>
      </c>
      <c r="U23" s="60">
        <f t="shared" si="38"/>
        <v>1.95625</v>
      </c>
      <c r="V23" s="60">
        <f t="shared" si="38"/>
        <v>2.5202702702702702</v>
      </c>
      <c r="W23" s="66"/>
      <c r="Y23" s="32" t="s">
        <v>27</v>
      </c>
      <c r="Z23" s="60">
        <f t="shared" si="39"/>
        <v>2.4761904761904763</v>
      </c>
      <c r="AA23" s="60">
        <f t="shared" si="39"/>
        <v>1.4144736842105263</v>
      </c>
      <c r="AB23" s="60">
        <f t="shared" si="39"/>
        <v>2.3443983402489628</v>
      </c>
      <c r="AC23" s="60">
        <f t="shared" si="39"/>
        <v>1.8561643835616437</v>
      </c>
      <c r="AD23" s="30">
        <f t="shared" si="40"/>
        <v>2.0228067210529024</v>
      </c>
      <c r="AE23" s="60">
        <f t="shared" si="39"/>
        <v>2.7532467532467533</v>
      </c>
      <c r="AF23" s="60">
        <f t="shared" si="39"/>
        <v>1.911949685534591</v>
      </c>
      <c r="AG23" s="60">
        <f t="shared" si="39"/>
        <v>1.9374999999999998</v>
      </c>
      <c r="AH23" s="60">
        <f t="shared" si="39"/>
        <v>2.2490706319702602</v>
      </c>
      <c r="AI23" s="30">
        <f t="shared" si="41"/>
        <v>2.2129417676879011</v>
      </c>
      <c r="AJ23" s="60">
        <f t="shared" si="39"/>
        <v>2.2137404580152671</v>
      </c>
      <c r="AK23" s="60">
        <f t="shared" si="39"/>
        <v>2.8220338983050848</v>
      </c>
      <c r="AL23" s="60">
        <f t="shared" si="39"/>
        <v>1.9562500000000003</v>
      </c>
      <c r="AM23" s="60">
        <f t="shared" si="37"/>
        <v>2.5202702702702697</v>
      </c>
      <c r="AN23" s="30">
        <f t="shared" si="42"/>
        <v>2.3780736566476555</v>
      </c>
      <c r="AQ23" s="38" t="s">
        <v>28</v>
      </c>
      <c r="AR23" s="39" t="s">
        <v>29</v>
      </c>
      <c r="AS23" s="40">
        <v>0.10261459253333938</v>
      </c>
      <c r="AT23" s="63">
        <v>1</v>
      </c>
      <c r="AU23" s="42">
        <v>0.10261459253333938</v>
      </c>
      <c r="AV23" s="43">
        <v>7.2804091209140225</v>
      </c>
      <c r="AW23" s="44">
        <v>2.7148627549691398E-2</v>
      </c>
      <c r="AX23" s="45">
        <v>5.3176550715787174</v>
      </c>
    </row>
    <row r="24" spans="1:50" ht="15" customHeight="1" x14ac:dyDescent="0.25">
      <c r="A24" s="6" t="s">
        <v>63</v>
      </c>
      <c r="B24" s="12">
        <v>12492</v>
      </c>
      <c r="C24" s="13">
        <v>1814</v>
      </c>
      <c r="D24" s="14">
        <v>2433</v>
      </c>
      <c r="E24" s="15">
        <v>3924</v>
      </c>
      <c r="F24" s="16">
        <v>14.5</v>
      </c>
      <c r="G24" s="12">
        <v>19.5</v>
      </c>
      <c r="H24" s="16">
        <v>31.4</v>
      </c>
      <c r="J24" s="32" t="s">
        <v>32</v>
      </c>
      <c r="K24" s="60">
        <f t="shared" si="38"/>
        <v>1.7</v>
      </c>
      <c r="L24" s="60">
        <f t="shared" si="38"/>
        <v>1.5</v>
      </c>
      <c r="M24" s="60">
        <f t="shared" si="38"/>
        <v>2.1728395061728398</v>
      </c>
      <c r="N24" s="60">
        <f t="shared" si="38"/>
        <v>1.6854838709677418</v>
      </c>
      <c r="O24" s="60">
        <f t="shared" si="38"/>
        <v>2.451282051282051</v>
      </c>
      <c r="P24" s="67">
        <f t="shared" si="38"/>
        <v>2.2981366459627326</v>
      </c>
      <c r="Q24" s="60">
        <f t="shared" si="38"/>
        <v>1.7012987012987013</v>
      </c>
      <c r="R24" s="60">
        <f t="shared" si="38"/>
        <v>1.9419354838709679</v>
      </c>
      <c r="S24" s="60">
        <f t="shared" si="38"/>
        <v>1.8774193548387097</v>
      </c>
      <c r="T24" s="60">
        <f t="shared" si="38"/>
        <v>2.6481481481481479</v>
      </c>
      <c r="U24" s="60">
        <f t="shared" si="38"/>
        <v>1.6503067484662575</v>
      </c>
      <c r="V24" s="60">
        <f t="shared" si="38"/>
        <v>2.2657342657342654</v>
      </c>
      <c r="W24" s="66"/>
      <c r="Y24" s="32" t="s">
        <v>32</v>
      </c>
      <c r="Z24" s="60">
        <f t="shared" si="39"/>
        <v>1.7</v>
      </c>
      <c r="AA24" s="60">
        <f t="shared" si="39"/>
        <v>1.4999999999999998</v>
      </c>
      <c r="AB24" s="60">
        <f t="shared" si="39"/>
        <v>2.1728395061728398</v>
      </c>
      <c r="AC24" s="60">
        <f t="shared" si="39"/>
        <v>1.6854838709677418</v>
      </c>
      <c r="AD24" s="30">
        <f t="shared" si="40"/>
        <v>1.7645808442851454</v>
      </c>
      <c r="AE24" s="60">
        <f t="shared" si="39"/>
        <v>2.451282051282051</v>
      </c>
      <c r="AF24" s="67">
        <f t="shared" si="39"/>
        <v>2.298136645962733</v>
      </c>
      <c r="AG24" s="60">
        <f t="shared" si="39"/>
        <v>1.7012987012987013</v>
      </c>
      <c r="AH24" s="60">
        <f t="shared" si="39"/>
        <v>1.9419354838709679</v>
      </c>
      <c r="AI24" s="30">
        <f t="shared" si="41"/>
        <v>2.0981632206036132</v>
      </c>
      <c r="AJ24" s="60">
        <f t="shared" si="39"/>
        <v>1.8774193548387099</v>
      </c>
      <c r="AK24" s="60">
        <f t="shared" si="39"/>
        <v>2.6481481481481479</v>
      </c>
      <c r="AL24" s="60">
        <f t="shared" si="39"/>
        <v>1.6503067484662575</v>
      </c>
      <c r="AM24" s="60">
        <f t="shared" si="37"/>
        <v>2.2657342657342654</v>
      </c>
      <c r="AN24" s="30">
        <f t="shared" si="42"/>
        <v>2.1104021292968453</v>
      </c>
      <c r="AQ24" s="38" t="s">
        <v>28</v>
      </c>
      <c r="AR24" s="46" t="s">
        <v>30</v>
      </c>
      <c r="AS24" s="40">
        <v>0.21104258656030558</v>
      </c>
      <c r="AT24" s="63">
        <v>1</v>
      </c>
      <c r="AU24" s="42">
        <v>0.21104258656030558</v>
      </c>
      <c r="AV24" s="43">
        <v>14.768729399641378</v>
      </c>
      <c r="AW24" s="44">
        <v>4.9261077728580734E-3</v>
      </c>
      <c r="AX24" s="45">
        <v>5.3176550715787174</v>
      </c>
    </row>
    <row r="25" spans="1:50" ht="15" customHeight="1" thickBot="1" x14ac:dyDescent="0.3">
      <c r="A25" t="s">
        <v>64</v>
      </c>
      <c r="B25" s="12">
        <v>14265</v>
      </c>
      <c r="C25" s="13">
        <v>2169</v>
      </c>
      <c r="D25" s="14">
        <v>3064</v>
      </c>
      <c r="E25" s="15">
        <v>3869</v>
      </c>
      <c r="F25" s="16">
        <v>15.2</v>
      </c>
      <c r="G25" s="12">
        <v>21.5</v>
      </c>
      <c r="H25" s="16">
        <v>27.1</v>
      </c>
      <c r="J25" s="32" t="s">
        <v>35</v>
      </c>
      <c r="K25" s="60">
        <f t="shared" si="38"/>
        <v>1.9929577464788735</v>
      </c>
      <c r="L25" s="68">
        <f t="shared" si="38"/>
        <v>2.0687022900763359</v>
      </c>
      <c r="M25" s="60">
        <f t="shared" si="38"/>
        <v>2.2171428571428571</v>
      </c>
      <c r="N25" s="60">
        <f t="shared" si="38"/>
        <v>1.6416184971098264</v>
      </c>
      <c r="O25" s="60">
        <f t="shared" si="38"/>
        <v>2.1739130434782608</v>
      </c>
      <c r="P25" s="60">
        <f t="shared" si="38"/>
        <v>1.5814977973568281</v>
      </c>
      <c r="Q25" s="60">
        <f t="shared" si="38"/>
        <v>1.7210526315789476</v>
      </c>
      <c r="R25" s="60">
        <f t="shared" si="38"/>
        <v>2.0810810810810811</v>
      </c>
      <c r="S25" s="60">
        <f t="shared" si="38"/>
        <v>2.2289156626506021</v>
      </c>
      <c r="T25" s="60">
        <f t="shared" si="38"/>
        <v>2.4122807017543857</v>
      </c>
      <c r="U25" s="60">
        <f t="shared" si="38"/>
        <v>1.5330188679245285</v>
      </c>
      <c r="V25" s="60">
        <f t="shared" si="38"/>
        <v>2.1657142857142855</v>
      </c>
      <c r="W25" s="66"/>
      <c r="Y25" s="32" t="s">
        <v>35</v>
      </c>
      <c r="Z25" s="60">
        <f t="shared" si="39"/>
        <v>1.9929577464788735</v>
      </c>
      <c r="AA25" s="68">
        <f t="shared" si="39"/>
        <v>2.0687022900763363</v>
      </c>
      <c r="AB25" s="60">
        <f t="shared" si="39"/>
        <v>2.2171428571428571</v>
      </c>
      <c r="AC25" s="60">
        <f t="shared" si="39"/>
        <v>1.6416184971098264</v>
      </c>
      <c r="AD25" s="30">
        <f t="shared" si="40"/>
        <v>1.9801053477019734</v>
      </c>
      <c r="AE25" s="60">
        <f t="shared" si="39"/>
        <v>2.1739130434782608</v>
      </c>
      <c r="AF25" s="60">
        <f t="shared" si="39"/>
        <v>1.5814977973568283</v>
      </c>
      <c r="AG25" s="60">
        <f t="shared" si="39"/>
        <v>1.7210526315789476</v>
      </c>
      <c r="AH25" s="60">
        <f t="shared" si="39"/>
        <v>2.0810810810810807</v>
      </c>
      <c r="AI25" s="30">
        <f t="shared" si="41"/>
        <v>1.8893861383737793</v>
      </c>
      <c r="AJ25" s="60">
        <f t="shared" si="39"/>
        <v>2.2289156626506021</v>
      </c>
      <c r="AK25" s="60">
        <f t="shared" si="39"/>
        <v>2.4122807017543861</v>
      </c>
      <c r="AL25" s="60">
        <f t="shared" si="39"/>
        <v>1.5330188679245285</v>
      </c>
      <c r="AM25" s="60">
        <f t="shared" si="37"/>
        <v>2.1657142857142855</v>
      </c>
      <c r="AN25" s="30">
        <f t="shared" si="42"/>
        <v>2.0849823795109508</v>
      </c>
      <c r="AQ25" s="48" t="s">
        <v>29</v>
      </c>
      <c r="AR25" s="49" t="s">
        <v>30</v>
      </c>
      <c r="AS25" s="50">
        <v>1.9337291712124269E-2</v>
      </c>
      <c r="AT25" s="64">
        <v>1</v>
      </c>
      <c r="AU25" s="52">
        <v>1.9337291712124269E-2</v>
      </c>
      <c r="AV25" s="53">
        <v>1.2870400472221197</v>
      </c>
      <c r="AW25" s="69">
        <v>0.28944113984902331</v>
      </c>
      <c r="AX25" s="55">
        <v>5.3176550715787174</v>
      </c>
    </row>
    <row r="26" spans="1:50" ht="12.75" customHeight="1" x14ac:dyDescent="0.25">
      <c r="A26" t="s">
        <v>65</v>
      </c>
      <c r="B26" s="12">
        <v>11428</v>
      </c>
      <c r="C26" s="13">
        <v>2143</v>
      </c>
      <c r="D26" s="14">
        <v>3220</v>
      </c>
      <c r="E26" s="15">
        <v>3950</v>
      </c>
      <c r="F26" s="16">
        <v>18.8</v>
      </c>
      <c r="G26" s="12">
        <v>28.2</v>
      </c>
      <c r="H26" s="16">
        <v>34.6</v>
      </c>
      <c r="J26" s="32" t="s">
        <v>38</v>
      </c>
      <c r="K26" s="70">
        <f t="shared" si="38"/>
        <v>1.2513966480446927</v>
      </c>
      <c r="L26" s="60">
        <f t="shared" si="38"/>
        <v>1.6158192090395482</v>
      </c>
      <c r="M26" s="60">
        <f t="shared" si="38"/>
        <v>2.15</v>
      </c>
      <c r="N26" s="60">
        <f t="shared" si="38"/>
        <v>1.5454545454545454</v>
      </c>
      <c r="O26" s="60">
        <f t="shared" si="38"/>
        <v>2.1395348837209305</v>
      </c>
      <c r="P26" s="60">
        <f t="shared" si="38"/>
        <v>1.7060085836909871</v>
      </c>
      <c r="Q26" s="60">
        <f t="shared" si="38"/>
        <v>1.6703296703296704</v>
      </c>
      <c r="R26" s="60">
        <f t="shared" si="38"/>
        <v>1.9673202614379084</v>
      </c>
      <c r="S26" s="60">
        <f t="shared" si="38"/>
        <v>2.2352941176470589</v>
      </c>
      <c r="T26" s="60">
        <f t="shared" si="38"/>
        <v>2.6725663716814156</v>
      </c>
      <c r="U26" s="60">
        <f t="shared" si="38"/>
        <v>1.4254143646408839</v>
      </c>
      <c r="V26" s="60">
        <f t="shared" si="38"/>
        <v>1.9361702127659575</v>
      </c>
      <c r="W26" s="66"/>
      <c r="Y26" s="32" t="s">
        <v>38</v>
      </c>
      <c r="Z26" s="70" t="e">
        <f t="shared" si="39"/>
        <v>#DIV/0!</v>
      </c>
      <c r="AA26" s="60" t="e">
        <f t="shared" si="39"/>
        <v>#DIV/0!</v>
      </c>
      <c r="AB26" s="60" t="e">
        <f t="shared" si="39"/>
        <v>#DIV/0!</v>
      </c>
      <c r="AC26" s="60" t="e">
        <f t="shared" si="39"/>
        <v>#DIV/0!</v>
      </c>
      <c r="AD26" s="30" t="e">
        <f t="shared" si="40"/>
        <v>#DIV/0!</v>
      </c>
      <c r="AE26" s="60" t="e">
        <f t="shared" si="39"/>
        <v>#DIV/0!</v>
      </c>
      <c r="AF26" s="60" t="e">
        <f t="shared" si="39"/>
        <v>#DIV/0!</v>
      </c>
      <c r="AG26" s="60" t="e">
        <f t="shared" si="39"/>
        <v>#DIV/0!</v>
      </c>
      <c r="AH26" s="60" t="e">
        <f t="shared" si="39"/>
        <v>#DIV/0!</v>
      </c>
      <c r="AI26" s="30" t="e">
        <f t="shared" si="41"/>
        <v>#DIV/0!</v>
      </c>
      <c r="AJ26" s="60" t="e">
        <f t="shared" si="39"/>
        <v>#DIV/0!</v>
      </c>
      <c r="AK26" s="60" t="e">
        <f t="shared" si="39"/>
        <v>#DIV/0!</v>
      </c>
      <c r="AL26" s="60" t="e">
        <f t="shared" si="39"/>
        <v>#DIV/0!</v>
      </c>
      <c r="AM26" s="60" t="e">
        <f t="shared" si="37"/>
        <v>#DIV/0!</v>
      </c>
      <c r="AN26" s="30" t="e">
        <f t="shared" si="42"/>
        <v>#DIV/0!</v>
      </c>
      <c r="AS26" s="24"/>
      <c r="AT26" s="12"/>
      <c r="AU26" s="12"/>
      <c r="AW26" s="24"/>
    </row>
    <row r="27" spans="1:50" ht="12.75" customHeight="1" thickBot="1" x14ac:dyDescent="0.3">
      <c r="A27" t="s">
        <v>66</v>
      </c>
      <c r="B27" s="12">
        <v>9630</v>
      </c>
      <c r="C27" s="13">
        <v>1264</v>
      </c>
      <c r="D27" s="14">
        <v>2607</v>
      </c>
      <c r="E27" s="15">
        <v>4647</v>
      </c>
      <c r="F27" s="16">
        <v>13.1</v>
      </c>
      <c r="G27" s="12">
        <v>27.1</v>
      </c>
      <c r="H27" s="16">
        <v>48.3</v>
      </c>
      <c r="J27" s="56" t="s">
        <v>40</v>
      </c>
      <c r="K27" s="70">
        <f t="shared" si="38"/>
        <v>1.2051282051282053</v>
      </c>
      <c r="L27" s="67">
        <f t="shared" si="38"/>
        <v>1.2714285714285714</v>
      </c>
      <c r="M27" s="67">
        <f t="shared" si="38"/>
        <v>1.6391752577319589</v>
      </c>
      <c r="N27" s="67">
        <f t="shared" si="38"/>
        <v>1.2704918032786885</v>
      </c>
      <c r="O27" s="60">
        <f t="shared" si="38"/>
        <v>1.7913832199546484</v>
      </c>
      <c r="P27" s="60">
        <f t="shared" si="38"/>
        <v>1.6790123456790125</v>
      </c>
      <c r="Q27" s="60">
        <f t="shared" si="38"/>
        <v>1.4154589371980677</v>
      </c>
      <c r="R27" s="60">
        <f t="shared" si="38"/>
        <v>1.7640449438202246</v>
      </c>
      <c r="S27" s="60">
        <f t="shared" si="38"/>
        <v>1.6600000000000001</v>
      </c>
      <c r="T27" s="60">
        <f t="shared" si="38"/>
        <v>2.2000000000000002</v>
      </c>
      <c r="U27" s="60">
        <f t="shared" si="38"/>
        <v>1.2807881773399015</v>
      </c>
      <c r="V27" s="60">
        <f t="shared" si="38"/>
        <v>1.5189189189189189</v>
      </c>
      <c r="W27" s="66"/>
      <c r="Y27" s="56" t="s">
        <v>40</v>
      </c>
      <c r="Z27" s="70" t="e">
        <f t="shared" si="39"/>
        <v>#DIV/0!</v>
      </c>
      <c r="AA27" s="67" t="e">
        <f t="shared" si="39"/>
        <v>#DIV/0!</v>
      </c>
      <c r="AB27" s="67" t="e">
        <f t="shared" si="39"/>
        <v>#DIV/0!</v>
      </c>
      <c r="AC27" s="67" t="e">
        <f t="shared" si="39"/>
        <v>#DIV/0!</v>
      </c>
      <c r="AD27" s="30" t="e">
        <f t="shared" si="40"/>
        <v>#DIV/0!</v>
      </c>
      <c r="AE27" s="60" t="e">
        <f t="shared" si="39"/>
        <v>#VALUE!</v>
      </c>
      <c r="AF27" s="60">
        <f t="shared" si="39"/>
        <v>1.6790123456790125</v>
      </c>
      <c r="AG27" s="60">
        <f t="shared" si="39"/>
        <v>1.4154589371980677</v>
      </c>
      <c r="AH27" s="60">
        <f t="shared" si="39"/>
        <v>1.7640449438202248</v>
      </c>
      <c r="AI27" s="30" t="e">
        <f t="shared" si="41"/>
        <v>#VALUE!</v>
      </c>
      <c r="AJ27" s="60">
        <f t="shared" si="39"/>
        <v>1.6600000000000001</v>
      </c>
      <c r="AK27" s="60" t="e">
        <f t="shared" si="39"/>
        <v>#REF!</v>
      </c>
      <c r="AL27" s="60" t="e">
        <f t="shared" si="39"/>
        <v>#DIV/0!</v>
      </c>
      <c r="AM27" s="60" t="e">
        <f t="shared" si="37"/>
        <v>#DIV/0!</v>
      </c>
      <c r="AN27" s="30" t="e">
        <f t="shared" si="42"/>
        <v>#REF!</v>
      </c>
      <c r="AQ27" s="23" t="s">
        <v>67</v>
      </c>
      <c r="AS27" s="24"/>
      <c r="AT27" s="12"/>
      <c r="AU27" s="12"/>
      <c r="AW27" s="24"/>
    </row>
    <row r="28" spans="1:50" ht="12.75" customHeight="1" x14ac:dyDescent="0.25">
      <c r="A28" t="s">
        <v>68</v>
      </c>
      <c r="B28" s="12">
        <v>12640</v>
      </c>
      <c r="C28" s="13">
        <v>1119</v>
      </c>
      <c r="D28" s="14">
        <v>1803</v>
      </c>
      <c r="E28" s="15">
        <v>2861</v>
      </c>
      <c r="F28" s="16">
        <v>8.85</v>
      </c>
      <c r="G28" s="12">
        <v>14.3</v>
      </c>
      <c r="H28" s="16">
        <v>22.6</v>
      </c>
      <c r="AQ28" s="33" t="s">
        <v>18</v>
      </c>
      <c r="AR28" s="34"/>
      <c r="AS28" s="35" t="s">
        <v>19</v>
      </c>
      <c r="AT28" s="36" t="s">
        <v>20</v>
      </c>
      <c r="AU28" s="36" t="s">
        <v>21</v>
      </c>
      <c r="AV28" s="36" t="s">
        <v>22</v>
      </c>
      <c r="AW28" s="35" t="s">
        <v>23</v>
      </c>
      <c r="AX28" s="37" t="s">
        <v>24</v>
      </c>
    </row>
    <row r="29" spans="1:50" ht="15" customHeight="1" thickBot="1" x14ac:dyDescent="0.3">
      <c r="A29" t="s">
        <v>69</v>
      </c>
      <c r="B29" s="12">
        <v>13126</v>
      </c>
      <c r="C29" s="13">
        <v>2754</v>
      </c>
      <c r="D29" s="14">
        <v>3504</v>
      </c>
      <c r="E29" s="15">
        <v>5280</v>
      </c>
      <c r="F29" s="16">
        <v>21</v>
      </c>
      <c r="G29" s="12">
        <v>26.7</v>
      </c>
      <c r="H29" s="16">
        <v>40.200000000000003</v>
      </c>
      <c r="AQ29" s="38" t="s">
        <v>28</v>
      </c>
      <c r="AR29" s="39" t="s">
        <v>29</v>
      </c>
      <c r="AS29" s="40">
        <v>8368.0025624999998</v>
      </c>
      <c r="AT29" s="63">
        <v>1</v>
      </c>
      <c r="AU29" s="42">
        <v>8368.0025624999998</v>
      </c>
      <c r="AV29" s="43">
        <v>8.4100396811917477</v>
      </c>
      <c r="AW29" s="44">
        <v>1.9891494978747225E-2</v>
      </c>
      <c r="AX29" s="45">
        <v>5.3176550715787174</v>
      </c>
    </row>
    <row r="30" spans="1:50" ht="15" customHeight="1" thickBot="1" x14ac:dyDescent="0.3">
      <c r="A30" s="11" t="s">
        <v>70</v>
      </c>
      <c r="B30" s="12">
        <v>9825</v>
      </c>
      <c r="C30" s="13">
        <v>1225</v>
      </c>
      <c r="D30" s="14">
        <v>2984</v>
      </c>
      <c r="E30" s="15">
        <v>5075</v>
      </c>
      <c r="F30" s="16">
        <v>12.5</v>
      </c>
      <c r="G30" s="12">
        <v>30.4</v>
      </c>
      <c r="H30" s="16">
        <v>51.7</v>
      </c>
      <c r="J30" s="71" t="s">
        <v>71</v>
      </c>
      <c r="K30" s="18">
        <v>4456</v>
      </c>
      <c r="L30" s="19">
        <v>4462</v>
      </c>
      <c r="M30" s="19">
        <v>4473</v>
      </c>
      <c r="N30" s="20">
        <v>4478</v>
      </c>
      <c r="O30" s="18">
        <v>4451</v>
      </c>
      <c r="P30" s="19">
        <v>4467</v>
      </c>
      <c r="Q30" s="19">
        <v>4476</v>
      </c>
      <c r="R30" s="20">
        <v>4480</v>
      </c>
      <c r="S30" s="18">
        <v>4457</v>
      </c>
      <c r="T30" s="19">
        <v>4466</v>
      </c>
      <c r="U30" s="19">
        <v>4472</v>
      </c>
      <c r="V30" s="20">
        <v>4482</v>
      </c>
      <c r="W30" s="21"/>
      <c r="Y30" s="71" t="s">
        <v>71</v>
      </c>
      <c r="Z30" s="18">
        <v>4456</v>
      </c>
      <c r="AA30" s="19">
        <v>4462</v>
      </c>
      <c r="AB30" s="19">
        <v>4473</v>
      </c>
      <c r="AC30" s="20">
        <v>4478</v>
      </c>
      <c r="AD30" s="22" t="s">
        <v>12</v>
      </c>
      <c r="AE30" s="18">
        <v>4451</v>
      </c>
      <c r="AF30" s="19">
        <v>4467</v>
      </c>
      <c r="AG30" s="19">
        <v>4476</v>
      </c>
      <c r="AH30" s="20">
        <v>4480</v>
      </c>
      <c r="AI30" s="22" t="s">
        <v>12</v>
      </c>
      <c r="AJ30" s="18">
        <v>4457</v>
      </c>
      <c r="AK30" s="19">
        <v>4466</v>
      </c>
      <c r="AL30" s="19">
        <v>4472</v>
      </c>
      <c r="AM30" s="20">
        <v>4482</v>
      </c>
      <c r="AN30" s="22" t="s">
        <v>12</v>
      </c>
      <c r="AQ30" s="38" t="s">
        <v>28</v>
      </c>
      <c r="AR30" s="46" t="s">
        <v>30</v>
      </c>
      <c r="AS30" s="40">
        <v>13642.680960000003</v>
      </c>
      <c r="AT30" s="63">
        <v>1</v>
      </c>
      <c r="AU30" s="42">
        <v>13642.680960000003</v>
      </c>
      <c r="AV30" s="43">
        <v>9.71388271314534</v>
      </c>
      <c r="AW30" s="44">
        <v>1.4299632088576153E-2</v>
      </c>
      <c r="AX30" s="45">
        <v>5.3176550715787174</v>
      </c>
    </row>
    <row r="31" spans="1:50" ht="15" customHeight="1" thickBot="1" x14ac:dyDescent="0.3">
      <c r="A31" s="11" t="s">
        <v>72</v>
      </c>
      <c r="B31" s="12">
        <v>11916</v>
      </c>
      <c r="C31" s="13">
        <v>1315</v>
      </c>
      <c r="D31" s="14">
        <v>3553</v>
      </c>
      <c r="E31" s="15">
        <v>6195</v>
      </c>
      <c r="F31" s="16">
        <v>11</v>
      </c>
      <c r="G31" s="12">
        <v>29.8</v>
      </c>
      <c r="H31" s="16">
        <v>52</v>
      </c>
      <c r="J31" s="25" t="s">
        <v>33</v>
      </c>
      <c r="K31" s="60">
        <f>H9</f>
        <v>46.8</v>
      </c>
      <c r="L31" s="72">
        <f>H23</f>
        <v>38</v>
      </c>
      <c r="M31" s="72">
        <f>H52</f>
        <v>32.200000000000003</v>
      </c>
      <c r="N31" s="73">
        <f>H66</f>
        <v>43.9</v>
      </c>
      <c r="O31" s="60">
        <f>H7</f>
        <v>45.1</v>
      </c>
      <c r="P31" s="72">
        <f>H37</f>
        <v>24.8</v>
      </c>
      <c r="Q31" s="72">
        <f>H59</f>
        <v>40.1</v>
      </c>
      <c r="R31" s="73">
        <f>H73</f>
        <v>38.9</v>
      </c>
      <c r="S31" s="60">
        <f>H16</f>
        <v>40.200000000000003</v>
      </c>
      <c r="T31" s="72">
        <f>H30</f>
        <v>51.7</v>
      </c>
      <c r="U31" s="72">
        <f>H45</f>
        <v>44.1</v>
      </c>
      <c r="V31" s="73">
        <f>H80</f>
        <v>36.299999999999997</v>
      </c>
      <c r="W31" s="66"/>
      <c r="Y31" s="25" t="s">
        <v>33</v>
      </c>
      <c r="Z31" s="60">
        <f>K31*K42</f>
        <v>379.08</v>
      </c>
      <c r="AA31" s="60">
        <f>L31*L42</f>
        <v>292.60000000000002</v>
      </c>
      <c r="AB31" s="60">
        <f>M31*M42</f>
        <v>180.32</v>
      </c>
      <c r="AC31" s="60">
        <f>N31*N42</f>
        <v>259.01</v>
      </c>
      <c r="AD31" s="30">
        <f>AVERAGE(Z31:AC31)</f>
        <v>277.7525</v>
      </c>
      <c r="AE31" s="60">
        <f t="shared" ref="AE31:AH36" si="43">O31*O42</f>
        <v>193.93</v>
      </c>
      <c r="AF31" s="60">
        <f t="shared" si="43"/>
        <v>181.04</v>
      </c>
      <c r="AG31" s="60">
        <f t="shared" si="43"/>
        <v>244.60999999999999</v>
      </c>
      <c r="AH31" s="60">
        <f t="shared" si="43"/>
        <v>213.95</v>
      </c>
      <c r="AI31" s="30">
        <f>AVERAGE(AE31:AH31)</f>
        <v>208.38249999999999</v>
      </c>
      <c r="AJ31" s="60">
        <f t="shared" ref="AJ31:AM36" si="44">S31*S42</f>
        <v>341.70000000000005</v>
      </c>
      <c r="AK31" s="60">
        <f t="shared" si="44"/>
        <v>620.40000000000009</v>
      </c>
      <c r="AL31" s="60">
        <f t="shared" si="44"/>
        <v>185.22000000000003</v>
      </c>
      <c r="AM31" s="60">
        <f t="shared" si="44"/>
        <v>221.42999999999998</v>
      </c>
      <c r="AN31" s="30">
        <f>AVERAGE(AJ31:AM31)</f>
        <v>342.18750000000006</v>
      </c>
      <c r="AQ31" s="48" t="s">
        <v>29</v>
      </c>
      <c r="AR31" s="49" t="s">
        <v>30</v>
      </c>
      <c r="AS31" s="50">
        <v>43380.006322500005</v>
      </c>
      <c r="AT31" s="64">
        <v>1</v>
      </c>
      <c r="AU31" s="52">
        <v>43380.006322500005</v>
      </c>
      <c r="AV31" s="53">
        <v>52.346653610490492</v>
      </c>
      <c r="AW31" s="54" t="s">
        <v>36</v>
      </c>
      <c r="AX31" s="55">
        <v>5.3176550715787174</v>
      </c>
    </row>
    <row r="32" spans="1:50" x14ac:dyDescent="0.25">
      <c r="A32" s="31" t="s">
        <v>73</v>
      </c>
      <c r="B32" s="12">
        <v>14864</v>
      </c>
      <c r="C32" s="13">
        <v>1757</v>
      </c>
      <c r="D32" s="14">
        <v>4957</v>
      </c>
      <c r="E32" s="15">
        <v>6894</v>
      </c>
      <c r="F32" s="16">
        <v>11.8</v>
      </c>
      <c r="G32" s="12">
        <v>33.299999999999997</v>
      </c>
      <c r="H32" s="16">
        <v>46.4</v>
      </c>
      <c r="J32" s="32" t="s">
        <v>17</v>
      </c>
      <c r="K32" s="60">
        <f t="shared" ref="K32:K37" si="45">H10</f>
        <v>46.4</v>
      </c>
      <c r="L32" s="72">
        <f t="shared" ref="L32:L37" si="46">H24</f>
        <v>31.4</v>
      </c>
      <c r="M32" s="72">
        <f t="shared" ref="M32:M37" si="47">H53</f>
        <v>23.3</v>
      </c>
      <c r="N32" s="73">
        <f t="shared" ref="N32:N37" si="48">H67</f>
        <v>49.2</v>
      </c>
      <c r="O32" s="60">
        <f t="shared" ref="O32:O37" si="49">H8</f>
        <v>27.7</v>
      </c>
      <c r="P32" s="72">
        <f t="shared" ref="P32:P37" si="50">H38</f>
        <v>26.1</v>
      </c>
      <c r="Q32" s="72">
        <f t="shared" ref="Q32:Q37" si="51">H60</f>
        <v>46.8</v>
      </c>
      <c r="R32" s="73">
        <f t="shared" ref="R32:R37" si="52">H74</f>
        <v>37.1</v>
      </c>
      <c r="S32" s="60">
        <f t="shared" ref="S32:S37" si="53">H17</f>
        <v>47.3</v>
      </c>
      <c r="T32" s="72">
        <f t="shared" ref="T32:T37" si="54">H31</f>
        <v>52</v>
      </c>
      <c r="U32" s="72">
        <f t="shared" ref="U32:U37" si="55">H46</f>
        <v>41.8</v>
      </c>
      <c r="V32" s="73">
        <f t="shared" ref="V32:V37" si="56">H81</f>
        <v>43.4</v>
      </c>
      <c r="W32" s="66"/>
      <c r="Y32" s="32" t="s">
        <v>17</v>
      </c>
      <c r="Z32" s="60">
        <f t="shared" ref="Z32:AC37" si="57">K32*K43</f>
        <v>324.8</v>
      </c>
      <c r="AA32" s="60">
        <f t="shared" si="57"/>
        <v>163.28</v>
      </c>
      <c r="AB32" s="60">
        <f t="shared" si="57"/>
        <v>116.5</v>
      </c>
      <c r="AC32" s="60">
        <f t="shared" si="57"/>
        <v>275.52</v>
      </c>
      <c r="AD32" s="30">
        <f t="shared" ref="AD32:AD37" si="58">AVERAGE(Z32:AC32)</f>
        <v>220.02500000000001</v>
      </c>
      <c r="AE32" s="60">
        <f t="shared" si="43"/>
        <v>91.41</v>
      </c>
      <c r="AF32" s="60">
        <f t="shared" si="43"/>
        <v>211.41</v>
      </c>
      <c r="AG32" s="60">
        <f t="shared" si="43"/>
        <v>248.03999999999996</v>
      </c>
      <c r="AH32" s="60">
        <f t="shared" si="43"/>
        <v>237.44000000000003</v>
      </c>
      <c r="AI32" s="30">
        <f t="shared" ref="AI32:AI37" si="59">AVERAGE(AE32:AH32)</f>
        <v>197.07499999999999</v>
      </c>
      <c r="AJ32" s="60">
        <f t="shared" si="44"/>
        <v>321.64</v>
      </c>
      <c r="AK32" s="60">
        <f t="shared" si="44"/>
        <v>665.6</v>
      </c>
      <c r="AL32" s="60">
        <f t="shared" si="44"/>
        <v>275.87999999999994</v>
      </c>
      <c r="AM32" s="60">
        <f t="shared" si="44"/>
        <v>243.03999999999996</v>
      </c>
      <c r="AN32" s="30">
        <f t="shared" ref="AN32:AN37" si="60">AVERAGE(AJ32:AM32)</f>
        <v>376.53999999999996</v>
      </c>
    </row>
    <row r="33" spans="1:50" ht="15.75" thickBot="1" x14ac:dyDescent="0.3">
      <c r="A33" s="31" t="s">
        <v>74</v>
      </c>
      <c r="B33" s="12">
        <v>10369</v>
      </c>
      <c r="C33" s="13">
        <v>1124</v>
      </c>
      <c r="D33" s="14">
        <v>2967</v>
      </c>
      <c r="E33" s="15">
        <v>5131</v>
      </c>
      <c r="F33" s="16">
        <v>10.8</v>
      </c>
      <c r="G33" s="12">
        <v>28.6</v>
      </c>
      <c r="H33" s="16">
        <v>49.5</v>
      </c>
      <c r="J33" s="32" t="s">
        <v>27</v>
      </c>
      <c r="K33" s="60">
        <f t="shared" si="45"/>
        <v>45.6</v>
      </c>
      <c r="L33" s="72">
        <f t="shared" si="46"/>
        <v>27.1</v>
      </c>
      <c r="M33" s="72">
        <f t="shared" si="47"/>
        <v>13.9</v>
      </c>
      <c r="N33" s="73">
        <f t="shared" si="48"/>
        <v>40.4</v>
      </c>
      <c r="O33" s="60">
        <f t="shared" si="49"/>
        <v>46.8</v>
      </c>
      <c r="P33" s="72">
        <f t="shared" si="50"/>
        <v>46.9</v>
      </c>
      <c r="Q33" s="72">
        <f t="shared" si="51"/>
        <v>30.8</v>
      </c>
      <c r="R33" s="73">
        <f t="shared" si="52"/>
        <v>8.67</v>
      </c>
      <c r="S33" s="60">
        <f t="shared" si="53"/>
        <v>28.3</v>
      </c>
      <c r="T33" s="72">
        <f t="shared" si="54"/>
        <v>46.4</v>
      </c>
      <c r="U33" s="72">
        <f t="shared" si="55"/>
        <v>40.799999999999997</v>
      </c>
      <c r="V33" s="73">
        <f t="shared" si="56"/>
        <v>36.6</v>
      </c>
      <c r="W33" s="66"/>
      <c r="Y33" s="32" t="s">
        <v>27</v>
      </c>
      <c r="Z33" s="60">
        <f t="shared" si="57"/>
        <v>259.92</v>
      </c>
      <c r="AA33" s="60">
        <f t="shared" si="57"/>
        <v>246.61</v>
      </c>
      <c r="AB33" s="60">
        <f t="shared" si="57"/>
        <v>75.06</v>
      </c>
      <c r="AC33" s="60">
        <f t="shared" si="57"/>
        <v>218.16</v>
      </c>
      <c r="AD33" s="30">
        <f t="shared" si="58"/>
        <v>199.9375</v>
      </c>
      <c r="AE33" s="60">
        <f t="shared" si="43"/>
        <v>131.04</v>
      </c>
      <c r="AF33" s="60">
        <f t="shared" si="43"/>
        <v>286.08999999999997</v>
      </c>
      <c r="AG33" s="60">
        <f t="shared" si="43"/>
        <v>166.32000000000002</v>
      </c>
      <c r="AH33" s="60">
        <f t="shared" si="43"/>
        <v>71.093999999999994</v>
      </c>
      <c r="AI33" s="30">
        <f t="shared" si="59"/>
        <v>163.63600000000002</v>
      </c>
      <c r="AJ33" s="60">
        <f t="shared" si="44"/>
        <v>206.59</v>
      </c>
      <c r="AK33" s="60">
        <f t="shared" si="44"/>
        <v>538.24</v>
      </c>
      <c r="AL33" s="60">
        <f t="shared" si="44"/>
        <v>212.16</v>
      </c>
      <c r="AM33" s="60">
        <f t="shared" si="44"/>
        <v>175.68</v>
      </c>
      <c r="AN33" s="30">
        <f t="shared" si="60"/>
        <v>283.16750000000002</v>
      </c>
      <c r="AQ33" s="23" t="s">
        <v>15</v>
      </c>
      <c r="AU33" s="12"/>
    </row>
    <row r="34" spans="1:50" x14ac:dyDescent="0.25">
      <c r="A34" s="31" t="s">
        <v>75</v>
      </c>
      <c r="B34" s="12">
        <v>13306</v>
      </c>
      <c r="C34" s="13">
        <v>1517</v>
      </c>
      <c r="D34" s="14">
        <v>3659</v>
      </c>
      <c r="E34" s="15">
        <v>6128</v>
      </c>
      <c r="F34" s="16">
        <v>11.4</v>
      </c>
      <c r="G34" s="12">
        <v>27.5</v>
      </c>
      <c r="H34" s="16">
        <v>46.1</v>
      </c>
      <c r="J34" s="32" t="s">
        <v>32</v>
      </c>
      <c r="K34" s="60">
        <f t="shared" si="45"/>
        <v>43.8</v>
      </c>
      <c r="L34" s="72">
        <f t="shared" si="46"/>
        <v>34.6</v>
      </c>
      <c r="M34" s="72">
        <f t="shared" si="47"/>
        <v>33.799999999999997</v>
      </c>
      <c r="N34" s="73">
        <f t="shared" si="48"/>
        <v>41</v>
      </c>
      <c r="O34" s="60">
        <f t="shared" si="49"/>
        <v>46.4</v>
      </c>
      <c r="P34" s="72">
        <f t="shared" si="50"/>
        <v>36</v>
      </c>
      <c r="Q34" s="72">
        <f t="shared" si="51"/>
        <v>31.7</v>
      </c>
      <c r="R34" s="73">
        <f t="shared" si="52"/>
        <v>38.4</v>
      </c>
      <c r="S34" s="60">
        <f t="shared" si="53"/>
        <v>38</v>
      </c>
      <c r="T34" s="72">
        <f t="shared" si="54"/>
        <v>49.5</v>
      </c>
      <c r="U34" s="72">
        <f t="shared" si="55"/>
        <v>40.799999999999997</v>
      </c>
      <c r="V34" s="73">
        <f t="shared" si="56"/>
        <v>40.5</v>
      </c>
      <c r="W34" s="66"/>
      <c r="Y34" s="32" t="s">
        <v>32</v>
      </c>
      <c r="Z34" s="60">
        <f t="shared" si="57"/>
        <v>385.44</v>
      </c>
      <c r="AA34" s="60">
        <f t="shared" si="57"/>
        <v>235.28</v>
      </c>
      <c r="AB34" s="60">
        <f t="shared" si="57"/>
        <v>209.56</v>
      </c>
      <c r="AC34" s="60">
        <f t="shared" si="57"/>
        <v>258.3</v>
      </c>
      <c r="AD34" s="30">
        <f t="shared" si="58"/>
        <v>272.14499999999998</v>
      </c>
      <c r="AE34" s="60">
        <f t="shared" si="43"/>
        <v>167.04</v>
      </c>
      <c r="AF34" s="60">
        <f t="shared" si="43"/>
        <v>277.2</v>
      </c>
      <c r="AG34" s="60">
        <f t="shared" si="43"/>
        <v>142.65</v>
      </c>
      <c r="AH34" s="60">
        <f t="shared" si="43"/>
        <v>276.48</v>
      </c>
      <c r="AI34" s="30">
        <f t="shared" si="59"/>
        <v>215.8425</v>
      </c>
      <c r="AJ34" s="60">
        <f t="shared" si="44"/>
        <v>326.8</v>
      </c>
      <c r="AK34" s="60">
        <f t="shared" si="44"/>
        <v>485.1</v>
      </c>
      <c r="AL34" s="60">
        <f t="shared" si="44"/>
        <v>248.87999999999997</v>
      </c>
      <c r="AM34" s="60">
        <f t="shared" si="44"/>
        <v>186.29999999999998</v>
      </c>
      <c r="AN34" s="30">
        <f t="shared" si="60"/>
        <v>311.77</v>
      </c>
      <c r="AQ34" s="74" t="s">
        <v>18</v>
      </c>
      <c r="AR34" s="36" t="s">
        <v>76</v>
      </c>
      <c r="AS34" s="35" t="s">
        <v>77</v>
      </c>
      <c r="AT34" s="36" t="s">
        <v>78</v>
      </c>
      <c r="AU34" s="75" t="s">
        <v>79</v>
      </c>
      <c r="AV34" s="36" t="s">
        <v>20</v>
      </c>
      <c r="AW34" s="36" t="s">
        <v>22</v>
      </c>
      <c r="AX34" s="35" t="s">
        <v>23</v>
      </c>
    </row>
    <row r="35" spans="1:50" x14ac:dyDescent="0.25">
      <c r="A35" s="31" t="s">
        <v>80</v>
      </c>
      <c r="B35" s="12">
        <v>12422</v>
      </c>
      <c r="C35" s="13">
        <v>1409</v>
      </c>
      <c r="D35" s="14">
        <v>3757</v>
      </c>
      <c r="E35" s="15">
        <v>6267</v>
      </c>
      <c r="F35" s="16">
        <v>11.3</v>
      </c>
      <c r="G35" s="12">
        <v>30.2</v>
      </c>
      <c r="H35" s="16">
        <v>50.5</v>
      </c>
      <c r="J35" s="32" t="s">
        <v>35</v>
      </c>
      <c r="K35" s="60">
        <f t="shared" si="45"/>
        <v>32.1</v>
      </c>
      <c r="L35" s="72">
        <f t="shared" si="46"/>
        <v>48.3</v>
      </c>
      <c r="M35" s="72">
        <f t="shared" si="47"/>
        <v>30.1</v>
      </c>
      <c r="N35" s="73">
        <f t="shared" si="48"/>
        <v>47</v>
      </c>
      <c r="O35" s="60">
        <f t="shared" si="49"/>
        <v>45.6</v>
      </c>
      <c r="P35" s="72">
        <f t="shared" si="50"/>
        <v>5.84</v>
      </c>
      <c r="Q35" s="72">
        <f t="shared" si="51"/>
        <v>36.200000000000003</v>
      </c>
      <c r="R35" s="73">
        <f t="shared" si="52"/>
        <v>42.9</v>
      </c>
      <c r="S35" s="60">
        <f t="shared" si="53"/>
        <v>41.7</v>
      </c>
      <c r="T35" s="72">
        <f t="shared" si="54"/>
        <v>46.1</v>
      </c>
      <c r="U35" s="72">
        <f t="shared" si="55"/>
        <v>37.1</v>
      </c>
      <c r="V35" s="73">
        <f t="shared" si="56"/>
        <v>35.6</v>
      </c>
      <c r="W35" s="66"/>
      <c r="Y35" s="32" t="s">
        <v>35</v>
      </c>
      <c r="Z35" s="60">
        <f t="shared" si="57"/>
        <v>288.90000000000003</v>
      </c>
      <c r="AA35" s="60">
        <f t="shared" si="57"/>
        <v>357.42</v>
      </c>
      <c r="AB35" s="60">
        <f t="shared" si="57"/>
        <v>186.62</v>
      </c>
      <c r="AC35" s="60">
        <f t="shared" si="57"/>
        <v>329</v>
      </c>
      <c r="AD35" s="30">
        <f t="shared" si="58"/>
        <v>290.48500000000001</v>
      </c>
      <c r="AE35" s="60">
        <f t="shared" si="43"/>
        <v>127.67999999999999</v>
      </c>
      <c r="AF35" s="60">
        <f t="shared" si="43"/>
        <v>46.136000000000003</v>
      </c>
      <c r="AG35" s="60">
        <f t="shared" si="43"/>
        <v>184.62</v>
      </c>
      <c r="AH35" s="60">
        <f t="shared" si="43"/>
        <v>386.09999999999997</v>
      </c>
      <c r="AI35" s="30">
        <f t="shared" si="59"/>
        <v>186.13400000000001</v>
      </c>
      <c r="AJ35" s="60">
        <f t="shared" si="44"/>
        <v>346.11000000000007</v>
      </c>
      <c r="AK35" s="60">
        <f t="shared" si="44"/>
        <v>557.80999999999995</v>
      </c>
      <c r="AL35" s="60">
        <f t="shared" si="44"/>
        <v>192.92000000000002</v>
      </c>
      <c r="AM35" s="60">
        <f t="shared" si="44"/>
        <v>167.32000000000002</v>
      </c>
      <c r="AN35" s="30">
        <f t="shared" si="60"/>
        <v>316.04000000000002</v>
      </c>
      <c r="AQ35" s="76" t="s">
        <v>28</v>
      </c>
      <c r="AR35" s="77">
        <v>33.349999999999994</v>
      </c>
      <c r="AS35" s="78">
        <v>6.669999999999999</v>
      </c>
      <c r="AT35" s="77">
        <v>0.42418750000000011</v>
      </c>
      <c r="AU35" s="79" t="s">
        <v>81</v>
      </c>
      <c r="AV35" s="80">
        <v>2</v>
      </c>
      <c r="AW35" s="81">
        <v>19.60871014331741</v>
      </c>
      <c r="AX35" s="82">
        <v>1.6541743229239359E-4</v>
      </c>
    </row>
    <row r="36" spans="1:50" x14ac:dyDescent="0.25">
      <c r="A36" s="31" t="s">
        <v>82</v>
      </c>
      <c r="B36" s="12">
        <v>13277</v>
      </c>
      <c r="C36" s="13">
        <v>1864</v>
      </c>
      <c r="D36" s="14">
        <v>4094</v>
      </c>
      <c r="E36" s="15">
        <v>6236</v>
      </c>
      <c r="F36" s="16">
        <v>14</v>
      </c>
      <c r="G36" s="12">
        <v>30.8</v>
      </c>
      <c r="H36" s="16">
        <v>47</v>
      </c>
      <c r="J36" s="32" t="s">
        <v>38</v>
      </c>
      <c r="K36" s="60">
        <f t="shared" si="45"/>
        <v>13.6</v>
      </c>
      <c r="L36" s="72">
        <f t="shared" si="46"/>
        <v>22.6</v>
      </c>
      <c r="M36" s="72">
        <f t="shared" si="47"/>
        <v>23.9</v>
      </c>
      <c r="N36" s="73">
        <f t="shared" si="48"/>
        <v>46.7</v>
      </c>
      <c r="O36" s="60">
        <f t="shared" si="49"/>
        <v>43.8</v>
      </c>
      <c r="P36" s="72">
        <f t="shared" si="50"/>
        <v>20.9</v>
      </c>
      <c r="Q36" s="72">
        <f t="shared" si="51"/>
        <v>38.799999999999997</v>
      </c>
      <c r="R36" s="73">
        <f t="shared" si="52"/>
        <v>36.200000000000003</v>
      </c>
      <c r="S36" s="60">
        <f t="shared" si="53"/>
        <v>40.1</v>
      </c>
      <c r="T36" s="72">
        <f t="shared" si="54"/>
        <v>50.5</v>
      </c>
      <c r="U36" s="72">
        <f t="shared" si="55"/>
        <v>45.1</v>
      </c>
      <c r="V36" s="73">
        <f t="shared" si="56"/>
        <v>30.2</v>
      </c>
      <c r="W36" s="66"/>
      <c r="Y36" s="32" t="s">
        <v>38</v>
      </c>
      <c r="Z36" s="60">
        <f t="shared" si="57"/>
        <v>0</v>
      </c>
      <c r="AA36" s="60">
        <f t="shared" si="57"/>
        <v>0</v>
      </c>
      <c r="AB36" s="60">
        <f t="shared" si="57"/>
        <v>0</v>
      </c>
      <c r="AC36" s="60">
        <f t="shared" si="57"/>
        <v>0</v>
      </c>
      <c r="AD36" s="30">
        <f t="shared" si="58"/>
        <v>0</v>
      </c>
      <c r="AE36" s="60">
        <f t="shared" si="43"/>
        <v>0</v>
      </c>
      <c r="AF36" s="60">
        <f t="shared" si="43"/>
        <v>0</v>
      </c>
      <c r="AG36" s="60">
        <f t="shared" si="43"/>
        <v>0</v>
      </c>
      <c r="AH36" s="60">
        <f t="shared" si="43"/>
        <v>0</v>
      </c>
      <c r="AI36" s="30">
        <f t="shared" si="59"/>
        <v>0</v>
      </c>
      <c r="AJ36" s="60">
        <f t="shared" si="44"/>
        <v>0</v>
      </c>
      <c r="AK36" s="60">
        <f t="shared" si="44"/>
        <v>0</v>
      </c>
      <c r="AL36" s="60">
        <f t="shared" si="44"/>
        <v>0</v>
      </c>
      <c r="AM36" s="60">
        <f t="shared" si="44"/>
        <v>0</v>
      </c>
      <c r="AN36" s="30">
        <f t="shared" si="60"/>
        <v>0</v>
      </c>
      <c r="AQ36" s="76" t="s">
        <v>29</v>
      </c>
      <c r="AR36" s="77">
        <v>29.15</v>
      </c>
      <c r="AS36" s="78">
        <v>5.83</v>
      </c>
      <c r="AT36" s="77">
        <v>4.7312499999999855E-2</v>
      </c>
      <c r="AU36" s="79" t="s">
        <v>83</v>
      </c>
      <c r="AV36" s="80">
        <v>12</v>
      </c>
      <c r="AW36" s="80"/>
      <c r="AX36" s="83"/>
    </row>
    <row r="37" spans="1:50" ht="15.75" thickBot="1" x14ac:dyDescent="0.3">
      <c r="A37" s="6" t="s">
        <v>84</v>
      </c>
      <c r="B37" s="12">
        <v>8549</v>
      </c>
      <c r="C37" s="13">
        <v>721</v>
      </c>
      <c r="D37" s="14">
        <v>1434</v>
      </c>
      <c r="E37" s="15">
        <v>2119</v>
      </c>
      <c r="F37" s="16">
        <v>8.43</v>
      </c>
      <c r="G37" s="12">
        <v>16.8</v>
      </c>
      <c r="H37" s="16">
        <v>24.8</v>
      </c>
      <c r="J37" s="56" t="s">
        <v>40</v>
      </c>
      <c r="K37" s="60">
        <f t="shared" si="45"/>
        <v>10.199999999999999</v>
      </c>
      <c r="L37" s="72">
        <f t="shared" si="46"/>
        <v>40.200000000000003</v>
      </c>
      <c r="M37" s="72">
        <f t="shared" si="47"/>
        <v>34.6</v>
      </c>
      <c r="N37" s="73">
        <f t="shared" si="48"/>
        <v>32.200000000000003</v>
      </c>
      <c r="O37" s="60">
        <f t="shared" si="49"/>
        <v>32.1</v>
      </c>
      <c r="P37" s="72">
        <f t="shared" si="50"/>
        <v>48</v>
      </c>
      <c r="Q37" s="72">
        <f t="shared" si="51"/>
        <v>43</v>
      </c>
      <c r="R37" s="73">
        <f t="shared" si="52"/>
        <v>40.700000000000003</v>
      </c>
      <c r="S37" s="60">
        <f t="shared" si="53"/>
        <v>42.3</v>
      </c>
      <c r="T37" s="72">
        <f t="shared" si="54"/>
        <v>47</v>
      </c>
      <c r="U37" s="72">
        <f t="shared" si="55"/>
        <v>47.4</v>
      </c>
      <c r="V37" s="73">
        <f t="shared" si="56"/>
        <v>41.4</v>
      </c>
      <c r="W37" s="66"/>
      <c r="Y37" s="56" t="s">
        <v>40</v>
      </c>
      <c r="Z37" s="60">
        <f t="shared" si="57"/>
        <v>0</v>
      </c>
      <c r="AA37" s="60">
        <f t="shared" si="57"/>
        <v>0</v>
      </c>
      <c r="AB37" s="60">
        <f t="shared" si="57"/>
        <v>0</v>
      </c>
      <c r="AC37" s="60">
        <f t="shared" si="57"/>
        <v>0</v>
      </c>
      <c r="AD37" s="30">
        <f t="shared" si="58"/>
        <v>0</v>
      </c>
      <c r="AE37" s="60" t="e">
        <f>O37*P49</f>
        <v>#VALUE!</v>
      </c>
      <c r="AF37" s="60">
        <f>P37*Q49</f>
        <v>2653632</v>
      </c>
      <c r="AG37" s="60">
        <f>Q37*R49</f>
        <v>76564160.302499995</v>
      </c>
      <c r="AH37" s="60">
        <f>R37*S49</f>
        <v>1292988.125</v>
      </c>
      <c r="AI37" s="30" t="e">
        <f t="shared" si="59"/>
        <v>#VALUE!</v>
      </c>
      <c r="AJ37" s="60">
        <f>S37*T49</f>
        <v>56790.922500000001</v>
      </c>
      <c r="AK37" s="60" t="e">
        <f>T37*#REF!</f>
        <v>#REF!</v>
      </c>
      <c r="AL37" s="60">
        <f>U37*U48</f>
        <v>0</v>
      </c>
      <c r="AM37" s="60">
        <f>V37*V48</f>
        <v>0</v>
      </c>
      <c r="AN37" s="30" t="e">
        <f t="shared" si="60"/>
        <v>#REF!</v>
      </c>
      <c r="AQ37" s="84" t="s">
        <v>30</v>
      </c>
      <c r="AR37" s="85">
        <v>37.724999999999994</v>
      </c>
      <c r="AS37" s="86">
        <v>7.544999999999999</v>
      </c>
      <c r="AT37" s="85">
        <v>9.1062500000000157E-2</v>
      </c>
      <c r="AU37" s="87" t="s">
        <v>85</v>
      </c>
      <c r="AV37" s="88">
        <v>14</v>
      </c>
      <c r="AW37" s="88"/>
      <c r="AX37" s="89"/>
    </row>
    <row r="38" spans="1:50" x14ac:dyDescent="0.25">
      <c r="A38" s="6" t="s">
        <v>86</v>
      </c>
      <c r="B38" s="12">
        <v>8159</v>
      </c>
      <c r="C38" s="13">
        <v>688</v>
      </c>
      <c r="D38" s="14">
        <v>1365</v>
      </c>
      <c r="E38" s="15">
        <v>2130</v>
      </c>
      <c r="F38" s="16">
        <v>8.43</v>
      </c>
      <c r="G38" s="12">
        <v>16.7</v>
      </c>
      <c r="H38" s="16">
        <v>26.1</v>
      </c>
      <c r="AQ38" s="90"/>
      <c r="AR38" s="12"/>
      <c r="AS38" s="24"/>
      <c r="AT38" s="12"/>
    </row>
    <row r="39" spans="1:50" ht="15.75" thickBot="1" x14ac:dyDescent="0.3">
      <c r="A39" s="6" t="s">
        <v>87</v>
      </c>
      <c r="B39" s="12">
        <v>12683</v>
      </c>
      <c r="C39" s="13">
        <v>2021</v>
      </c>
      <c r="D39" s="14">
        <v>3850</v>
      </c>
      <c r="E39" s="15">
        <v>5949</v>
      </c>
      <c r="F39" s="16">
        <v>15.9</v>
      </c>
      <c r="G39" s="12">
        <v>30.4</v>
      </c>
      <c r="H39" s="16">
        <v>46.9</v>
      </c>
      <c r="Y39" s="23" t="s">
        <v>88</v>
      </c>
      <c r="Z39" s="91"/>
      <c r="AA39" s="91"/>
      <c r="AB39" s="91"/>
      <c r="AC39" s="91"/>
      <c r="AE39" s="29"/>
      <c r="AF39" s="29"/>
      <c r="AG39" s="29"/>
      <c r="AH39" s="29"/>
      <c r="AI39" s="29"/>
      <c r="AJ39" s="23" t="s">
        <v>88</v>
      </c>
      <c r="AK39" s="91"/>
      <c r="AL39" s="91"/>
      <c r="AM39" s="91"/>
      <c r="AQ39" s="92" t="s">
        <v>41</v>
      </c>
      <c r="AR39" s="12"/>
      <c r="AS39" s="24"/>
      <c r="AT39" s="12"/>
      <c r="AX39" s="23"/>
    </row>
    <row r="40" spans="1:50" x14ac:dyDescent="0.25">
      <c r="A40" t="s">
        <v>89</v>
      </c>
      <c r="B40" s="12">
        <v>11755</v>
      </c>
      <c r="C40" s="13">
        <v>1890</v>
      </c>
      <c r="D40" s="14">
        <v>4349</v>
      </c>
      <c r="E40" s="15">
        <v>4228</v>
      </c>
      <c r="F40" s="16">
        <v>16.100000000000001</v>
      </c>
      <c r="G40" s="12">
        <v>37</v>
      </c>
      <c r="H40" s="16">
        <v>36</v>
      </c>
      <c r="Y40" s="93" t="s">
        <v>11</v>
      </c>
      <c r="Z40" s="94" t="s">
        <v>28</v>
      </c>
      <c r="AA40" s="95" t="s">
        <v>29</v>
      </c>
      <c r="AB40" s="95" t="s">
        <v>30</v>
      </c>
      <c r="AC40" s="94" t="s">
        <v>28</v>
      </c>
      <c r="AE40" s="93" t="s">
        <v>11</v>
      </c>
      <c r="AF40" s="6" t="s">
        <v>33</v>
      </c>
      <c r="AI40" s="29"/>
      <c r="AJ40" s="93" t="s">
        <v>11</v>
      </c>
      <c r="AK40" s="94" t="s">
        <v>28</v>
      </c>
      <c r="AL40" s="95" t="s">
        <v>29</v>
      </c>
      <c r="AM40" s="95" t="s">
        <v>30</v>
      </c>
      <c r="AQ40" s="74" t="s">
        <v>18</v>
      </c>
      <c r="AR40" s="36" t="s">
        <v>76</v>
      </c>
      <c r="AS40" s="35" t="s">
        <v>77</v>
      </c>
      <c r="AT40" s="36" t="s">
        <v>78</v>
      </c>
      <c r="AU40" s="75" t="s">
        <v>79</v>
      </c>
      <c r="AV40" s="36" t="s">
        <v>20</v>
      </c>
      <c r="AW40" s="36" t="s">
        <v>22</v>
      </c>
      <c r="AX40" s="35" t="s">
        <v>23</v>
      </c>
    </row>
    <row r="41" spans="1:50" x14ac:dyDescent="0.25">
      <c r="A41" t="s">
        <v>90</v>
      </c>
      <c r="B41" s="12">
        <v>16901</v>
      </c>
      <c r="C41" s="13">
        <v>384</v>
      </c>
      <c r="D41" s="14">
        <v>606</v>
      </c>
      <c r="E41" s="15">
        <v>987</v>
      </c>
      <c r="F41" s="16">
        <v>2.27</v>
      </c>
      <c r="G41" s="12">
        <v>3.59</v>
      </c>
      <c r="H41" s="16">
        <v>5.84</v>
      </c>
      <c r="J41" s="96" t="s">
        <v>91</v>
      </c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Y41" s="97" t="s">
        <v>14</v>
      </c>
      <c r="Z41" s="98">
        <v>118.21249999999998</v>
      </c>
      <c r="AA41" s="99">
        <v>80.78725</v>
      </c>
      <c r="AB41" s="99">
        <v>124.0825</v>
      </c>
      <c r="AC41" s="98">
        <v>118.21249999999998</v>
      </c>
      <c r="AE41" s="6" t="s">
        <v>28</v>
      </c>
      <c r="AF41" s="6" t="s">
        <v>29</v>
      </c>
      <c r="AG41" s="6" t="s">
        <v>30</v>
      </c>
      <c r="AH41" s="6" t="s">
        <v>28</v>
      </c>
      <c r="AI41" s="29"/>
      <c r="AJ41" s="97" t="s">
        <v>14</v>
      </c>
      <c r="AK41" s="98">
        <f>Z41*1000</f>
        <v>118212.49999999997</v>
      </c>
      <c r="AL41" s="98">
        <f t="shared" ref="AL41:AM47" si="61">AA41*1000</f>
        <v>80787.25</v>
      </c>
      <c r="AM41" s="98">
        <f t="shared" si="61"/>
        <v>124082.5</v>
      </c>
      <c r="AQ41" s="76" t="s">
        <v>28</v>
      </c>
      <c r="AR41" s="77">
        <v>515.78150000000005</v>
      </c>
      <c r="AS41" s="78">
        <v>103.15630000000002</v>
      </c>
      <c r="AT41" s="77">
        <v>223.53973469999619</v>
      </c>
      <c r="AU41" s="100" t="s">
        <v>81</v>
      </c>
      <c r="AV41" s="80">
        <v>2</v>
      </c>
      <c r="AW41" s="81">
        <v>12.914619303920526</v>
      </c>
      <c r="AX41" s="82">
        <v>1.0188772717679704E-3</v>
      </c>
    </row>
    <row r="42" spans="1:50" x14ac:dyDescent="0.25">
      <c r="A42" t="s">
        <v>92</v>
      </c>
      <c r="B42" s="12">
        <v>15180</v>
      </c>
      <c r="C42" s="13">
        <v>1415</v>
      </c>
      <c r="D42" s="14">
        <v>2419</v>
      </c>
      <c r="E42" s="15">
        <v>3173</v>
      </c>
      <c r="F42" s="16">
        <v>9.32</v>
      </c>
      <c r="G42" s="12">
        <v>15.9</v>
      </c>
      <c r="H42" s="16">
        <v>20.9</v>
      </c>
      <c r="J42" s="101" t="s">
        <v>33</v>
      </c>
      <c r="K42" s="29">
        <v>8.1</v>
      </c>
      <c r="L42" s="29">
        <v>7.7</v>
      </c>
      <c r="M42" s="29">
        <v>5.6</v>
      </c>
      <c r="N42" s="29">
        <v>5.9</v>
      </c>
      <c r="O42" s="29">
        <v>4.3</v>
      </c>
      <c r="P42" s="29">
        <v>7.3</v>
      </c>
      <c r="Q42" s="29">
        <v>6.1</v>
      </c>
      <c r="R42" s="29">
        <v>5.5</v>
      </c>
      <c r="S42" s="29">
        <v>8.5</v>
      </c>
      <c r="T42" s="29">
        <v>12</v>
      </c>
      <c r="U42" s="29">
        <v>4.2</v>
      </c>
      <c r="V42" s="29">
        <v>6.1</v>
      </c>
      <c r="W42" s="29"/>
      <c r="Y42" s="32" t="s">
        <v>17</v>
      </c>
      <c r="Z42" s="98">
        <v>89.125</v>
      </c>
      <c r="AA42" s="99">
        <v>73.223249999999993</v>
      </c>
      <c r="AB42" s="99">
        <v>113.925</v>
      </c>
      <c r="AC42" s="98">
        <v>89.125</v>
      </c>
      <c r="AE42">
        <v>132.83999999999997</v>
      </c>
      <c r="AF42">
        <v>51.599999999999994</v>
      </c>
      <c r="AG42">
        <v>160.64999999999998</v>
      </c>
      <c r="AH42">
        <v>132.83999999999997</v>
      </c>
      <c r="AI42" s="29"/>
      <c r="AJ42" s="32" t="s">
        <v>17</v>
      </c>
      <c r="AK42" s="98">
        <f t="shared" ref="AK42:AK47" si="62">Z42*1000</f>
        <v>89125</v>
      </c>
      <c r="AL42" s="98">
        <f t="shared" si="61"/>
        <v>73223.25</v>
      </c>
      <c r="AM42" s="98">
        <f t="shared" si="61"/>
        <v>113925</v>
      </c>
      <c r="AQ42" s="76" t="s">
        <v>29</v>
      </c>
      <c r="AR42" s="77">
        <v>363.62624999999997</v>
      </c>
      <c r="AS42" s="78">
        <v>72.725249999999988</v>
      </c>
      <c r="AT42" s="77">
        <v>113.93283553125093</v>
      </c>
      <c r="AU42" s="100" t="s">
        <v>83</v>
      </c>
      <c r="AV42" s="80">
        <v>12</v>
      </c>
      <c r="AW42" s="80"/>
      <c r="AX42" s="83"/>
    </row>
    <row r="43" spans="1:50" ht="15.75" thickBot="1" x14ac:dyDescent="0.3">
      <c r="A43" t="s">
        <v>93</v>
      </c>
      <c r="B43" s="12">
        <v>13290</v>
      </c>
      <c r="C43" s="13">
        <v>2149</v>
      </c>
      <c r="D43" s="14">
        <v>3612</v>
      </c>
      <c r="E43" s="15">
        <v>6383</v>
      </c>
      <c r="F43" s="16">
        <v>16.2</v>
      </c>
      <c r="G43" s="12">
        <v>27.2</v>
      </c>
      <c r="H43" s="16">
        <v>48</v>
      </c>
      <c r="J43" s="101" t="s">
        <v>17</v>
      </c>
      <c r="K43">
        <v>7</v>
      </c>
      <c r="L43">
        <v>5.2</v>
      </c>
      <c r="M43">
        <v>5</v>
      </c>
      <c r="N43">
        <v>5.6</v>
      </c>
      <c r="O43">
        <v>3.3</v>
      </c>
      <c r="P43">
        <v>8.1</v>
      </c>
      <c r="Q43">
        <v>5.3</v>
      </c>
      <c r="R43">
        <v>6.4</v>
      </c>
      <c r="S43">
        <v>6.8</v>
      </c>
      <c r="T43">
        <v>12.8</v>
      </c>
      <c r="U43">
        <v>6.6</v>
      </c>
      <c r="V43">
        <v>5.6</v>
      </c>
      <c r="Y43" s="32" t="s">
        <v>27</v>
      </c>
      <c r="Z43" s="98">
        <v>85.258999999999986</v>
      </c>
      <c r="AA43" s="99">
        <v>58.912000000000006</v>
      </c>
      <c r="AB43" s="99">
        <v>96.6875</v>
      </c>
      <c r="AC43" s="98">
        <v>85.258999999999986</v>
      </c>
      <c r="AE43">
        <v>147.84</v>
      </c>
      <c r="AF43">
        <v>61.538999999999994</v>
      </c>
      <c r="AG43">
        <v>150</v>
      </c>
      <c r="AH43">
        <v>147.84</v>
      </c>
      <c r="AI43" s="29"/>
      <c r="AJ43" s="32" t="s">
        <v>27</v>
      </c>
      <c r="AK43" s="98">
        <f t="shared" si="62"/>
        <v>85258.999999999985</v>
      </c>
      <c r="AL43" s="98">
        <f t="shared" si="61"/>
        <v>58912.000000000007</v>
      </c>
      <c r="AM43" s="98">
        <f t="shared" si="61"/>
        <v>96687.5</v>
      </c>
      <c r="AQ43" s="84" t="s">
        <v>30</v>
      </c>
      <c r="AR43" s="85">
        <v>552.83500000000004</v>
      </c>
      <c r="AS43" s="86">
        <v>110.56700000000001</v>
      </c>
      <c r="AT43" s="85">
        <v>129.62701374999997</v>
      </c>
      <c r="AU43" s="102" t="s">
        <v>85</v>
      </c>
      <c r="AV43" s="88">
        <v>14</v>
      </c>
      <c r="AW43" s="88"/>
      <c r="AX43" s="89"/>
    </row>
    <row r="44" spans="1:50" x14ac:dyDescent="0.25">
      <c r="A44" t="s">
        <v>94</v>
      </c>
      <c r="B44" s="12">
        <v>14822</v>
      </c>
      <c r="C44" s="13">
        <v>2305</v>
      </c>
      <c r="D44" s="14">
        <v>3395</v>
      </c>
      <c r="E44" s="15">
        <v>6842</v>
      </c>
      <c r="F44" s="16">
        <v>15.6</v>
      </c>
      <c r="G44" s="12">
        <v>22.9</v>
      </c>
      <c r="H44" s="16">
        <v>46.2</v>
      </c>
      <c r="J44" s="29" t="s">
        <v>27</v>
      </c>
      <c r="K44" s="29">
        <v>5.7</v>
      </c>
      <c r="L44" s="29">
        <v>9.1</v>
      </c>
      <c r="M44" s="29">
        <v>5.4</v>
      </c>
      <c r="N44" s="29">
        <v>5.4</v>
      </c>
      <c r="O44" s="29">
        <v>2.8</v>
      </c>
      <c r="P44" s="29">
        <v>6.1</v>
      </c>
      <c r="Q44" s="29">
        <v>5.4</v>
      </c>
      <c r="R44" s="29">
        <v>8.1999999999999993</v>
      </c>
      <c r="S44" s="29">
        <v>7.3</v>
      </c>
      <c r="T44" s="29">
        <v>11.6</v>
      </c>
      <c r="U44" s="29">
        <v>5.2</v>
      </c>
      <c r="V44" s="29">
        <v>4.8</v>
      </c>
      <c r="W44" s="29"/>
      <c r="Y44" s="32" t="s">
        <v>32</v>
      </c>
      <c r="Z44" s="98">
        <v>109.60000000000001</v>
      </c>
      <c r="AA44" s="99">
        <v>84.992500000000007</v>
      </c>
      <c r="AB44" s="99">
        <v>101.08750000000001</v>
      </c>
      <c r="AC44" s="98">
        <v>109.60000000000001</v>
      </c>
      <c r="AE44">
        <v>91.28</v>
      </c>
      <c r="AF44">
        <v>116.51</v>
      </c>
      <c r="AG44">
        <v>84.420000000000016</v>
      </c>
      <c r="AH44">
        <v>91.28</v>
      </c>
      <c r="AI44" s="29"/>
      <c r="AJ44" s="32" t="s">
        <v>32</v>
      </c>
      <c r="AK44" s="98">
        <f t="shared" si="62"/>
        <v>109600.00000000001</v>
      </c>
      <c r="AL44" s="98">
        <f t="shared" si="61"/>
        <v>84992.5</v>
      </c>
      <c r="AM44" s="98">
        <f t="shared" si="61"/>
        <v>101087.5</v>
      </c>
      <c r="AQ44" s="90"/>
      <c r="AR44" s="12"/>
      <c r="AS44" s="24"/>
      <c r="AT44" s="12"/>
    </row>
    <row r="45" spans="1:50" ht="15.75" thickBot="1" x14ac:dyDescent="0.3">
      <c r="A45" s="11" t="s">
        <v>95</v>
      </c>
      <c r="B45" s="12">
        <v>9757</v>
      </c>
      <c r="C45" s="13">
        <v>1965</v>
      </c>
      <c r="D45" s="14">
        <v>2905</v>
      </c>
      <c r="E45" s="15">
        <v>4300</v>
      </c>
      <c r="F45" s="16">
        <v>20.100000000000001</v>
      </c>
      <c r="G45" s="12">
        <v>29.8</v>
      </c>
      <c r="H45" s="16">
        <v>44.1</v>
      </c>
      <c r="J45" t="s">
        <v>32</v>
      </c>
      <c r="K45">
        <v>8.8000000000000007</v>
      </c>
      <c r="L45">
        <v>6.8</v>
      </c>
      <c r="M45">
        <v>6.2</v>
      </c>
      <c r="N45">
        <v>6.3</v>
      </c>
      <c r="O45">
        <v>3.6</v>
      </c>
      <c r="P45">
        <v>7.7</v>
      </c>
      <c r="Q45">
        <v>4.5</v>
      </c>
      <c r="R45">
        <v>7.2</v>
      </c>
      <c r="S45">
        <v>8.6</v>
      </c>
      <c r="T45">
        <v>9.8000000000000007</v>
      </c>
      <c r="U45">
        <v>6.1</v>
      </c>
      <c r="V45">
        <v>4.5999999999999996</v>
      </c>
      <c r="Y45" s="32" t="s">
        <v>35</v>
      </c>
      <c r="Z45" s="98">
        <v>113.58500000000001</v>
      </c>
      <c r="AA45" s="99">
        <v>65.711250000000007</v>
      </c>
      <c r="AB45" s="99">
        <v>117.05250000000001</v>
      </c>
      <c r="AC45" s="98">
        <v>113.58500000000001</v>
      </c>
      <c r="AE45">
        <v>100.89000000000001</v>
      </c>
      <c r="AF45">
        <v>93.5</v>
      </c>
      <c r="AG45">
        <v>101.26</v>
      </c>
      <c r="AH45">
        <v>100.89000000000001</v>
      </c>
      <c r="AJ45" s="32" t="s">
        <v>35</v>
      </c>
      <c r="AK45" s="98">
        <f t="shared" si="62"/>
        <v>113585.00000000001</v>
      </c>
      <c r="AL45" s="98">
        <f t="shared" si="61"/>
        <v>65711.25</v>
      </c>
      <c r="AM45" s="98">
        <f t="shared" si="61"/>
        <v>117052.50000000001</v>
      </c>
      <c r="AQ45" s="92" t="s">
        <v>96</v>
      </c>
      <c r="AR45" s="12"/>
      <c r="AS45" s="24"/>
      <c r="AT45" s="12"/>
    </row>
    <row r="46" spans="1:50" x14ac:dyDescent="0.25">
      <c r="A46" s="11" t="s">
        <v>97</v>
      </c>
      <c r="B46" s="12">
        <v>11462</v>
      </c>
      <c r="C46" s="13">
        <v>2011</v>
      </c>
      <c r="D46" s="14">
        <v>3740</v>
      </c>
      <c r="E46" s="15">
        <v>4789</v>
      </c>
      <c r="F46" s="16">
        <v>17.5</v>
      </c>
      <c r="G46" s="12">
        <v>32.6</v>
      </c>
      <c r="H46" s="16">
        <v>41.8</v>
      </c>
      <c r="J46" t="s">
        <v>35</v>
      </c>
      <c r="K46">
        <v>9</v>
      </c>
      <c r="L46">
        <v>7.4</v>
      </c>
      <c r="M46">
        <v>6.2</v>
      </c>
      <c r="N46">
        <v>7</v>
      </c>
      <c r="O46">
        <v>2.8</v>
      </c>
      <c r="P46">
        <v>7.9</v>
      </c>
      <c r="Q46">
        <v>5.0999999999999996</v>
      </c>
      <c r="R46">
        <v>9</v>
      </c>
      <c r="S46">
        <v>8.3000000000000007</v>
      </c>
      <c r="T46">
        <v>12.1</v>
      </c>
      <c r="U46">
        <v>5.2</v>
      </c>
      <c r="V46">
        <v>4.7</v>
      </c>
      <c r="Y46" s="32" t="s">
        <v>38</v>
      </c>
      <c r="Z46" s="98">
        <v>0</v>
      </c>
      <c r="AA46" s="99">
        <v>0</v>
      </c>
      <c r="AB46" s="99">
        <v>0</v>
      </c>
      <c r="AC46" s="98">
        <v>0</v>
      </c>
      <c r="AJ46" s="32" t="s">
        <v>38</v>
      </c>
      <c r="AK46" s="98">
        <f t="shared" si="62"/>
        <v>0</v>
      </c>
      <c r="AL46" s="98">
        <f t="shared" si="61"/>
        <v>0</v>
      </c>
      <c r="AM46" s="98">
        <f t="shared" si="61"/>
        <v>0</v>
      </c>
      <c r="AQ46" s="74" t="s">
        <v>18</v>
      </c>
      <c r="AR46" s="36" t="s">
        <v>76</v>
      </c>
      <c r="AS46" s="35" t="s">
        <v>77</v>
      </c>
      <c r="AT46" s="36" t="s">
        <v>78</v>
      </c>
      <c r="AU46" s="75" t="s">
        <v>79</v>
      </c>
      <c r="AV46" s="36" t="s">
        <v>20</v>
      </c>
      <c r="AW46" s="36" t="s">
        <v>22</v>
      </c>
      <c r="AX46" s="35" t="s">
        <v>23</v>
      </c>
    </row>
    <row r="47" spans="1:50" ht="15.75" thickBot="1" x14ac:dyDescent="0.3">
      <c r="A47" s="31" t="s">
        <v>98</v>
      </c>
      <c r="B47" s="12">
        <v>14681</v>
      </c>
      <c r="C47" s="13">
        <v>2353</v>
      </c>
      <c r="D47" s="14">
        <v>4596</v>
      </c>
      <c r="E47" s="15">
        <v>5990</v>
      </c>
      <c r="F47" s="16">
        <v>16</v>
      </c>
      <c r="G47" s="12">
        <v>31.3</v>
      </c>
      <c r="H47" s="16">
        <v>40.799999999999997</v>
      </c>
      <c r="J47" t="s">
        <v>38</v>
      </c>
      <c r="Y47" s="56" t="s">
        <v>40</v>
      </c>
      <c r="Z47" s="98">
        <v>0</v>
      </c>
      <c r="AA47" s="99">
        <v>0</v>
      </c>
      <c r="AB47" s="99">
        <v>0</v>
      </c>
      <c r="AC47" s="98">
        <v>0</v>
      </c>
      <c r="AJ47" s="56" t="s">
        <v>40</v>
      </c>
      <c r="AK47" s="98">
        <f t="shared" si="62"/>
        <v>0</v>
      </c>
      <c r="AL47" s="98">
        <f t="shared" si="61"/>
        <v>0</v>
      </c>
      <c r="AM47" s="98">
        <f t="shared" si="61"/>
        <v>0</v>
      </c>
      <c r="AQ47" s="76" t="s">
        <v>28</v>
      </c>
      <c r="AR47" s="77">
        <v>955.62749999999994</v>
      </c>
      <c r="AS47" s="78">
        <v>191.12549999999999</v>
      </c>
      <c r="AT47" s="77">
        <v>980.18887937499676</v>
      </c>
      <c r="AU47" s="100" t="s">
        <v>81</v>
      </c>
      <c r="AV47" s="80">
        <v>2</v>
      </c>
      <c r="AW47" s="81">
        <v>16.138263473818728</v>
      </c>
      <c r="AX47" s="82">
        <v>3.9632018455293286E-4</v>
      </c>
    </row>
    <row r="48" spans="1:50" x14ac:dyDescent="0.25">
      <c r="A48" s="31" t="s">
        <v>99</v>
      </c>
      <c r="B48" s="12">
        <v>12153</v>
      </c>
      <c r="C48" s="13">
        <v>1979</v>
      </c>
      <c r="D48" s="14">
        <v>3272</v>
      </c>
      <c r="E48" s="15">
        <v>4961</v>
      </c>
      <c r="F48" s="16">
        <v>16.3</v>
      </c>
      <c r="G48" s="12">
        <v>26.9</v>
      </c>
      <c r="H48" s="16">
        <v>40.799999999999997</v>
      </c>
      <c r="J48" t="s">
        <v>40</v>
      </c>
      <c r="P48" s="103" t="s">
        <v>100</v>
      </c>
      <c r="Y48" s="23" t="s">
        <v>88</v>
      </c>
      <c r="Z48" s="91"/>
      <c r="AA48" s="91"/>
      <c r="AB48" s="91"/>
      <c r="AC48" s="91"/>
      <c r="AE48" s="29"/>
      <c r="AF48" s="29"/>
      <c r="AG48" s="29"/>
      <c r="AH48" s="29"/>
      <c r="AI48" s="29"/>
      <c r="AJ48" s="23" t="s">
        <v>88</v>
      </c>
      <c r="AK48" s="91"/>
      <c r="AL48" s="91"/>
      <c r="AM48" s="91"/>
      <c r="AQ48" s="76" t="s">
        <v>29</v>
      </c>
      <c r="AR48" s="77">
        <v>743.42774999999995</v>
      </c>
      <c r="AS48" s="78">
        <v>148.68554999999998</v>
      </c>
      <c r="AT48" s="77">
        <v>626.42272901250544</v>
      </c>
      <c r="AU48" s="100" t="s">
        <v>83</v>
      </c>
      <c r="AV48" s="80">
        <v>12</v>
      </c>
      <c r="AW48" s="80"/>
      <c r="AX48" s="83"/>
    </row>
    <row r="49" spans="1:50" ht="15.75" thickBot="1" x14ac:dyDescent="0.3">
      <c r="A49" s="31" t="s">
        <v>101</v>
      </c>
      <c r="B49" s="12">
        <v>12293</v>
      </c>
      <c r="C49" s="13">
        <v>2609</v>
      </c>
      <c r="D49" s="14">
        <v>3997</v>
      </c>
      <c r="E49" s="15">
        <v>4561</v>
      </c>
      <c r="F49" s="16">
        <v>21.2</v>
      </c>
      <c r="G49" s="12">
        <v>32.5</v>
      </c>
      <c r="H49" s="16">
        <v>37.1</v>
      </c>
      <c r="P49" s="6" t="s">
        <v>28</v>
      </c>
      <c r="Q49">
        <v>55284</v>
      </c>
      <c r="R49">
        <v>1780561.8674999999</v>
      </c>
      <c r="S49">
        <v>31768.75</v>
      </c>
      <c r="T49">
        <v>1342.575</v>
      </c>
      <c r="Y49" s="104" t="s">
        <v>44</v>
      </c>
      <c r="Z49" s="94" t="s">
        <v>28</v>
      </c>
      <c r="AA49" s="95" t="s">
        <v>29</v>
      </c>
      <c r="AB49" s="95" t="s">
        <v>30</v>
      </c>
      <c r="AC49" s="94" t="s">
        <v>28</v>
      </c>
      <c r="AE49" s="104" t="s">
        <v>44</v>
      </c>
      <c r="AF49" s="6" t="s">
        <v>33</v>
      </c>
      <c r="AI49" s="29"/>
      <c r="AJ49" s="104" t="s">
        <v>44</v>
      </c>
      <c r="AK49" s="94" t="s">
        <v>28</v>
      </c>
      <c r="AL49" s="95" t="s">
        <v>29</v>
      </c>
      <c r="AM49" s="95" t="s">
        <v>30</v>
      </c>
      <c r="AQ49" s="84" t="s">
        <v>30</v>
      </c>
      <c r="AR49" s="85">
        <v>1218.0275000000001</v>
      </c>
      <c r="AS49" s="86">
        <v>243.60550000000003</v>
      </c>
      <c r="AT49" s="85">
        <v>494.77567625000057</v>
      </c>
      <c r="AU49" s="102" t="s">
        <v>85</v>
      </c>
      <c r="AV49" s="88">
        <v>14</v>
      </c>
      <c r="AW49" s="88"/>
      <c r="AX49" s="89"/>
    </row>
    <row r="50" spans="1:50" x14ac:dyDescent="0.25">
      <c r="A50" s="31" t="s">
        <v>102</v>
      </c>
      <c r="B50" s="12">
        <v>13218</v>
      </c>
      <c r="C50" s="13">
        <v>2387</v>
      </c>
      <c r="D50" s="14">
        <v>3407</v>
      </c>
      <c r="E50" s="15">
        <v>5956</v>
      </c>
      <c r="F50" s="16">
        <v>18.100000000000001</v>
      </c>
      <c r="G50" s="12">
        <v>25.8</v>
      </c>
      <c r="H50" s="16">
        <v>45.1</v>
      </c>
      <c r="J50" s="105" t="s">
        <v>25</v>
      </c>
      <c r="K50" s="106"/>
      <c r="L50" s="106"/>
      <c r="M50" s="106"/>
      <c r="N50" s="106"/>
      <c r="P50" s="6" t="s">
        <v>29</v>
      </c>
      <c r="Q50">
        <v>280882.5</v>
      </c>
      <c r="R50">
        <v>320069.25</v>
      </c>
      <c r="S50">
        <v>26783.5</v>
      </c>
      <c r="T50">
        <v>2159</v>
      </c>
      <c r="Y50" s="97" t="s">
        <v>33</v>
      </c>
      <c r="Z50" s="98">
        <v>220.98249999999999</v>
      </c>
      <c r="AA50" s="99">
        <v>167.71249999999998</v>
      </c>
      <c r="AB50" s="99">
        <v>269.63</v>
      </c>
      <c r="AC50" s="98">
        <v>220.98249999999999</v>
      </c>
      <c r="AE50" s="6" t="s">
        <v>28</v>
      </c>
      <c r="AF50" s="6" t="s">
        <v>29</v>
      </c>
      <c r="AG50" s="6" t="s">
        <v>30</v>
      </c>
      <c r="AH50" s="6" t="s">
        <v>28</v>
      </c>
      <c r="AI50" s="29"/>
      <c r="AJ50" s="97" t="s">
        <v>33</v>
      </c>
      <c r="AK50" s="98">
        <f>Z50*1000</f>
        <v>220982.5</v>
      </c>
      <c r="AL50" s="98">
        <f t="shared" ref="AL50:AM56" si="63">AA50*1000</f>
        <v>167712.49999999997</v>
      </c>
      <c r="AM50" s="98">
        <f t="shared" si="63"/>
        <v>269630</v>
      </c>
      <c r="AQ50" s="90"/>
      <c r="AR50" s="12"/>
      <c r="AS50" s="24"/>
      <c r="AT50" s="12"/>
    </row>
    <row r="51" spans="1:50" ht="15.75" thickBot="1" x14ac:dyDescent="0.3">
      <c r="A51" s="31" t="s">
        <v>103</v>
      </c>
      <c r="B51" s="12">
        <v>13886</v>
      </c>
      <c r="C51" s="13">
        <v>2825</v>
      </c>
      <c r="D51" s="14">
        <v>3613</v>
      </c>
      <c r="E51" s="15">
        <v>6587</v>
      </c>
      <c r="F51" s="16">
        <v>20.3</v>
      </c>
      <c r="G51" s="12">
        <v>26</v>
      </c>
      <c r="H51" s="16">
        <v>47.4</v>
      </c>
      <c r="J51" s="106"/>
      <c r="K51" s="106" t="s">
        <v>28</v>
      </c>
      <c r="L51" s="106" t="s">
        <v>29</v>
      </c>
      <c r="M51" s="106" t="s">
        <v>30</v>
      </c>
      <c r="N51" s="106" t="s">
        <v>28</v>
      </c>
      <c r="P51" s="6" t="s">
        <v>30</v>
      </c>
      <c r="Q51">
        <v>363672.5</v>
      </c>
      <c r="R51">
        <v>347087.25</v>
      </c>
      <c r="S51">
        <v>38233</v>
      </c>
      <c r="T51">
        <v>2690.6750000000002</v>
      </c>
      <c r="Y51" s="32" t="s">
        <v>17</v>
      </c>
      <c r="Z51" s="98">
        <v>159.01</v>
      </c>
      <c r="AA51" s="99">
        <v>153.55500000000001</v>
      </c>
      <c r="AB51" s="99">
        <v>255.79</v>
      </c>
      <c r="AC51" s="98">
        <v>159.01</v>
      </c>
      <c r="AE51">
        <v>260.82</v>
      </c>
      <c r="AF51">
        <v>131.15</v>
      </c>
      <c r="AG51">
        <v>356.15</v>
      </c>
      <c r="AH51">
        <v>260.82</v>
      </c>
      <c r="AI51" s="29"/>
      <c r="AJ51" s="32" t="s">
        <v>17</v>
      </c>
      <c r="AK51" s="98">
        <f t="shared" ref="AK51:AK56" si="64">Z51*1000</f>
        <v>159010</v>
      </c>
      <c r="AL51" s="98">
        <f t="shared" si="63"/>
        <v>153555</v>
      </c>
      <c r="AM51" s="98">
        <f t="shared" si="63"/>
        <v>255790</v>
      </c>
      <c r="AQ51" s="92" t="s">
        <v>60</v>
      </c>
      <c r="AR51" s="12"/>
      <c r="AS51" s="24"/>
      <c r="AT51" s="12"/>
    </row>
    <row r="52" spans="1:50" x14ac:dyDescent="0.25">
      <c r="A52" s="6" t="s">
        <v>104</v>
      </c>
      <c r="B52" s="12">
        <v>9819</v>
      </c>
      <c r="C52" s="13">
        <v>1598</v>
      </c>
      <c r="D52" s="14">
        <v>3788</v>
      </c>
      <c r="E52" s="15">
        <v>3157</v>
      </c>
      <c r="F52" s="16">
        <v>16.3</v>
      </c>
      <c r="G52" s="12">
        <v>38.6</v>
      </c>
      <c r="H52" s="16">
        <v>32.200000000000003</v>
      </c>
      <c r="J52" s="107" t="s">
        <v>33</v>
      </c>
      <c r="K52" s="108">
        <f>AVERAGE(K42:N42)</f>
        <v>6.8249999999999993</v>
      </c>
      <c r="L52" s="108">
        <f>AVERAGE(O42:R42)</f>
        <v>5.8</v>
      </c>
      <c r="M52" s="108">
        <f>AVERAGE(S42:V42)</f>
        <v>7.6999999999999993</v>
      </c>
      <c r="N52" s="106">
        <v>6.8249999999999993</v>
      </c>
      <c r="Y52" s="32" t="s">
        <v>27</v>
      </c>
      <c r="Z52" s="98">
        <v>160.4675</v>
      </c>
      <c r="AA52" s="99">
        <v>119.63749999999999</v>
      </c>
      <c r="AB52" s="99">
        <v>234.94499999999999</v>
      </c>
      <c r="AC52" s="98">
        <v>160.4675</v>
      </c>
      <c r="AE52">
        <v>234.07999999999998</v>
      </c>
      <c r="AF52">
        <v>122.64</v>
      </c>
      <c r="AG52">
        <v>364.79999999999995</v>
      </c>
      <c r="AH52">
        <v>234.07999999999998</v>
      </c>
      <c r="AI52" s="29"/>
      <c r="AJ52" s="32" t="s">
        <v>27</v>
      </c>
      <c r="AK52" s="98">
        <f t="shared" si="64"/>
        <v>160467.5</v>
      </c>
      <c r="AL52" s="98">
        <f t="shared" si="63"/>
        <v>119637.49999999999</v>
      </c>
      <c r="AM52" s="98">
        <f t="shared" si="63"/>
        <v>234945</v>
      </c>
      <c r="AQ52" s="74" t="s">
        <v>18</v>
      </c>
      <c r="AR52" s="36" t="s">
        <v>76</v>
      </c>
      <c r="AS52" s="35" t="s">
        <v>77</v>
      </c>
      <c r="AT52" s="36" t="s">
        <v>78</v>
      </c>
      <c r="AU52" s="75" t="s">
        <v>79</v>
      </c>
      <c r="AV52" s="36" t="s">
        <v>20</v>
      </c>
      <c r="AW52" s="36" t="s">
        <v>22</v>
      </c>
      <c r="AX52" s="35" t="s">
        <v>23</v>
      </c>
    </row>
    <row r="53" spans="1:50" x14ac:dyDescent="0.25">
      <c r="A53" s="6" t="s">
        <v>105</v>
      </c>
      <c r="B53" s="12">
        <v>13527</v>
      </c>
      <c r="C53" s="13">
        <v>1960</v>
      </c>
      <c r="D53" s="14">
        <v>4417</v>
      </c>
      <c r="E53" s="15">
        <v>3147</v>
      </c>
      <c r="F53" s="16">
        <v>14.5</v>
      </c>
      <c r="G53" s="12">
        <v>32.700000000000003</v>
      </c>
      <c r="H53" s="16">
        <v>23.3</v>
      </c>
      <c r="J53" s="107" t="s">
        <v>17</v>
      </c>
      <c r="K53" s="108">
        <f>AVERAGE(K43:N43)</f>
        <v>5.6999999999999993</v>
      </c>
      <c r="L53" s="108">
        <f>AVERAGE(O43:R43)</f>
        <v>5.7750000000000004</v>
      </c>
      <c r="M53" s="108">
        <f>AVERAGE(S43:V43)</f>
        <v>7.9500000000000011</v>
      </c>
      <c r="N53" s="106">
        <v>5.6999999999999993</v>
      </c>
      <c r="P53" s="103" t="s">
        <v>106</v>
      </c>
      <c r="Y53" s="32" t="s">
        <v>32</v>
      </c>
      <c r="Z53" s="98">
        <v>191.51749999999998</v>
      </c>
      <c r="AA53" s="99">
        <v>176.39000000000001</v>
      </c>
      <c r="AB53" s="99">
        <v>210.91749999999996</v>
      </c>
      <c r="AC53" s="98">
        <v>191.51749999999998</v>
      </c>
      <c r="AE53">
        <v>216.16</v>
      </c>
      <c r="AF53">
        <v>214.10999999999999</v>
      </c>
      <c r="AG53">
        <v>125.16000000000001</v>
      </c>
      <c r="AH53">
        <v>216.16</v>
      </c>
      <c r="AI53" s="29"/>
      <c r="AJ53" s="32" t="s">
        <v>32</v>
      </c>
      <c r="AK53" s="98">
        <f t="shared" si="64"/>
        <v>191517.49999999997</v>
      </c>
      <c r="AL53" s="98">
        <f t="shared" si="63"/>
        <v>176390.00000000003</v>
      </c>
      <c r="AM53" s="98">
        <f t="shared" si="63"/>
        <v>210917.49999999997</v>
      </c>
      <c r="AQ53" s="76" t="s">
        <v>28</v>
      </c>
      <c r="AR53" s="77">
        <v>9.4565403658238587</v>
      </c>
      <c r="AS53" s="78">
        <v>1.8913080731647718</v>
      </c>
      <c r="AT53" s="77">
        <v>1.3359822699183082E-2</v>
      </c>
      <c r="AU53" s="100" t="s">
        <v>81</v>
      </c>
      <c r="AV53" s="80">
        <v>2</v>
      </c>
      <c r="AW53" s="81">
        <v>7.6710806797093882</v>
      </c>
      <c r="AX53" s="82">
        <v>7.1464510699104601E-3</v>
      </c>
    </row>
    <row r="54" spans="1:50" x14ac:dyDescent="0.25">
      <c r="A54" t="s">
        <v>107</v>
      </c>
      <c r="B54" s="12">
        <v>14252</v>
      </c>
      <c r="C54" s="13">
        <v>1374</v>
      </c>
      <c r="D54" s="14">
        <v>3227</v>
      </c>
      <c r="E54" s="15">
        <v>1984</v>
      </c>
      <c r="F54" s="16">
        <v>9.64</v>
      </c>
      <c r="G54" s="12">
        <v>22.6</v>
      </c>
      <c r="H54" s="16">
        <v>13.9</v>
      </c>
      <c r="J54" s="107" t="s">
        <v>27</v>
      </c>
      <c r="K54" s="108">
        <f>AVERAGE(K44:N44)</f>
        <v>6.4</v>
      </c>
      <c r="L54" s="108">
        <f>AVERAGE(O44:R44)</f>
        <v>5.625</v>
      </c>
      <c r="M54" s="108">
        <f>AVERAGE(S44:V44)</f>
        <v>7.2249999999999996</v>
      </c>
      <c r="N54" s="106">
        <v>6.4</v>
      </c>
      <c r="P54" s="6" t="s">
        <v>28</v>
      </c>
      <c r="Q54">
        <v>1238.6743983765509</v>
      </c>
      <c r="R54">
        <v>35704.416858067096</v>
      </c>
      <c r="S54">
        <v>15882.837958032422</v>
      </c>
      <c r="T54">
        <v>4702.5215161208343</v>
      </c>
      <c r="Y54" s="32" t="s">
        <v>35</v>
      </c>
      <c r="Z54" s="98">
        <v>223.64999999999998</v>
      </c>
      <c r="AA54" s="99">
        <v>126.13275</v>
      </c>
      <c r="AB54" s="99">
        <v>246.745</v>
      </c>
      <c r="AC54" s="98">
        <v>223.64999999999998</v>
      </c>
      <c r="AE54">
        <v>172.87</v>
      </c>
      <c r="AF54">
        <v>202.95</v>
      </c>
      <c r="AG54">
        <v>232.41</v>
      </c>
      <c r="AH54">
        <v>172.87</v>
      </c>
      <c r="AI54" s="29"/>
      <c r="AJ54" s="32" t="s">
        <v>35</v>
      </c>
      <c r="AK54" s="98">
        <f t="shared" si="64"/>
        <v>223649.99999999997</v>
      </c>
      <c r="AL54" s="98">
        <f t="shared" si="63"/>
        <v>126132.75</v>
      </c>
      <c r="AM54" s="98">
        <f t="shared" si="63"/>
        <v>246745</v>
      </c>
      <c r="AQ54" s="76" t="s">
        <v>29</v>
      </c>
      <c r="AR54" s="77">
        <v>10.469528976487076</v>
      </c>
      <c r="AS54" s="78">
        <v>2.0939057952974154</v>
      </c>
      <c r="AT54" s="77">
        <v>1.4829415248603178E-2</v>
      </c>
      <c r="AU54" s="100" t="s">
        <v>83</v>
      </c>
      <c r="AV54" s="80">
        <v>12</v>
      </c>
      <c r="AW54" s="80"/>
      <c r="AX54" s="83"/>
    </row>
    <row r="55" spans="1:50" ht="15.75" thickBot="1" x14ac:dyDescent="0.3">
      <c r="A55" t="s">
        <v>108</v>
      </c>
      <c r="B55" s="12">
        <v>12061</v>
      </c>
      <c r="C55" s="13">
        <v>1949</v>
      </c>
      <c r="D55" s="14">
        <v>4245</v>
      </c>
      <c r="E55" s="15">
        <v>4074</v>
      </c>
      <c r="F55" s="16">
        <v>16.2</v>
      </c>
      <c r="G55" s="12">
        <v>35.200000000000003</v>
      </c>
      <c r="H55" s="16">
        <v>33.799999999999997</v>
      </c>
      <c r="J55" s="106" t="s">
        <v>32</v>
      </c>
      <c r="K55" s="108">
        <f>AVERAGE(K45:N45)</f>
        <v>7.0250000000000004</v>
      </c>
      <c r="L55" s="108">
        <f>AVERAGE(O45:R45)</f>
        <v>5.75</v>
      </c>
      <c r="M55" s="108">
        <f>AVERAGE(S45:V45)</f>
        <v>7.2750000000000004</v>
      </c>
      <c r="N55" s="108">
        <v>7.0250000000000004</v>
      </c>
      <c r="P55" s="6" t="s">
        <v>29</v>
      </c>
      <c r="Q55">
        <v>10450.426656803536</v>
      </c>
      <c r="R55">
        <v>54112.876776752615</v>
      </c>
      <c r="S55">
        <v>14579.974005602791</v>
      </c>
      <c r="T55">
        <v>3207.9291041880388</v>
      </c>
      <c r="Y55" s="32" t="s">
        <v>38</v>
      </c>
      <c r="Z55" s="98">
        <v>0</v>
      </c>
      <c r="AA55" s="99">
        <v>0</v>
      </c>
      <c r="AB55" s="99">
        <v>0</v>
      </c>
      <c r="AC55" s="98">
        <v>0</v>
      </c>
      <c r="AI55" s="29"/>
      <c r="AJ55" s="32" t="s">
        <v>38</v>
      </c>
      <c r="AK55" s="98">
        <f t="shared" si="64"/>
        <v>0</v>
      </c>
      <c r="AL55" s="98">
        <f t="shared" si="63"/>
        <v>0</v>
      </c>
      <c r="AM55" s="98">
        <f t="shared" si="63"/>
        <v>0</v>
      </c>
      <c r="AQ55" s="84" t="s">
        <v>30</v>
      </c>
      <c r="AR55" s="85">
        <v>10.909270852047321</v>
      </c>
      <c r="AS55" s="86">
        <v>2.1818541704094643</v>
      </c>
      <c r="AT55" s="85">
        <v>1.5219831088153588E-2</v>
      </c>
      <c r="AU55" s="102" t="s">
        <v>85</v>
      </c>
      <c r="AV55" s="88">
        <v>14</v>
      </c>
      <c r="AW55" s="88"/>
      <c r="AX55" s="89"/>
    </row>
    <row r="56" spans="1:50" ht="15.75" thickBot="1" x14ac:dyDescent="0.3">
      <c r="A56" t="s">
        <v>109</v>
      </c>
      <c r="B56" s="12">
        <v>11610</v>
      </c>
      <c r="C56" s="13">
        <v>2031</v>
      </c>
      <c r="D56" s="14">
        <v>4503</v>
      </c>
      <c r="E56" s="15">
        <v>3493</v>
      </c>
      <c r="F56" s="16">
        <v>17.5</v>
      </c>
      <c r="G56" s="12">
        <v>38.799999999999997</v>
      </c>
      <c r="H56" s="16">
        <v>30.1</v>
      </c>
      <c r="J56" s="106" t="s">
        <v>35</v>
      </c>
      <c r="K56" s="108">
        <f>AVERAGE(K46:N46)</f>
        <v>7.3999999999999995</v>
      </c>
      <c r="L56" s="108">
        <f>AVERAGE(O46:R46)</f>
        <v>6.1999999999999993</v>
      </c>
      <c r="M56" s="108">
        <f>AVERAGE(S46:V46)</f>
        <v>7.5749999999999993</v>
      </c>
      <c r="N56" s="106">
        <v>7.3999999999999995</v>
      </c>
      <c r="P56" s="6" t="s">
        <v>30</v>
      </c>
      <c r="Q56">
        <v>5642.307815078856</v>
      </c>
      <c r="R56">
        <v>47094.65786069016</v>
      </c>
      <c r="S56">
        <v>13875.530404143346</v>
      </c>
      <c r="T56">
        <v>4038.8574733297546</v>
      </c>
      <c r="Y56" s="56" t="s">
        <v>40</v>
      </c>
      <c r="Z56" s="98">
        <v>0</v>
      </c>
      <c r="AA56" s="99">
        <v>0</v>
      </c>
      <c r="AB56" s="99">
        <v>0</v>
      </c>
      <c r="AC56" s="98">
        <v>0</v>
      </c>
      <c r="AI56" s="29"/>
      <c r="AJ56" s="56" t="s">
        <v>40</v>
      </c>
      <c r="AK56" s="98">
        <f t="shared" si="64"/>
        <v>0</v>
      </c>
      <c r="AL56" s="98">
        <f t="shared" si="63"/>
        <v>0</v>
      </c>
      <c r="AM56" s="98">
        <f t="shared" si="63"/>
        <v>0</v>
      </c>
      <c r="AQ56" s="90"/>
      <c r="AR56" s="12"/>
      <c r="AS56" s="24"/>
      <c r="AT56" s="12"/>
    </row>
    <row r="57" spans="1:50" ht="15.75" thickBot="1" x14ac:dyDescent="0.3">
      <c r="A57" t="s">
        <v>110</v>
      </c>
      <c r="B57" s="12">
        <v>13760</v>
      </c>
      <c r="C57" s="13">
        <v>1649</v>
      </c>
      <c r="D57" s="14">
        <v>3546</v>
      </c>
      <c r="E57" s="15">
        <v>3291</v>
      </c>
      <c r="F57" s="16">
        <v>12</v>
      </c>
      <c r="G57" s="12">
        <v>25.8</v>
      </c>
      <c r="H57" s="16">
        <v>23.9</v>
      </c>
      <c r="J57" s="106" t="s">
        <v>38</v>
      </c>
      <c r="K57" s="106"/>
      <c r="L57" s="106"/>
      <c r="M57" s="106"/>
      <c r="N57" s="106"/>
      <c r="Y57" s="23" t="s">
        <v>88</v>
      </c>
      <c r="Z57" s="91"/>
      <c r="AA57" s="91"/>
      <c r="AB57" s="91"/>
      <c r="AC57" s="91"/>
      <c r="AI57" s="29"/>
      <c r="AJ57" s="23" t="s">
        <v>88</v>
      </c>
      <c r="AK57" s="91"/>
      <c r="AL57" s="91"/>
      <c r="AM57" s="91"/>
      <c r="AQ57" s="92" t="s">
        <v>67</v>
      </c>
      <c r="AR57" s="12"/>
      <c r="AS57" s="24"/>
      <c r="AT57" s="12"/>
    </row>
    <row r="58" spans="1:50" x14ac:dyDescent="0.25">
      <c r="A58" t="s">
        <v>111</v>
      </c>
      <c r="B58" s="12">
        <v>14483</v>
      </c>
      <c r="C58" s="13">
        <v>2803</v>
      </c>
      <c r="D58" s="14">
        <v>4604</v>
      </c>
      <c r="E58" s="15">
        <v>5016</v>
      </c>
      <c r="F58" s="16">
        <v>19.399999999999999</v>
      </c>
      <c r="G58" s="12">
        <v>31.8</v>
      </c>
      <c r="H58" s="16">
        <v>34.6</v>
      </c>
      <c r="J58" s="106" t="s">
        <v>40</v>
      </c>
      <c r="K58" s="106"/>
      <c r="L58" s="106"/>
      <c r="M58" s="106"/>
      <c r="N58" s="106"/>
      <c r="Q58" s="23" t="s">
        <v>112</v>
      </c>
      <c r="Y58" s="109" t="s">
        <v>52</v>
      </c>
      <c r="Z58" s="94" t="s">
        <v>28</v>
      </c>
      <c r="AA58" s="95" t="s">
        <v>29</v>
      </c>
      <c r="AB58" s="95" t="s">
        <v>30</v>
      </c>
      <c r="AC58" s="94" t="s">
        <v>28</v>
      </c>
      <c r="AE58" s="109" t="s">
        <v>52</v>
      </c>
      <c r="AF58" s="6" t="s">
        <v>33</v>
      </c>
      <c r="AI58" s="29"/>
      <c r="AJ58" s="109" t="s">
        <v>52</v>
      </c>
      <c r="AK58" s="94" t="s">
        <v>28</v>
      </c>
      <c r="AL58" s="95" t="s">
        <v>29</v>
      </c>
      <c r="AM58" s="95" t="s">
        <v>30</v>
      </c>
      <c r="AQ58" s="74" t="s">
        <v>18</v>
      </c>
      <c r="AR58" s="36" t="s">
        <v>76</v>
      </c>
      <c r="AS58" s="35" t="s">
        <v>77</v>
      </c>
      <c r="AT58" s="36" t="s">
        <v>78</v>
      </c>
      <c r="AU58" s="75" t="s">
        <v>79</v>
      </c>
      <c r="AV58" s="36" t="s">
        <v>20</v>
      </c>
      <c r="AW58" s="36" t="s">
        <v>22</v>
      </c>
      <c r="AX58" s="35" t="s">
        <v>23</v>
      </c>
    </row>
    <row r="59" spans="1:50" x14ac:dyDescent="0.25">
      <c r="A59" s="11" t="s">
        <v>113</v>
      </c>
      <c r="B59" s="12">
        <v>9612</v>
      </c>
      <c r="C59" s="13">
        <v>1839</v>
      </c>
      <c r="D59" s="14">
        <v>3372</v>
      </c>
      <c r="E59" s="15">
        <v>3857</v>
      </c>
      <c r="F59" s="16">
        <v>19.100000000000001</v>
      </c>
      <c r="G59" s="12">
        <v>35.1</v>
      </c>
      <c r="H59" s="16">
        <v>40.1</v>
      </c>
      <c r="Q59" s="110"/>
      <c r="R59" s="111" t="s">
        <v>47</v>
      </c>
      <c r="S59" s="111" t="s">
        <v>49</v>
      </c>
      <c r="T59" s="112" t="s">
        <v>52</v>
      </c>
      <c r="U59" s="112" t="s">
        <v>54</v>
      </c>
      <c r="V59" s="111" t="s">
        <v>100</v>
      </c>
      <c r="W59" s="113" t="s">
        <v>106</v>
      </c>
      <c r="Y59" s="97" t="s">
        <v>33</v>
      </c>
      <c r="Z59" s="98">
        <v>1.9070741048466344</v>
      </c>
      <c r="AA59" s="99">
        <v>2.1357084498292247</v>
      </c>
      <c r="AB59" s="99">
        <v>2.1066747511248498</v>
      </c>
      <c r="AC59" s="98">
        <v>1.9070741048466344</v>
      </c>
      <c r="AE59" s="6" t="s">
        <v>28</v>
      </c>
      <c r="AF59" s="6" t="s">
        <v>29</v>
      </c>
      <c r="AG59" s="6" t="s">
        <v>30</v>
      </c>
      <c r="AH59" s="6" t="s">
        <v>28</v>
      </c>
      <c r="AI59" s="29"/>
      <c r="AJ59" s="97" t="s">
        <v>33</v>
      </c>
      <c r="AK59" s="98">
        <f>AK50/AK41</f>
        <v>1.8693666067463259</v>
      </c>
      <c r="AL59" s="98">
        <f>AL50/AL41</f>
        <v>2.0759773355325248</v>
      </c>
      <c r="AM59" s="98">
        <f>AM50/AM41</f>
        <v>2.1729897447262911</v>
      </c>
      <c r="AQ59" s="76" t="s">
        <v>28</v>
      </c>
      <c r="AR59" s="77">
        <v>1260.345</v>
      </c>
      <c r="AS59" s="78">
        <v>252.06900000000002</v>
      </c>
      <c r="AT59" s="77">
        <v>1570.7470581249945</v>
      </c>
      <c r="AU59" s="100" t="s">
        <v>81</v>
      </c>
      <c r="AV59" s="80">
        <v>2</v>
      </c>
      <c r="AW59" s="81">
        <v>20.256335850511327</v>
      </c>
      <c r="AX59" s="82">
        <v>1.4239763909456768E-4</v>
      </c>
    </row>
    <row r="60" spans="1:50" x14ac:dyDescent="0.25">
      <c r="A60" s="11" t="s">
        <v>114</v>
      </c>
      <c r="B60" s="12">
        <v>11588</v>
      </c>
      <c r="C60" s="13">
        <v>1972</v>
      </c>
      <c r="D60" s="14">
        <v>3416</v>
      </c>
      <c r="E60" s="15">
        <v>5418</v>
      </c>
      <c r="F60" s="16">
        <v>17</v>
      </c>
      <c r="G60" s="12">
        <v>29.5</v>
      </c>
      <c r="H60" s="16">
        <v>46.8</v>
      </c>
      <c r="J60" s="94" t="s">
        <v>28</v>
      </c>
      <c r="K60" s="94" t="s">
        <v>47</v>
      </c>
      <c r="L60" s="94" t="s">
        <v>49</v>
      </c>
      <c r="M60" s="94" t="s">
        <v>52</v>
      </c>
      <c r="N60" s="94" t="s">
        <v>54</v>
      </c>
      <c r="O60" s="114" t="s">
        <v>100</v>
      </c>
      <c r="P60" s="115" t="s">
        <v>106</v>
      </c>
      <c r="Q60" s="116" t="s">
        <v>47</v>
      </c>
      <c r="R60" s="117"/>
      <c r="S60" s="117">
        <v>1.0891029999999999E-2</v>
      </c>
      <c r="T60" s="117">
        <v>0.91302939999999999</v>
      </c>
      <c r="U60" s="117">
        <v>6.1836399999999998E-3</v>
      </c>
      <c r="V60" s="117">
        <v>0.1980807</v>
      </c>
      <c r="W60" s="118">
        <v>0.3194207</v>
      </c>
      <c r="Y60" s="32" t="s">
        <v>17</v>
      </c>
      <c r="Z60" s="98">
        <v>1.7819733479372033</v>
      </c>
      <c r="AA60" s="99">
        <v>2.1333293999925571</v>
      </c>
      <c r="AB60" s="99">
        <v>2.2291379354670195</v>
      </c>
      <c r="AC60" s="98">
        <v>1.7819733479372033</v>
      </c>
      <c r="AE60">
        <v>1.9634146341463419</v>
      </c>
      <c r="AF60">
        <v>2.541666666666667</v>
      </c>
      <c r="AG60">
        <v>2.2169312169312172</v>
      </c>
      <c r="AH60">
        <v>1.9634146341463419</v>
      </c>
      <c r="AI60" s="29"/>
      <c r="AJ60" s="32" t="s">
        <v>17</v>
      </c>
      <c r="AK60" s="98">
        <f t="shared" ref="AK60:AM65" si="65">AK51/AK42</f>
        <v>1.7841234221598878</v>
      </c>
      <c r="AL60" s="98">
        <f t="shared" si="65"/>
        <v>2.0970798209585069</v>
      </c>
      <c r="AM60" s="98">
        <f t="shared" si="65"/>
        <v>2.2452490673688832</v>
      </c>
      <c r="AQ60" s="76" t="s">
        <v>29</v>
      </c>
      <c r="AR60" s="77">
        <v>971.06999999999994</v>
      </c>
      <c r="AS60" s="78">
        <v>194.214</v>
      </c>
      <c r="AT60" s="77">
        <v>419.25605237499946</v>
      </c>
      <c r="AU60" s="100" t="s">
        <v>83</v>
      </c>
      <c r="AV60" s="80">
        <v>12</v>
      </c>
      <c r="AW60" s="80"/>
      <c r="AX60" s="83"/>
    </row>
    <row r="61" spans="1:50" ht="15.75" thickBot="1" x14ac:dyDescent="0.3">
      <c r="A61" s="31" t="s">
        <v>115</v>
      </c>
      <c r="B61" s="12">
        <v>11331</v>
      </c>
      <c r="C61" s="13">
        <v>1993</v>
      </c>
      <c r="D61" s="14">
        <v>3866</v>
      </c>
      <c r="E61" s="15">
        <v>3490</v>
      </c>
      <c r="F61" s="16">
        <v>17.600000000000001</v>
      </c>
      <c r="G61" s="12">
        <v>34.1</v>
      </c>
      <c r="H61" s="16">
        <v>30.8</v>
      </c>
      <c r="J61" s="119" t="s">
        <v>14</v>
      </c>
      <c r="K61" s="98">
        <v>118.21249999999998</v>
      </c>
      <c r="L61" s="98">
        <v>220.98249999999999</v>
      </c>
      <c r="M61" s="98">
        <v>1.9070741048466344</v>
      </c>
      <c r="N61" s="98">
        <v>277.7525</v>
      </c>
      <c r="O61" s="120">
        <v>0</v>
      </c>
      <c r="P61" s="121">
        <v>0</v>
      </c>
      <c r="Q61" s="122" t="s">
        <v>49</v>
      </c>
      <c r="R61" s="123">
        <v>1.0891029999999999E-2</v>
      </c>
      <c r="S61" s="117"/>
      <c r="T61" s="117">
        <v>0.75620220000000005</v>
      </c>
      <c r="U61" s="117">
        <v>1.871799E-2</v>
      </c>
      <c r="V61" s="117">
        <v>0.31415999999999999</v>
      </c>
      <c r="W61" s="118">
        <v>0.36647099999999999</v>
      </c>
      <c r="Y61" s="32" t="s">
        <v>27</v>
      </c>
      <c r="Z61" s="98">
        <v>2.0228067210529024</v>
      </c>
      <c r="AA61" s="99">
        <v>2.2129417676879011</v>
      </c>
      <c r="AB61" s="99">
        <v>2.3780736566476555</v>
      </c>
      <c r="AC61" s="98">
        <v>2.0228067210529024</v>
      </c>
      <c r="AE61">
        <v>1.5833333333333333</v>
      </c>
      <c r="AF61">
        <v>1.9928825622775803</v>
      </c>
      <c r="AG61">
        <v>2.4319999999999995</v>
      </c>
      <c r="AH61">
        <v>1.5833333333333333</v>
      </c>
      <c r="AI61" s="29"/>
      <c r="AJ61" s="32" t="s">
        <v>27</v>
      </c>
      <c r="AK61" s="98">
        <f t="shared" si="65"/>
        <v>1.882118016866255</v>
      </c>
      <c r="AL61" s="98">
        <f t="shared" si="65"/>
        <v>2.0307832020640952</v>
      </c>
      <c r="AM61" s="98">
        <f t="shared" si="65"/>
        <v>2.4299418228829994</v>
      </c>
      <c r="AQ61" s="84" t="s">
        <v>30</v>
      </c>
      <c r="AR61" s="85">
        <v>1629.7049999999999</v>
      </c>
      <c r="AS61" s="86">
        <v>325.94099999999997</v>
      </c>
      <c r="AT61" s="85">
        <v>1238.1567268749991</v>
      </c>
      <c r="AU61" s="102" t="s">
        <v>85</v>
      </c>
      <c r="AV61" s="88">
        <v>14</v>
      </c>
      <c r="AW61" s="124"/>
      <c r="AX61" s="89"/>
    </row>
    <row r="62" spans="1:50" x14ac:dyDescent="0.25">
      <c r="A62" s="31" t="s">
        <v>116</v>
      </c>
      <c r="B62" s="12">
        <v>12652</v>
      </c>
      <c r="C62" s="13">
        <v>1948</v>
      </c>
      <c r="D62" s="14">
        <v>3314</v>
      </c>
      <c r="E62" s="15">
        <v>4015</v>
      </c>
      <c r="F62" s="16">
        <v>15.4</v>
      </c>
      <c r="G62" s="12">
        <v>26.2</v>
      </c>
      <c r="H62" s="16">
        <v>31.7</v>
      </c>
      <c r="J62" s="125" t="s">
        <v>17</v>
      </c>
      <c r="K62" s="98">
        <v>89.125</v>
      </c>
      <c r="L62" s="98">
        <v>159.01</v>
      </c>
      <c r="M62" s="98">
        <v>1.7819733479372033</v>
      </c>
      <c r="N62" s="98">
        <v>220.02500000000001</v>
      </c>
      <c r="O62" s="121">
        <v>55284</v>
      </c>
      <c r="P62" s="121">
        <v>1238.6743983765509</v>
      </c>
      <c r="Q62" s="116" t="s">
        <v>52</v>
      </c>
      <c r="R62" s="117">
        <v>0.91302939999999999</v>
      </c>
      <c r="S62" s="117">
        <v>0.75620220000000005</v>
      </c>
      <c r="T62" s="117"/>
      <c r="U62" s="117">
        <v>0.85579959999999999</v>
      </c>
      <c r="V62" s="117">
        <v>0.26823809999999998</v>
      </c>
      <c r="W62" s="118">
        <v>0.46972209999999998</v>
      </c>
      <c r="Y62" s="32" t="s">
        <v>32</v>
      </c>
      <c r="Z62" s="98">
        <v>1.7645808442851454</v>
      </c>
      <c r="AA62" s="99">
        <v>2.0981632206036132</v>
      </c>
      <c r="AB62" s="99">
        <v>2.1104021292968453</v>
      </c>
      <c r="AC62" s="98">
        <v>1.7645808442851454</v>
      </c>
      <c r="AE62">
        <v>2.3680981595092025</v>
      </c>
      <c r="AF62">
        <v>1.8376963350785338</v>
      </c>
      <c r="AG62">
        <v>1.4825870646766168</v>
      </c>
      <c r="AH62">
        <v>2.3680981595092025</v>
      </c>
      <c r="AI62" s="29"/>
      <c r="AJ62" s="32" t="s">
        <v>32</v>
      </c>
      <c r="AK62" s="98">
        <f t="shared" si="65"/>
        <v>1.7474224452554739</v>
      </c>
      <c r="AL62" s="98">
        <f t="shared" si="65"/>
        <v>2.0753595905521078</v>
      </c>
      <c r="AM62" s="98">
        <f t="shared" si="65"/>
        <v>2.0864844812662295</v>
      </c>
      <c r="AQ62" s="12"/>
      <c r="AR62" s="12"/>
      <c r="AS62" s="24"/>
      <c r="AT62" s="12"/>
    </row>
    <row r="63" spans="1:50" x14ac:dyDescent="0.25">
      <c r="A63" s="31" t="s">
        <v>117</v>
      </c>
      <c r="B63" s="12">
        <v>9977</v>
      </c>
      <c r="C63" s="13">
        <v>1900</v>
      </c>
      <c r="D63" s="14">
        <v>3259</v>
      </c>
      <c r="E63" s="15">
        <v>3613</v>
      </c>
      <c r="F63" s="16">
        <v>19</v>
      </c>
      <c r="G63" s="12">
        <v>32.700000000000003</v>
      </c>
      <c r="H63" s="16">
        <v>36.200000000000003</v>
      </c>
      <c r="J63" s="125" t="s">
        <v>27</v>
      </c>
      <c r="K63" s="98">
        <v>85.258999999999986</v>
      </c>
      <c r="L63" s="98">
        <v>160.4675</v>
      </c>
      <c r="M63" s="98">
        <v>2.0228067210529024</v>
      </c>
      <c r="N63" s="98">
        <v>199.9375</v>
      </c>
      <c r="O63" s="121">
        <v>1780561.8674999999</v>
      </c>
      <c r="P63" s="121">
        <v>35704.416858067096</v>
      </c>
      <c r="Q63" s="122" t="s">
        <v>54</v>
      </c>
      <c r="R63" s="123">
        <v>6.1836399999999998E-3</v>
      </c>
      <c r="S63" s="123">
        <v>1.871799E-2</v>
      </c>
      <c r="T63" s="117">
        <v>0.85579959999999999</v>
      </c>
      <c r="U63" s="117"/>
      <c r="V63" s="117">
        <v>0.14184730000000001</v>
      </c>
      <c r="W63" s="118">
        <v>0.29183999999999999</v>
      </c>
      <c r="Y63" s="32" t="s">
        <v>35</v>
      </c>
      <c r="Z63" s="98">
        <v>1.9801053477019734</v>
      </c>
      <c r="AA63" s="99">
        <v>1.8893861383737793</v>
      </c>
      <c r="AB63" s="99">
        <v>2.0849823795109508</v>
      </c>
      <c r="AC63" s="98">
        <v>1.9801053477019734</v>
      </c>
      <c r="AE63">
        <v>1.7134502923976607</v>
      </c>
      <c r="AF63">
        <v>2.1705882352941175</v>
      </c>
      <c r="AG63">
        <v>2.2951807228915659</v>
      </c>
      <c r="AH63">
        <v>1.7134502923976607</v>
      </c>
      <c r="AI63" s="29"/>
      <c r="AJ63" s="32" t="s">
        <v>35</v>
      </c>
      <c r="AK63" s="98">
        <f t="shared" si="65"/>
        <v>1.9690099925166169</v>
      </c>
      <c r="AL63" s="98">
        <f t="shared" si="65"/>
        <v>1.9195000856017805</v>
      </c>
      <c r="AM63" s="98">
        <f t="shared" si="65"/>
        <v>2.1079857328976312</v>
      </c>
    </row>
    <row r="64" spans="1:50" x14ac:dyDescent="0.25">
      <c r="A64" s="31" t="s">
        <v>118</v>
      </c>
      <c r="B64" s="12">
        <v>9883</v>
      </c>
      <c r="C64" s="13">
        <v>1802</v>
      </c>
      <c r="D64" s="14">
        <v>3002</v>
      </c>
      <c r="E64" s="15">
        <v>3833</v>
      </c>
      <c r="F64" s="16">
        <v>18.2</v>
      </c>
      <c r="G64" s="12">
        <v>30.4</v>
      </c>
      <c r="H64" s="16">
        <v>38.799999999999997</v>
      </c>
      <c r="J64" s="125" t="s">
        <v>32</v>
      </c>
      <c r="K64" s="98">
        <v>109.60000000000001</v>
      </c>
      <c r="L64" s="98">
        <v>191.51749999999998</v>
      </c>
      <c r="M64" s="98">
        <v>1.7645808442851454</v>
      </c>
      <c r="N64" s="98">
        <v>272.14499999999998</v>
      </c>
      <c r="O64" s="126">
        <v>31768.75</v>
      </c>
      <c r="P64" s="126">
        <v>15882.837958032422</v>
      </c>
      <c r="Q64" s="116" t="s">
        <v>100</v>
      </c>
      <c r="R64" s="117">
        <v>0.1980807</v>
      </c>
      <c r="S64" s="117">
        <v>0.31415999999999999</v>
      </c>
      <c r="T64" s="117">
        <v>0.26823809999999998</v>
      </c>
      <c r="U64" s="117">
        <v>0.14184730000000001</v>
      </c>
      <c r="V64" s="117"/>
      <c r="W64" s="118">
        <v>3.2407850000000002E-2</v>
      </c>
      <c r="Y64" s="32" t="s">
        <v>38</v>
      </c>
      <c r="Z64" s="98" t="e">
        <v>#DIV/0!</v>
      </c>
      <c r="AA64" s="99" t="e">
        <v>#DIV/0!</v>
      </c>
      <c r="AB64" s="99" t="e">
        <v>#DIV/0!</v>
      </c>
      <c r="AC64" s="98" t="e">
        <v>#DIV/0!</v>
      </c>
      <c r="AI64" s="29"/>
      <c r="AJ64" s="32" t="s">
        <v>38</v>
      </c>
      <c r="AK64" s="98" t="e">
        <f t="shared" si="65"/>
        <v>#DIV/0!</v>
      </c>
      <c r="AL64" s="98" t="e">
        <f t="shared" si="65"/>
        <v>#DIV/0!</v>
      </c>
      <c r="AM64" s="98" t="e">
        <f t="shared" si="65"/>
        <v>#DIV/0!</v>
      </c>
    </row>
    <row r="65" spans="1:39" ht="15.75" thickBot="1" x14ac:dyDescent="0.3">
      <c r="A65" s="31" t="s">
        <v>119</v>
      </c>
      <c r="B65" s="12">
        <v>14052</v>
      </c>
      <c r="C65" s="13">
        <v>2911</v>
      </c>
      <c r="D65" s="14">
        <v>4114</v>
      </c>
      <c r="E65" s="15">
        <v>6040</v>
      </c>
      <c r="F65" s="16">
        <v>20.7</v>
      </c>
      <c r="G65" s="12">
        <v>29.3</v>
      </c>
      <c r="H65" s="16">
        <v>43</v>
      </c>
      <c r="J65" s="125" t="s">
        <v>35</v>
      </c>
      <c r="K65" s="98">
        <v>113.58500000000001</v>
      </c>
      <c r="L65" s="98">
        <v>223.64999999999998</v>
      </c>
      <c r="M65" s="98">
        <v>1.9801053477019734</v>
      </c>
      <c r="N65" s="98">
        <v>290.48500000000001</v>
      </c>
      <c r="O65" s="127">
        <v>1342.575</v>
      </c>
      <c r="P65" s="127">
        <v>4702.5215161208343</v>
      </c>
      <c r="Q65" s="128" t="s">
        <v>106</v>
      </c>
      <c r="R65" s="129">
        <v>0.3194207</v>
      </c>
      <c r="S65" s="129">
        <v>0.36647099999999999</v>
      </c>
      <c r="T65" s="129">
        <v>0.46972209999999998</v>
      </c>
      <c r="U65" s="129">
        <v>0.29183999999999999</v>
      </c>
      <c r="V65" s="130">
        <v>3.2407850000000002E-2</v>
      </c>
      <c r="W65" s="131"/>
      <c r="Y65" s="56" t="s">
        <v>40</v>
      </c>
      <c r="Z65" s="98" t="e">
        <v>#DIV/0!</v>
      </c>
      <c r="AA65" s="99" t="e">
        <v>#DIV/0!</v>
      </c>
      <c r="AB65" s="99" t="e">
        <v>#DIV/0!</v>
      </c>
      <c r="AC65" s="98" t="e">
        <v>#DIV/0!</v>
      </c>
      <c r="AI65" s="29"/>
      <c r="AJ65" s="56" t="s">
        <v>40</v>
      </c>
      <c r="AK65" s="98" t="e">
        <f t="shared" si="65"/>
        <v>#DIV/0!</v>
      </c>
      <c r="AL65" s="98" t="e">
        <f t="shared" si="65"/>
        <v>#DIV/0!</v>
      </c>
      <c r="AM65" s="98" t="e">
        <f t="shared" si="65"/>
        <v>#DIV/0!</v>
      </c>
    </row>
    <row r="66" spans="1:39" x14ac:dyDescent="0.25">
      <c r="A66" s="6" t="s">
        <v>120</v>
      </c>
      <c r="B66" s="12">
        <v>9815</v>
      </c>
      <c r="C66" s="13">
        <v>1676</v>
      </c>
      <c r="D66" s="14">
        <v>2877</v>
      </c>
      <c r="E66" s="15">
        <v>4310</v>
      </c>
      <c r="F66" s="16">
        <v>17.100000000000001</v>
      </c>
      <c r="G66" s="12">
        <v>29.3</v>
      </c>
      <c r="H66" s="16">
        <v>43.9</v>
      </c>
      <c r="Q66" s="110"/>
      <c r="R66" s="112" t="s">
        <v>47</v>
      </c>
      <c r="S66" s="112" t="s">
        <v>49</v>
      </c>
      <c r="T66" s="112" t="s">
        <v>52</v>
      </c>
      <c r="U66" s="112" t="s">
        <v>54</v>
      </c>
      <c r="V66" s="112" t="s">
        <v>100</v>
      </c>
      <c r="W66" s="113" t="s">
        <v>106</v>
      </c>
      <c r="Y66" s="23" t="s">
        <v>88</v>
      </c>
      <c r="Z66" s="91"/>
      <c r="AA66" s="91"/>
      <c r="AB66" s="91"/>
      <c r="AC66" s="91"/>
      <c r="AI66" s="29"/>
      <c r="AJ66" s="23" t="s">
        <v>88</v>
      </c>
      <c r="AK66" s="91"/>
      <c r="AL66" s="91"/>
      <c r="AM66" s="91"/>
    </row>
    <row r="67" spans="1:39" x14ac:dyDescent="0.25">
      <c r="A67" s="6" t="s">
        <v>121</v>
      </c>
      <c r="B67" s="12">
        <v>12437</v>
      </c>
      <c r="C67" s="13">
        <v>2054</v>
      </c>
      <c r="D67" s="14">
        <v>3349</v>
      </c>
      <c r="E67" s="15">
        <v>6114</v>
      </c>
      <c r="F67" s="16">
        <v>16.5</v>
      </c>
      <c r="G67" s="12">
        <v>26.9</v>
      </c>
      <c r="H67" s="16">
        <v>49.2</v>
      </c>
      <c r="J67" s="104" t="s">
        <v>29</v>
      </c>
      <c r="K67" s="104" t="s">
        <v>47</v>
      </c>
      <c r="L67" s="104" t="s">
        <v>49</v>
      </c>
      <c r="M67" s="104" t="s">
        <v>52</v>
      </c>
      <c r="N67" s="104" t="s">
        <v>54</v>
      </c>
      <c r="O67" s="132" t="s">
        <v>100</v>
      </c>
      <c r="P67" s="132" t="s">
        <v>106</v>
      </c>
      <c r="Q67" s="116" t="s">
        <v>47</v>
      </c>
      <c r="R67" s="117"/>
      <c r="S67" s="117">
        <v>1.700614E-3</v>
      </c>
      <c r="T67" s="117">
        <v>0.95125720000000002</v>
      </c>
      <c r="U67" s="117">
        <v>2.4786090000000001E-3</v>
      </c>
      <c r="V67" s="117">
        <v>0.30534939999999999</v>
      </c>
      <c r="W67" s="118">
        <v>0.25562550000000001</v>
      </c>
      <c r="Y67" s="133" t="s">
        <v>71</v>
      </c>
      <c r="Z67" s="94" t="s">
        <v>28</v>
      </c>
      <c r="AA67" s="95" t="s">
        <v>29</v>
      </c>
      <c r="AB67" s="95" t="s">
        <v>30</v>
      </c>
      <c r="AC67" s="94" t="s">
        <v>28</v>
      </c>
      <c r="AE67" s="133" t="s">
        <v>71</v>
      </c>
      <c r="AF67" s="6" t="s">
        <v>33</v>
      </c>
      <c r="AI67" s="29"/>
      <c r="AJ67" s="133" t="s">
        <v>71</v>
      </c>
      <c r="AK67" s="94" t="s">
        <v>28</v>
      </c>
      <c r="AL67" s="95" t="s">
        <v>29</v>
      </c>
      <c r="AM67" s="95" t="s">
        <v>30</v>
      </c>
    </row>
    <row r="68" spans="1:39" x14ac:dyDescent="0.25">
      <c r="A68" t="s">
        <v>122</v>
      </c>
      <c r="B68" s="12">
        <v>9926</v>
      </c>
      <c r="C68" s="13">
        <v>1447</v>
      </c>
      <c r="D68" s="14">
        <v>2692</v>
      </c>
      <c r="E68" s="15">
        <v>4006</v>
      </c>
      <c r="F68" s="16">
        <v>14.6</v>
      </c>
      <c r="G68" s="12">
        <v>27.1</v>
      </c>
      <c r="H68" s="16">
        <v>40.4</v>
      </c>
      <c r="J68" s="134" t="s">
        <v>33</v>
      </c>
      <c r="K68" s="135">
        <v>80.78725</v>
      </c>
      <c r="L68" s="135">
        <v>167.71249999999998</v>
      </c>
      <c r="M68" s="135">
        <v>2.1357084498292247</v>
      </c>
      <c r="N68" s="135">
        <v>208.38249999999999</v>
      </c>
      <c r="O68" s="136">
        <v>0</v>
      </c>
      <c r="P68" s="137">
        <v>0</v>
      </c>
      <c r="Q68" s="116" t="s">
        <v>49</v>
      </c>
      <c r="R68" s="138">
        <v>1.700614E-3</v>
      </c>
      <c r="S68" s="117"/>
      <c r="T68" s="117">
        <v>0.7653316</v>
      </c>
      <c r="U68" s="117">
        <v>1.2216339999999999E-2</v>
      </c>
      <c r="V68" s="117">
        <v>0.44578810000000002</v>
      </c>
      <c r="W68" s="118">
        <v>0.34263549999999998</v>
      </c>
      <c r="Y68" s="97" t="s">
        <v>33</v>
      </c>
      <c r="Z68" s="98">
        <v>277.7525</v>
      </c>
      <c r="AA68" s="99">
        <v>208.38249999999999</v>
      </c>
      <c r="AB68" s="99">
        <v>342.18750000000006</v>
      </c>
      <c r="AC68" s="98">
        <v>277.7525</v>
      </c>
      <c r="AE68" s="6" t="s">
        <v>28</v>
      </c>
      <c r="AF68" s="6" t="s">
        <v>29</v>
      </c>
      <c r="AG68" s="6" t="s">
        <v>30</v>
      </c>
      <c r="AH68" t="s">
        <v>28</v>
      </c>
      <c r="AI68" s="29"/>
      <c r="AJ68" s="97" t="s">
        <v>33</v>
      </c>
      <c r="AK68" s="98">
        <f>Z68*1000</f>
        <v>277752.5</v>
      </c>
      <c r="AL68" s="98">
        <f t="shared" ref="AL68:AM74" si="66">AA68*1000</f>
        <v>208382.5</v>
      </c>
      <c r="AM68" s="98">
        <f t="shared" si="66"/>
        <v>342187.50000000006</v>
      </c>
    </row>
    <row r="69" spans="1:39" x14ac:dyDescent="0.25">
      <c r="A69" t="s">
        <v>123</v>
      </c>
      <c r="B69" s="12">
        <v>12011</v>
      </c>
      <c r="C69" s="13">
        <v>1494</v>
      </c>
      <c r="D69" s="14">
        <v>2505</v>
      </c>
      <c r="E69" s="15">
        <v>4923</v>
      </c>
      <c r="F69" s="16">
        <v>12.4</v>
      </c>
      <c r="G69" s="12">
        <v>20.9</v>
      </c>
      <c r="H69" s="16">
        <v>41</v>
      </c>
      <c r="J69" s="139" t="s">
        <v>17</v>
      </c>
      <c r="K69" s="135">
        <v>73.223249999999993</v>
      </c>
      <c r="L69" s="135">
        <v>153.55500000000001</v>
      </c>
      <c r="M69" s="135">
        <v>2.1333293999925571</v>
      </c>
      <c r="N69" s="135">
        <v>197.07499999999999</v>
      </c>
      <c r="O69" s="137">
        <v>280882.5</v>
      </c>
      <c r="P69" s="137">
        <v>10450.426656803536</v>
      </c>
      <c r="Q69" s="116" t="s">
        <v>52</v>
      </c>
      <c r="R69" s="117">
        <v>0.95125720000000002</v>
      </c>
      <c r="S69" s="117">
        <v>0.7653316</v>
      </c>
      <c r="T69" s="117"/>
      <c r="U69" s="117">
        <v>0.84841940000000005</v>
      </c>
      <c r="V69" s="117">
        <v>0.25880750000000002</v>
      </c>
      <c r="W69" s="118">
        <v>0.29602220000000001</v>
      </c>
      <c r="Y69" s="32" t="s">
        <v>17</v>
      </c>
      <c r="Z69" s="98">
        <v>220.02500000000001</v>
      </c>
      <c r="AA69" s="99">
        <v>197.07499999999999</v>
      </c>
      <c r="AB69" s="99">
        <v>376.53999999999996</v>
      </c>
      <c r="AC69" s="98">
        <v>220.02500000000001</v>
      </c>
      <c r="AE69">
        <v>379.08</v>
      </c>
      <c r="AF69">
        <v>193.93</v>
      </c>
      <c r="AG69">
        <v>341.70000000000005</v>
      </c>
      <c r="AH69">
        <v>379.08</v>
      </c>
      <c r="AI69" s="29"/>
      <c r="AJ69" s="32" t="s">
        <v>17</v>
      </c>
      <c r="AK69" s="98">
        <f t="shared" ref="AK69:AK74" si="67">Z69*1000</f>
        <v>220025</v>
      </c>
      <c r="AL69" s="98">
        <f t="shared" si="66"/>
        <v>197075</v>
      </c>
      <c r="AM69" s="98">
        <f t="shared" si="66"/>
        <v>376539.99999999994</v>
      </c>
    </row>
    <row r="70" spans="1:39" x14ac:dyDescent="0.25">
      <c r="A70" t="s">
        <v>124</v>
      </c>
      <c r="B70" s="12">
        <v>9177</v>
      </c>
      <c r="C70" s="13">
        <v>1591</v>
      </c>
      <c r="D70" s="14">
        <v>2605</v>
      </c>
      <c r="E70" s="15">
        <v>4311</v>
      </c>
      <c r="F70" s="16">
        <v>17.3</v>
      </c>
      <c r="G70" s="12">
        <v>28.4</v>
      </c>
      <c r="H70" s="16">
        <v>47</v>
      </c>
      <c r="J70" s="139" t="s">
        <v>27</v>
      </c>
      <c r="K70" s="135">
        <v>58.912000000000006</v>
      </c>
      <c r="L70" s="135">
        <v>119.63749999999999</v>
      </c>
      <c r="M70" s="135">
        <v>2.2129417676879011</v>
      </c>
      <c r="N70" s="135">
        <v>163.63600000000002</v>
      </c>
      <c r="O70" s="137">
        <v>320069.25</v>
      </c>
      <c r="P70" s="137">
        <v>54112.876776752615</v>
      </c>
      <c r="Q70" s="122" t="s">
        <v>54</v>
      </c>
      <c r="R70" s="138">
        <v>2.4786090000000001E-3</v>
      </c>
      <c r="S70" s="138">
        <v>1.2216339999999999E-2</v>
      </c>
      <c r="T70" s="117">
        <v>0.84841940000000005</v>
      </c>
      <c r="U70" s="117"/>
      <c r="V70" s="117">
        <v>0.2431537</v>
      </c>
      <c r="W70" s="118">
        <v>0.14657039999999999</v>
      </c>
      <c r="Y70" s="32" t="s">
        <v>27</v>
      </c>
      <c r="Z70" s="98">
        <v>199.9375</v>
      </c>
      <c r="AA70" s="99">
        <v>163.63600000000002</v>
      </c>
      <c r="AB70" s="99">
        <v>283.16750000000002</v>
      </c>
      <c r="AC70" s="98">
        <v>199.9375</v>
      </c>
      <c r="AE70">
        <v>292.60000000000002</v>
      </c>
      <c r="AF70">
        <v>181.04</v>
      </c>
      <c r="AG70">
        <v>620.40000000000009</v>
      </c>
      <c r="AH70">
        <v>292.60000000000002</v>
      </c>
      <c r="AI70" s="29"/>
      <c r="AJ70" s="32" t="s">
        <v>27</v>
      </c>
      <c r="AK70" s="98">
        <f t="shared" si="67"/>
        <v>199937.5</v>
      </c>
      <c r="AL70" s="98">
        <f t="shared" si="66"/>
        <v>163636.00000000003</v>
      </c>
      <c r="AM70" s="98">
        <f t="shared" si="66"/>
        <v>283167.5</v>
      </c>
    </row>
    <row r="71" spans="1:39" x14ac:dyDescent="0.25">
      <c r="A71" t="s">
        <v>125</v>
      </c>
      <c r="B71" s="12">
        <v>11538</v>
      </c>
      <c r="C71" s="13">
        <v>1901</v>
      </c>
      <c r="D71" s="14">
        <v>2943</v>
      </c>
      <c r="E71" s="15">
        <v>5392</v>
      </c>
      <c r="F71" s="16">
        <v>16.5</v>
      </c>
      <c r="G71" s="12">
        <v>25.5</v>
      </c>
      <c r="H71" s="16">
        <v>46.7</v>
      </c>
      <c r="J71" s="139" t="s">
        <v>32</v>
      </c>
      <c r="K71" s="135">
        <v>84.992500000000007</v>
      </c>
      <c r="L71" s="135">
        <v>176.39000000000001</v>
      </c>
      <c r="M71" s="135">
        <v>2.0981632206036132</v>
      </c>
      <c r="N71" s="135">
        <v>215.8425</v>
      </c>
      <c r="O71" s="137">
        <v>26783.5</v>
      </c>
      <c r="P71" s="137">
        <v>14579.974005602791</v>
      </c>
      <c r="Q71" s="116" t="s">
        <v>100</v>
      </c>
      <c r="R71" s="117">
        <v>0.30534939999999999</v>
      </c>
      <c r="S71" s="117">
        <v>0.44578810000000002</v>
      </c>
      <c r="T71" s="117">
        <v>0.25880750000000002</v>
      </c>
      <c r="U71" s="117">
        <v>0.2431537</v>
      </c>
      <c r="V71" s="117"/>
      <c r="W71" s="118">
        <v>0.15708849999999999</v>
      </c>
      <c r="Y71" s="32" t="s">
        <v>32</v>
      </c>
      <c r="Z71" s="98">
        <v>272.14499999999998</v>
      </c>
      <c r="AA71" s="99">
        <v>215.8425</v>
      </c>
      <c r="AB71" s="99">
        <v>311.77</v>
      </c>
      <c r="AC71" s="98">
        <v>272.14499999999998</v>
      </c>
      <c r="AE71">
        <v>180.32</v>
      </c>
      <c r="AF71">
        <v>244.60999999999999</v>
      </c>
      <c r="AG71">
        <v>185.22000000000003</v>
      </c>
      <c r="AH71">
        <v>180.32</v>
      </c>
      <c r="AI71" s="29"/>
      <c r="AJ71" s="32" t="s">
        <v>32</v>
      </c>
      <c r="AK71" s="98">
        <f t="shared" si="67"/>
        <v>272145</v>
      </c>
      <c r="AL71" s="98">
        <f t="shared" si="66"/>
        <v>215842.5</v>
      </c>
      <c r="AM71" s="98">
        <f t="shared" si="66"/>
        <v>311770</v>
      </c>
    </row>
    <row r="72" spans="1:39" x14ac:dyDescent="0.25">
      <c r="A72" t="s">
        <v>126</v>
      </c>
      <c r="B72" s="12">
        <v>12483</v>
      </c>
      <c r="C72" s="13">
        <v>1527</v>
      </c>
      <c r="D72" s="14">
        <v>1937</v>
      </c>
      <c r="E72" s="15">
        <v>4017</v>
      </c>
      <c r="F72" s="16">
        <v>12.2</v>
      </c>
      <c r="G72" s="12">
        <v>15.5</v>
      </c>
      <c r="H72" s="16">
        <v>32.200000000000003</v>
      </c>
      <c r="J72" s="139" t="s">
        <v>35</v>
      </c>
      <c r="K72" s="135">
        <v>65.711250000000007</v>
      </c>
      <c r="L72" s="135">
        <v>126.13275</v>
      </c>
      <c r="M72" s="135">
        <v>1.8893861383737793</v>
      </c>
      <c r="N72" s="135">
        <v>186.13400000000001</v>
      </c>
      <c r="O72" s="140">
        <v>2159</v>
      </c>
      <c r="P72" s="140">
        <v>3207.9291041880388</v>
      </c>
      <c r="Q72" s="141" t="s">
        <v>106</v>
      </c>
      <c r="R72" s="129">
        <v>0.25562550000000001</v>
      </c>
      <c r="S72" s="129">
        <v>0.34263549999999998</v>
      </c>
      <c r="T72" s="129">
        <v>0.29602220000000001</v>
      </c>
      <c r="U72" s="142">
        <v>0.14657039999999999</v>
      </c>
      <c r="V72" s="129">
        <v>0.15708849999999999</v>
      </c>
      <c r="W72" s="131"/>
      <c r="Y72" s="32" t="s">
        <v>35</v>
      </c>
      <c r="Z72" s="98">
        <v>290.48500000000001</v>
      </c>
      <c r="AA72" s="99">
        <v>186.13400000000001</v>
      </c>
      <c r="AB72" s="99">
        <v>316.04000000000002</v>
      </c>
      <c r="AC72" s="98">
        <v>290.48500000000001</v>
      </c>
      <c r="AE72">
        <v>259.01</v>
      </c>
      <c r="AF72">
        <v>213.95</v>
      </c>
      <c r="AG72">
        <v>221.42999999999998</v>
      </c>
      <c r="AH72">
        <v>259.01</v>
      </c>
      <c r="AI72" s="29"/>
      <c r="AJ72" s="32" t="s">
        <v>35</v>
      </c>
      <c r="AK72" s="98">
        <f t="shared" si="67"/>
        <v>290485</v>
      </c>
      <c r="AL72" s="98">
        <f t="shared" si="66"/>
        <v>186134</v>
      </c>
      <c r="AM72" s="98">
        <f t="shared" si="66"/>
        <v>316040</v>
      </c>
    </row>
    <row r="73" spans="1:39" x14ac:dyDescent="0.25">
      <c r="A73" s="11" t="s">
        <v>127</v>
      </c>
      <c r="B73" s="12">
        <v>9670</v>
      </c>
      <c r="C73" s="13">
        <v>1640</v>
      </c>
      <c r="D73" s="14">
        <v>3570</v>
      </c>
      <c r="E73" s="15">
        <v>3759</v>
      </c>
      <c r="F73" s="16">
        <v>17</v>
      </c>
      <c r="G73" s="12">
        <v>36.9</v>
      </c>
      <c r="H73" s="16">
        <v>38.9</v>
      </c>
      <c r="Q73" s="110"/>
      <c r="R73" s="112" t="s">
        <v>47</v>
      </c>
      <c r="S73" s="112" t="s">
        <v>49</v>
      </c>
      <c r="T73" s="112" t="s">
        <v>52</v>
      </c>
      <c r="U73" s="112" t="s">
        <v>54</v>
      </c>
      <c r="V73" s="112" t="s">
        <v>100</v>
      </c>
      <c r="W73" s="113" t="s">
        <v>106</v>
      </c>
      <c r="Y73" s="32" t="s">
        <v>38</v>
      </c>
      <c r="Z73" s="98">
        <v>0</v>
      </c>
      <c r="AA73" s="99">
        <v>0</v>
      </c>
      <c r="AB73" s="99">
        <v>0</v>
      </c>
      <c r="AC73" s="98">
        <v>0</v>
      </c>
      <c r="AJ73" s="32" t="s">
        <v>38</v>
      </c>
      <c r="AK73" s="98">
        <f t="shared" si="67"/>
        <v>0</v>
      </c>
      <c r="AL73" s="98">
        <f t="shared" si="66"/>
        <v>0</v>
      </c>
      <c r="AM73" s="98">
        <f t="shared" si="66"/>
        <v>0</v>
      </c>
    </row>
    <row r="74" spans="1:39" ht="15.75" thickBot="1" x14ac:dyDescent="0.3">
      <c r="A74" s="11" t="s">
        <v>128</v>
      </c>
      <c r="B74" s="12">
        <v>11774</v>
      </c>
      <c r="C74" s="13">
        <v>1821</v>
      </c>
      <c r="D74" s="14">
        <v>4359</v>
      </c>
      <c r="E74" s="15">
        <v>4369</v>
      </c>
      <c r="F74" s="16">
        <v>15.5</v>
      </c>
      <c r="G74" s="12">
        <v>37</v>
      </c>
      <c r="H74" s="16">
        <v>37.1</v>
      </c>
      <c r="J74" s="143" t="s">
        <v>30</v>
      </c>
      <c r="K74" s="143" t="s">
        <v>47</v>
      </c>
      <c r="L74" s="143" t="s">
        <v>49</v>
      </c>
      <c r="M74" s="143" t="s">
        <v>52</v>
      </c>
      <c r="N74" s="143" t="s">
        <v>54</v>
      </c>
      <c r="O74" s="144" t="s">
        <v>100</v>
      </c>
      <c r="P74" s="145" t="s">
        <v>106</v>
      </c>
      <c r="Q74" s="116" t="s">
        <v>47</v>
      </c>
      <c r="R74" s="117"/>
      <c r="S74" s="117">
        <v>8.0364340000000006E-2</v>
      </c>
      <c r="T74" s="117">
        <v>0.25603579999999998</v>
      </c>
      <c r="U74" s="117">
        <v>0.2280587</v>
      </c>
      <c r="V74" s="117">
        <v>0.43497409999999997</v>
      </c>
      <c r="W74" s="118">
        <v>6.7826529999999996E-2</v>
      </c>
      <c r="Y74" s="56" t="s">
        <v>40</v>
      </c>
      <c r="Z74" s="98">
        <v>0</v>
      </c>
      <c r="AA74" s="99">
        <v>0</v>
      </c>
      <c r="AB74" s="99">
        <v>0</v>
      </c>
      <c r="AC74" s="98">
        <v>0</v>
      </c>
      <c r="AJ74" s="56" t="s">
        <v>40</v>
      </c>
      <c r="AK74" s="98">
        <f t="shared" si="67"/>
        <v>0</v>
      </c>
      <c r="AL74" s="98">
        <f t="shared" si="66"/>
        <v>0</v>
      </c>
      <c r="AM74" s="98">
        <f t="shared" si="66"/>
        <v>0</v>
      </c>
    </row>
    <row r="75" spans="1:39" x14ac:dyDescent="0.25">
      <c r="A75" s="31" t="s">
        <v>129</v>
      </c>
      <c r="B75" s="12">
        <v>21223</v>
      </c>
      <c r="C75" s="13">
        <v>571</v>
      </c>
      <c r="D75" s="14">
        <v>1285</v>
      </c>
      <c r="E75" s="15">
        <v>1839</v>
      </c>
      <c r="F75" s="16">
        <v>2.69</v>
      </c>
      <c r="G75" s="12">
        <v>6.05</v>
      </c>
      <c r="H75" s="16">
        <v>8.67</v>
      </c>
      <c r="J75" s="146" t="s">
        <v>14</v>
      </c>
      <c r="K75" s="147">
        <v>124.0825</v>
      </c>
      <c r="L75" s="147">
        <v>269.63</v>
      </c>
      <c r="M75" s="147">
        <v>2.1066747511248498</v>
      </c>
      <c r="N75" s="147">
        <v>342.18750000000006</v>
      </c>
      <c r="O75" s="148">
        <v>0</v>
      </c>
      <c r="P75" s="149">
        <v>0</v>
      </c>
      <c r="Q75" s="116" t="s">
        <v>49</v>
      </c>
      <c r="R75" s="117">
        <v>8.0364340000000006E-2</v>
      </c>
      <c r="S75" s="117"/>
      <c r="T75" s="117">
        <v>0.87859419999999999</v>
      </c>
      <c r="U75" s="117">
        <v>0.29671540000000002</v>
      </c>
      <c r="V75" s="117">
        <v>0.9859926</v>
      </c>
      <c r="W75" s="118">
        <v>0.43700899999999998</v>
      </c>
    </row>
    <row r="76" spans="1:39" x14ac:dyDescent="0.25">
      <c r="A76" s="31" t="s">
        <v>130</v>
      </c>
      <c r="B76" s="12">
        <v>12373</v>
      </c>
      <c r="C76" s="13">
        <v>1912</v>
      </c>
      <c r="D76" s="14">
        <v>3723</v>
      </c>
      <c r="E76" s="15">
        <v>4749</v>
      </c>
      <c r="F76" s="16">
        <v>15.5</v>
      </c>
      <c r="G76" s="12">
        <v>30.1</v>
      </c>
      <c r="H76" s="16">
        <v>38.4</v>
      </c>
      <c r="J76" s="150" t="s">
        <v>17</v>
      </c>
      <c r="K76" s="147">
        <v>113.925</v>
      </c>
      <c r="L76" s="147">
        <v>255.79</v>
      </c>
      <c r="M76" s="147">
        <v>2.2291379354670195</v>
      </c>
      <c r="N76" s="147">
        <v>376.53999999999996</v>
      </c>
      <c r="O76" s="149">
        <v>363672.5</v>
      </c>
      <c r="P76" s="149">
        <v>5642.307815078856</v>
      </c>
      <c r="Q76" s="116" t="s">
        <v>52</v>
      </c>
      <c r="R76" s="117">
        <v>0.25603579999999998</v>
      </c>
      <c r="S76" s="117">
        <v>0.87859419999999999</v>
      </c>
      <c r="T76" s="117"/>
      <c r="U76" s="117">
        <v>0.62097290000000005</v>
      </c>
      <c r="V76" s="117">
        <v>4.4357569999999999E-2</v>
      </c>
      <c r="W76" s="118">
        <v>6.0421809999999999E-2</v>
      </c>
      <c r="Y76" s="152" t="s">
        <v>106</v>
      </c>
      <c r="AF76" s="6" t="s">
        <v>100</v>
      </c>
    </row>
    <row r="77" spans="1:39" x14ac:dyDescent="0.25">
      <c r="A77" s="31" t="s">
        <v>131</v>
      </c>
      <c r="B77" s="12">
        <v>13569</v>
      </c>
      <c r="C77" s="13">
        <v>2002</v>
      </c>
      <c r="D77" s="14">
        <v>4183</v>
      </c>
      <c r="E77" s="15">
        <v>5815</v>
      </c>
      <c r="F77" s="16">
        <v>14.8</v>
      </c>
      <c r="G77" s="12">
        <v>30.8</v>
      </c>
      <c r="H77" s="16">
        <v>42.9</v>
      </c>
      <c r="J77" s="150" t="s">
        <v>27</v>
      </c>
      <c r="K77" s="147">
        <v>96.6875</v>
      </c>
      <c r="L77" s="147">
        <v>234.94499999999999</v>
      </c>
      <c r="M77" s="147">
        <v>2.3780736566476555</v>
      </c>
      <c r="N77" s="147">
        <v>283.16750000000002</v>
      </c>
      <c r="O77" s="149">
        <v>347087.25</v>
      </c>
      <c r="P77" s="149">
        <v>47094.65786069016</v>
      </c>
      <c r="Q77" s="116" t="s">
        <v>54</v>
      </c>
      <c r="R77" s="117">
        <v>0.2280587</v>
      </c>
      <c r="S77" s="117">
        <v>0.29671540000000002</v>
      </c>
      <c r="T77" s="117">
        <v>0.62097290000000005</v>
      </c>
      <c r="U77" s="117"/>
      <c r="V77" s="117">
        <v>0.85648999999999997</v>
      </c>
      <c r="W77" s="118">
        <v>0.1606553</v>
      </c>
      <c r="Z77" s="12" t="s">
        <v>144</v>
      </c>
      <c r="AA77" s="179">
        <v>2</v>
      </c>
      <c r="AB77" s="12">
        <v>3</v>
      </c>
      <c r="AC77" s="12">
        <v>4</v>
      </c>
      <c r="AD77" t="s">
        <v>77</v>
      </c>
      <c r="AG77" s="154"/>
      <c r="AH77" s="12" t="s">
        <v>144</v>
      </c>
      <c r="AI77" s="179">
        <v>2</v>
      </c>
      <c r="AJ77" s="12">
        <v>3</v>
      </c>
      <c r="AK77" s="12">
        <v>4</v>
      </c>
      <c r="AL77" t="s">
        <v>77</v>
      </c>
    </row>
    <row r="78" spans="1:39" x14ac:dyDescent="0.25">
      <c r="A78" s="31" t="s">
        <v>132</v>
      </c>
      <c r="B78" s="12">
        <v>11843</v>
      </c>
      <c r="C78" s="13">
        <v>1815</v>
      </c>
      <c r="D78" s="14">
        <v>3563</v>
      </c>
      <c r="E78" s="15">
        <v>4283</v>
      </c>
      <c r="F78" s="16">
        <v>15.3</v>
      </c>
      <c r="G78" s="12">
        <v>30.1</v>
      </c>
      <c r="H78" s="16">
        <v>36.200000000000003</v>
      </c>
      <c r="J78" s="150" t="s">
        <v>32</v>
      </c>
      <c r="K78" s="147">
        <v>101.08750000000001</v>
      </c>
      <c r="L78" s="147">
        <v>210.91749999999996</v>
      </c>
      <c r="M78" s="147">
        <v>2.1104021292968453</v>
      </c>
      <c r="N78" s="147">
        <v>311.77</v>
      </c>
      <c r="O78" s="149">
        <v>38233</v>
      </c>
      <c r="P78" s="149">
        <v>13875.530404143346</v>
      </c>
      <c r="Q78" s="116" t="s">
        <v>100</v>
      </c>
      <c r="R78" s="117">
        <v>0.43497409999999997</v>
      </c>
      <c r="S78" s="117">
        <v>0.9859926</v>
      </c>
      <c r="T78" s="151">
        <v>4.4357569999999999E-2</v>
      </c>
      <c r="U78" s="117">
        <v>0.85648999999999997</v>
      </c>
      <c r="V78" s="117"/>
      <c r="W78" s="118">
        <v>0.30606230000000001</v>
      </c>
      <c r="Y78">
        <v>4456</v>
      </c>
      <c r="Z78">
        <v>2136.4985163204747</v>
      </c>
      <c r="AA78" s="153">
        <v>92252.964426877472</v>
      </c>
      <c r="AB78">
        <v>30497.237569060773</v>
      </c>
      <c r="AC78">
        <v>5501.4662756598245</v>
      </c>
      <c r="AD78" s="155">
        <f>AVERAGE(Z78:AC78)</f>
        <v>32597.041696979635</v>
      </c>
      <c r="AF78" s="156" t="s">
        <v>141</v>
      </c>
      <c r="AG78" s="12">
        <v>4456</v>
      </c>
      <c r="AH78" s="157">
        <v>154530</v>
      </c>
      <c r="AI78" s="158">
        <v>6053400</v>
      </c>
      <c r="AJ78" s="159">
        <v>58480</v>
      </c>
      <c r="AK78" s="159">
        <v>3264</v>
      </c>
      <c r="AL78" s="160">
        <f>AVERAGE(AH78:AK78)</f>
        <v>1567418.5</v>
      </c>
    </row>
    <row r="79" spans="1:39" x14ac:dyDescent="0.25">
      <c r="A79" s="31" t="s">
        <v>133</v>
      </c>
      <c r="B79" s="12">
        <v>14093</v>
      </c>
      <c r="C79" s="13">
        <v>2512</v>
      </c>
      <c r="D79" s="14">
        <v>4425</v>
      </c>
      <c r="E79" s="15">
        <v>5742</v>
      </c>
      <c r="F79" s="16">
        <v>17.8</v>
      </c>
      <c r="G79" s="12">
        <v>31.4</v>
      </c>
      <c r="H79" s="16">
        <v>40.700000000000003</v>
      </c>
      <c r="J79" s="150" t="s">
        <v>35</v>
      </c>
      <c r="K79" s="147">
        <v>117.05250000000001</v>
      </c>
      <c r="L79" s="147">
        <v>246.745</v>
      </c>
      <c r="M79" s="147">
        <v>2.0849823795109508</v>
      </c>
      <c r="N79" s="147">
        <v>316.04000000000002</v>
      </c>
      <c r="O79" s="149">
        <v>2690.6750000000002</v>
      </c>
      <c r="P79" s="149">
        <v>4038.8574733297546</v>
      </c>
      <c r="Q79" s="141" t="s">
        <v>106</v>
      </c>
      <c r="R79" s="129">
        <v>6.7826529999999996E-2</v>
      </c>
      <c r="S79" s="129">
        <v>0.43700899999999998</v>
      </c>
      <c r="T79" s="129">
        <v>6.0421809999999999E-2</v>
      </c>
      <c r="U79" s="142">
        <v>0.1606553</v>
      </c>
      <c r="V79" s="129">
        <v>0.30606230000000001</v>
      </c>
      <c r="W79" s="131"/>
      <c r="Y79">
        <v>4462</v>
      </c>
      <c r="Z79">
        <v>102.38663484486874</v>
      </c>
      <c r="AA79" s="153">
        <v>284.54935622317595</v>
      </c>
      <c r="AB79">
        <v>4434.782608695652</v>
      </c>
      <c r="AC79">
        <v>670.65773926742804</v>
      </c>
      <c r="AD79" s="155">
        <f t="shared" ref="AD79:AD95" si="68">AVERAGE(Z79:AC79)</f>
        <v>1373.0940847577813</v>
      </c>
      <c r="AF79" s="156"/>
      <c r="AG79" s="12">
        <v>4462</v>
      </c>
      <c r="AH79" s="157">
        <v>0</v>
      </c>
      <c r="AI79" s="158">
        <v>1636.47</v>
      </c>
      <c r="AJ79" s="159">
        <v>25840</v>
      </c>
      <c r="AK79" s="159">
        <v>1620.1</v>
      </c>
      <c r="AL79" s="160">
        <f t="shared" ref="AL79:AL82" si="69">AVERAGE(AH79:AK79)</f>
        <v>7274.1424999999999</v>
      </c>
    </row>
    <row r="80" spans="1:39" x14ac:dyDescent="0.25">
      <c r="A80" s="6" t="s">
        <v>134</v>
      </c>
      <c r="B80" s="12">
        <v>9792</v>
      </c>
      <c r="C80" s="13">
        <v>1965</v>
      </c>
      <c r="D80" s="14">
        <v>3735</v>
      </c>
      <c r="E80" s="15">
        <v>3558</v>
      </c>
      <c r="F80" s="16">
        <v>16.600000000000001</v>
      </c>
      <c r="G80" s="12">
        <v>38.1</v>
      </c>
      <c r="H80" s="16">
        <v>36.299999999999997</v>
      </c>
      <c r="Y80">
        <v>4473</v>
      </c>
      <c r="Z80">
        <v>1289.2703862660944</v>
      </c>
      <c r="AA80" s="153">
        <v>11661.971830985916</v>
      </c>
      <c r="AB80">
        <v>5073.9662201514275</v>
      </c>
      <c r="AC80">
        <v>1164.2778390297685</v>
      </c>
      <c r="AD80" s="155">
        <f t="shared" si="68"/>
        <v>4797.3715691083016</v>
      </c>
      <c r="AF80" s="156"/>
      <c r="AG80" s="12">
        <v>4473</v>
      </c>
      <c r="AH80" s="157">
        <v>12546</v>
      </c>
      <c r="AI80" s="158">
        <v>145521</v>
      </c>
      <c r="AJ80" s="159">
        <v>1785</v>
      </c>
      <c r="AK80" s="159">
        <v>0</v>
      </c>
      <c r="AL80" s="160">
        <f t="shared" si="69"/>
        <v>39963</v>
      </c>
    </row>
    <row r="81" spans="1:38" x14ac:dyDescent="0.25">
      <c r="A81" s="6" t="s">
        <v>135</v>
      </c>
      <c r="B81" s="12">
        <v>12379</v>
      </c>
      <c r="C81" s="13">
        <v>2011</v>
      </c>
      <c r="D81" s="14">
        <v>4259</v>
      </c>
      <c r="E81" s="15">
        <v>5377</v>
      </c>
      <c r="F81" s="16">
        <v>14.6</v>
      </c>
      <c r="G81" s="12">
        <v>34.4</v>
      </c>
      <c r="H81" s="16">
        <v>43.4</v>
      </c>
      <c r="Y81">
        <v>4478</v>
      </c>
      <c r="Z81" s="161">
        <v>1426.5420560747664</v>
      </c>
      <c r="AA81" s="162">
        <v>38618.181818181816</v>
      </c>
      <c r="AB81" s="161">
        <v>23525.36543422184</v>
      </c>
      <c r="AC81" s="161">
        <v>11473.684210526315</v>
      </c>
      <c r="AD81" s="163">
        <f t="shared" si="68"/>
        <v>18760.943379751185</v>
      </c>
      <c r="AF81" s="156"/>
      <c r="AG81" s="164">
        <v>4478</v>
      </c>
      <c r="AH81" s="165">
        <v>54060</v>
      </c>
      <c r="AI81" s="166">
        <v>921690</v>
      </c>
      <c r="AJ81" s="167">
        <v>40970</v>
      </c>
      <c r="AK81" s="167">
        <v>486.2</v>
      </c>
      <c r="AL81" s="168">
        <f t="shared" si="69"/>
        <v>254301.55</v>
      </c>
    </row>
    <row r="82" spans="1:38" x14ac:dyDescent="0.25">
      <c r="A82" t="s">
        <v>136</v>
      </c>
      <c r="B82" s="12">
        <v>13028</v>
      </c>
      <c r="C82" s="13">
        <v>2353</v>
      </c>
      <c r="D82" s="14">
        <v>4854</v>
      </c>
      <c r="E82" s="15">
        <v>4767</v>
      </c>
      <c r="F82" s="16">
        <v>14.8</v>
      </c>
      <c r="G82" s="12">
        <v>37.299999999999997</v>
      </c>
      <c r="H82" s="16">
        <v>36.6</v>
      </c>
      <c r="Z82" s="169">
        <f>AVERAGE(Z78:Z81)</f>
        <v>1238.6743983765509</v>
      </c>
      <c r="AA82" s="170">
        <f>AVERAGE(AA78:AA81)</f>
        <v>35704.416858067096</v>
      </c>
      <c r="AB82" s="169">
        <f>AVERAGE(AB78:AB81)</f>
        <v>15882.837958032422</v>
      </c>
      <c r="AC82" s="169">
        <f>AVERAGE(AC78:AC81)</f>
        <v>4702.5215161208343</v>
      </c>
      <c r="AD82" s="171">
        <f t="shared" si="68"/>
        <v>14382.112682649225</v>
      </c>
      <c r="AF82" s="156"/>
      <c r="AG82" s="172" t="s">
        <v>142</v>
      </c>
      <c r="AH82" s="173">
        <f>AVERAGE(AH78:AH81)</f>
        <v>55284</v>
      </c>
      <c r="AI82" s="174">
        <f>AVERAGE(AI78:AI81)</f>
        <v>1780561.8674999999</v>
      </c>
      <c r="AJ82" s="173">
        <f>AVERAGE(AJ78:AJ81)</f>
        <v>31768.75</v>
      </c>
      <c r="AK82" s="173">
        <f>AVERAGE(AK78:AK81)</f>
        <v>1342.575</v>
      </c>
      <c r="AL82" s="175">
        <f t="shared" si="69"/>
        <v>467239.29812499997</v>
      </c>
    </row>
    <row r="83" spans="1:38" x14ac:dyDescent="0.25">
      <c r="A83" t="s">
        <v>137</v>
      </c>
      <c r="B83" s="12">
        <v>2932</v>
      </c>
      <c r="C83" s="13">
        <v>1979</v>
      </c>
      <c r="D83" s="14">
        <v>950</v>
      </c>
      <c r="E83" s="15">
        <v>1187</v>
      </c>
      <c r="F83" s="16">
        <v>14.3</v>
      </c>
      <c r="G83" s="12">
        <v>32.4</v>
      </c>
      <c r="H83" s="16">
        <v>40.5</v>
      </c>
      <c r="AA83" s="153"/>
      <c r="AD83" s="155"/>
      <c r="AF83" s="156"/>
      <c r="AG83" s="12"/>
      <c r="AH83" s="159"/>
      <c r="AI83" s="158"/>
      <c r="AJ83" s="159"/>
      <c r="AK83" s="159"/>
      <c r="AL83" s="160"/>
    </row>
    <row r="84" spans="1:38" x14ac:dyDescent="0.25">
      <c r="A84" t="s">
        <v>138</v>
      </c>
      <c r="B84" s="12">
        <v>11321</v>
      </c>
      <c r="C84" s="13">
        <v>2609</v>
      </c>
      <c r="D84" s="14">
        <v>4289</v>
      </c>
      <c r="E84" s="15">
        <v>4035</v>
      </c>
      <c r="F84" s="16">
        <v>17.5</v>
      </c>
      <c r="G84" s="12">
        <v>37.9</v>
      </c>
      <c r="H84" s="16">
        <v>35.6</v>
      </c>
      <c r="Y84">
        <v>4451</v>
      </c>
      <c r="Z84">
        <v>335.77331759149939</v>
      </c>
      <c r="AA84" s="153">
        <v>2775.9036144578313</v>
      </c>
      <c r="AB84">
        <v>2093.4579439252334</v>
      </c>
      <c r="AC84">
        <v>656.23678646934457</v>
      </c>
      <c r="AD84" s="155">
        <f t="shared" si="68"/>
        <v>1465.3429156109771</v>
      </c>
      <c r="AF84" s="156" t="s">
        <v>143</v>
      </c>
      <c r="AG84" s="12">
        <v>4451</v>
      </c>
      <c r="AH84" s="157">
        <v>0</v>
      </c>
      <c r="AI84" s="158">
        <v>45657</v>
      </c>
      <c r="AJ84" s="159">
        <v>11781</v>
      </c>
      <c r="AK84" s="159">
        <v>885.7</v>
      </c>
      <c r="AL84" s="160">
        <f>AVERAGE(AH84:AK84)</f>
        <v>14580.924999999999</v>
      </c>
    </row>
    <row r="85" spans="1:38" x14ac:dyDescent="0.25">
      <c r="A85" t="s">
        <v>139</v>
      </c>
      <c r="B85" s="12">
        <v>14172</v>
      </c>
      <c r="C85" s="13">
        <v>2387</v>
      </c>
      <c r="D85" s="14">
        <v>3869</v>
      </c>
      <c r="E85" s="15">
        <v>4278</v>
      </c>
      <c r="F85" s="16">
        <v>14.1</v>
      </c>
      <c r="G85" s="12">
        <v>27.3</v>
      </c>
      <c r="H85" s="16">
        <v>30.2</v>
      </c>
      <c r="Y85">
        <v>4467</v>
      </c>
      <c r="Z85">
        <v>1681.0344827586207</v>
      </c>
      <c r="AA85" s="153">
        <v>42109.090909090912</v>
      </c>
      <c r="AB85">
        <v>15733.610822060355</v>
      </c>
      <c r="AC85">
        <v>2601.1038635223281</v>
      </c>
      <c r="AD85" s="155">
        <f t="shared" si="68"/>
        <v>15531.210019358055</v>
      </c>
      <c r="AF85" s="156"/>
      <c r="AG85" s="12">
        <v>4467</v>
      </c>
      <c r="AH85" s="157">
        <v>125630</v>
      </c>
      <c r="AI85" s="158">
        <v>347130</v>
      </c>
      <c r="AJ85" s="159">
        <v>7633</v>
      </c>
      <c r="AK85" s="159">
        <v>640.9</v>
      </c>
      <c r="AL85" s="160">
        <f>AVERAGE(AH85:AK85)</f>
        <v>120258.47500000001</v>
      </c>
    </row>
    <row r="86" spans="1:38" x14ac:dyDescent="0.25">
      <c r="A86" t="s">
        <v>140</v>
      </c>
      <c r="B86" s="12">
        <v>14506</v>
      </c>
      <c r="C86" s="13">
        <v>2825</v>
      </c>
      <c r="D86" s="14">
        <v>4073</v>
      </c>
      <c r="E86" s="15">
        <v>6009</v>
      </c>
      <c r="F86" s="16">
        <v>18.5</v>
      </c>
      <c r="G86" s="12">
        <v>28.1</v>
      </c>
      <c r="H86" s="16">
        <v>41.4</v>
      </c>
      <c r="Y86">
        <v>4476</v>
      </c>
      <c r="Z86">
        <v>2861.8219037871031</v>
      </c>
      <c r="AA86" s="153">
        <v>46594.761171032354</v>
      </c>
      <c r="AB86">
        <v>14785.714285714286</v>
      </c>
      <c r="AC86">
        <v>2576.6129032258063</v>
      </c>
      <c r="AD86" s="155">
        <f t="shared" si="68"/>
        <v>16704.727565939887</v>
      </c>
      <c r="AF86" s="156"/>
      <c r="AG86" s="12">
        <v>4476</v>
      </c>
      <c r="AH86" s="157">
        <v>183600</v>
      </c>
      <c r="AI86" s="158">
        <v>388170</v>
      </c>
      <c r="AJ86" s="159">
        <v>43520</v>
      </c>
      <c r="AK86" s="159">
        <v>1448.3999999999999</v>
      </c>
      <c r="AL86" s="160">
        <f>AVERAGE(AH86:AK86)</f>
        <v>154184.6</v>
      </c>
    </row>
    <row r="87" spans="1:38" x14ac:dyDescent="0.25">
      <c r="Y87">
        <v>4480</v>
      </c>
      <c r="Z87" s="161">
        <v>36923.076923076922</v>
      </c>
      <c r="AA87" s="162">
        <v>124971.75141242938</v>
      </c>
      <c r="AB87" s="161">
        <v>25707.112970711296</v>
      </c>
      <c r="AC87" s="161">
        <v>6997.7628635346755</v>
      </c>
      <c r="AD87" s="163">
        <f t="shared" si="68"/>
        <v>48649.92604243807</v>
      </c>
      <c r="AF87" s="156"/>
      <c r="AG87" s="164">
        <v>4480</v>
      </c>
      <c r="AH87" s="165">
        <v>814300</v>
      </c>
      <c r="AI87" s="166">
        <v>499320</v>
      </c>
      <c r="AJ87" s="167">
        <v>44200</v>
      </c>
      <c r="AK87" s="167">
        <v>5660.9999999999991</v>
      </c>
      <c r="AL87" s="168">
        <f>AVERAGE(AH87:AK87)</f>
        <v>340870.25</v>
      </c>
    </row>
    <row r="88" spans="1:38" x14ac:dyDescent="0.25">
      <c r="Z88" s="169">
        <f>AVERAGE(Z84:Z87)</f>
        <v>10450.426656803536</v>
      </c>
      <c r="AA88" s="170">
        <f>AVERAGE(AA84:AA87)</f>
        <v>54112.876776752615</v>
      </c>
      <c r="AB88" s="169">
        <f>AVERAGE(AB84:AB87)</f>
        <v>14579.974005602791</v>
      </c>
      <c r="AC88" s="169">
        <f>AVERAGE(AC84:AC87)</f>
        <v>3207.9291041880388</v>
      </c>
      <c r="AD88" s="171">
        <f t="shared" si="68"/>
        <v>20587.801635836746</v>
      </c>
      <c r="AF88" s="156"/>
      <c r="AG88" s="172" t="s">
        <v>142</v>
      </c>
      <c r="AH88" s="176">
        <f>AVERAGE(AH84:AH87)</f>
        <v>280882.5</v>
      </c>
      <c r="AI88" s="177">
        <f>AVERAGE(AI84:AI87)</f>
        <v>320069.25</v>
      </c>
      <c r="AJ88" s="176">
        <f>AVERAGE(AJ84:AJ87)</f>
        <v>26783.5</v>
      </c>
      <c r="AK88" s="176">
        <f>AVERAGE(AK84:AK87)</f>
        <v>2159</v>
      </c>
      <c r="AL88" s="175">
        <f>AVERAGE(AH88:AK88)</f>
        <v>157473.5625</v>
      </c>
    </row>
    <row r="89" spans="1:38" x14ac:dyDescent="0.25">
      <c r="AA89" s="153"/>
      <c r="AD89" s="155"/>
      <c r="AF89" s="156"/>
      <c r="AG89" s="12"/>
      <c r="AH89" s="159"/>
      <c r="AI89" s="158"/>
      <c r="AJ89" s="159"/>
      <c r="AK89" s="159"/>
      <c r="AL89" s="160"/>
    </row>
    <row r="90" spans="1:38" x14ac:dyDescent="0.25">
      <c r="Y90" s="178"/>
      <c r="AA90" s="153"/>
      <c r="AD90" s="155"/>
      <c r="AF90" s="156"/>
      <c r="AG90" s="12"/>
      <c r="AH90" s="159"/>
      <c r="AI90" s="158"/>
      <c r="AJ90" s="159"/>
      <c r="AK90" s="159"/>
      <c r="AL90" s="160"/>
    </row>
    <row r="91" spans="1:38" x14ac:dyDescent="0.25">
      <c r="Y91">
        <v>4457</v>
      </c>
      <c r="Z91">
        <v>619.99251216772734</v>
      </c>
      <c r="AA91" s="153">
        <v>5394.957983193277</v>
      </c>
      <c r="AB91">
        <v>7377.245508982036</v>
      </c>
      <c r="AC91">
        <v>1019.7841726618705</v>
      </c>
      <c r="AD91" s="155">
        <f t="shared" si="68"/>
        <v>3602.9950442512277</v>
      </c>
      <c r="AF91" s="156" t="s">
        <v>30</v>
      </c>
      <c r="AG91" s="12">
        <v>4457</v>
      </c>
      <c r="AH91" s="157">
        <v>39440</v>
      </c>
      <c r="AI91" s="158">
        <v>63099</v>
      </c>
      <c r="AJ91" s="159">
        <v>3842.0000000000005</v>
      </c>
      <c r="AK91" s="159">
        <v>885.7</v>
      </c>
      <c r="AL91" s="160">
        <f>AVERAGE(AH91:AK91)</f>
        <v>26816.674999999999</v>
      </c>
    </row>
    <row r="92" spans="1:38" x14ac:dyDescent="0.25">
      <c r="Y92">
        <v>4566</v>
      </c>
      <c r="Z92">
        <v>3018.40490797546</v>
      </c>
      <c r="AA92" s="153">
        <v>31222.570532915361</v>
      </c>
      <c r="AB92">
        <v>10310.873915943963</v>
      </c>
      <c r="AC92">
        <v>3015.8394931362195</v>
      </c>
      <c r="AD92" s="155">
        <f t="shared" si="68"/>
        <v>11891.922212492751</v>
      </c>
      <c r="AF92" s="156"/>
      <c r="AG92" s="12">
        <v>4566</v>
      </c>
      <c r="AH92" s="157">
        <v>459000</v>
      </c>
      <c r="AI92" s="158">
        <v>526680</v>
      </c>
      <c r="AJ92" s="159">
        <v>75990</v>
      </c>
      <c r="AK92" s="159">
        <v>3791</v>
      </c>
      <c r="AL92" s="160">
        <f>AVERAGE(AH92:AK92)</f>
        <v>266365.25</v>
      </c>
    </row>
    <row r="93" spans="1:38" x14ac:dyDescent="0.25">
      <c r="Y93">
        <v>4472</v>
      </c>
      <c r="Z93">
        <v>18190.812720848055</v>
      </c>
      <c r="AA93" s="153">
        <v>88621.236133122031</v>
      </c>
      <c r="AB93">
        <v>24083.769633507854</v>
      </c>
      <c r="AC93">
        <v>9467.2489082969423</v>
      </c>
      <c r="AD93" s="155">
        <f t="shared" si="68"/>
        <v>35090.76684894372</v>
      </c>
      <c r="AF93" s="156"/>
      <c r="AG93" s="12">
        <v>4472</v>
      </c>
      <c r="AH93" s="157">
        <v>880600</v>
      </c>
      <c r="AI93" s="158">
        <v>403560</v>
      </c>
      <c r="AJ93" s="159">
        <v>29070</v>
      </c>
      <c r="AK93" s="159">
        <v>2176</v>
      </c>
      <c r="AL93" s="160">
        <f>AVERAGE(AH93:AK93)</f>
        <v>328851.5</v>
      </c>
    </row>
    <row r="94" spans="1:38" x14ac:dyDescent="0.25">
      <c r="Y94">
        <v>4482</v>
      </c>
      <c r="Z94" s="161">
        <v>740.02111932418165</v>
      </c>
      <c r="AA94" s="162">
        <v>63139.866793529975</v>
      </c>
      <c r="AB94" s="161">
        <v>13730.232558139534</v>
      </c>
      <c r="AC94" s="161">
        <v>2652.5573192239858</v>
      </c>
      <c r="AD94" s="163">
        <f t="shared" si="68"/>
        <v>20065.669447554417</v>
      </c>
      <c r="AF94" s="156"/>
      <c r="AG94" s="164">
        <v>4482</v>
      </c>
      <c r="AH94" s="165">
        <v>75650</v>
      </c>
      <c r="AI94" s="166">
        <v>395010</v>
      </c>
      <c r="AJ94" s="167">
        <v>44030</v>
      </c>
      <c r="AK94" s="167">
        <v>3910</v>
      </c>
      <c r="AL94" s="168">
        <f>AVERAGE(AH94:AK94)</f>
        <v>129650</v>
      </c>
    </row>
    <row r="95" spans="1:38" x14ac:dyDescent="0.25">
      <c r="Z95" s="169">
        <f>AVERAGE(Z91:Z94)</f>
        <v>5642.307815078856</v>
      </c>
      <c r="AA95" s="170">
        <f>AVERAGE(AA91:AA94)</f>
        <v>47094.65786069016</v>
      </c>
      <c r="AB95" s="169">
        <f>AVERAGE(AB91:AB94)</f>
        <v>13875.530404143346</v>
      </c>
      <c r="AC95" s="169">
        <f>AVERAGE(AC91:AC94)</f>
        <v>4038.8574733297546</v>
      </c>
      <c r="AD95" s="171">
        <f t="shared" si="68"/>
        <v>17662.838388310531</v>
      </c>
      <c r="AG95" s="172" t="s">
        <v>142</v>
      </c>
      <c r="AH95" s="176">
        <f>AVERAGE(AH91:AH94)</f>
        <v>363672.5</v>
      </c>
      <c r="AI95" s="177">
        <f>AVERAGE(AI91:AI94)</f>
        <v>347087.25</v>
      </c>
      <c r="AJ95" s="176">
        <f>AVERAGE(AJ91:AJ94)</f>
        <v>38233</v>
      </c>
      <c r="AK95" s="176">
        <f>AVERAGE(AK91:AK94)</f>
        <v>2690.6750000000002</v>
      </c>
      <c r="AL95" s="175">
        <f>AVERAGE(AH95:AK95)</f>
        <v>187920.85625000001</v>
      </c>
    </row>
  </sheetData>
  <mergeCells count="5">
    <mergeCell ref="AQ4:AR4"/>
    <mergeCell ref="AQ10:AR10"/>
    <mergeCell ref="AQ16:AR16"/>
    <mergeCell ref="AQ22:AR22"/>
    <mergeCell ref="AQ28:AR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Miller,Craig (EID)</dc:creator>
  <cp:lastModifiedBy>Miller,Craig (EID)</cp:lastModifiedBy>
  <dcterms:created xsi:type="dcterms:W3CDTF">2016-01-26T19:44:37Z</dcterms:created>
  <dcterms:modified xsi:type="dcterms:W3CDTF">2016-01-26T19:48:12Z</dcterms:modified>
</cp:coreProperties>
</file>