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Volumes/MIPHome/camille1/SVRG Stuff/Elder Vaccine Study 2014/Vaccine Manuscript/ELISA Readings/p26 Viral Load ELISAs/"/>
    </mc:Choice>
  </mc:AlternateContent>
  <bookViews>
    <workbookView xWindow="0" yWindow="460" windowWidth="18880" windowHeight="15760"/>
  </bookViews>
  <sheets>
    <sheet name="Sheet1" sheetId="1" r:id="rId1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" l="1"/>
  <c r="C48" i="1"/>
  <c r="R4" i="1"/>
  <c r="L33" i="1"/>
  <c r="R5" i="1"/>
  <c r="K34" i="1"/>
  <c r="R6" i="1"/>
  <c r="J35" i="1"/>
  <c r="R7" i="1"/>
  <c r="L36" i="1"/>
  <c r="R8" i="1"/>
  <c r="L37" i="1"/>
  <c r="R9" i="1"/>
  <c r="K38" i="1"/>
  <c r="R10" i="1"/>
  <c r="J39" i="1"/>
  <c r="R3" i="1"/>
  <c r="O4" i="1"/>
  <c r="G33" i="1"/>
  <c r="O5" i="1"/>
  <c r="F34" i="1"/>
  <c r="O6" i="1"/>
  <c r="E35" i="1"/>
  <c r="O7" i="1"/>
  <c r="G36" i="1"/>
  <c r="O8" i="1"/>
  <c r="G37" i="1"/>
  <c r="O9" i="1"/>
  <c r="F38" i="1"/>
  <c r="O10" i="1"/>
  <c r="E39" i="1"/>
  <c r="O3" i="1"/>
  <c r="D39" i="1"/>
  <c r="I35" i="1"/>
  <c r="D37" i="1"/>
  <c r="I33" i="1"/>
  <c r="F37" i="1"/>
  <c r="D35" i="1"/>
  <c r="J33" i="1"/>
  <c r="E38" i="1"/>
  <c r="E46" i="1"/>
  <c r="I38" i="1"/>
  <c r="E37" i="1"/>
  <c r="F33" i="1"/>
  <c r="I37" i="1"/>
  <c r="J38" i="1"/>
  <c r="J46" i="1"/>
  <c r="K37" i="1"/>
  <c r="D34" i="1"/>
  <c r="E34" i="1"/>
  <c r="E44" i="1"/>
  <c r="J37" i="1"/>
  <c r="K33" i="1"/>
  <c r="D38" i="1"/>
  <c r="D33" i="1"/>
  <c r="E33" i="1"/>
  <c r="I39" i="1"/>
  <c r="I46" i="1"/>
  <c r="I34" i="1"/>
  <c r="J34" i="1"/>
  <c r="J44" i="1"/>
  <c r="G45" i="1"/>
  <c r="L45" i="1"/>
  <c r="G32" i="1"/>
  <c r="G43" i="1"/>
  <c r="F32" i="1"/>
  <c r="E32" i="1"/>
  <c r="E43" i="1"/>
  <c r="D36" i="1"/>
  <c r="D45" i="1"/>
  <c r="E36" i="1"/>
  <c r="F36" i="1"/>
  <c r="L32" i="1"/>
  <c r="L43" i="1"/>
  <c r="K32" i="1"/>
  <c r="K43" i="1"/>
  <c r="J32" i="1"/>
  <c r="J43" i="1"/>
  <c r="I36" i="1"/>
  <c r="I45" i="1"/>
  <c r="J36" i="1"/>
  <c r="J45" i="1"/>
  <c r="K36" i="1"/>
  <c r="K45" i="1"/>
  <c r="C32" i="1"/>
  <c r="H32" i="1"/>
  <c r="C36" i="1"/>
  <c r="H36" i="1"/>
  <c r="D32" i="1"/>
  <c r="I32" i="1"/>
  <c r="C39" i="1"/>
  <c r="C35" i="1"/>
  <c r="G39" i="1"/>
  <c r="G35" i="1"/>
  <c r="H39" i="1"/>
  <c r="H35" i="1"/>
  <c r="L39" i="1"/>
  <c r="L35" i="1"/>
  <c r="C38" i="1"/>
  <c r="C46" i="1"/>
  <c r="C34" i="1"/>
  <c r="C44" i="1"/>
  <c r="F39" i="1"/>
  <c r="F46" i="1"/>
  <c r="F35" i="1"/>
  <c r="F44" i="1"/>
  <c r="G38" i="1"/>
  <c r="G34" i="1"/>
  <c r="H38" i="1"/>
  <c r="H34" i="1"/>
  <c r="K39" i="1"/>
  <c r="K46" i="1"/>
  <c r="K35" i="1"/>
  <c r="K44" i="1"/>
  <c r="L38" i="1"/>
  <c r="L46" i="1"/>
  <c r="L34" i="1"/>
  <c r="L44" i="1"/>
  <c r="C37" i="1"/>
  <c r="C33" i="1"/>
  <c r="H37" i="1"/>
  <c r="H33" i="1"/>
  <c r="F45" i="1"/>
  <c r="D52" i="1"/>
  <c r="E45" i="1"/>
  <c r="I44" i="1"/>
  <c r="D46" i="1"/>
  <c r="D53" i="1"/>
  <c r="D44" i="1"/>
  <c r="I43" i="1"/>
  <c r="C43" i="1"/>
  <c r="J53" i="1"/>
  <c r="I53" i="1"/>
  <c r="H46" i="1"/>
  <c r="E53" i="1"/>
  <c r="D43" i="1"/>
  <c r="C45" i="1"/>
  <c r="J52" i="1"/>
  <c r="I52" i="1"/>
  <c r="J50" i="1"/>
  <c r="I50" i="1"/>
  <c r="D51" i="1"/>
  <c r="E51" i="1"/>
  <c r="J51" i="1"/>
  <c r="I51" i="1"/>
  <c r="H44" i="1"/>
  <c r="F43" i="1"/>
  <c r="G44" i="1"/>
  <c r="G46" i="1"/>
  <c r="H45" i="1"/>
  <c r="H43" i="1"/>
  <c r="E52" i="1"/>
  <c r="D50" i="1"/>
  <c r="E50" i="1"/>
  <c r="H15" i="1"/>
  <c r="I15" i="1"/>
  <c r="J15" i="1"/>
  <c r="K15" i="1"/>
  <c r="L15" i="1"/>
  <c r="H16" i="1"/>
  <c r="I16" i="1"/>
  <c r="J16" i="1"/>
  <c r="K16" i="1"/>
  <c r="L16" i="1"/>
  <c r="H17" i="1"/>
  <c r="I17" i="1"/>
  <c r="J17" i="1"/>
  <c r="K17" i="1"/>
  <c r="L17" i="1"/>
  <c r="H18" i="1"/>
  <c r="I18" i="1"/>
  <c r="J18" i="1"/>
  <c r="K18" i="1"/>
  <c r="L18" i="1"/>
  <c r="H19" i="1"/>
  <c r="I19" i="1"/>
  <c r="J19" i="1"/>
  <c r="K19" i="1"/>
  <c r="L19" i="1"/>
  <c r="H20" i="1"/>
  <c r="I20" i="1"/>
  <c r="J20" i="1"/>
  <c r="K20" i="1"/>
  <c r="L20" i="1"/>
  <c r="H21" i="1"/>
  <c r="I21" i="1"/>
  <c r="J21" i="1"/>
  <c r="K21" i="1"/>
  <c r="L21" i="1"/>
  <c r="L14" i="1"/>
  <c r="K14" i="1"/>
  <c r="J14" i="1"/>
  <c r="I14" i="1"/>
  <c r="H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G14" i="1"/>
  <c r="F14" i="1"/>
  <c r="E14" i="1"/>
  <c r="D14" i="1"/>
  <c r="C15" i="1"/>
  <c r="C16" i="1"/>
  <c r="C17" i="1"/>
  <c r="C18" i="1"/>
  <c r="C19" i="1"/>
  <c r="C20" i="1"/>
  <c r="C21" i="1"/>
  <c r="C14" i="1"/>
  <c r="C25" i="1"/>
  <c r="C27" i="1"/>
  <c r="D25" i="1"/>
  <c r="H25" i="1"/>
  <c r="L25" i="1"/>
  <c r="J28" i="1"/>
  <c r="L27" i="1"/>
  <c r="H27" i="1"/>
  <c r="J26" i="1"/>
  <c r="E25" i="1"/>
  <c r="I25" i="1"/>
  <c r="G28" i="1"/>
  <c r="G27" i="1"/>
  <c r="G26" i="1"/>
  <c r="F28" i="1"/>
  <c r="F27" i="1"/>
  <c r="F26" i="1"/>
  <c r="I28" i="1"/>
  <c r="K27" i="1"/>
  <c r="I26" i="1"/>
  <c r="C28" i="1"/>
  <c r="C26" i="1"/>
  <c r="F25" i="1"/>
  <c r="E28" i="1"/>
  <c r="E27" i="1"/>
  <c r="E26" i="1"/>
  <c r="J25" i="1"/>
  <c r="L28" i="1"/>
  <c r="H28" i="1"/>
  <c r="J27" i="1"/>
  <c r="L26" i="1"/>
  <c r="H26" i="1"/>
  <c r="G25" i="1"/>
  <c r="D28" i="1"/>
  <c r="D27" i="1"/>
  <c r="D26" i="1"/>
  <c r="K25" i="1"/>
  <c r="K28" i="1"/>
  <c r="I27" i="1"/>
  <c r="K26" i="1"/>
</calcChain>
</file>

<file path=xl/sharedStrings.xml><?xml version="1.0" encoding="utf-8"?>
<sst xmlns="http://schemas.openxmlformats.org/spreadsheetml/2006/main" count="90" uniqueCount="20">
  <si>
    <t>Neg.</t>
  </si>
  <si>
    <t>Pos.</t>
  </si>
  <si>
    <t>Blank</t>
  </si>
  <si>
    <r>
      <t>10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L</t>
    </r>
  </si>
  <si>
    <t>5µL</t>
  </si>
  <si>
    <t>Day 4 Post-infection</t>
  </si>
  <si>
    <t>Day 6 Post-infection</t>
  </si>
  <si>
    <t>CD134 Samples</t>
  </si>
  <si>
    <t>Absorbance Readings @ 450nm</t>
  </si>
  <si>
    <r>
      <t xml:space="preserve">Readings </t>
    </r>
    <r>
      <rPr>
        <b/>
        <sz val="11"/>
        <color theme="1"/>
        <rFont val="Calibri"/>
        <family val="2"/>
        <scheme val="minor"/>
      </rPr>
      <t>Corrected</t>
    </r>
    <r>
      <rPr>
        <sz val="11"/>
        <color theme="1"/>
        <rFont val="Calibri"/>
        <family val="2"/>
        <scheme val="minor"/>
      </rPr>
      <t xml:space="preserve"> for Blank</t>
    </r>
  </si>
  <si>
    <t>Day 8</t>
  </si>
  <si>
    <t>Blanks</t>
  </si>
  <si>
    <t>Day 10</t>
  </si>
  <si>
    <t>Normalization</t>
  </si>
  <si>
    <t>Factor (d8/d4)</t>
  </si>
  <si>
    <t>Factor (d10/d6)</t>
  </si>
  <si>
    <r>
      <rPr>
        <b/>
        <sz val="11"/>
        <color theme="1"/>
        <rFont val="Calibri"/>
        <family val="2"/>
        <scheme val="minor"/>
      </rPr>
      <t>Normalized</t>
    </r>
    <r>
      <rPr>
        <sz val="11"/>
        <color theme="1"/>
        <rFont val="Calibri"/>
        <family val="2"/>
        <scheme val="minor"/>
      </rPr>
      <t xml:space="preserve"> Raw Values</t>
    </r>
  </si>
  <si>
    <r>
      <rPr>
        <b/>
        <sz val="10"/>
        <color theme="1"/>
        <rFont val="Calibri"/>
        <family val="2"/>
        <scheme val="minor"/>
      </rPr>
      <t xml:space="preserve">Normalized </t>
    </r>
    <r>
      <rPr>
        <sz val="10"/>
        <color theme="1"/>
        <rFont val="Calibri"/>
        <family val="2"/>
        <scheme val="minor"/>
      </rPr>
      <t>Averages</t>
    </r>
  </si>
  <si>
    <r>
      <rPr>
        <b/>
        <sz val="10"/>
        <color theme="1"/>
        <rFont val="Calibri"/>
        <family val="2"/>
        <scheme val="minor"/>
      </rPr>
      <t xml:space="preserve">Corrected </t>
    </r>
    <r>
      <rPr>
        <sz val="10"/>
        <color theme="1"/>
        <rFont val="Calibri"/>
        <family val="2"/>
        <scheme val="minor"/>
      </rPr>
      <t>Averages</t>
    </r>
  </si>
  <si>
    <t>% Inhibition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</si>
</sst>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Border="1"/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4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0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64" fontId="2" fillId="0" borderId="7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13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5" fillId="0" borderId="0" xfId="0" applyFont="1"/>
    <xf numFmtId="164" fontId="0" fillId="0" borderId="0" xfId="0" applyNumberFormat="1"/>
    <xf numFmtId="0" fontId="5" fillId="2" borderId="15" xfId="0" applyFont="1" applyFill="1" applyBorder="1" applyAlignment="1">
      <alignment horizontal="center"/>
    </xf>
    <xf numFmtId="0" fontId="5" fillId="2" borderId="15" xfId="0" applyFont="1" applyFill="1" applyBorder="1"/>
    <xf numFmtId="0" fontId="5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left"/>
    </xf>
    <xf numFmtId="164" fontId="2" fillId="0" borderId="12" xfId="0" applyNumberFormat="1" applyFont="1" applyBorder="1"/>
    <xf numFmtId="164" fontId="2" fillId="0" borderId="17" xfId="0" applyNumberFormat="1" applyFont="1" applyBorder="1" applyAlignment="1">
      <alignment horizontal="right" vertical="center"/>
    </xf>
    <xf numFmtId="164" fontId="2" fillId="0" borderId="17" xfId="0" applyNumberFormat="1" applyFont="1" applyBorder="1"/>
    <xf numFmtId="164" fontId="2" fillId="0" borderId="17" xfId="0" applyNumberFormat="1" applyFont="1" applyFill="1" applyBorder="1" applyAlignment="1">
      <alignment horizontal="right" vertical="center"/>
    </xf>
    <xf numFmtId="2" fontId="2" fillId="0" borderId="2" xfId="0" applyNumberFormat="1" applyFont="1" applyBorder="1" applyAlignment="1">
      <alignment vertic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right" vertical="center"/>
    </xf>
    <xf numFmtId="0" fontId="0" fillId="0" borderId="9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2" borderId="1" xfId="0" applyFill="1" applyBorder="1" applyAlignment="1">
      <alignment horizontal="center" wrapText="1"/>
    </xf>
    <xf numFmtId="0" fontId="4" fillId="0" borderId="9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 textRotation="90"/>
    </xf>
    <xf numFmtId="0" fontId="6" fillId="0" borderId="9" xfId="0" applyFont="1" applyBorder="1" applyAlignment="1">
      <alignment horizontal="center" vertical="center" textRotation="90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58"/>
  <sheetViews>
    <sheetView tabSelected="1" topLeftCell="A25" workbookViewId="0">
      <selection activeCell="D55" sqref="D55:G58"/>
    </sheetView>
  </sheetViews>
  <sheetFormatPr baseColWidth="10" defaultColWidth="8.83203125" defaultRowHeight="15" x14ac:dyDescent="0.2"/>
  <cols>
    <col min="1" max="1" width="2.83203125" customWidth="1"/>
    <col min="2" max="2" width="9.33203125" customWidth="1"/>
    <col min="3" max="12" width="5.83203125" customWidth="1"/>
    <col min="13" max="13" width="5.1640625" customWidth="1"/>
    <col min="14" max="14" width="6.6640625" customWidth="1"/>
    <col min="15" max="15" width="12" customWidth="1"/>
    <col min="16" max="16" width="2.1640625" customWidth="1"/>
    <col min="17" max="17" width="6.83203125" customWidth="1"/>
    <col min="18" max="18" width="12.5" customWidth="1"/>
  </cols>
  <sheetData>
    <row r="1" spans="1:18" ht="15" customHeight="1" x14ac:dyDescent="0.2">
      <c r="A1" s="49" t="s">
        <v>8</v>
      </c>
      <c r="B1" s="52" t="s">
        <v>7</v>
      </c>
      <c r="C1" s="45" t="s">
        <v>5</v>
      </c>
      <c r="D1" s="46"/>
      <c r="E1" s="46"/>
      <c r="F1" s="46"/>
      <c r="G1" s="47"/>
      <c r="H1" s="45" t="s">
        <v>6</v>
      </c>
      <c r="I1" s="46"/>
      <c r="J1" s="46"/>
      <c r="K1" s="46"/>
      <c r="L1" s="47"/>
      <c r="N1" s="36" t="s">
        <v>10</v>
      </c>
      <c r="O1" s="37" t="s">
        <v>13</v>
      </c>
      <c r="P1" s="34"/>
      <c r="Q1" s="36" t="s">
        <v>12</v>
      </c>
      <c r="R1" s="37" t="s">
        <v>13</v>
      </c>
    </row>
    <row r="2" spans="1:18" ht="16" thickBot="1" x14ac:dyDescent="0.25">
      <c r="A2" s="50"/>
      <c r="B2" s="52"/>
      <c r="C2" s="2" t="s">
        <v>0</v>
      </c>
      <c r="D2" s="3" t="s">
        <v>3</v>
      </c>
      <c r="E2" s="3" t="s">
        <v>4</v>
      </c>
      <c r="F2" s="3" t="s">
        <v>1</v>
      </c>
      <c r="G2" s="4" t="s">
        <v>2</v>
      </c>
      <c r="H2" s="2" t="s">
        <v>0</v>
      </c>
      <c r="I2" s="3" t="s">
        <v>3</v>
      </c>
      <c r="J2" s="3" t="s">
        <v>4</v>
      </c>
      <c r="K2" s="3" t="s">
        <v>1</v>
      </c>
      <c r="L2" s="4" t="s">
        <v>2</v>
      </c>
      <c r="N2" s="38" t="s">
        <v>11</v>
      </c>
      <c r="O2" s="39" t="s">
        <v>14</v>
      </c>
      <c r="P2" s="34"/>
      <c r="Q2" s="38" t="s">
        <v>11</v>
      </c>
      <c r="R2" s="39" t="s">
        <v>15</v>
      </c>
    </row>
    <row r="3" spans="1:18" x14ac:dyDescent="0.2">
      <c r="A3" s="50"/>
      <c r="B3" s="48">
        <v>4451</v>
      </c>
      <c r="C3" s="15">
        <v>0.127143873438643</v>
      </c>
      <c r="D3" s="16">
        <v>0.14998476516808101</v>
      </c>
      <c r="E3" s="16">
        <v>0.14898728596590899</v>
      </c>
      <c r="F3" s="16">
        <v>0.16585069212352699</v>
      </c>
      <c r="G3" s="10">
        <v>0.120833017258062</v>
      </c>
      <c r="H3" s="15">
        <v>0.16696009796473199</v>
      </c>
      <c r="I3" s="16">
        <v>0.48215814662909501</v>
      </c>
      <c r="J3" s="16">
        <v>0.38029938720105699</v>
      </c>
      <c r="K3" s="16">
        <v>0.290746955833938</v>
      </c>
      <c r="L3" s="10">
        <v>0.117997152177603</v>
      </c>
      <c r="N3" s="25">
        <v>8.1028248972451894E-2</v>
      </c>
      <c r="O3" s="40">
        <f>N3/G3</f>
        <v>0.67058036628681195</v>
      </c>
      <c r="P3" s="35"/>
      <c r="Q3" s="25">
        <v>8.2491161030132695E-2</v>
      </c>
      <c r="R3" s="40">
        <f>Q3/L3</f>
        <v>0.6990945078570322</v>
      </c>
    </row>
    <row r="4" spans="1:18" ht="16" thickBot="1" x14ac:dyDescent="0.25">
      <c r="A4" s="50"/>
      <c r="B4" s="48"/>
      <c r="C4" s="23">
        <v>0.13085853512851101</v>
      </c>
      <c r="D4" s="18">
        <v>0.13478992802738099</v>
      </c>
      <c r="E4" s="18">
        <v>0.15275780916596199</v>
      </c>
      <c r="F4" s="18">
        <v>0.17424300470155599</v>
      </c>
      <c r="G4" s="24">
        <v>0.12173766541728601</v>
      </c>
      <c r="H4" s="23">
        <v>0.14840283625535</v>
      </c>
      <c r="I4" s="18">
        <v>0.25078629615520998</v>
      </c>
      <c r="J4" s="18">
        <v>0.34001604356762499</v>
      </c>
      <c r="K4" s="18">
        <v>0.37934102025405902</v>
      </c>
      <c r="L4" s="24">
        <v>0.15114112864153201</v>
      </c>
      <c r="N4" s="41">
        <v>7.8225718268470898E-2</v>
      </c>
      <c r="O4" s="42">
        <f t="shared" ref="O4:O10" si="0">N4/G4</f>
        <v>0.64257613287007653</v>
      </c>
      <c r="P4" s="35"/>
      <c r="Q4" s="41">
        <v>8.5796552971745696E-2</v>
      </c>
      <c r="R4" s="42">
        <f t="shared" ref="R4:R10" si="1">Q4/L4</f>
        <v>0.56765854365976787</v>
      </c>
    </row>
    <row r="5" spans="1:18" x14ac:dyDescent="0.2">
      <c r="A5" s="50"/>
      <c r="B5" s="48">
        <v>4467</v>
      </c>
      <c r="C5" s="11">
        <v>0.123903979336015</v>
      </c>
      <c r="D5" s="25">
        <v>0.184771150349261</v>
      </c>
      <c r="E5" s="25">
        <v>0.168856771124895</v>
      </c>
      <c r="F5" s="25">
        <v>0.143435972382465</v>
      </c>
      <c r="G5" s="26">
        <v>0.132972487024793</v>
      </c>
      <c r="H5" s="11">
        <v>0.15108130184006599</v>
      </c>
      <c r="I5" s="25">
        <v>0.39070429874308599</v>
      </c>
      <c r="J5" s="25">
        <v>0.31237708299065398</v>
      </c>
      <c r="K5" s="25">
        <v>0.19475787700313901</v>
      </c>
      <c r="L5" s="26">
        <v>0.13088988578470501</v>
      </c>
      <c r="N5" s="41">
        <v>7.4324054811937504E-2</v>
      </c>
      <c r="O5" s="42">
        <f t="shared" si="0"/>
        <v>0.55894310526116298</v>
      </c>
      <c r="P5" s="35"/>
      <c r="Q5" s="41">
        <v>8.03230536692872E-2</v>
      </c>
      <c r="R5" s="42">
        <f t="shared" si="1"/>
        <v>0.61366891099138898</v>
      </c>
    </row>
    <row r="6" spans="1:18" ht="16" thickBot="1" x14ac:dyDescent="0.25">
      <c r="A6" s="50"/>
      <c r="B6" s="48"/>
      <c r="C6" s="12">
        <v>0.12927101162673699</v>
      </c>
      <c r="D6" s="13">
        <v>0.14823150014877201</v>
      </c>
      <c r="E6" s="13">
        <v>0.205644169240606</v>
      </c>
      <c r="F6" s="13">
        <v>0.14937501972511699</v>
      </c>
      <c r="G6" s="14">
        <v>0.12651490796595999</v>
      </c>
      <c r="H6" s="12">
        <v>0.144775541489223</v>
      </c>
      <c r="I6" s="13">
        <v>0.26867446892539998</v>
      </c>
      <c r="J6" s="13">
        <v>0.421231097065565</v>
      </c>
      <c r="K6" s="13">
        <v>0.29324493858666301</v>
      </c>
      <c r="L6" s="14">
        <v>0.112926872183345</v>
      </c>
      <c r="N6" s="41">
        <v>8.6186309245774195E-2</v>
      </c>
      <c r="O6" s="42">
        <f t="shared" si="0"/>
        <v>0.68123441443725685</v>
      </c>
      <c r="P6" s="35"/>
      <c r="Q6" s="41">
        <v>8.4390383991454196E-2</v>
      </c>
      <c r="R6" s="42">
        <f t="shared" si="1"/>
        <v>0.74730117251844419</v>
      </c>
    </row>
    <row r="7" spans="1:18" x14ac:dyDescent="0.2">
      <c r="A7" s="50"/>
      <c r="B7" s="48">
        <v>4476</v>
      </c>
      <c r="C7" s="27">
        <v>9.1341450696602405E-2</v>
      </c>
      <c r="D7" s="28">
        <v>0.17472394245260001</v>
      </c>
      <c r="E7" s="28">
        <v>0.158729308243336</v>
      </c>
      <c r="F7" s="28">
        <v>0.14580567830461</v>
      </c>
      <c r="G7" s="29">
        <v>0.12137273184948701</v>
      </c>
      <c r="H7" s="15">
        <v>0.14449701422931999</v>
      </c>
      <c r="I7" s="16">
        <v>0.21891362645021001</v>
      </c>
      <c r="J7" s="16">
        <v>0.27271832707615201</v>
      </c>
      <c r="K7" s="16">
        <v>0.23452316484451199</v>
      </c>
      <c r="L7" s="10">
        <v>0.19414931679518099</v>
      </c>
      <c r="N7" s="43">
        <v>7.7821732825101395E-2</v>
      </c>
      <c r="O7" s="42">
        <f t="shared" si="0"/>
        <v>0.64117970848351069</v>
      </c>
      <c r="P7" s="35"/>
      <c r="Q7" s="41">
        <v>7.8905161601927704E-2</v>
      </c>
      <c r="R7" s="42">
        <f t="shared" si="1"/>
        <v>0.40641483011330493</v>
      </c>
    </row>
    <row r="8" spans="1:18" ht="16" thickBot="1" x14ac:dyDescent="0.25">
      <c r="A8" s="50"/>
      <c r="B8" s="48"/>
      <c r="C8" s="30">
        <v>0.12438244118197</v>
      </c>
      <c r="D8" s="17">
        <v>0.14370228730162099</v>
      </c>
      <c r="E8" s="17">
        <v>0.13537330015663099</v>
      </c>
      <c r="F8" s="17">
        <v>0.136227158642688</v>
      </c>
      <c r="G8" s="21">
        <v>0.11995317807832399</v>
      </c>
      <c r="H8" s="23">
        <v>0.144204233173341</v>
      </c>
      <c r="I8" s="18">
        <v>0.18079579610574001</v>
      </c>
      <c r="J8" s="18">
        <v>0.217062911182832</v>
      </c>
      <c r="K8" s="18">
        <v>0.21194744075158301</v>
      </c>
      <c r="L8" s="24">
        <v>0.122925546935191</v>
      </c>
      <c r="N8" s="43">
        <v>9.0133813085781903E-2</v>
      </c>
      <c r="O8" s="42">
        <f t="shared" si="0"/>
        <v>0.75140829555119082</v>
      </c>
      <c r="P8" s="35"/>
      <c r="Q8" s="41">
        <v>8.5091135991826994E-2</v>
      </c>
      <c r="R8" s="42">
        <f t="shared" si="1"/>
        <v>0.69221685901213748</v>
      </c>
    </row>
    <row r="9" spans="1:18" x14ac:dyDescent="0.2">
      <c r="A9" s="50"/>
      <c r="B9" s="48">
        <v>4480</v>
      </c>
      <c r="C9" s="31">
        <v>0.124096844082402</v>
      </c>
      <c r="D9" s="22">
        <v>0.15290266958678</v>
      </c>
      <c r="E9" s="22">
        <v>0.175054160380578</v>
      </c>
      <c r="F9" s="22">
        <v>0.17017486319566399</v>
      </c>
      <c r="G9" s="32">
        <v>0.14885481176686499</v>
      </c>
      <c r="H9" s="11">
        <v>0.18142805400709</v>
      </c>
      <c r="I9" s="25">
        <v>0.54236972931250704</v>
      </c>
      <c r="J9" s="25">
        <v>0.44872112278948001</v>
      </c>
      <c r="K9" s="25">
        <v>0.23163724126444901</v>
      </c>
      <c r="L9" s="26">
        <v>0.175727144389902</v>
      </c>
      <c r="N9" s="43">
        <v>8.3165277375988694E-2</v>
      </c>
      <c r="O9" s="42">
        <f t="shared" si="0"/>
        <v>0.55870063176890361</v>
      </c>
      <c r="P9" s="35"/>
      <c r="Q9" s="41">
        <v>8.4114320429416606E-2</v>
      </c>
      <c r="R9" s="42">
        <f t="shared" si="1"/>
        <v>0.47866435616107444</v>
      </c>
    </row>
    <row r="10" spans="1:18" ht="16" thickBot="1" x14ac:dyDescent="0.25">
      <c r="A10" s="51"/>
      <c r="B10" s="48"/>
      <c r="C10" s="30">
        <v>0.12701179279199001</v>
      </c>
      <c r="D10" s="17">
        <v>0.19828992652235999</v>
      </c>
      <c r="E10" s="17">
        <v>0.15569980271644901</v>
      </c>
      <c r="F10" s="17">
        <v>0.157457947707632</v>
      </c>
      <c r="G10" s="21">
        <v>0.13019454501230299</v>
      </c>
      <c r="H10" s="23">
        <v>0.196876003963073</v>
      </c>
      <c r="I10" s="18">
        <v>0.427030317943627</v>
      </c>
      <c r="J10" s="18">
        <v>0.30593324490148499</v>
      </c>
      <c r="K10" s="18">
        <v>0.24242767250328501</v>
      </c>
      <c r="L10" s="24">
        <v>0.14811207108073099</v>
      </c>
      <c r="N10" s="43">
        <v>8.3102081516878007E-2</v>
      </c>
      <c r="O10" s="42">
        <f t="shared" si="0"/>
        <v>0.63829157749293652</v>
      </c>
      <c r="P10" s="35"/>
      <c r="Q10" s="41">
        <v>9.5343530583282293E-2</v>
      </c>
      <c r="R10" s="42">
        <f t="shared" si="1"/>
        <v>0.64372559162523413</v>
      </c>
    </row>
    <row r="11" spans="1:18" ht="16" thickBot="1" x14ac:dyDescent="0.25">
      <c r="B11" s="20"/>
      <c r="C11" s="5"/>
      <c r="D11" s="6"/>
      <c r="E11" s="5"/>
      <c r="F11" s="6"/>
      <c r="G11" s="5"/>
      <c r="H11" s="1"/>
      <c r="I11" s="1"/>
      <c r="J11" s="1"/>
      <c r="K11" s="1"/>
      <c r="L11" s="1"/>
    </row>
    <row r="12" spans="1:18" ht="15" customHeight="1" x14ac:dyDescent="0.2">
      <c r="A12" s="49" t="s">
        <v>9</v>
      </c>
      <c r="B12" s="52" t="s">
        <v>7</v>
      </c>
      <c r="C12" s="45" t="s">
        <v>5</v>
      </c>
      <c r="D12" s="46"/>
      <c r="E12" s="46"/>
      <c r="F12" s="46"/>
      <c r="G12" s="47"/>
      <c r="H12" s="45" t="s">
        <v>6</v>
      </c>
      <c r="I12" s="46"/>
      <c r="J12" s="46"/>
      <c r="K12" s="46"/>
      <c r="L12" s="47"/>
    </row>
    <row r="13" spans="1:18" ht="16" thickBot="1" x14ac:dyDescent="0.25">
      <c r="A13" s="50"/>
      <c r="B13" s="52"/>
      <c r="C13" s="2" t="s">
        <v>0</v>
      </c>
      <c r="D13" s="3" t="s">
        <v>3</v>
      </c>
      <c r="E13" s="3" t="s">
        <v>4</v>
      </c>
      <c r="F13" s="3" t="s">
        <v>1</v>
      </c>
      <c r="G13" s="4" t="s">
        <v>2</v>
      </c>
      <c r="H13" s="2" t="s">
        <v>0</v>
      </c>
      <c r="I13" s="3" t="s">
        <v>3</v>
      </c>
      <c r="J13" s="3" t="s">
        <v>4</v>
      </c>
      <c r="K13" s="3" t="s">
        <v>1</v>
      </c>
      <c r="L13" s="4" t="s">
        <v>2</v>
      </c>
    </row>
    <row r="14" spans="1:18" ht="16" thickBot="1" x14ac:dyDescent="0.25">
      <c r="A14" s="50"/>
      <c r="B14" s="48">
        <v>4451</v>
      </c>
      <c r="C14" s="8">
        <f>C3-G3</f>
        <v>6.3108561805809982E-3</v>
      </c>
      <c r="D14" s="9">
        <f>D3-G3</f>
        <v>2.915174791001901E-2</v>
      </c>
      <c r="E14" s="9">
        <f>E3-G3</f>
        <v>2.8154268707846986E-2</v>
      </c>
      <c r="F14" s="9">
        <f>F3-G3</f>
        <v>4.5017674865464985E-2</v>
      </c>
      <c r="G14" s="19">
        <f>G3-G3</f>
        <v>0</v>
      </c>
      <c r="H14" s="8">
        <f>H3-L3</f>
        <v>4.8962945787128995E-2</v>
      </c>
      <c r="I14" s="9">
        <f>I3-L3</f>
        <v>0.36416099445149203</v>
      </c>
      <c r="J14" s="9">
        <f>J3-L3</f>
        <v>0.26230223502345401</v>
      </c>
      <c r="K14" s="9">
        <f>K3-L3</f>
        <v>0.17274980365633502</v>
      </c>
      <c r="L14" s="7">
        <f>L3-L3</f>
        <v>0</v>
      </c>
    </row>
    <row r="15" spans="1:18" ht="16" thickBot="1" x14ac:dyDescent="0.25">
      <c r="A15" s="50"/>
      <c r="B15" s="48"/>
      <c r="C15" s="8">
        <f t="shared" ref="C15:C21" si="2">C4-G4</f>
        <v>9.1208697112249992E-3</v>
      </c>
      <c r="D15" s="9">
        <f t="shared" ref="D15:D21" si="3">D4-G4</f>
        <v>1.3052262610094983E-2</v>
      </c>
      <c r="E15" s="9">
        <f t="shared" ref="E15:E21" si="4">E4-G4</f>
        <v>3.1020143748675982E-2</v>
      </c>
      <c r="F15" s="9">
        <f t="shared" ref="F15:F21" si="5">F4-G4</f>
        <v>5.2505339284269981E-2</v>
      </c>
      <c r="G15" s="19">
        <f t="shared" ref="G15:G21" si="6">G4-G4</f>
        <v>0</v>
      </c>
      <c r="H15" s="8">
        <f t="shared" ref="H15:H21" si="7">H4-L4</f>
        <v>-2.7382923861820063E-3</v>
      </c>
      <c r="I15" s="9">
        <f t="shared" ref="I15:I21" si="8">I4-L4</f>
        <v>9.9645167513677968E-2</v>
      </c>
      <c r="J15" s="9">
        <f t="shared" ref="J15:J21" si="9">J4-L4</f>
        <v>0.18887491492609298</v>
      </c>
      <c r="K15" s="9">
        <f t="shared" ref="K15:K21" si="10">K4-L4</f>
        <v>0.22819989161252702</v>
      </c>
      <c r="L15" s="7">
        <f t="shared" ref="L15:L21" si="11">L4-L4</f>
        <v>0</v>
      </c>
    </row>
    <row r="16" spans="1:18" ht="16" thickBot="1" x14ac:dyDescent="0.25">
      <c r="A16" s="50"/>
      <c r="B16" s="48">
        <v>4467</v>
      </c>
      <c r="C16" s="8">
        <f t="shared" si="2"/>
        <v>-9.0685076887779964E-3</v>
      </c>
      <c r="D16" s="9">
        <f t="shared" si="3"/>
        <v>5.1798663324468003E-2</v>
      </c>
      <c r="E16" s="9">
        <f t="shared" si="4"/>
        <v>3.5884284100101999E-2</v>
      </c>
      <c r="F16" s="9">
        <f t="shared" si="5"/>
        <v>1.0463485357671998E-2</v>
      </c>
      <c r="G16" s="19">
        <f t="shared" si="6"/>
        <v>0</v>
      </c>
      <c r="H16" s="8">
        <f t="shared" si="7"/>
        <v>2.0191416055360983E-2</v>
      </c>
      <c r="I16" s="9">
        <f t="shared" si="8"/>
        <v>0.25981441295838098</v>
      </c>
      <c r="J16" s="9">
        <f t="shared" si="9"/>
        <v>0.18148719720594897</v>
      </c>
      <c r="K16" s="9">
        <f t="shared" si="10"/>
        <v>6.3867991218434006E-2</v>
      </c>
      <c r="L16" s="7">
        <f t="shared" si="11"/>
        <v>0</v>
      </c>
    </row>
    <row r="17" spans="1:12" ht="16" thickBot="1" x14ac:dyDescent="0.25">
      <c r="A17" s="50"/>
      <c r="B17" s="48"/>
      <c r="C17" s="8">
        <f t="shared" si="2"/>
        <v>2.7561036607769984E-3</v>
      </c>
      <c r="D17" s="9">
        <f t="shared" si="3"/>
        <v>2.1716592182812022E-2</v>
      </c>
      <c r="E17" s="9">
        <f t="shared" si="4"/>
        <v>7.9129261274646007E-2</v>
      </c>
      <c r="F17" s="9">
        <f t="shared" si="5"/>
        <v>2.2860111759157004E-2</v>
      </c>
      <c r="G17" s="19">
        <f t="shared" si="6"/>
        <v>0</v>
      </c>
      <c r="H17" s="8">
        <f t="shared" si="7"/>
        <v>3.1848669305878E-2</v>
      </c>
      <c r="I17" s="9">
        <f t="shared" si="8"/>
        <v>0.15574759674205496</v>
      </c>
      <c r="J17" s="9">
        <f t="shared" si="9"/>
        <v>0.30830422488221998</v>
      </c>
      <c r="K17" s="9">
        <f t="shared" si="10"/>
        <v>0.18031806640331799</v>
      </c>
      <c r="L17" s="7">
        <f t="shared" si="11"/>
        <v>0</v>
      </c>
    </row>
    <row r="18" spans="1:12" ht="16" thickBot="1" x14ac:dyDescent="0.25">
      <c r="A18" s="50"/>
      <c r="B18" s="48">
        <v>4476</v>
      </c>
      <c r="C18" s="8">
        <f t="shared" si="2"/>
        <v>-3.0031281152884601E-2</v>
      </c>
      <c r="D18" s="9">
        <f t="shared" si="3"/>
        <v>5.3351210603113E-2</v>
      </c>
      <c r="E18" s="9">
        <f t="shared" si="4"/>
        <v>3.7356576393848998E-2</v>
      </c>
      <c r="F18" s="9">
        <f t="shared" si="5"/>
        <v>2.4432946455122992E-2</v>
      </c>
      <c r="G18" s="19">
        <f t="shared" si="6"/>
        <v>0</v>
      </c>
      <c r="H18" s="8">
        <f t="shared" si="7"/>
        <v>-4.9652302565861006E-2</v>
      </c>
      <c r="I18" s="9">
        <f t="shared" si="8"/>
        <v>2.4764309655029015E-2</v>
      </c>
      <c r="J18" s="9">
        <f t="shared" si="9"/>
        <v>7.8569010280971019E-2</v>
      </c>
      <c r="K18" s="9">
        <f t="shared" si="10"/>
        <v>4.0373848049331001E-2</v>
      </c>
      <c r="L18" s="7">
        <f t="shared" si="11"/>
        <v>0</v>
      </c>
    </row>
    <row r="19" spans="1:12" ht="16" thickBot="1" x14ac:dyDescent="0.25">
      <c r="A19" s="50"/>
      <c r="B19" s="48"/>
      <c r="C19" s="8">
        <f t="shared" si="2"/>
        <v>4.4292631036460112E-3</v>
      </c>
      <c r="D19" s="9">
        <f t="shared" si="3"/>
        <v>2.3749109223296996E-2</v>
      </c>
      <c r="E19" s="9">
        <f t="shared" si="4"/>
        <v>1.5420122078306994E-2</v>
      </c>
      <c r="F19" s="9">
        <f t="shared" si="5"/>
        <v>1.6273980564364007E-2</v>
      </c>
      <c r="G19" s="19">
        <f t="shared" si="6"/>
        <v>0</v>
      </c>
      <c r="H19" s="8">
        <f t="shared" si="7"/>
        <v>2.1278686238149991E-2</v>
      </c>
      <c r="I19" s="9">
        <f t="shared" si="8"/>
        <v>5.7870249170549004E-2</v>
      </c>
      <c r="J19" s="9">
        <f t="shared" si="9"/>
        <v>9.4137364247640992E-2</v>
      </c>
      <c r="K19" s="9">
        <f t="shared" si="10"/>
        <v>8.9021893816392E-2</v>
      </c>
      <c r="L19" s="7">
        <f t="shared" si="11"/>
        <v>0</v>
      </c>
    </row>
    <row r="20" spans="1:12" ht="16" thickBot="1" x14ac:dyDescent="0.25">
      <c r="A20" s="50"/>
      <c r="B20" s="48">
        <v>4480</v>
      </c>
      <c r="C20" s="8">
        <f t="shared" si="2"/>
        <v>-2.4757967684462992E-2</v>
      </c>
      <c r="D20" s="9">
        <f t="shared" si="3"/>
        <v>4.0478578199150128E-3</v>
      </c>
      <c r="E20" s="9">
        <f t="shared" si="4"/>
        <v>2.6199348613713008E-2</v>
      </c>
      <c r="F20" s="9">
        <f t="shared" si="5"/>
        <v>2.1320051428799003E-2</v>
      </c>
      <c r="G20" s="19">
        <f t="shared" si="6"/>
        <v>0</v>
      </c>
      <c r="H20" s="8">
        <f t="shared" si="7"/>
        <v>5.7009096171879992E-3</v>
      </c>
      <c r="I20" s="9">
        <f t="shared" si="8"/>
        <v>0.36664258492260504</v>
      </c>
      <c r="J20" s="9">
        <f t="shared" si="9"/>
        <v>0.27299397839957801</v>
      </c>
      <c r="K20" s="9">
        <f t="shared" si="10"/>
        <v>5.5910096874547011E-2</v>
      </c>
      <c r="L20" s="7">
        <f t="shared" si="11"/>
        <v>0</v>
      </c>
    </row>
    <row r="21" spans="1:12" x14ac:dyDescent="0.2">
      <c r="A21" s="51"/>
      <c r="B21" s="48"/>
      <c r="C21" s="8">
        <f t="shared" si="2"/>
        <v>-3.1827522203129732E-3</v>
      </c>
      <c r="D21" s="9">
        <f t="shared" si="3"/>
        <v>6.8095381510057007E-2</v>
      </c>
      <c r="E21" s="9">
        <f t="shared" si="4"/>
        <v>2.5505257704146023E-2</v>
      </c>
      <c r="F21" s="9">
        <f t="shared" si="5"/>
        <v>2.7263402695329009E-2</v>
      </c>
      <c r="G21" s="19">
        <f t="shared" si="6"/>
        <v>0</v>
      </c>
      <c r="H21" s="8">
        <f t="shared" si="7"/>
        <v>4.8763932882342015E-2</v>
      </c>
      <c r="I21" s="9">
        <f t="shared" si="8"/>
        <v>0.27891824686289601</v>
      </c>
      <c r="J21" s="9">
        <f t="shared" si="9"/>
        <v>0.157821173820754</v>
      </c>
      <c r="K21" s="9">
        <f t="shared" si="10"/>
        <v>9.4315601422554018E-2</v>
      </c>
      <c r="L21" s="7">
        <f t="shared" si="11"/>
        <v>0</v>
      </c>
    </row>
    <row r="22" spans="1:12" ht="16" thickBot="1" x14ac:dyDescent="0.25">
      <c r="B22" s="20"/>
      <c r="C22" s="5"/>
      <c r="D22" s="6"/>
      <c r="E22" s="5"/>
      <c r="F22" s="6"/>
      <c r="G22" s="5"/>
      <c r="H22" s="1"/>
      <c r="I22" s="1"/>
      <c r="J22" s="1"/>
      <c r="K22" s="1"/>
      <c r="L22" s="1"/>
    </row>
    <row r="23" spans="1:12" x14ac:dyDescent="0.2">
      <c r="A23" s="53" t="s">
        <v>18</v>
      </c>
      <c r="B23" s="52" t="s">
        <v>7</v>
      </c>
      <c r="C23" s="45" t="s">
        <v>5</v>
      </c>
      <c r="D23" s="46"/>
      <c r="E23" s="46"/>
      <c r="F23" s="46"/>
      <c r="G23" s="47"/>
      <c r="H23" s="45" t="s">
        <v>6</v>
      </c>
      <c r="I23" s="46"/>
      <c r="J23" s="46"/>
      <c r="K23" s="46"/>
      <c r="L23" s="47"/>
    </row>
    <row r="24" spans="1:12" ht="16" thickBot="1" x14ac:dyDescent="0.25">
      <c r="A24" s="54"/>
      <c r="B24" s="52"/>
      <c r="C24" s="2" t="s">
        <v>0</v>
      </c>
      <c r="D24" s="3" t="s">
        <v>3</v>
      </c>
      <c r="E24" s="3" t="s">
        <v>4</v>
      </c>
      <c r="F24" s="3" t="s">
        <v>1</v>
      </c>
      <c r="G24" s="4" t="s">
        <v>2</v>
      </c>
      <c r="H24" s="2" t="s">
        <v>0</v>
      </c>
      <c r="I24" s="3" t="s">
        <v>3</v>
      </c>
      <c r="J24" s="3" t="s">
        <v>4</v>
      </c>
      <c r="K24" s="3" t="s">
        <v>1</v>
      </c>
      <c r="L24" s="4" t="s">
        <v>2</v>
      </c>
    </row>
    <row r="25" spans="1:12" ht="16" thickBot="1" x14ac:dyDescent="0.25">
      <c r="A25" s="54"/>
      <c r="B25" s="33">
        <v>4451</v>
      </c>
      <c r="C25" s="8">
        <f>(C14+C15)/2</f>
        <v>7.7158629459029987E-3</v>
      </c>
      <c r="D25" s="8">
        <f t="shared" ref="D25:L25" si="12">(D14+D15)/2</f>
        <v>2.1102005260056997E-2</v>
      </c>
      <c r="E25" s="8">
        <f t="shared" si="12"/>
        <v>2.9587206228261484E-2</v>
      </c>
      <c r="F25" s="8">
        <f t="shared" si="12"/>
        <v>4.8761507074867483E-2</v>
      </c>
      <c r="G25" s="8">
        <f t="shared" si="12"/>
        <v>0</v>
      </c>
      <c r="H25" s="8">
        <f t="shared" si="12"/>
        <v>2.3112326700473494E-2</v>
      </c>
      <c r="I25" s="8">
        <f t="shared" si="12"/>
        <v>0.231903080982585</v>
      </c>
      <c r="J25" s="8">
        <f t="shared" si="12"/>
        <v>0.2255885749747735</v>
      </c>
      <c r="K25" s="8">
        <f t="shared" si="12"/>
        <v>0.20047484763443102</v>
      </c>
      <c r="L25" s="8">
        <f t="shared" si="12"/>
        <v>0</v>
      </c>
    </row>
    <row r="26" spans="1:12" ht="16" thickBot="1" x14ac:dyDescent="0.25">
      <c r="A26" s="54"/>
      <c r="B26" s="33">
        <v>4467</v>
      </c>
      <c r="C26" s="8">
        <f>(C16+C17)/2</f>
        <v>-3.156202014000499E-3</v>
      </c>
      <c r="D26" s="8">
        <f t="shared" ref="D26:L26" si="13">(D16+D17)/2</f>
        <v>3.6757627753640013E-2</v>
      </c>
      <c r="E26" s="8">
        <f t="shared" si="13"/>
        <v>5.7506772687374003E-2</v>
      </c>
      <c r="F26" s="8">
        <f t="shared" si="13"/>
        <v>1.6661798558414501E-2</v>
      </c>
      <c r="G26" s="8">
        <f t="shared" si="13"/>
        <v>0</v>
      </c>
      <c r="H26" s="8">
        <f t="shared" si="13"/>
        <v>2.6020042680619491E-2</v>
      </c>
      <c r="I26" s="8">
        <f t="shared" si="13"/>
        <v>0.20778100485021797</v>
      </c>
      <c r="J26" s="8">
        <f t="shared" si="13"/>
        <v>0.24489571104408447</v>
      </c>
      <c r="K26" s="8">
        <f t="shared" si="13"/>
        <v>0.122093028810876</v>
      </c>
      <c r="L26" s="8">
        <f t="shared" si="13"/>
        <v>0</v>
      </c>
    </row>
    <row r="27" spans="1:12" ht="16" thickBot="1" x14ac:dyDescent="0.25">
      <c r="A27" s="54"/>
      <c r="B27" s="33">
        <v>4476</v>
      </c>
      <c r="C27" s="8">
        <f>(C18+C19)/2</f>
        <v>-1.2801009024619295E-2</v>
      </c>
      <c r="D27" s="8">
        <f t="shared" ref="D27:L27" si="14">(D18+D19)/2</f>
        <v>3.8550159913204998E-2</v>
      </c>
      <c r="E27" s="8">
        <f t="shared" si="14"/>
        <v>2.6388349236077996E-2</v>
      </c>
      <c r="F27" s="8">
        <f t="shared" si="14"/>
        <v>2.03534635097435E-2</v>
      </c>
      <c r="G27" s="8">
        <f t="shared" si="14"/>
        <v>0</v>
      </c>
      <c r="H27" s="8">
        <f t="shared" si="14"/>
        <v>-1.4186808163855508E-2</v>
      </c>
      <c r="I27" s="8">
        <f t="shared" si="14"/>
        <v>4.131727941278901E-2</v>
      </c>
      <c r="J27" s="8">
        <f t="shared" si="14"/>
        <v>8.6353187264306006E-2</v>
      </c>
      <c r="K27" s="8">
        <f t="shared" si="14"/>
        <v>6.4697870932861501E-2</v>
      </c>
      <c r="L27" s="8">
        <f t="shared" si="14"/>
        <v>0</v>
      </c>
    </row>
    <row r="28" spans="1:12" x14ac:dyDescent="0.2">
      <c r="A28" s="55"/>
      <c r="B28" s="33">
        <v>4480</v>
      </c>
      <c r="C28" s="8">
        <f>(C20+C21)/2</f>
        <v>-1.3970359952387983E-2</v>
      </c>
      <c r="D28" s="8">
        <f t="shared" ref="D28:L28" si="15">(D20+D21)/2</f>
        <v>3.607161966498601E-2</v>
      </c>
      <c r="E28" s="8">
        <f t="shared" si="15"/>
        <v>2.5852303158929515E-2</v>
      </c>
      <c r="F28" s="8">
        <f t="shared" si="15"/>
        <v>2.4291727062064006E-2</v>
      </c>
      <c r="G28" s="8">
        <f t="shared" si="15"/>
        <v>0</v>
      </c>
      <c r="H28" s="8">
        <f t="shared" si="15"/>
        <v>2.7232421249765007E-2</v>
      </c>
      <c r="I28" s="8">
        <f t="shared" si="15"/>
        <v>0.32278041589275053</v>
      </c>
      <c r="J28" s="8">
        <f t="shared" si="15"/>
        <v>0.215407576110166</v>
      </c>
      <c r="K28" s="8">
        <f t="shared" si="15"/>
        <v>7.5112849148550515E-2</v>
      </c>
      <c r="L28" s="8">
        <f t="shared" si="15"/>
        <v>0</v>
      </c>
    </row>
    <row r="29" spans="1:12" ht="16" thickBot="1" x14ac:dyDescent="0.25"/>
    <row r="30" spans="1:12" x14ac:dyDescent="0.2">
      <c r="A30" s="49" t="s">
        <v>16</v>
      </c>
      <c r="B30" s="52" t="s">
        <v>7</v>
      </c>
      <c r="C30" s="45" t="s">
        <v>5</v>
      </c>
      <c r="D30" s="46"/>
      <c r="E30" s="46"/>
      <c r="F30" s="46"/>
      <c r="G30" s="47"/>
      <c r="H30" s="45" t="s">
        <v>6</v>
      </c>
      <c r="I30" s="46"/>
      <c r="J30" s="46"/>
      <c r="K30" s="46"/>
      <c r="L30" s="47"/>
    </row>
    <row r="31" spans="1:12" ht="16" thickBot="1" x14ac:dyDescent="0.25">
      <c r="A31" s="50"/>
      <c r="B31" s="52"/>
      <c r="C31" s="2" t="s">
        <v>0</v>
      </c>
      <c r="D31" s="3" t="s">
        <v>3</v>
      </c>
      <c r="E31" s="3" t="s">
        <v>4</v>
      </c>
      <c r="F31" s="3" t="s">
        <v>1</v>
      </c>
      <c r="G31" s="4" t="s">
        <v>2</v>
      </c>
      <c r="H31" s="2" t="s">
        <v>0</v>
      </c>
      <c r="I31" s="3" t="s">
        <v>3</v>
      </c>
      <c r="J31" s="3" t="s">
        <v>4</v>
      </c>
      <c r="K31" s="3" t="s">
        <v>1</v>
      </c>
      <c r="L31" s="4" t="s">
        <v>2</v>
      </c>
    </row>
    <row r="32" spans="1:12" ht="16" thickBot="1" x14ac:dyDescent="0.25">
      <c r="A32" s="50"/>
      <c r="B32" s="48">
        <v>4451</v>
      </c>
      <c r="C32" s="15">
        <f>C3*O3</f>
        <v>8.5260185221609289E-2</v>
      </c>
      <c r="D32" s="15">
        <f>D3*O3</f>
        <v>0.10057683876385325</v>
      </c>
      <c r="E32" s="15">
        <f>E3*O3</f>
        <v>9.9907948795097248E-2</v>
      </c>
      <c r="F32" s="15">
        <f>F3*O3</f>
        <v>0.111216217873116</v>
      </c>
      <c r="G32" s="15">
        <f>G3*O3</f>
        <v>8.1028248972451894E-2</v>
      </c>
      <c r="H32" s="15">
        <f>H3*R3</f>
        <v>0.11672088751841619</v>
      </c>
      <c r="I32" s="15">
        <f>I3*R3</f>
        <v>0.33707411222692596</v>
      </c>
      <c r="J32" s="15">
        <f>J3*R3</f>
        <v>0.26586521293365389</v>
      </c>
      <c r="K32" s="15">
        <f>K3*R3</f>
        <v>0.20325959999965718</v>
      </c>
      <c r="L32" s="15">
        <f>L3*R3</f>
        <v>8.2491161030132695E-2</v>
      </c>
    </row>
    <row r="33" spans="1:12" ht="16" thickBot="1" x14ac:dyDescent="0.25">
      <c r="A33" s="50"/>
      <c r="B33" s="48"/>
      <c r="C33" s="15">
        <f t="shared" ref="C33:C39" si="16">C4*O4</f>
        <v>8.408657145592166E-2</v>
      </c>
      <c r="D33" s="15">
        <f t="shared" ref="D33:D39" si="17">D4*O4</f>
        <v>8.6612790701670425E-2</v>
      </c>
      <c r="E33" s="15">
        <f t="shared" ref="E33:E39" si="18">E4*O4</f>
        <v>9.8158522279568991E-2</v>
      </c>
      <c r="F33" s="15">
        <f t="shared" ref="F33:F39" si="19">F4*O4</f>
        <v>0.11196439614078842</v>
      </c>
      <c r="G33" s="15">
        <f t="shared" ref="G33:G39" si="20">G4*O4</f>
        <v>7.8225718268470898E-2</v>
      </c>
      <c r="H33" s="15">
        <f t="shared" ref="H33:H39" si="21">H4*R4</f>
        <v>8.4242137903690978E-2</v>
      </c>
      <c r="I33" s="15">
        <f t="shared" ref="I33:I39" si="22">I4*R4</f>
        <v>0.14236098364529373</v>
      </c>
      <c r="J33" s="15">
        <f t="shared" ref="J33:J39" si="23">J4*R4</f>
        <v>0.19301301211255417</v>
      </c>
      <c r="K33" s="15">
        <f t="shared" ref="K33:K39" si="24">K4*R4</f>
        <v>0.21533617110782965</v>
      </c>
      <c r="L33" s="15">
        <f t="shared" ref="L33:L39" si="25">L4*R4</f>
        <v>8.5796552971745682E-2</v>
      </c>
    </row>
    <row r="34" spans="1:12" ht="16" thickBot="1" x14ac:dyDescent="0.25">
      <c r="A34" s="50"/>
      <c r="B34" s="48">
        <v>4467</v>
      </c>
      <c r="C34" s="15">
        <f t="shared" si="16"/>
        <v>6.9255274964287197E-2</v>
      </c>
      <c r="D34" s="15">
        <f t="shared" si="17"/>
        <v>0.10327656053889317</v>
      </c>
      <c r="E34" s="15">
        <f t="shared" si="18"/>
        <v>9.4381327996922296E-2</v>
      </c>
      <c r="F34" s="15">
        <f t="shared" si="19"/>
        <v>8.0172547809609404E-2</v>
      </c>
      <c r="G34" s="15">
        <f t="shared" si="20"/>
        <v>7.4324054811937504E-2</v>
      </c>
      <c r="H34" s="15">
        <f t="shared" si="21"/>
        <v>9.2713897971354625E-2</v>
      </c>
      <c r="I34" s="15">
        <f t="shared" si="22"/>
        <v>0.23976308152932388</v>
      </c>
      <c r="J34" s="15">
        <f t="shared" si="23"/>
        <v>0.19169610433754136</v>
      </c>
      <c r="K34" s="15">
        <f t="shared" si="24"/>
        <v>0.1195168542875112</v>
      </c>
      <c r="L34" s="15">
        <f t="shared" si="25"/>
        <v>8.03230536692872E-2</v>
      </c>
    </row>
    <row r="35" spans="1:12" ht="16" thickBot="1" x14ac:dyDescent="0.25">
      <c r="A35" s="50"/>
      <c r="B35" s="48"/>
      <c r="C35" s="15">
        <f t="shared" si="16"/>
        <v>8.8063861909252E-2</v>
      </c>
      <c r="D35" s="15">
        <f t="shared" si="17"/>
        <v>0.10098039920500486</v>
      </c>
      <c r="E35" s="15">
        <f t="shared" si="18"/>
        <v>0.14009188521506039</v>
      </c>
      <c r="F35" s="15">
        <f t="shared" si="19"/>
        <v>0.10175940409399377</v>
      </c>
      <c r="G35" s="15">
        <f t="shared" si="20"/>
        <v>8.6186309245774195E-2</v>
      </c>
      <c r="H35" s="15">
        <f t="shared" si="21"/>
        <v>0.10819093190688901</v>
      </c>
      <c r="I35" s="15">
        <f t="shared" si="22"/>
        <v>0.2007807456537217</v>
      </c>
      <c r="J35" s="15">
        <f t="shared" si="23"/>
        <v>0.31478649273832732</v>
      </c>
      <c r="K35" s="15">
        <f t="shared" si="24"/>
        <v>0.21914228644091241</v>
      </c>
      <c r="L35" s="15">
        <f t="shared" si="25"/>
        <v>8.4390383991454196E-2</v>
      </c>
    </row>
    <row r="36" spans="1:12" ht="16" thickBot="1" x14ac:dyDescent="0.25">
      <c r="A36" s="50"/>
      <c r="B36" s="48">
        <v>4476</v>
      </c>
      <c r="C36" s="15">
        <f t="shared" si="16"/>
        <v>5.8566284730108498E-2</v>
      </c>
      <c r="D36" s="15">
        <f t="shared" si="17"/>
        <v>0.11202944648684778</v>
      </c>
      <c r="E36" s="15">
        <f t="shared" si="18"/>
        <v>0.10177401158725149</v>
      </c>
      <c r="F36" s="15">
        <f t="shared" si="19"/>
        <v>9.3487642310590383E-2</v>
      </c>
      <c r="G36" s="15">
        <f t="shared" si="20"/>
        <v>7.7821732825101395E-2</v>
      </c>
      <c r="H36" s="15">
        <f t="shared" si="21"/>
        <v>5.8725729489888884E-2</v>
      </c>
      <c r="I36" s="15">
        <f t="shared" si="22"/>
        <v>8.8969744303249595E-2</v>
      </c>
      <c r="J36" s="15">
        <f t="shared" si="23"/>
        <v>0.11083677256743904</v>
      </c>
      <c r="K36" s="15">
        <f t="shared" si="24"/>
        <v>9.5313692197916952E-2</v>
      </c>
      <c r="L36" s="15">
        <f t="shared" si="25"/>
        <v>7.8905161601927704E-2</v>
      </c>
    </row>
    <row r="37" spans="1:12" ht="16" thickBot="1" x14ac:dyDescent="0.25">
      <c r="A37" s="50"/>
      <c r="B37" s="48"/>
      <c r="C37" s="15">
        <f t="shared" si="16"/>
        <v>9.346199812504033E-2</v>
      </c>
      <c r="D37" s="15">
        <f t="shared" si="17"/>
        <v>0.10797909076811855</v>
      </c>
      <c r="E37" s="15">
        <f t="shared" si="18"/>
        <v>0.10172062073383384</v>
      </c>
      <c r="F37" s="15">
        <f t="shared" si="19"/>
        <v>0.10236221708348386</v>
      </c>
      <c r="G37" s="15">
        <f t="shared" si="20"/>
        <v>9.0133813085781903E-2</v>
      </c>
      <c r="H37" s="15">
        <f t="shared" si="21"/>
        <v>9.9820601343503984E-2</v>
      </c>
      <c r="I37" s="15">
        <f t="shared" si="22"/>
        <v>0.12514989810291419</v>
      </c>
      <c r="J37" s="15">
        <f t="shared" si="23"/>
        <v>0.15025460658701054</v>
      </c>
      <c r="K37" s="15">
        <f t="shared" si="24"/>
        <v>0.14671359171272189</v>
      </c>
      <c r="L37" s="15">
        <f t="shared" si="25"/>
        <v>8.5091135991826994E-2</v>
      </c>
    </row>
    <row r="38" spans="1:12" ht="16" thickBot="1" x14ac:dyDescent="0.25">
      <c r="A38" s="50"/>
      <c r="B38" s="48">
        <v>4480</v>
      </c>
      <c r="C38" s="15">
        <f t="shared" si="16"/>
        <v>6.9332985189365121E-2</v>
      </c>
      <c r="D38" s="15">
        <f t="shared" si="17"/>
        <v>8.5426818097285917E-2</v>
      </c>
      <c r="E38" s="15">
        <f t="shared" si="18"/>
        <v>9.7802869998403902E-2</v>
      </c>
      <c r="F38" s="15">
        <f t="shared" si="19"/>
        <v>9.5076803578604221E-2</v>
      </c>
      <c r="G38" s="15">
        <f t="shared" si="20"/>
        <v>8.3165277375988694E-2</v>
      </c>
      <c r="H38" s="15">
        <f t="shared" si="21"/>
        <v>8.6843142660860378E-2</v>
      </c>
      <c r="I38" s="15">
        <f t="shared" si="22"/>
        <v>0.2596130572826274</v>
      </c>
      <c r="J38" s="15">
        <f t="shared" si="23"/>
        <v>0.21478680733590089</v>
      </c>
      <c r="K38" s="15">
        <f t="shared" si="24"/>
        <v>0.11087649095277495</v>
      </c>
      <c r="L38" s="15">
        <f t="shared" si="25"/>
        <v>8.4114320429416606E-2</v>
      </c>
    </row>
    <row r="39" spans="1:12" x14ac:dyDescent="0.2">
      <c r="A39" s="51"/>
      <c r="B39" s="48"/>
      <c r="C39" s="15">
        <f t="shared" si="16"/>
        <v>8.1070557581405286E-2</v>
      </c>
      <c r="D39" s="15">
        <f t="shared" si="17"/>
        <v>0.12656679000091564</v>
      </c>
      <c r="E39" s="15">
        <f t="shared" si="18"/>
        <v>9.9381872691221243E-2</v>
      </c>
      <c r="F39" s="15">
        <f t="shared" si="19"/>
        <v>0.10050408183110474</v>
      </c>
      <c r="G39" s="15">
        <f t="shared" si="20"/>
        <v>8.3102081516878007E-2</v>
      </c>
      <c r="H39" s="15">
        <f t="shared" si="21"/>
        <v>0.12673412212794111</v>
      </c>
      <c r="I39" s="15">
        <f t="shared" si="22"/>
        <v>0.27489034406017315</v>
      </c>
      <c r="J39" s="15">
        <f t="shared" si="23"/>
        <v>0.19693705907203607</v>
      </c>
      <c r="K39" s="15">
        <f t="shared" si="24"/>
        <v>0.15605689690850563</v>
      </c>
      <c r="L39" s="15">
        <f t="shared" si="25"/>
        <v>9.5343530583282293E-2</v>
      </c>
    </row>
    <row r="40" spans="1:12" ht="16" thickBot="1" x14ac:dyDescent="0.25"/>
    <row r="41" spans="1:12" x14ac:dyDescent="0.2">
      <c r="A41" s="53" t="s">
        <v>17</v>
      </c>
      <c r="B41" s="52" t="s">
        <v>7</v>
      </c>
      <c r="C41" s="45" t="s">
        <v>5</v>
      </c>
      <c r="D41" s="46"/>
      <c r="E41" s="46"/>
      <c r="F41" s="46"/>
      <c r="G41" s="47"/>
      <c r="H41" s="45" t="s">
        <v>6</v>
      </c>
      <c r="I41" s="46"/>
      <c r="J41" s="46"/>
      <c r="K41" s="46"/>
      <c r="L41" s="47"/>
    </row>
    <row r="42" spans="1:12" ht="16" thickBot="1" x14ac:dyDescent="0.25">
      <c r="A42" s="54"/>
      <c r="B42" s="52"/>
      <c r="C42" s="2" t="s">
        <v>0</v>
      </c>
      <c r="D42" s="3" t="s">
        <v>3</v>
      </c>
      <c r="E42" s="3" t="s">
        <v>4</v>
      </c>
      <c r="F42" s="3" t="s">
        <v>1</v>
      </c>
      <c r="G42" s="4" t="s">
        <v>2</v>
      </c>
      <c r="H42" s="2" t="s">
        <v>0</v>
      </c>
      <c r="I42" s="3" t="s">
        <v>3</v>
      </c>
      <c r="J42" s="3" t="s">
        <v>4</v>
      </c>
      <c r="K42" s="3" t="s">
        <v>1</v>
      </c>
      <c r="L42" s="4" t="s">
        <v>2</v>
      </c>
    </row>
    <row r="43" spans="1:12" ht="16" thickBot="1" x14ac:dyDescent="0.25">
      <c r="A43" s="54"/>
      <c r="B43" s="33">
        <v>4451</v>
      </c>
      <c r="C43" s="8">
        <f>(C32+C33)/2</f>
        <v>8.4673378338765481E-2</v>
      </c>
      <c r="D43" s="8">
        <f t="shared" ref="D43:L43" si="26">(D32+D33)/2</f>
        <v>9.3594814732761836E-2</v>
      </c>
      <c r="E43" s="8">
        <f t="shared" si="26"/>
        <v>9.903323553733312E-2</v>
      </c>
      <c r="F43" s="8">
        <f t="shared" si="26"/>
        <v>0.11159030700695222</v>
      </c>
      <c r="G43" s="8">
        <f t="shared" si="26"/>
        <v>7.9626983620461389E-2</v>
      </c>
      <c r="H43" s="8">
        <f t="shared" si="26"/>
        <v>0.10048151271105359</v>
      </c>
      <c r="I43" s="8">
        <f t="shared" si="26"/>
        <v>0.23971754793610983</v>
      </c>
      <c r="J43" s="8">
        <f t="shared" si="26"/>
        <v>0.22943911252310403</v>
      </c>
      <c r="K43" s="8">
        <f t="shared" si="26"/>
        <v>0.2092978855537434</v>
      </c>
      <c r="L43" s="8">
        <f t="shared" si="26"/>
        <v>8.4143857000939182E-2</v>
      </c>
    </row>
    <row r="44" spans="1:12" ht="16" thickBot="1" x14ac:dyDescent="0.25">
      <c r="A44" s="54"/>
      <c r="B44" s="33">
        <v>4467</v>
      </c>
      <c r="C44" s="8">
        <f>(C34+C35)/2</f>
        <v>7.8659568436769606E-2</v>
      </c>
      <c r="D44" s="8">
        <f t="shared" ref="D44:L44" si="27">(D34+D35)/2</f>
        <v>0.10212847987194901</v>
      </c>
      <c r="E44" s="8">
        <f t="shared" si="27"/>
        <v>0.11723660660599133</v>
      </c>
      <c r="F44" s="8">
        <f t="shared" si="27"/>
        <v>9.0965975951801586E-2</v>
      </c>
      <c r="G44" s="8">
        <f t="shared" si="27"/>
        <v>8.0255182028855843E-2</v>
      </c>
      <c r="H44" s="8">
        <f t="shared" si="27"/>
        <v>0.10045241493912183</v>
      </c>
      <c r="I44" s="8">
        <f t="shared" si="27"/>
        <v>0.22027191359152279</v>
      </c>
      <c r="J44" s="8">
        <f t="shared" si="27"/>
        <v>0.25324129853793431</v>
      </c>
      <c r="K44" s="8">
        <f t="shared" si="27"/>
        <v>0.16932957036421181</v>
      </c>
      <c r="L44" s="8">
        <f t="shared" si="27"/>
        <v>8.2356718830370698E-2</v>
      </c>
    </row>
    <row r="45" spans="1:12" ht="16" thickBot="1" x14ac:dyDescent="0.25">
      <c r="A45" s="54"/>
      <c r="B45" s="33">
        <v>4476</v>
      </c>
      <c r="C45" s="8">
        <f>(C36+C37)/2</f>
        <v>7.6014141427574414E-2</v>
      </c>
      <c r="D45" s="8">
        <f t="shared" ref="D45:L45" si="28">(D36+D37)/2</f>
        <v>0.11000426862748316</v>
      </c>
      <c r="E45" s="8">
        <f t="shared" si="28"/>
        <v>0.10174731616054267</v>
      </c>
      <c r="F45" s="8">
        <f t="shared" si="28"/>
        <v>9.7924929697037116E-2</v>
      </c>
      <c r="G45" s="8">
        <f t="shared" si="28"/>
        <v>8.3977772955441649E-2</v>
      </c>
      <c r="H45" s="8">
        <f t="shared" si="28"/>
        <v>7.9273165416696434E-2</v>
      </c>
      <c r="I45" s="8">
        <f t="shared" si="28"/>
        <v>0.10705982120308188</v>
      </c>
      <c r="J45" s="8">
        <f t="shared" si="28"/>
        <v>0.13054568957722479</v>
      </c>
      <c r="K45" s="8">
        <f t="shared" si="28"/>
        <v>0.12101364195531941</v>
      </c>
      <c r="L45" s="8">
        <f t="shared" si="28"/>
        <v>8.1998148796877349E-2</v>
      </c>
    </row>
    <row r="46" spans="1:12" x14ac:dyDescent="0.2">
      <c r="A46" s="55"/>
      <c r="B46" s="33">
        <v>4480</v>
      </c>
      <c r="C46" s="8">
        <f>(C38+C39)/2</f>
        <v>7.5201771385385197E-2</v>
      </c>
      <c r="D46" s="8">
        <f t="shared" ref="D46:L46" si="29">(D38+D39)/2</f>
        <v>0.10599680404910078</v>
      </c>
      <c r="E46" s="8">
        <f t="shared" si="29"/>
        <v>9.8592371344812579E-2</v>
      </c>
      <c r="F46" s="8">
        <f t="shared" si="29"/>
        <v>9.7790442704854486E-2</v>
      </c>
      <c r="G46" s="8">
        <f t="shared" si="29"/>
        <v>8.3133679446433351E-2</v>
      </c>
      <c r="H46" s="8">
        <f t="shared" si="29"/>
        <v>0.10678863239440074</v>
      </c>
      <c r="I46" s="8">
        <f t="shared" si="29"/>
        <v>0.26725170067140025</v>
      </c>
      <c r="J46" s="8">
        <f t="shared" si="29"/>
        <v>0.20586193320396848</v>
      </c>
      <c r="K46" s="8">
        <f t="shared" si="29"/>
        <v>0.13346669393064028</v>
      </c>
      <c r="L46" s="8">
        <f t="shared" si="29"/>
        <v>8.972892550634945E-2</v>
      </c>
    </row>
    <row r="47" spans="1:12" ht="16" thickBot="1" x14ac:dyDescent="0.25"/>
    <row r="48" spans="1:12" x14ac:dyDescent="0.2">
      <c r="A48" s="56" t="s">
        <v>19</v>
      </c>
      <c r="B48" s="52" t="s">
        <v>7</v>
      </c>
      <c r="C48" s="45" t="str">
        <f>C12</f>
        <v>Day 4 Post-infection</v>
      </c>
      <c r="D48" s="46"/>
      <c r="E48" s="46"/>
      <c r="F48" s="46"/>
      <c r="G48" s="47"/>
      <c r="H48" s="45" t="str">
        <f>H12</f>
        <v>Day 6 Post-infection</v>
      </c>
      <c r="I48" s="46"/>
      <c r="J48" s="46"/>
      <c r="K48" s="46"/>
      <c r="L48" s="47"/>
    </row>
    <row r="49" spans="1:12" ht="16" thickBot="1" x14ac:dyDescent="0.25">
      <c r="A49" s="54"/>
      <c r="B49" s="52"/>
      <c r="C49" s="2" t="s">
        <v>0</v>
      </c>
      <c r="D49" s="3" t="s">
        <v>3</v>
      </c>
      <c r="E49" s="3" t="s">
        <v>4</v>
      </c>
      <c r="F49" s="3" t="s">
        <v>1</v>
      </c>
      <c r="G49" s="4" t="s">
        <v>2</v>
      </c>
      <c r="H49" s="2" t="s">
        <v>0</v>
      </c>
      <c r="I49" s="3" t="s">
        <v>3</v>
      </c>
      <c r="J49" s="3" t="s">
        <v>4</v>
      </c>
      <c r="K49" s="3" t="s">
        <v>1</v>
      </c>
      <c r="L49" s="4" t="s">
        <v>2</v>
      </c>
    </row>
    <row r="50" spans="1:12" ht="16" thickBot="1" x14ac:dyDescent="0.25">
      <c r="A50" s="54"/>
      <c r="B50" s="33">
        <v>4451</v>
      </c>
      <c r="C50" s="8"/>
      <c r="D50" s="44">
        <f>((F43-D43)/F43)*100</f>
        <v>16.126393731553438</v>
      </c>
      <c r="E50" s="44">
        <f>((F43-E43)/F43)*100</f>
        <v>11.252833517911888</v>
      </c>
      <c r="F50" s="44"/>
      <c r="G50" s="44"/>
      <c r="H50" s="44"/>
      <c r="I50" s="44">
        <f>((K43-I43)/K43)*100</f>
        <v>-14.534147013422782</v>
      </c>
      <c r="J50" s="44">
        <f>((K43-J43)/K43)*100</f>
        <v>-9.6232348052980097</v>
      </c>
      <c r="K50" s="8"/>
      <c r="L50" s="8"/>
    </row>
    <row r="51" spans="1:12" ht="16" thickBot="1" x14ac:dyDescent="0.25">
      <c r="A51" s="54"/>
      <c r="B51" s="33">
        <v>4467</v>
      </c>
      <c r="C51" s="8"/>
      <c r="D51" s="44">
        <f t="shared" ref="D51:D53" si="30">((F44-D44)/F44)*100</f>
        <v>-12.271075864740775</v>
      </c>
      <c r="E51" s="44">
        <f t="shared" ref="E51:E53" si="31">((F44-E44)/F44)*100</f>
        <v>-28.879622715320803</v>
      </c>
      <c r="F51" s="44"/>
      <c r="G51" s="44"/>
      <c r="H51" s="44"/>
      <c r="I51" s="44">
        <f t="shared" ref="I51:I53" si="32">((K44-I44)/K44)*100</f>
        <v>-30.084729511649289</v>
      </c>
      <c r="J51" s="44">
        <f t="shared" ref="J51:J53" si="33">((K44-J44)/K44)*100</f>
        <v>-49.55527141138807</v>
      </c>
      <c r="K51" s="8"/>
      <c r="L51" s="8"/>
    </row>
    <row r="52" spans="1:12" ht="16" thickBot="1" x14ac:dyDescent="0.25">
      <c r="A52" s="54"/>
      <c r="B52" s="33">
        <v>4476</v>
      </c>
      <c r="C52" s="8"/>
      <c r="D52" s="44">
        <f t="shared" si="30"/>
        <v>-12.335305185122364</v>
      </c>
      <c r="E52" s="44">
        <f t="shared" si="31"/>
        <v>-3.9033844347209197</v>
      </c>
      <c r="F52" s="44"/>
      <c r="G52" s="44"/>
      <c r="H52" s="44"/>
      <c r="I52" s="44">
        <f t="shared" si="32"/>
        <v>11.53078324623066</v>
      </c>
      <c r="J52" s="44">
        <f t="shared" si="33"/>
        <v>-7.876837245692343</v>
      </c>
      <c r="K52" s="8"/>
      <c r="L52" s="8"/>
    </row>
    <row r="53" spans="1:12" x14ac:dyDescent="0.2">
      <c r="A53" s="55"/>
      <c r="B53" s="33">
        <v>4480</v>
      </c>
      <c r="C53" s="8"/>
      <c r="D53" s="44">
        <f t="shared" si="30"/>
        <v>-8.3917825886260324</v>
      </c>
      <c r="E53" s="44">
        <f t="shared" si="31"/>
        <v>-0.82004807195569107</v>
      </c>
      <c r="F53" s="44"/>
      <c r="G53" s="44"/>
      <c r="H53" s="44"/>
      <c r="I53" s="44">
        <f t="shared" si="32"/>
        <v>-100.23849606275937</v>
      </c>
      <c r="J53" s="44">
        <f t="shared" si="33"/>
        <v>-54.242176187379307</v>
      </c>
      <c r="K53" s="8"/>
      <c r="L53" s="8"/>
    </row>
    <row r="55" spans="1:12" x14ac:dyDescent="0.2">
      <c r="D55">
        <v>11.252833517911888</v>
      </c>
      <c r="E55">
        <v>-28.879622715320803</v>
      </c>
      <c r="F55">
        <v>-3.9033844347209197</v>
      </c>
      <c r="G55">
        <v>-0.82004807195569107</v>
      </c>
    </row>
    <row r="56" spans="1:12" x14ac:dyDescent="0.2">
      <c r="D56">
        <v>-9.6232348052980097</v>
      </c>
      <c r="E56">
        <v>-49.55527141138807</v>
      </c>
      <c r="F56">
        <v>-7.876837245692343</v>
      </c>
      <c r="G56">
        <v>-54.242176187379307</v>
      </c>
    </row>
    <row r="57" spans="1:12" x14ac:dyDescent="0.2">
      <c r="D57">
        <v>-48.816984683900834</v>
      </c>
      <c r="E57">
        <v>-151.70894109157379</v>
      </c>
      <c r="F57">
        <v>-14.821569133303614</v>
      </c>
      <c r="G57">
        <v>-102.29168315837815</v>
      </c>
    </row>
    <row r="58" spans="1:12" x14ac:dyDescent="0.2">
      <c r="D58">
        <v>-71.974928824263046</v>
      </c>
      <c r="E58">
        <v>-142.47550126552068</v>
      </c>
      <c r="F58">
        <v>-30.939761481088681</v>
      </c>
      <c r="G58">
        <v>-84.743902514902814</v>
      </c>
    </row>
  </sheetData>
  <mergeCells count="36">
    <mergeCell ref="A48:A53"/>
    <mergeCell ref="B48:B49"/>
    <mergeCell ref="C48:G48"/>
    <mergeCell ref="H48:L48"/>
    <mergeCell ref="C1:G1"/>
    <mergeCell ref="H1:L1"/>
    <mergeCell ref="H12:L12"/>
    <mergeCell ref="C12:G12"/>
    <mergeCell ref="A23:A28"/>
    <mergeCell ref="B23:B24"/>
    <mergeCell ref="C23:G23"/>
    <mergeCell ref="H23:L23"/>
    <mergeCell ref="B14:B15"/>
    <mergeCell ref="B16:B17"/>
    <mergeCell ref="B1:B2"/>
    <mergeCell ref="B18:B19"/>
    <mergeCell ref="A1:A10"/>
    <mergeCell ref="A12:A21"/>
    <mergeCell ref="B3:B4"/>
    <mergeCell ref="B5:B6"/>
    <mergeCell ref="B7:B8"/>
    <mergeCell ref="B9:B10"/>
    <mergeCell ref="B12:B13"/>
    <mergeCell ref="B20:B21"/>
    <mergeCell ref="A30:A39"/>
    <mergeCell ref="B30:B31"/>
    <mergeCell ref="B38:B39"/>
    <mergeCell ref="A41:A46"/>
    <mergeCell ref="B41:B42"/>
    <mergeCell ref="C41:G41"/>
    <mergeCell ref="H41:L41"/>
    <mergeCell ref="C30:G30"/>
    <mergeCell ref="H30:L30"/>
    <mergeCell ref="B32:B33"/>
    <mergeCell ref="B34:B35"/>
    <mergeCell ref="B36:B37"/>
  </mergeCells>
  <pageMargins left="0.25" right="0.25" top="0.75" bottom="0.75" header="0.3" footer="0.3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Microsoft Office User</cp:lastModifiedBy>
  <cp:lastPrinted>2016-06-20T19:55:54Z</cp:lastPrinted>
  <dcterms:created xsi:type="dcterms:W3CDTF">2016-06-13T16:43:44Z</dcterms:created>
  <dcterms:modified xsi:type="dcterms:W3CDTF">2017-09-07T19:22:37Z</dcterms:modified>
</cp:coreProperties>
</file>