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Marije\Documents\KU Leuven\PhD\Papers\Study 1.2\Data analysis\"/>
    </mc:Choice>
  </mc:AlternateContent>
  <bookViews>
    <workbookView xWindow="0" yWindow="0" windowWidth="19200" windowHeight="6660" xr2:uid="{00000000-000D-0000-FFFF-FFFF00000000}"/>
  </bookViews>
  <sheets>
    <sheet name="Subject information" sheetId="4" r:id="rId1"/>
    <sheet name="MVIC Nmkg" sheetId="3" r:id="rId2"/>
    <sheet name="MVIC RFD300" sheetId="5" r:id="rId3"/>
    <sheet name="Gait_v1" sheetId="2" r:id="rId4"/>
    <sheet name="Gait_v3" sheetId="7" r:id="rId5"/>
    <sheet name="GDI" sheetId="19" r:id="rId6"/>
    <sheet name="Gait Class v1" sheetId="21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8" i="3" l="1"/>
  <c r="AD57" i="3"/>
  <c r="AD56" i="3"/>
  <c r="I58" i="3"/>
  <c r="I57" i="3"/>
  <c r="I56" i="3"/>
  <c r="T28" i="4"/>
  <c r="U28" i="4"/>
  <c r="V28" i="4"/>
  <c r="W28" i="4"/>
  <c r="X28" i="4"/>
  <c r="Y28" i="4"/>
  <c r="Z28" i="4"/>
  <c r="AA28" i="4"/>
  <c r="AB28" i="4"/>
  <c r="AC28" i="4"/>
  <c r="AE28" i="4"/>
  <c r="AF28" i="4"/>
  <c r="AG28" i="4"/>
  <c r="AI28" i="4"/>
  <c r="AK28" i="4"/>
  <c r="AL28" i="4"/>
  <c r="AM28" i="4"/>
  <c r="AN28" i="4"/>
  <c r="AO28" i="4"/>
  <c r="AP28" i="4"/>
  <c r="AQ28" i="4"/>
  <c r="AR28" i="4"/>
  <c r="AS28" i="4"/>
  <c r="AT28" i="4"/>
  <c r="T29" i="4"/>
  <c r="U29" i="4"/>
  <c r="V29" i="4"/>
  <c r="W29" i="4"/>
  <c r="X29" i="4"/>
  <c r="Y29" i="4"/>
  <c r="Z29" i="4"/>
  <c r="AA29" i="4"/>
  <c r="AB29" i="4"/>
  <c r="AC29" i="4"/>
  <c r="AE29" i="4"/>
  <c r="AF29" i="4"/>
  <c r="AG29" i="4"/>
  <c r="AI29" i="4"/>
  <c r="AK29" i="4"/>
  <c r="AL29" i="4"/>
  <c r="AM29" i="4"/>
  <c r="AN29" i="4"/>
  <c r="AO29" i="4"/>
  <c r="AP29" i="4"/>
  <c r="AQ29" i="4"/>
  <c r="AR29" i="4"/>
  <c r="AS29" i="4"/>
  <c r="AT29" i="4"/>
  <c r="T30" i="4"/>
  <c r="U30" i="4"/>
  <c r="V30" i="4"/>
  <c r="W30" i="4"/>
  <c r="X30" i="4"/>
  <c r="Y30" i="4"/>
  <c r="Z30" i="4"/>
  <c r="AA30" i="4"/>
  <c r="AB30" i="4"/>
  <c r="AC30" i="4"/>
  <c r="AE30" i="4"/>
  <c r="AF30" i="4"/>
  <c r="AG30" i="4"/>
  <c r="AI30" i="4"/>
  <c r="AK30" i="4"/>
  <c r="AL30" i="4"/>
  <c r="AM30" i="4"/>
  <c r="AN30" i="4"/>
  <c r="AO30" i="4"/>
  <c r="AP30" i="4"/>
  <c r="AQ30" i="4"/>
  <c r="AR30" i="4"/>
  <c r="AS30" i="4"/>
  <c r="AT30" i="4"/>
  <c r="F56" i="2"/>
  <c r="G56" i="2"/>
  <c r="H56" i="2"/>
  <c r="I56" i="2"/>
  <c r="J56" i="2"/>
  <c r="K56" i="2"/>
  <c r="F57" i="2"/>
  <c r="G57" i="2"/>
  <c r="H57" i="2"/>
  <c r="I57" i="2"/>
  <c r="J57" i="2"/>
  <c r="K57" i="2"/>
  <c r="F58" i="2"/>
  <c r="G58" i="2"/>
  <c r="H58" i="2"/>
  <c r="I58" i="2"/>
  <c r="J58" i="2"/>
  <c r="K58" i="2"/>
  <c r="E58" i="2"/>
  <c r="E57" i="2"/>
  <c r="E56" i="2"/>
  <c r="L13" i="4" l="1"/>
  <c r="K13" i="4"/>
  <c r="L12" i="4"/>
  <c r="K12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P12" i="3" l="1"/>
  <c r="I12" i="3"/>
  <c r="AD12" i="3"/>
  <c r="W12" i="3"/>
  <c r="I13" i="3"/>
  <c r="P13" i="3"/>
  <c r="AD13" i="3"/>
  <c r="W13" i="3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L33" i="4"/>
  <c r="K33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L4" i="4"/>
  <c r="K4" i="4"/>
  <c r="L58" i="4" l="1"/>
  <c r="K30" i="4"/>
  <c r="L29" i="4"/>
  <c r="L57" i="4"/>
  <c r="AD24" i="3"/>
  <c r="W24" i="3"/>
  <c r="AD20" i="3"/>
  <c r="W20" i="3"/>
  <c r="AD16" i="3"/>
  <c r="W16" i="3"/>
  <c r="AD14" i="3"/>
  <c r="W14" i="3"/>
  <c r="AD10" i="3"/>
  <c r="W10" i="3"/>
  <c r="AD8" i="3"/>
  <c r="W8" i="3"/>
  <c r="AD6" i="3"/>
  <c r="W6" i="3"/>
  <c r="P32" i="3"/>
  <c r="I32" i="3"/>
  <c r="AD49" i="3"/>
  <c r="W49" i="3"/>
  <c r="AD45" i="3"/>
  <c r="W45" i="3"/>
  <c r="AD41" i="3"/>
  <c r="W41" i="3"/>
  <c r="I26" i="3"/>
  <c r="P26" i="3"/>
  <c r="I22" i="3"/>
  <c r="P22" i="3"/>
  <c r="I53" i="3"/>
  <c r="P53" i="3"/>
  <c r="I49" i="3"/>
  <c r="P49" i="3"/>
  <c r="I45" i="3"/>
  <c r="P45" i="3"/>
  <c r="P43" i="3"/>
  <c r="I43" i="3"/>
  <c r="P39" i="3"/>
  <c r="I39" i="3"/>
  <c r="P35" i="3"/>
  <c r="I35" i="3"/>
  <c r="P33" i="3"/>
  <c r="I33" i="3"/>
  <c r="P4" i="3"/>
  <c r="I4" i="3"/>
  <c r="AD25" i="3"/>
  <c r="W25" i="3"/>
  <c r="AD23" i="3"/>
  <c r="W23" i="3"/>
  <c r="AD21" i="3"/>
  <c r="W21" i="3"/>
  <c r="AD19" i="3"/>
  <c r="W19" i="3"/>
  <c r="AD17" i="3"/>
  <c r="W17" i="3"/>
  <c r="AD15" i="3"/>
  <c r="W15" i="3"/>
  <c r="AD11" i="3"/>
  <c r="W11" i="3"/>
  <c r="AD9" i="3"/>
  <c r="W9" i="3"/>
  <c r="AD7" i="3"/>
  <c r="W7" i="3"/>
  <c r="AD5" i="3"/>
  <c r="W5" i="3"/>
  <c r="AD54" i="3"/>
  <c r="W54" i="3"/>
  <c r="AD52" i="3"/>
  <c r="W52" i="3"/>
  <c r="AD50" i="3"/>
  <c r="W50" i="3"/>
  <c r="AD48" i="3"/>
  <c r="W48" i="3"/>
  <c r="AD46" i="3"/>
  <c r="W46" i="3"/>
  <c r="AD44" i="3"/>
  <c r="W44" i="3"/>
  <c r="AD42" i="3"/>
  <c r="W42" i="3"/>
  <c r="W40" i="3"/>
  <c r="AD40" i="3"/>
  <c r="AD38" i="3"/>
  <c r="W38" i="3"/>
  <c r="AD36" i="3"/>
  <c r="W36" i="3"/>
  <c r="AD34" i="3"/>
  <c r="W34" i="3"/>
  <c r="L59" i="4"/>
  <c r="AD26" i="3"/>
  <c r="W26" i="3"/>
  <c r="AD22" i="3"/>
  <c r="W22" i="3"/>
  <c r="AD18" i="3"/>
  <c r="W18" i="3"/>
  <c r="L30" i="4"/>
  <c r="AD53" i="3"/>
  <c r="W53" i="3"/>
  <c r="W51" i="3"/>
  <c r="AD51" i="3"/>
  <c r="AD47" i="3"/>
  <c r="W47" i="3"/>
  <c r="AD43" i="3"/>
  <c r="W43" i="3"/>
  <c r="AD39" i="3"/>
  <c r="W39" i="3"/>
  <c r="AD37" i="3"/>
  <c r="W37" i="3"/>
  <c r="AD35" i="3"/>
  <c r="W35" i="3"/>
  <c r="AD33" i="3"/>
  <c r="W33" i="3"/>
  <c r="P24" i="3"/>
  <c r="I24" i="3"/>
  <c r="P20" i="3"/>
  <c r="I20" i="3"/>
  <c r="I18" i="3"/>
  <c r="P18" i="3"/>
  <c r="P16" i="3"/>
  <c r="I16" i="3"/>
  <c r="I14" i="3"/>
  <c r="P14" i="3"/>
  <c r="I10" i="3"/>
  <c r="P10" i="3"/>
  <c r="P8" i="3"/>
  <c r="I8" i="3"/>
  <c r="I6" i="3"/>
  <c r="P6" i="3"/>
  <c r="AD32" i="3"/>
  <c r="W32" i="3"/>
  <c r="P51" i="3"/>
  <c r="I51" i="3"/>
  <c r="P47" i="3"/>
  <c r="I47" i="3"/>
  <c r="P41" i="3"/>
  <c r="I41" i="3"/>
  <c r="I37" i="3"/>
  <c r="P37" i="3"/>
  <c r="K58" i="4"/>
  <c r="AD4" i="3"/>
  <c r="W4" i="3"/>
  <c r="I25" i="3"/>
  <c r="P25" i="3"/>
  <c r="P23" i="3"/>
  <c r="I23" i="3"/>
  <c r="I21" i="3"/>
  <c r="P21" i="3"/>
  <c r="P19" i="3"/>
  <c r="I19" i="3"/>
  <c r="I17" i="3"/>
  <c r="P17" i="3"/>
  <c r="P15" i="3"/>
  <c r="I15" i="3"/>
  <c r="P11" i="3"/>
  <c r="I11" i="3"/>
  <c r="I9" i="3"/>
  <c r="P9" i="3"/>
  <c r="P7" i="3"/>
  <c r="I7" i="3"/>
  <c r="I5" i="3"/>
  <c r="P5" i="3"/>
  <c r="L28" i="4"/>
  <c r="P54" i="3"/>
  <c r="I54" i="3"/>
  <c r="I52" i="3"/>
  <c r="P52" i="3"/>
  <c r="P50" i="3"/>
  <c r="I50" i="3"/>
  <c r="I48" i="3"/>
  <c r="P48" i="3"/>
  <c r="P46" i="3"/>
  <c r="I46" i="3"/>
  <c r="I44" i="3"/>
  <c r="P44" i="3"/>
  <c r="P42" i="3"/>
  <c r="I42" i="3"/>
  <c r="I40" i="3"/>
  <c r="P40" i="3"/>
  <c r="P38" i="3"/>
  <c r="I38" i="3"/>
  <c r="I36" i="3"/>
  <c r="P36" i="3"/>
  <c r="P34" i="3"/>
  <c r="I34" i="3"/>
  <c r="K59" i="4"/>
  <c r="K57" i="4"/>
  <c r="K29" i="4"/>
  <c r="K28" i="4"/>
  <c r="P57" i="3" l="1"/>
  <c r="P56" i="3"/>
  <c r="W57" i="3"/>
  <c r="W58" i="3"/>
  <c r="W56" i="3"/>
  <c r="AD29" i="3"/>
  <c r="AD28" i="3"/>
  <c r="AD30" i="3"/>
  <c r="P28" i="3"/>
  <c r="W28" i="3"/>
  <c r="P58" i="3"/>
  <c r="W29" i="3"/>
  <c r="W30" i="3"/>
  <c r="P29" i="3"/>
  <c r="P30" i="3"/>
  <c r="H30" i="19"/>
  <c r="G30" i="19"/>
  <c r="F30" i="19"/>
  <c r="E30" i="19"/>
  <c r="D30" i="19"/>
  <c r="C30" i="19"/>
  <c r="H29" i="19"/>
  <c r="G29" i="19"/>
  <c r="F29" i="19"/>
  <c r="E29" i="19"/>
  <c r="D29" i="19"/>
  <c r="C29" i="19"/>
  <c r="H28" i="19"/>
  <c r="G28" i="19"/>
  <c r="F28" i="19"/>
  <c r="E28" i="19"/>
  <c r="D28" i="19"/>
  <c r="C28" i="19"/>
  <c r="J28" i="19"/>
  <c r="K28" i="19"/>
  <c r="L28" i="19"/>
  <c r="M28" i="19"/>
  <c r="N28" i="19"/>
  <c r="J29" i="19"/>
  <c r="K29" i="19"/>
  <c r="L29" i="19"/>
  <c r="M29" i="19"/>
  <c r="N29" i="19"/>
  <c r="J30" i="19"/>
  <c r="K30" i="19"/>
  <c r="L30" i="19"/>
  <c r="M30" i="19"/>
  <c r="N30" i="19"/>
  <c r="I30" i="19"/>
  <c r="I29" i="19"/>
  <c r="I28" i="19"/>
  <c r="L56" i="2" l="1"/>
  <c r="M56" i="2"/>
  <c r="N56" i="2"/>
  <c r="O56" i="2"/>
  <c r="P56" i="2"/>
  <c r="Q56" i="2"/>
  <c r="L57" i="2"/>
  <c r="M57" i="2"/>
  <c r="N57" i="2"/>
  <c r="O57" i="2"/>
  <c r="P57" i="2"/>
  <c r="Q57" i="2"/>
  <c r="L58" i="2"/>
  <c r="M58" i="2"/>
  <c r="N58" i="2"/>
  <c r="O58" i="2"/>
  <c r="P58" i="2"/>
  <c r="Q58" i="2"/>
  <c r="K56" i="7" l="1"/>
  <c r="L56" i="7"/>
  <c r="M56" i="7"/>
  <c r="N56" i="7"/>
  <c r="O56" i="7"/>
  <c r="P56" i="7"/>
  <c r="K57" i="7"/>
  <c r="L57" i="7"/>
  <c r="M57" i="7"/>
  <c r="N57" i="7"/>
  <c r="O57" i="7"/>
  <c r="P57" i="7"/>
  <c r="K58" i="7"/>
  <c r="L58" i="7"/>
  <c r="M58" i="7"/>
  <c r="N58" i="7"/>
  <c r="O58" i="7"/>
  <c r="P58" i="7"/>
  <c r="F47" i="5" l="1"/>
  <c r="F48" i="5"/>
  <c r="F49" i="5"/>
  <c r="F50" i="5"/>
  <c r="F51" i="5"/>
  <c r="F52" i="5"/>
  <c r="F53" i="5"/>
  <c r="F54" i="5"/>
  <c r="AA47" i="3"/>
  <c r="T47" i="3"/>
  <c r="M47" i="3"/>
  <c r="F47" i="3"/>
  <c r="G47" i="3" s="1"/>
  <c r="H47" i="3" s="1"/>
  <c r="N47" i="3" l="1"/>
  <c r="O47" i="3" s="1"/>
  <c r="AB47" i="3"/>
  <c r="AC47" i="3" s="1"/>
  <c r="U47" i="3"/>
  <c r="V47" i="3" s="1"/>
  <c r="O30" i="7"/>
  <c r="O29" i="7"/>
  <c r="O28" i="7"/>
  <c r="K28" i="7"/>
  <c r="L28" i="7"/>
  <c r="M28" i="7"/>
  <c r="N28" i="7"/>
  <c r="P28" i="7"/>
  <c r="K29" i="7"/>
  <c r="L29" i="7"/>
  <c r="M29" i="7"/>
  <c r="N29" i="7"/>
  <c r="P29" i="7"/>
  <c r="K30" i="7"/>
  <c r="L30" i="7"/>
  <c r="M30" i="7"/>
  <c r="N30" i="7"/>
  <c r="P30" i="7"/>
  <c r="L28" i="2"/>
  <c r="M28" i="2"/>
  <c r="N28" i="2"/>
  <c r="O28" i="2"/>
  <c r="P28" i="2"/>
  <c r="Q28" i="2"/>
  <c r="L29" i="2"/>
  <c r="M29" i="2"/>
  <c r="N29" i="2"/>
  <c r="O29" i="2"/>
  <c r="P29" i="2"/>
  <c r="Q29" i="2"/>
  <c r="L30" i="2"/>
  <c r="M30" i="2"/>
  <c r="N30" i="2"/>
  <c r="O30" i="2"/>
  <c r="P30" i="2"/>
  <c r="Q30" i="2"/>
  <c r="H59" i="4"/>
  <c r="H58" i="4"/>
  <c r="H57" i="4"/>
  <c r="H30" i="4"/>
  <c r="H29" i="4"/>
  <c r="H28" i="4"/>
  <c r="AA48" i="3" l="1"/>
  <c r="AA49" i="3"/>
  <c r="AA50" i="3"/>
  <c r="AB50" i="3" s="1"/>
  <c r="AC50" i="3"/>
  <c r="AA51" i="3"/>
  <c r="AA52" i="3"/>
  <c r="AA53" i="3"/>
  <c r="AA54" i="3"/>
  <c r="AB54" i="3" s="1"/>
  <c r="AC54" i="3" s="1"/>
  <c r="T48" i="3"/>
  <c r="T49" i="3"/>
  <c r="T50" i="3"/>
  <c r="T51" i="3"/>
  <c r="T52" i="3"/>
  <c r="T53" i="3"/>
  <c r="U53" i="3" s="1"/>
  <c r="V53" i="3"/>
  <c r="T54" i="3"/>
  <c r="U54" i="3" s="1"/>
  <c r="V54" i="3" s="1"/>
  <c r="M54" i="3"/>
  <c r="M48" i="3"/>
  <c r="M49" i="3"/>
  <c r="M50" i="3"/>
  <c r="M51" i="3"/>
  <c r="M52" i="3"/>
  <c r="M53" i="3"/>
  <c r="N53" i="3" s="1"/>
  <c r="O53" i="3" s="1"/>
  <c r="F48" i="3"/>
  <c r="F49" i="3"/>
  <c r="F50" i="3"/>
  <c r="F51" i="3"/>
  <c r="F52" i="3"/>
  <c r="F53" i="3"/>
  <c r="F54" i="3"/>
  <c r="G53" i="3" l="1"/>
  <c r="H53" i="3" s="1"/>
  <c r="N52" i="3"/>
  <c r="O52" i="3" s="1"/>
  <c r="U50" i="3"/>
  <c r="V50" i="3" s="1"/>
  <c r="G48" i="3"/>
  <c r="H48" i="3" s="1"/>
  <c r="N50" i="3"/>
  <c r="O50" i="3" s="1"/>
  <c r="U52" i="3"/>
  <c r="V52" i="3" s="1"/>
  <c r="U48" i="3"/>
  <c r="V48" i="3" s="1"/>
  <c r="AB52" i="3"/>
  <c r="AC52" i="3" s="1"/>
  <c r="AB49" i="3"/>
  <c r="AC49" i="3" s="1"/>
  <c r="G49" i="3"/>
  <c r="H49" i="3" s="1"/>
  <c r="N48" i="3"/>
  <c r="O48" i="3" s="1"/>
  <c r="G52" i="3"/>
  <c r="H52" i="3" s="1"/>
  <c r="N51" i="3"/>
  <c r="O51" i="3" s="1"/>
  <c r="N54" i="3"/>
  <c r="O54" i="3" s="1"/>
  <c r="U49" i="3"/>
  <c r="V49" i="3" s="1"/>
  <c r="AB53" i="3"/>
  <c r="AC53" i="3" s="1"/>
  <c r="G51" i="3"/>
  <c r="H51" i="3" s="1"/>
  <c r="G54" i="3"/>
  <c r="H54" i="3" s="1"/>
  <c r="G50" i="3"/>
  <c r="H50" i="3" s="1"/>
  <c r="N49" i="3"/>
  <c r="O49" i="3" s="1"/>
  <c r="U51" i="3"/>
  <c r="V51" i="3" s="1"/>
  <c r="AB51" i="3"/>
  <c r="AC51" i="3" s="1"/>
  <c r="AB48" i="3"/>
  <c r="AC48" i="3" s="1"/>
  <c r="AA46" i="3"/>
  <c r="AB46" i="3" s="1"/>
  <c r="AA45" i="3"/>
  <c r="AB45" i="3" s="1"/>
  <c r="AA44" i="3"/>
  <c r="AB44" i="3" s="1"/>
  <c r="AA43" i="3"/>
  <c r="AB43" i="3" s="1"/>
  <c r="AA42" i="3"/>
  <c r="AB42" i="3" s="1"/>
  <c r="AA41" i="3"/>
  <c r="AB41" i="3" s="1"/>
  <c r="AA40" i="3"/>
  <c r="AB40" i="3" s="1"/>
  <c r="AA39" i="3"/>
  <c r="AB39" i="3" s="1"/>
  <c r="AA38" i="3"/>
  <c r="AB38" i="3" s="1"/>
  <c r="AA37" i="3"/>
  <c r="AB37" i="3" s="1"/>
  <c r="AA36" i="3"/>
  <c r="AB36" i="3" s="1"/>
  <c r="AA35" i="3"/>
  <c r="AB35" i="3" s="1"/>
  <c r="AA34" i="3"/>
  <c r="AB34" i="3" s="1"/>
  <c r="AA33" i="3"/>
  <c r="AB33" i="3" s="1"/>
  <c r="AA32" i="3"/>
  <c r="T46" i="3"/>
  <c r="U46" i="3" s="1"/>
  <c r="T45" i="3"/>
  <c r="U45" i="3" s="1"/>
  <c r="T44" i="3"/>
  <c r="U44" i="3" s="1"/>
  <c r="T43" i="3"/>
  <c r="T42" i="3"/>
  <c r="T41" i="3"/>
  <c r="T40" i="3"/>
  <c r="T39" i="3"/>
  <c r="T38" i="3"/>
  <c r="T37" i="3"/>
  <c r="T36" i="3"/>
  <c r="T35" i="3"/>
  <c r="T34" i="3"/>
  <c r="T33" i="3"/>
  <c r="T32" i="3"/>
  <c r="M46" i="3"/>
  <c r="N46" i="3" s="1"/>
  <c r="M45" i="3"/>
  <c r="N45" i="3" s="1"/>
  <c r="M44" i="3"/>
  <c r="N44" i="3" s="1"/>
  <c r="M43" i="3"/>
  <c r="N43" i="3" s="1"/>
  <c r="M42" i="3"/>
  <c r="N42" i="3" s="1"/>
  <c r="M41" i="3"/>
  <c r="N41" i="3" s="1"/>
  <c r="M40" i="3"/>
  <c r="N40" i="3" s="1"/>
  <c r="M39" i="3"/>
  <c r="N39" i="3" s="1"/>
  <c r="M38" i="3"/>
  <c r="N38" i="3" s="1"/>
  <c r="M37" i="3"/>
  <c r="N37" i="3" s="1"/>
  <c r="M36" i="3"/>
  <c r="N36" i="3" s="1"/>
  <c r="M35" i="3"/>
  <c r="M34" i="3"/>
  <c r="N34" i="3" s="1"/>
  <c r="O34" i="3" s="1"/>
  <c r="M33" i="3"/>
  <c r="N33" i="3" s="1"/>
  <c r="M32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G33" i="3" s="1"/>
  <c r="H33" i="3" s="1"/>
  <c r="F32" i="3"/>
  <c r="F19" i="3"/>
  <c r="M19" i="3"/>
  <c r="T19" i="3"/>
  <c r="U19" i="3" s="1"/>
  <c r="V19" i="3" s="1"/>
  <c r="AA19" i="3"/>
  <c r="F20" i="3"/>
  <c r="M20" i="3"/>
  <c r="T20" i="3"/>
  <c r="AA20" i="3"/>
  <c r="U20" i="3" l="1"/>
  <c r="V20" i="3" s="1"/>
  <c r="G32" i="3"/>
  <c r="F57" i="3"/>
  <c r="F56" i="3"/>
  <c r="F58" i="3"/>
  <c r="G40" i="3"/>
  <c r="H40" i="3" s="1"/>
  <c r="U37" i="3"/>
  <c r="V37" i="3" s="1"/>
  <c r="U41" i="3"/>
  <c r="V41" i="3" s="1"/>
  <c r="N20" i="3"/>
  <c r="O20" i="3" s="1"/>
  <c r="G41" i="3"/>
  <c r="H41" i="3" s="1"/>
  <c r="U34" i="3"/>
  <c r="V34" i="3" s="1"/>
  <c r="U42" i="3"/>
  <c r="V42" i="3" s="1"/>
  <c r="G20" i="3"/>
  <c r="H20" i="3" s="1"/>
  <c r="N19" i="3"/>
  <c r="O19" i="3" s="1"/>
  <c r="G34" i="3"/>
  <c r="H34" i="3" s="1"/>
  <c r="G38" i="3"/>
  <c r="H38" i="3" s="1"/>
  <c r="G42" i="3"/>
  <c r="H42" i="3" s="1"/>
  <c r="G46" i="3"/>
  <c r="H46" i="3" s="1"/>
  <c r="U35" i="3"/>
  <c r="V35" i="3" s="1"/>
  <c r="U39" i="3"/>
  <c r="V39" i="3" s="1"/>
  <c r="U43" i="3"/>
  <c r="V43" i="3" s="1"/>
  <c r="AB32" i="3"/>
  <c r="AA58" i="3"/>
  <c r="AA56" i="3"/>
  <c r="AA57" i="3"/>
  <c r="G36" i="3"/>
  <c r="H36" i="3" s="1"/>
  <c r="G44" i="3"/>
  <c r="H44" i="3" s="1"/>
  <c r="N32" i="3"/>
  <c r="M56" i="3"/>
  <c r="M58" i="3"/>
  <c r="M57" i="3"/>
  <c r="U33" i="3"/>
  <c r="V33" i="3" s="1"/>
  <c r="G37" i="3"/>
  <c r="H37" i="3" s="1"/>
  <c r="G45" i="3"/>
  <c r="H45" i="3" s="1"/>
  <c r="U38" i="3"/>
  <c r="V38" i="3" s="1"/>
  <c r="AB20" i="3"/>
  <c r="AC20" i="3" s="1"/>
  <c r="AB19" i="3"/>
  <c r="AC19" i="3" s="1"/>
  <c r="G19" i="3"/>
  <c r="H19" i="3" s="1"/>
  <c r="G35" i="3"/>
  <c r="H35" i="3" s="1"/>
  <c r="G39" i="3"/>
  <c r="H39" i="3" s="1"/>
  <c r="G43" i="3"/>
  <c r="H43" i="3" s="1"/>
  <c r="N35" i="3"/>
  <c r="O35" i="3" s="1"/>
  <c r="U32" i="3"/>
  <c r="T57" i="3"/>
  <c r="T56" i="3"/>
  <c r="T58" i="3"/>
  <c r="U36" i="3"/>
  <c r="V36" i="3" s="1"/>
  <c r="U40" i="3"/>
  <c r="V40" i="3" s="1"/>
  <c r="D57" i="4"/>
  <c r="F57" i="4"/>
  <c r="G57" i="4"/>
  <c r="I57" i="4"/>
  <c r="J57" i="4"/>
  <c r="M57" i="4"/>
  <c r="N57" i="4"/>
  <c r="O57" i="4"/>
  <c r="D58" i="4"/>
  <c r="F58" i="4"/>
  <c r="G58" i="4"/>
  <c r="I58" i="4"/>
  <c r="J58" i="4"/>
  <c r="M58" i="4"/>
  <c r="N58" i="4"/>
  <c r="O58" i="4"/>
  <c r="D59" i="4"/>
  <c r="F59" i="4"/>
  <c r="G59" i="4"/>
  <c r="I59" i="4"/>
  <c r="J59" i="4"/>
  <c r="M59" i="4"/>
  <c r="N59" i="4"/>
  <c r="O59" i="4"/>
  <c r="Q28" i="4"/>
  <c r="R28" i="4"/>
  <c r="S28" i="4"/>
  <c r="Q29" i="4"/>
  <c r="R29" i="4"/>
  <c r="S29" i="4"/>
  <c r="Q30" i="4"/>
  <c r="R30" i="4"/>
  <c r="S30" i="4"/>
  <c r="P30" i="4"/>
  <c r="P29" i="4"/>
  <c r="P28" i="4"/>
  <c r="O30" i="4"/>
  <c r="O29" i="4"/>
  <c r="O28" i="4"/>
  <c r="N30" i="4"/>
  <c r="N29" i="4"/>
  <c r="N28" i="4"/>
  <c r="M30" i="4"/>
  <c r="M29" i="4"/>
  <c r="M28" i="4"/>
  <c r="J30" i="4"/>
  <c r="J29" i="4"/>
  <c r="J28" i="4"/>
  <c r="I28" i="4"/>
  <c r="I29" i="4"/>
  <c r="I30" i="4"/>
  <c r="G30" i="4"/>
  <c r="G29" i="4"/>
  <c r="G28" i="4"/>
  <c r="F30" i="4"/>
  <c r="F29" i="4"/>
  <c r="F28" i="4"/>
  <c r="D30" i="4"/>
  <c r="D29" i="4"/>
  <c r="D28" i="4"/>
  <c r="C30" i="4"/>
  <c r="C29" i="4"/>
  <c r="C28" i="4"/>
  <c r="AA21" i="3"/>
  <c r="AB21" i="3" s="1"/>
  <c r="AC21" i="3" s="1"/>
  <c r="AA22" i="3"/>
  <c r="AA23" i="3"/>
  <c r="AA24" i="3"/>
  <c r="AA25" i="3"/>
  <c r="AA26" i="3"/>
  <c r="T21" i="3"/>
  <c r="T22" i="3"/>
  <c r="T23" i="3"/>
  <c r="T24" i="3"/>
  <c r="T25" i="3"/>
  <c r="T26" i="3"/>
  <c r="M21" i="3"/>
  <c r="M22" i="3"/>
  <c r="M23" i="3"/>
  <c r="M24" i="3"/>
  <c r="M25" i="3"/>
  <c r="M26" i="3"/>
  <c r="F21" i="3"/>
  <c r="F22" i="3"/>
  <c r="F23" i="3"/>
  <c r="F24" i="3"/>
  <c r="F25" i="3"/>
  <c r="G25" i="3" s="1"/>
  <c r="H25" i="3" s="1"/>
  <c r="F26" i="3"/>
  <c r="U22" i="3" l="1"/>
  <c r="V22" i="3" s="1"/>
  <c r="G24" i="3"/>
  <c r="H24" i="3" s="1"/>
  <c r="N22" i="3"/>
  <c r="O22" i="3" s="1"/>
  <c r="U24" i="3"/>
  <c r="V24" i="3" s="1"/>
  <c r="AB26" i="3"/>
  <c r="AC26" i="3" s="1"/>
  <c r="AB22" i="3"/>
  <c r="AC22" i="3" s="1"/>
  <c r="G22" i="3"/>
  <c r="H22" i="3" s="1"/>
  <c r="N24" i="3"/>
  <c r="O24" i="3" s="1"/>
  <c r="U26" i="3"/>
  <c r="V26" i="3" s="1"/>
  <c r="AB24" i="3"/>
  <c r="AC24" i="3" s="1"/>
  <c r="G21" i="3"/>
  <c r="H21" i="3" s="1"/>
  <c r="N23" i="3"/>
  <c r="O23" i="3" s="1"/>
  <c r="U25" i="3"/>
  <c r="V25" i="3" s="1"/>
  <c r="U21" i="3"/>
  <c r="V21" i="3" s="1"/>
  <c r="AB23" i="3"/>
  <c r="AC23" i="3" s="1"/>
  <c r="N26" i="3"/>
  <c r="O26" i="3" s="1"/>
  <c r="G26" i="3"/>
  <c r="H26" i="3" s="1"/>
  <c r="G23" i="3"/>
  <c r="H23" i="3" s="1"/>
  <c r="N25" i="3"/>
  <c r="O25" i="3" s="1"/>
  <c r="N21" i="3"/>
  <c r="O21" i="3" s="1"/>
  <c r="U23" i="3"/>
  <c r="V23" i="3" s="1"/>
  <c r="AB25" i="3"/>
  <c r="AC25" i="3" s="1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V44" i="3"/>
  <c r="V45" i="3"/>
  <c r="V46" i="3"/>
  <c r="O33" i="3"/>
  <c r="O36" i="3"/>
  <c r="O37" i="3"/>
  <c r="O38" i="3"/>
  <c r="O39" i="3"/>
  <c r="O40" i="3"/>
  <c r="O41" i="3"/>
  <c r="O42" i="3"/>
  <c r="O43" i="3"/>
  <c r="O44" i="3"/>
  <c r="O45" i="3"/>
  <c r="O46" i="3"/>
  <c r="H32" i="3" l="1"/>
  <c r="H57" i="3" s="1"/>
  <c r="G58" i="3"/>
  <c r="G56" i="3"/>
  <c r="G57" i="3"/>
  <c r="O32" i="3"/>
  <c r="N56" i="3"/>
  <c r="N57" i="3"/>
  <c r="N58" i="3"/>
  <c r="V32" i="3"/>
  <c r="U56" i="3"/>
  <c r="U57" i="3"/>
  <c r="U58" i="3"/>
  <c r="AC32" i="3"/>
  <c r="AB57" i="3"/>
  <c r="AB58" i="3"/>
  <c r="AB56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T5" i="3"/>
  <c r="T6" i="3"/>
  <c r="T7" i="3"/>
  <c r="T8" i="3"/>
  <c r="T9" i="3"/>
  <c r="T10" i="3"/>
  <c r="T11" i="3"/>
  <c r="T12" i="3"/>
  <c r="T13" i="3"/>
  <c r="T14" i="3"/>
  <c r="T15" i="3"/>
  <c r="U15" i="3" s="1"/>
  <c r="V15" i="3"/>
  <c r="T16" i="3"/>
  <c r="T17" i="3"/>
  <c r="T18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AA4" i="3"/>
  <c r="T4" i="3"/>
  <c r="M5" i="3"/>
  <c r="F5" i="3"/>
  <c r="F6" i="3"/>
  <c r="F7" i="3"/>
  <c r="F8" i="3"/>
  <c r="F9" i="3"/>
  <c r="F10" i="3"/>
  <c r="F11" i="3"/>
  <c r="G11" i="3" s="1"/>
  <c r="H11" i="3" s="1"/>
  <c r="F12" i="3"/>
  <c r="F13" i="3"/>
  <c r="F14" i="3"/>
  <c r="F15" i="3"/>
  <c r="F16" i="3"/>
  <c r="F17" i="3"/>
  <c r="F18" i="3"/>
  <c r="F4" i="3"/>
  <c r="M4" i="3"/>
  <c r="G16" i="3" l="1"/>
  <c r="H16" i="3" s="1"/>
  <c r="G9" i="3"/>
  <c r="H9" i="3" s="1"/>
  <c r="N18" i="3"/>
  <c r="O18" i="3" s="1"/>
  <c r="N10" i="3"/>
  <c r="O10" i="3" s="1"/>
  <c r="U8" i="3"/>
  <c r="V8" i="3" s="1"/>
  <c r="G15" i="3"/>
  <c r="H15" i="3" s="1"/>
  <c r="G8" i="3"/>
  <c r="H8" i="3" s="1"/>
  <c r="N17" i="3"/>
  <c r="O17" i="3" s="1"/>
  <c r="N9" i="3"/>
  <c r="O9" i="3" s="1"/>
  <c r="U11" i="3"/>
  <c r="V11" i="3" s="1"/>
  <c r="U7" i="3"/>
  <c r="V7" i="3" s="1"/>
  <c r="AB17" i="3"/>
  <c r="AC17" i="3" s="1"/>
  <c r="AB13" i="3"/>
  <c r="AC13" i="3" s="1"/>
  <c r="AB9" i="3"/>
  <c r="AC9" i="3" s="1"/>
  <c r="AB5" i="3"/>
  <c r="AC5" i="3" s="1"/>
  <c r="G14" i="3"/>
  <c r="H14" i="3" s="1"/>
  <c r="G7" i="3"/>
  <c r="H7" i="3" s="1"/>
  <c r="U4" i="3"/>
  <c r="V4" i="3" s="1"/>
  <c r="T29" i="3"/>
  <c r="T28" i="3"/>
  <c r="T30" i="3"/>
  <c r="N16" i="3"/>
  <c r="O16" i="3" s="1"/>
  <c r="N12" i="3"/>
  <c r="O12" i="3" s="1"/>
  <c r="N8" i="3"/>
  <c r="O8" i="3" s="1"/>
  <c r="U17" i="3"/>
  <c r="V17" i="3" s="1"/>
  <c r="U14" i="3"/>
  <c r="V14" i="3" s="1"/>
  <c r="U10" i="3"/>
  <c r="V10" i="3" s="1"/>
  <c r="U6" i="3"/>
  <c r="V6" i="3" s="1"/>
  <c r="AB16" i="3"/>
  <c r="AC16" i="3" s="1"/>
  <c r="AB12" i="3"/>
  <c r="AC12" i="3" s="1"/>
  <c r="AB8" i="3"/>
  <c r="AC8" i="3" s="1"/>
  <c r="N4" i="3"/>
  <c r="O4" i="3" s="1"/>
  <c r="M28" i="3"/>
  <c r="M30" i="3"/>
  <c r="M29" i="3"/>
  <c r="G12" i="3"/>
  <c r="H12" i="3" s="1"/>
  <c r="G5" i="3"/>
  <c r="H5" i="3" s="1"/>
  <c r="N14" i="3"/>
  <c r="O14" i="3" s="1"/>
  <c r="N6" i="3"/>
  <c r="O6" i="3" s="1"/>
  <c r="U12" i="3"/>
  <c r="V12" i="3" s="1"/>
  <c r="AB18" i="3"/>
  <c r="AC18" i="3" s="1"/>
  <c r="AB14" i="3"/>
  <c r="AC14" i="3" s="1"/>
  <c r="AB10" i="3"/>
  <c r="AC10" i="3" s="1"/>
  <c r="AB6" i="3"/>
  <c r="G4" i="3"/>
  <c r="F30" i="3"/>
  <c r="F29" i="3"/>
  <c r="F28" i="3"/>
  <c r="N5" i="3"/>
  <c r="O5" i="3" s="1"/>
  <c r="N13" i="3"/>
  <c r="O13" i="3" s="1"/>
  <c r="U18" i="3"/>
  <c r="V18" i="3" s="1"/>
  <c r="G18" i="3"/>
  <c r="H18" i="3" s="1"/>
  <c r="G17" i="3"/>
  <c r="H17" i="3" s="1"/>
  <c r="G13" i="3"/>
  <c r="H13" i="3" s="1"/>
  <c r="G10" i="3"/>
  <c r="H10" i="3" s="1"/>
  <c r="G6" i="3"/>
  <c r="H6" i="3" s="1"/>
  <c r="AB4" i="3"/>
  <c r="AA30" i="3"/>
  <c r="AA29" i="3"/>
  <c r="AA28" i="3"/>
  <c r="N15" i="3"/>
  <c r="O15" i="3" s="1"/>
  <c r="N11" i="3"/>
  <c r="O11" i="3" s="1"/>
  <c r="N7" i="3"/>
  <c r="O7" i="3" s="1"/>
  <c r="U16" i="3"/>
  <c r="V16" i="3" s="1"/>
  <c r="U13" i="3"/>
  <c r="V13" i="3" s="1"/>
  <c r="U9" i="3"/>
  <c r="V9" i="3" s="1"/>
  <c r="U5" i="3"/>
  <c r="V5" i="3" s="1"/>
  <c r="AB15" i="3"/>
  <c r="AC15" i="3" s="1"/>
  <c r="AB11" i="3"/>
  <c r="AC11" i="3" s="1"/>
  <c r="AB7" i="3"/>
  <c r="AC7" i="3" s="1"/>
  <c r="AC58" i="3"/>
  <c r="AC57" i="3"/>
  <c r="AC56" i="3"/>
  <c r="V56" i="3"/>
  <c r="V58" i="3"/>
  <c r="V57" i="3"/>
  <c r="O58" i="3"/>
  <c r="O57" i="3"/>
  <c r="O56" i="3"/>
  <c r="AC4" i="3"/>
  <c r="H4" i="3"/>
  <c r="H56" i="3"/>
  <c r="H58" i="3"/>
  <c r="AB28" i="3" l="1"/>
  <c r="N30" i="3"/>
  <c r="G29" i="3"/>
  <c r="AB29" i="3"/>
  <c r="U30" i="3"/>
  <c r="H28" i="3"/>
  <c r="N29" i="3"/>
  <c r="U29" i="3"/>
  <c r="G28" i="3"/>
  <c r="G30" i="3"/>
  <c r="AB30" i="3"/>
  <c r="AC6" i="3"/>
  <c r="AC30" i="3" s="1"/>
  <c r="N28" i="3"/>
  <c r="U28" i="3"/>
  <c r="H29" i="3"/>
  <c r="O29" i="3"/>
  <c r="O28" i="3"/>
  <c r="O30" i="3"/>
  <c r="V30" i="3"/>
  <c r="V29" i="3"/>
  <c r="V28" i="3"/>
  <c r="AC28" i="3" l="1"/>
  <c r="AC29" i="3"/>
  <c r="F46" i="5" l="1"/>
  <c r="F42" i="5"/>
  <c r="F43" i="5"/>
  <c r="F44" i="5"/>
  <c r="F45" i="5"/>
  <c r="F37" i="5"/>
  <c r="F38" i="5"/>
  <c r="F39" i="5"/>
  <c r="F40" i="5"/>
  <c r="F41" i="5"/>
  <c r="F36" i="5"/>
  <c r="F35" i="5"/>
  <c r="F34" i="5"/>
  <c r="F33" i="5"/>
  <c r="F32" i="5"/>
  <c r="F58" i="5" l="1"/>
  <c r="F56" i="5"/>
  <c r="F57" i="5"/>
  <c r="F4" i="5"/>
  <c r="F29" i="5" l="1"/>
  <c r="F28" i="5"/>
  <c r="F30" i="5"/>
  <c r="H30" i="3"/>
  <c r="C59" i="4" l="1"/>
  <c r="C58" i="4"/>
  <c r="C57" i="4"/>
</calcChain>
</file>

<file path=xl/sharedStrings.xml><?xml version="1.0" encoding="utf-8"?>
<sst xmlns="http://schemas.openxmlformats.org/spreadsheetml/2006/main" count="724" uniqueCount="212">
  <si>
    <t>Pt_id</t>
  </si>
  <si>
    <t>Pt_Dx_specs</t>
  </si>
  <si>
    <t>Sex</t>
  </si>
  <si>
    <t>GMFCS</t>
  </si>
  <si>
    <t>001229g000</t>
  </si>
  <si>
    <t>010101b022</t>
  </si>
  <si>
    <t>020301B185</t>
  </si>
  <si>
    <t>020412g007</t>
  </si>
  <si>
    <t>021113b017</t>
  </si>
  <si>
    <t>030616g067</t>
  </si>
  <si>
    <t>040616g058</t>
  </si>
  <si>
    <t>050211g107</t>
  </si>
  <si>
    <t>050709g022</t>
  </si>
  <si>
    <t>051011g100</t>
  </si>
  <si>
    <t>060324b049</t>
  </si>
  <si>
    <t>070410g001</t>
  </si>
  <si>
    <t>980420v131</t>
  </si>
  <si>
    <t>HL, HR, D</t>
  </si>
  <si>
    <t>m;f</t>
  </si>
  <si>
    <t>010130g000</t>
  </si>
  <si>
    <t>010303v000</t>
  </si>
  <si>
    <t>011105b000</t>
  </si>
  <si>
    <t>030330v000</t>
  </si>
  <si>
    <t>030803v000</t>
  </si>
  <si>
    <t>030930v000</t>
  </si>
  <si>
    <t>031025v000</t>
  </si>
  <si>
    <t>040703b000</t>
  </si>
  <si>
    <t>040818g000</t>
  </si>
  <si>
    <t>040927g000</t>
  </si>
  <si>
    <t>060301b000</t>
  </si>
  <si>
    <t>060302b000</t>
  </si>
  <si>
    <t>060404b000</t>
  </si>
  <si>
    <t>060518g000</t>
  </si>
  <si>
    <t>070509b000</t>
  </si>
  <si>
    <t>Age</t>
  </si>
  <si>
    <t>at time of measurements</t>
  </si>
  <si>
    <t>Side</t>
  </si>
  <si>
    <t>0 = r; 1= l</t>
  </si>
  <si>
    <t>061127g001</t>
  </si>
  <si>
    <t>D</t>
  </si>
  <si>
    <t>HR</t>
  </si>
  <si>
    <t>HL</t>
  </si>
  <si>
    <t>Weight</t>
  </si>
  <si>
    <t>Height</t>
  </si>
  <si>
    <t>KE</t>
  </si>
  <si>
    <t>M</t>
  </si>
  <si>
    <t>Nm/kg</t>
  </si>
  <si>
    <t>KF</t>
  </si>
  <si>
    <t>DF</t>
  </si>
  <si>
    <t>PF</t>
  </si>
  <si>
    <t>LLL</t>
  </si>
  <si>
    <t>Foot</t>
  </si>
  <si>
    <t>N/s</t>
  </si>
  <si>
    <t>Max(N/s)</t>
  </si>
  <si>
    <t>mMaxMStSagK</t>
  </si>
  <si>
    <t>mMinStSagK</t>
  </si>
  <si>
    <t>mMinLrSagA</t>
  </si>
  <si>
    <t>mMaxPSwSagA</t>
  </si>
  <si>
    <t>W/kg</t>
  </si>
  <si>
    <t>030305b032</t>
  </si>
  <si>
    <t>Leg length</t>
  </si>
  <si>
    <t>Median</t>
  </si>
  <si>
    <t>Nr gait cycles included</t>
  </si>
  <si>
    <t>v1</t>
  </si>
  <si>
    <t>v3</t>
  </si>
  <si>
    <t>pH3S</t>
  </si>
  <si>
    <t>pA2S</t>
  </si>
  <si>
    <t>In(d)</t>
  </si>
  <si>
    <t>Knee stance</t>
  </si>
  <si>
    <t>Knee swing</t>
  </si>
  <si>
    <t>Ankle stance</t>
  </si>
  <si>
    <t>Ankle swing</t>
  </si>
  <si>
    <t>nl</t>
  </si>
  <si>
    <t xml:space="preserve">nl </t>
  </si>
  <si>
    <t>N</t>
  </si>
  <si>
    <t>Max(N)</t>
  </si>
  <si>
    <t>Max (Nm)</t>
  </si>
  <si>
    <t>Max (Nm/kg)</t>
  </si>
  <si>
    <t>100103b017</t>
  </si>
  <si>
    <t>080804b020</t>
  </si>
  <si>
    <t>040811b000</t>
  </si>
  <si>
    <t>010213b000</t>
  </si>
  <si>
    <t>081004g000</t>
  </si>
  <si>
    <t>100408b000</t>
  </si>
  <si>
    <t>000426b229</t>
  </si>
  <si>
    <t>080220b024</t>
  </si>
  <si>
    <t>001217b123</t>
  </si>
  <si>
    <t>070111g004</t>
  </si>
  <si>
    <t>110214b000</t>
  </si>
  <si>
    <t>050216b046</t>
  </si>
  <si>
    <t>040819b000</t>
  </si>
  <si>
    <t>071016g000</t>
  </si>
  <si>
    <t>070525g000</t>
  </si>
  <si>
    <t>071012m000</t>
  </si>
  <si>
    <t>r = 0; l= 1</t>
  </si>
  <si>
    <t>WV_norm</t>
  </si>
  <si>
    <t>z-score</t>
  </si>
  <si>
    <t>GDI-kinetic</t>
  </si>
  <si>
    <t>GDI</t>
  </si>
  <si>
    <t>CP1</t>
  </si>
  <si>
    <t>CP2</t>
  </si>
  <si>
    <t>CP3</t>
  </si>
  <si>
    <t>CP4</t>
  </si>
  <si>
    <t>CP5</t>
  </si>
  <si>
    <t>CP6</t>
  </si>
  <si>
    <t>CP7</t>
  </si>
  <si>
    <t>CP8</t>
  </si>
  <si>
    <t>CP9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</si>
  <si>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</si>
  <si>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</si>
  <si>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</si>
  <si>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</si>
  <si>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</si>
  <si>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</si>
  <si>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</si>
  <si>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</si>
  <si>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</si>
  <si>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</si>
  <si>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</si>
  <si>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</si>
  <si>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</si>
  <si>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</si>
  <si>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TD1</t>
  </si>
  <si>
    <t>TD2</t>
  </si>
  <si>
    <t>TD5</t>
  </si>
  <si>
    <t>TD11</t>
  </si>
  <si>
    <t>TD18</t>
  </si>
  <si>
    <t>TD21</t>
  </si>
  <si>
    <t>TD22</t>
  </si>
  <si>
    <t>TD23</t>
  </si>
  <si>
    <t>TD24</t>
  </si>
  <si>
    <t>TD25</t>
  </si>
  <si>
    <t>TD26</t>
  </si>
  <si>
    <t>TD27</t>
  </si>
  <si>
    <t>TD28</t>
  </si>
  <si>
    <t>TD29</t>
  </si>
  <si>
    <t>TD30</t>
  </si>
  <si>
    <t>Kinematic</t>
  </si>
  <si>
    <t>Kinetic</t>
  </si>
  <si>
    <t>Prom</t>
  </si>
  <si>
    <t>DF 0 KF</t>
  </si>
  <si>
    <t>TD12</t>
  </si>
  <si>
    <t>TD13</t>
  </si>
  <si>
    <t>TD14</t>
  </si>
  <si>
    <t>TD15</t>
  </si>
  <si>
    <t>TD16</t>
  </si>
  <si>
    <t>TD17</t>
  </si>
  <si>
    <t>TD19</t>
  </si>
  <si>
    <t>TD20</t>
  </si>
  <si>
    <t>Segment length</t>
  </si>
  <si>
    <t>Moment arm</t>
  </si>
  <si>
    <t>Mean (Nm/kg)</t>
  </si>
  <si>
    <t>Classification v1</t>
  </si>
  <si>
    <t>KStS6</t>
  </si>
  <si>
    <t>KSwS0</t>
  </si>
  <si>
    <t>AStS0</t>
  </si>
  <si>
    <t>ASwS0</t>
  </si>
  <si>
    <t>KStS0</t>
  </si>
  <si>
    <t>KSwS4</t>
  </si>
  <si>
    <t>KStS5</t>
  </si>
  <si>
    <t>AStS3</t>
  </si>
  <si>
    <t>ASwS2</t>
  </si>
  <si>
    <t>KSwS3</t>
  </si>
  <si>
    <t>AStS2</t>
  </si>
  <si>
    <t>ASwS3</t>
  </si>
  <si>
    <t>KSwS1</t>
  </si>
  <si>
    <t>KStS3</t>
  </si>
  <si>
    <t>AStS1</t>
  </si>
  <si>
    <t>KSwS5</t>
  </si>
  <si>
    <t>AStS4</t>
  </si>
  <si>
    <t>KStS1</t>
  </si>
  <si>
    <t>KSwS2</t>
  </si>
  <si>
    <t>KStS2</t>
  </si>
  <si>
    <t>ASwS1</t>
  </si>
  <si>
    <t>aMinStSagH</t>
  </si>
  <si>
    <t>aIcSagK</t>
  </si>
  <si>
    <t>aMaxStSagK</t>
  </si>
  <si>
    <t>aMaxSwSagK</t>
  </si>
  <si>
    <t>pctaMaxSwSagK</t>
  </si>
  <si>
    <t>aIcSagA</t>
  </si>
  <si>
    <t>aMaxSwSagA</t>
  </si>
  <si>
    <t>deg</t>
  </si>
  <si>
    <t>% GC</t>
  </si>
  <si>
    <t>Foot deformities</t>
  </si>
  <si>
    <t>Spas</t>
  </si>
  <si>
    <t>SubTal</t>
  </si>
  <si>
    <t>Forefoot</t>
  </si>
  <si>
    <t>midfootbr</t>
  </si>
  <si>
    <t>pes</t>
  </si>
  <si>
    <t>hallux</t>
  </si>
  <si>
    <t>toes</t>
  </si>
  <si>
    <t>knee</t>
  </si>
  <si>
    <t>Selectivity</t>
  </si>
  <si>
    <t>HF</t>
  </si>
  <si>
    <t>Hadd0</t>
  </si>
  <si>
    <t>Hadd90</t>
  </si>
  <si>
    <t>PF 90</t>
  </si>
  <si>
    <t>PF0</t>
  </si>
  <si>
    <t>valgus = 1; varus = -1</t>
  </si>
  <si>
    <t>add = 1; abd = -1</t>
  </si>
  <si>
    <t xml:space="preserve">discrete = 1; </t>
  </si>
  <si>
    <t>planus = 1; valgus = 2;planovalgus = 3;cavus = -1; equines = 4; equinovalgus = 5</t>
  </si>
  <si>
    <t>valgus = 1; varus = -1; adductus = 2</t>
  </si>
  <si>
    <t>HE</t>
  </si>
  <si>
    <t>Habd0</t>
  </si>
  <si>
    <t>Habd 90</t>
  </si>
  <si>
    <t>Habd</t>
  </si>
  <si>
    <t>Hadd</t>
  </si>
  <si>
    <t>DF90</t>
  </si>
  <si>
    <t>DF0</t>
  </si>
  <si>
    <t>Clinical data</t>
  </si>
  <si>
    <t>N.M.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</si>
</sst>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sz val="8"/>
      <color theme="0"/>
      <name val="Calibri"/>
      <family val="2"/>
    </font>
    <font>
      <sz val="12"/>
      <color theme="1"/>
      <name val="Calibri"/>
      <family val="2"/>
      <scheme val="minor"/>
    </font>
    <font>
      <sz val="8"/>
      <name val="Calibri Light"/>
      <family val="2"/>
    </font>
    <font>
      <b/>
      <sz val="8"/>
      <color theme="0"/>
      <name val="Calibri Light"/>
      <family val="2"/>
    </font>
    <font>
      <sz val="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6" fillId="0" borderId="0"/>
    <xf numFmtId="0" fontId="13" fillId="0" borderId="0"/>
  </cellStyleXfs>
  <cellXfs count="182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8" fillId="0" borderId="0" xfId="0" applyFont="1"/>
    <xf numFmtId="0" fontId="9" fillId="0" borderId="0" xfId="1" applyFont="1" applyFill="1" applyBorder="1" applyAlignment="1">
      <alignment wrapText="1"/>
    </xf>
    <xf numFmtId="0" fontId="10" fillId="0" borderId="0" xfId="1" applyFont="1" applyFill="1" applyBorder="1" applyAlignment="1">
      <alignment wrapText="1"/>
    </xf>
    <xf numFmtId="2" fontId="10" fillId="0" borderId="0" xfId="2" applyNumberFormat="1" applyFont="1" applyFill="1" applyBorder="1" applyAlignment="1">
      <alignment wrapText="1"/>
    </xf>
    <xf numFmtId="164" fontId="1" fillId="0" borderId="0" xfId="0" applyNumberFormat="1" applyFont="1"/>
    <xf numFmtId="164" fontId="8" fillId="0" borderId="0" xfId="0" applyNumberFormat="1" applyFont="1"/>
    <xf numFmtId="0" fontId="3" fillId="2" borderId="2" xfId="0" applyFont="1" applyFill="1" applyBorder="1"/>
    <xf numFmtId="0" fontId="2" fillId="2" borderId="2" xfId="0" applyFont="1" applyFill="1" applyBorder="1"/>
    <xf numFmtId="0" fontId="1" fillId="0" borderId="2" xfId="0" applyFont="1" applyBorder="1"/>
    <xf numFmtId="164" fontId="1" fillId="0" borderId="2" xfId="0" applyNumberFormat="1" applyFont="1" applyBorder="1"/>
    <xf numFmtId="2" fontId="10" fillId="0" borderId="2" xfId="2" applyNumberFormat="1" applyFont="1" applyFill="1" applyBorder="1" applyAlignment="1">
      <alignment wrapText="1"/>
    </xf>
    <xf numFmtId="0" fontId="9" fillId="0" borderId="2" xfId="1" applyFont="1" applyFill="1" applyBorder="1" applyAlignment="1">
      <alignment wrapText="1"/>
    </xf>
    <xf numFmtId="164" fontId="11" fillId="0" borderId="0" xfId="0" applyNumberFormat="1" applyFont="1"/>
    <xf numFmtId="0" fontId="1" fillId="0" borderId="0" xfId="0" applyFont="1" applyBorder="1"/>
    <xf numFmtId="0" fontId="9" fillId="0" borderId="4" xfId="1" applyFont="1" applyFill="1" applyBorder="1" applyAlignment="1">
      <alignment wrapText="1"/>
    </xf>
    <xf numFmtId="0" fontId="9" fillId="0" borderId="5" xfId="1" applyFont="1" applyFill="1" applyBorder="1" applyAlignment="1">
      <alignment wrapText="1"/>
    </xf>
    <xf numFmtId="0" fontId="9" fillId="0" borderId="6" xfId="1" applyFont="1" applyFill="1" applyBorder="1" applyAlignment="1">
      <alignment wrapText="1"/>
    </xf>
    <xf numFmtId="0" fontId="5" fillId="0" borderId="5" xfId="1" applyFont="1" applyFill="1" applyBorder="1" applyAlignment="1">
      <alignment wrapText="1"/>
    </xf>
    <xf numFmtId="0" fontId="3" fillId="2" borderId="0" xfId="0" applyFont="1" applyFill="1" applyBorder="1"/>
    <xf numFmtId="0" fontId="2" fillId="2" borderId="0" xfId="0" applyFont="1" applyFill="1" applyBorder="1"/>
    <xf numFmtId="164" fontId="1" fillId="0" borderId="0" xfId="0" applyNumberFormat="1" applyFont="1" applyBorder="1"/>
    <xf numFmtId="0" fontId="1" fillId="0" borderId="7" xfId="0" applyFont="1" applyBorder="1"/>
    <xf numFmtId="0" fontId="5" fillId="0" borderId="2" xfId="1" applyFont="1" applyFill="1" applyBorder="1" applyAlignment="1">
      <alignment wrapText="1"/>
    </xf>
    <xf numFmtId="2" fontId="10" fillId="0" borderId="8" xfId="2" applyNumberFormat="1" applyFont="1" applyFill="1" applyBorder="1" applyAlignment="1">
      <alignment wrapText="1"/>
    </xf>
    <xf numFmtId="164" fontId="8" fillId="0" borderId="2" xfId="0" applyNumberFormat="1" applyFont="1" applyBorder="1"/>
    <xf numFmtId="164" fontId="1" fillId="0" borderId="8" xfId="0" applyNumberFormat="1" applyFont="1" applyBorder="1"/>
    <xf numFmtId="0" fontId="1" fillId="0" borderId="8" xfId="0" applyFont="1" applyBorder="1"/>
    <xf numFmtId="2" fontId="1" fillId="0" borderId="0" xfId="0" applyNumberFormat="1" applyFont="1"/>
    <xf numFmtId="9" fontId="10" fillId="0" borderId="0" xfId="1" applyNumberFormat="1" applyFont="1" applyFill="1" applyBorder="1" applyAlignment="1">
      <alignment horizontal="left" wrapText="1"/>
    </xf>
    <xf numFmtId="9" fontId="10" fillId="0" borderId="8" xfId="1" applyNumberFormat="1" applyFont="1" applyFill="1" applyBorder="1" applyAlignment="1">
      <alignment horizontal="left" wrapText="1"/>
    </xf>
    <xf numFmtId="2" fontId="10" fillId="0" borderId="9" xfId="2" applyNumberFormat="1" applyFont="1" applyFill="1" applyBorder="1" applyAlignment="1">
      <alignment wrapText="1"/>
    </xf>
    <xf numFmtId="164" fontId="2" fillId="2" borderId="0" xfId="0" applyNumberFormat="1" applyFont="1" applyFill="1"/>
    <xf numFmtId="164" fontId="3" fillId="2" borderId="0" xfId="0" applyNumberFormat="1" applyFont="1" applyFill="1"/>
    <xf numFmtId="0" fontId="1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2" fontId="1" fillId="0" borderId="2" xfId="0" applyNumberFormat="1" applyFont="1" applyBorder="1"/>
    <xf numFmtId="0" fontId="0" fillId="0" borderId="2" xfId="0" applyBorder="1"/>
    <xf numFmtId="0" fontId="2" fillId="0" borderId="2" xfId="0" applyFont="1" applyFill="1" applyBorder="1"/>
    <xf numFmtId="0" fontId="1" fillId="0" borderId="2" xfId="0" applyFont="1" applyBorder="1" applyAlignment="1">
      <alignment horizontal="left"/>
    </xf>
    <xf numFmtId="0" fontId="1" fillId="2" borderId="2" xfId="0" applyFont="1" applyFill="1" applyBorder="1"/>
    <xf numFmtId="0" fontId="1" fillId="0" borderId="2" xfId="0" applyFont="1" applyFill="1" applyBorder="1"/>
    <xf numFmtId="0" fontId="0" fillId="0" borderId="0" xfId="0" applyFill="1"/>
    <xf numFmtId="2" fontId="11" fillId="0" borderId="7" xfId="0" applyNumberFormat="1" applyFont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15" xfId="2" applyFont="1" applyFill="1" applyBorder="1" applyAlignment="1">
      <alignment vertical="center" wrapText="1"/>
    </xf>
    <xf numFmtId="0" fontId="8" fillId="0" borderId="15" xfId="0" applyFont="1" applyBorder="1" applyAlignment="1">
      <alignment vertical="center"/>
    </xf>
    <xf numFmtId="2" fontId="9" fillId="0" borderId="15" xfId="2" applyNumberFormat="1" applyFont="1" applyFill="1" applyBorder="1" applyAlignment="1">
      <alignment vertical="center" wrapText="1"/>
    </xf>
    <xf numFmtId="164" fontId="9" fillId="0" borderId="15" xfId="2" applyNumberFormat="1" applyFont="1" applyFill="1" applyBorder="1" applyAlignment="1">
      <alignment vertical="center" wrapText="1"/>
    </xf>
    <xf numFmtId="164" fontId="1" fillId="0" borderId="15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16" xfId="1" applyFont="1" applyFill="1" applyBorder="1" applyAlignment="1">
      <alignment vertical="center" wrapText="1"/>
    </xf>
    <xf numFmtId="0" fontId="9" fillId="0" borderId="16" xfId="2" applyFont="1" applyFill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9" fillId="0" borderId="16" xfId="2" applyNumberFormat="1" applyFont="1" applyFill="1" applyBorder="1" applyAlignment="1">
      <alignment vertical="center" wrapText="1"/>
    </xf>
    <xf numFmtId="2" fontId="9" fillId="0" borderId="16" xfId="2" applyNumberFormat="1" applyFont="1" applyFill="1" applyBorder="1" applyAlignment="1">
      <alignment vertical="center" wrapText="1"/>
    </xf>
    <xf numFmtId="164" fontId="9" fillId="0" borderId="16" xfId="2" applyNumberFormat="1" applyFont="1" applyFill="1" applyBorder="1" applyAlignment="1">
      <alignment vertical="center" wrapText="1"/>
    </xf>
    <xf numFmtId="164" fontId="1" fillId="0" borderId="16" xfId="0" applyNumberFormat="1" applyFont="1" applyBorder="1" applyAlignment="1">
      <alignment vertical="center"/>
    </xf>
    <xf numFmtId="164" fontId="9" fillId="0" borderId="0" xfId="2" applyNumberFormat="1" applyFont="1" applyFill="1" applyBorder="1" applyAlignment="1">
      <alignment vertical="center" wrapText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0" xfId="2" applyFont="1" applyFill="1" applyBorder="1" applyAlignment="1">
      <alignment vertical="center" wrapText="1"/>
    </xf>
    <xf numFmtId="0" fontId="9" fillId="0" borderId="0" xfId="2" applyNumberFormat="1" applyFont="1" applyFill="1" applyBorder="1" applyAlignment="1">
      <alignment vertical="center" wrapText="1"/>
    </xf>
    <xf numFmtId="2" fontId="9" fillId="0" borderId="0" xfId="2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16" xfId="2" applyFont="1" applyFill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0" fontId="9" fillId="0" borderId="17" xfId="1" applyFont="1" applyFill="1" applyBorder="1" applyAlignment="1">
      <alignment vertical="center" wrapText="1"/>
    </xf>
    <xf numFmtId="0" fontId="9" fillId="0" borderId="17" xfId="2" applyFont="1" applyFill="1" applyBorder="1" applyAlignment="1">
      <alignment vertical="center" wrapText="1"/>
    </xf>
    <xf numFmtId="0" fontId="9" fillId="0" borderId="17" xfId="2" applyNumberFormat="1" applyFont="1" applyFill="1" applyBorder="1" applyAlignment="1">
      <alignment vertical="center" wrapText="1"/>
    </xf>
    <xf numFmtId="2" fontId="9" fillId="0" borderId="17" xfId="2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vertical="center" wrapText="1"/>
    </xf>
    <xf numFmtId="2" fontId="9" fillId="0" borderId="1" xfId="2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2" fontId="5" fillId="0" borderId="16" xfId="1" applyNumberFormat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>
      <alignment vertical="center" wrapText="1"/>
    </xf>
    <xf numFmtId="2" fontId="5" fillId="0" borderId="0" xfId="1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12" fillId="2" borderId="0" xfId="2" applyFont="1" applyFill="1" applyBorder="1" applyAlignment="1">
      <alignment horizontal="center" vertical="center"/>
    </xf>
    <xf numFmtId="164" fontId="12" fillId="2" borderId="0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0" fillId="0" borderId="0" xfId="2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vertical="center" wrapText="1"/>
    </xf>
    <xf numFmtId="2" fontId="10" fillId="0" borderId="2" xfId="2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2" fontId="10" fillId="0" borderId="8" xfId="2" applyNumberFormat="1" applyFont="1" applyFill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2" fontId="5" fillId="0" borderId="1" xfId="1" applyNumberFormat="1" applyFont="1" applyFill="1" applyBorder="1" applyAlignment="1">
      <alignment vertical="center" wrapText="1"/>
    </xf>
    <xf numFmtId="0" fontId="5" fillId="0" borderId="0" xfId="1" applyNumberFormat="1" applyFont="1" applyFill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2" fontId="10" fillId="0" borderId="14" xfId="2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wrapText="1"/>
    </xf>
    <xf numFmtId="0" fontId="1" fillId="0" borderId="18" xfId="0" applyFont="1" applyBorder="1"/>
    <xf numFmtId="0" fontId="9" fillId="0" borderId="2" xfId="1" applyFont="1" applyFill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0" fillId="2" borderId="0" xfId="0" applyFill="1"/>
    <xf numFmtId="164" fontId="1" fillId="0" borderId="0" xfId="0" applyNumberFormat="1" applyFont="1" applyFill="1"/>
    <xf numFmtId="0" fontId="7" fillId="0" borderId="13" xfId="0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164" fontId="3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/>
    </xf>
    <xf numFmtId="0" fontId="1" fillId="0" borderId="19" xfId="0" applyFont="1" applyBorder="1" applyAlignment="1">
      <alignment vertical="center"/>
    </xf>
    <xf numFmtId="2" fontId="11" fillId="0" borderId="0" xfId="0" applyNumberFormat="1" applyFont="1"/>
    <xf numFmtId="0" fontId="2" fillId="2" borderId="2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2" fontId="11" fillId="0" borderId="22" xfId="0" applyNumberFormat="1" applyFont="1" applyBorder="1"/>
    <xf numFmtId="2" fontId="10" fillId="0" borderId="22" xfId="2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2" fontId="10" fillId="0" borderId="23" xfId="2" applyNumberFormat="1" applyFont="1" applyFill="1" applyBorder="1" applyAlignment="1">
      <alignment wrapText="1"/>
    </xf>
    <xf numFmtId="0" fontId="9" fillId="0" borderId="23" xfId="1" applyFont="1" applyFill="1" applyBorder="1" applyAlignment="1">
      <alignment wrapText="1"/>
    </xf>
    <xf numFmtId="0" fontId="1" fillId="0" borderId="22" xfId="0" applyFont="1" applyBorder="1"/>
    <xf numFmtId="0" fontId="11" fillId="0" borderId="22" xfId="0" applyFont="1" applyBorder="1"/>
    <xf numFmtId="0" fontId="1" fillId="0" borderId="23" xfId="0" applyFont="1" applyBorder="1"/>
    <xf numFmtId="2" fontId="1" fillId="0" borderId="22" xfId="0" applyNumberFormat="1" applyFont="1" applyBorder="1"/>
    <xf numFmtId="2" fontId="9" fillId="0" borderId="25" xfId="2" applyNumberFormat="1" applyFont="1" applyFill="1" applyBorder="1" applyAlignment="1">
      <alignment vertical="center" wrapText="1"/>
    </xf>
    <xf numFmtId="2" fontId="9" fillId="0" borderId="24" xfId="2" applyNumberFormat="1" applyFont="1" applyFill="1" applyBorder="1" applyAlignment="1">
      <alignment vertical="center" wrapText="1"/>
    </xf>
    <xf numFmtId="2" fontId="8" fillId="0" borderId="0" xfId="0" applyNumberFormat="1" applyFont="1" applyAlignment="1">
      <alignment vertical="center"/>
    </xf>
    <xf numFmtId="1" fontId="1" fillId="0" borderId="2" xfId="0" applyNumberFormat="1" applyFont="1" applyBorder="1" applyAlignment="1">
      <alignment vertical="center"/>
    </xf>
    <xf numFmtId="0" fontId="9" fillId="0" borderId="21" xfId="1" applyFont="1" applyFill="1" applyBorder="1" applyAlignment="1">
      <alignment vertical="center" wrapText="1"/>
    </xf>
    <xf numFmtId="9" fontId="10" fillId="0" borderId="2" xfId="1" applyNumberFormat="1" applyFont="1" applyFill="1" applyBorder="1" applyAlignment="1">
      <alignment horizontal="left" wrapText="1"/>
    </xf>
    <xf numFmtId="0" fontId="10" fillId="0" borderId="2" xfId="1" applyFont="1" applyFill="1" applyBorder="1" applyAlignment="1">
      <alignment wrapText="1"/>
    </xf>
    <xf numFmtId="9" fontId="10" fillId="0" borderId="23" xfId="1" applyNumberFormat="1" applyFont="1" applyFill="1" applyBorder="1" applyAlignment="1">
      <alignment horizontal="left" wrapText="1"/>
    </xf>
    <xf numFmtId="0" fontId="9" fillId="0" borderId="20" xfId="1" applyFont="1" applyFill="1" applyBorder="1" applyAlignment="1">
      <alignment vertical="center" wrapText="1"/>
    </xf>
    <xf numFmtId="1" fontId="8" fillId="0" borderId="2" xfId="0" applyNumberFormat="1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2" borderId="2" xfId="0" applyFont="1" applyFill="1" applyBorder="1" applyAlignment="1">
      <alignment horizontal="right"/>
    </xf>
    <xf numFmtId="0" fontId="9" fillId="0" borderId="2" xfId="2" applyNumberFormat="1" applyFont="1" applyFill="1" applyBorder="1" applyAlignment="1">
      <alignment horizontal="right" wrapText="1"/>
    </xf>
    <xf numFmtId="0" fontId="9" fillId="0" borderId="2" xfId="1" applyFont="1" applyFill="1" applyBorder="1" applyAlignment="1">
      <alignment horizontal="right" wrapText="1"/>
    </xf>
    <xf numFmtId="0" fontId="1" fillId="0" borderId="9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right"/>
    </xf>
    <xf numFmtId="0" fontId="9" fillId="0" borderId="10" xfId="2" applyNumberFormat="1" applyFont="1" applyFill="1" applyBorder="1" applyAlignment="1">
      <alignment horizontal="right" wrapText="1"/>
    </xf>
    <xf numFmtId="0" fontId="9" fillId="0" borderId="11" xfId="2" applyNumberFormat="1" applyFont="1" applyFill="1" applyBorder="1" applyAlignment="1">
      <alignment horizontal="right" wrapText="1"/>
    </xf>
    <xf numFmtId="0" fontId="9" fillId="0" borderId="11" xfId="2" applyFont="1" applyFill="1" applyBorder="1" applyAlignment="1">
      <alignment horizontal="right" wrapText="1"/>
    </xf>
    <xf numFmtId="0" fontId="9" fillId="0" borderId="12" xfId="2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horizontal="right" vertical="center"/>
    </xf>
    <xf numFmtId="9" fontId="10" fillId="0" borderId="9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1" fontId="8" fillId="0" borderId="26" xfId="0" applyNumberFormat="1" applyFont="1" applyBorder="1" applyAlignment="1">
      <alignment vertical="center"/>
    </xf>
    <xf numFmtId="0" fontId="9" fillId="0" borderId="26" xfId="1" applyFont="1" applyFill="1" applyBorder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6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vertical="center"/>
    </xf>
  </cellXfs>
  <cellStyles count="4">
    <cellStyle name="Standaard" xfId="0" builtinId="0"/>
    <cellStyle name="Standaard 2" xfId="3" xr:uid="{00000000-0005-0000-0000-000001000000}"/>
    <cellStyle name="Standaard_Subject information" xfId="1" xr:uid="{00000000-0005-0000-0000-000002000000}"/>
    <cellStyle name="Standaard_Subject information_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66"/>
  <sheetViews>
    <sheetView tabSelected="1" topLeftCell="AH1" zoomScale="80" zoomScaleNormal="80" workbookViewId="0">
      <selection activeCell="AT25" sqref="AT25"/>
    </sheetView>
  </sheetViews>
  <sheetFormatPr defaultColWidth="8.7265625" defaultRowHeight="10.5" x14ac:dyDescent="0.35"/>
  <cols>
    <col min="1" max="1" width="17.453125" style="69" customWidth="1"/>
    <col min="2" max="2" width="8.81640625" style="69" customWidth="1"/>
    <col min="3" max="8" width="8.7265625" style="69" customWidth="1"/>
    <col min="9" max="9" width="8.7265625" style="71" customWidth="1"/>
    <col min="10" max="12" width="8.7265625" style="67" customWidth="1"/>
    <col min="13" max="15" width="8.7265625" style="71" customWidth="1"/>
    <col min="16" max="19" width="8.7265625" style="69" customWidth="1"/>
    <col min="20" max="16384" width="8.7265625" style="69"/>
  </cols>
  <sheetData>
    <row r="1" spans="1:46" s="103" customFormat="1" ht="14.5" customHeight="1" x14ac:dyDescent="0.35">
      <c r="B1" s="103" t="s">
        <v>1</v>
      </c>
      <c r="C1" s="103" t="s">
        <v>2</v>
      </c>
      <c r="D1" s="103" t="s">
        <v>3</v>
      </c>
      <c r="E1" s="103" t="s">
        <v>34</v>
      </c>
      <c r="F1" s="103" t="s">
        <v>42</v>
      </c>
      <c r="G1" s="103" t="s">
        <v>43</v>
      </c>
      <c r="H1" s="103" t="s">
        <v>60</v>
      </c>
      <c r="I1" s="103" t="s">
        <v>149</v>
      </c>
      <c r="J1" s="104"/>
      <c r="K1" s="104" t="s">
        <v>150</v>
      </c>
      <c r="L1" s="104"/>
      <c r="M1" s="103" t="s">
        <v>36</v>
      </c>
      <c r="N1" s="103" t="s">
        <v>62</v>
      </c>
      <c r="O1" s="103" t="s">
        <v>62</v>
      </c>
      <c r="P1" s="103" t="s">
        <v>210</v>
      </c>
      <c r="W1" s="103" t="s">
        <v>183</v>
      </c>
    </row>
    <row r="2" spans="1:46" s="105" customFormat="1" ht="14.5" customHeight="1" x14ac:dyDescent="0.35">
      <c r="B2" s="105" t="s">
        <v>17</v>
      </c>
      <c r="C2" s="105" t="s">
        <v>18</v>
      </c>
      <c r="E2" s="105" t="s">
        <v>35</v>
      </c>
      <c r="H2" s="105" t="s">
        <v>45</v>
      </c>
      <c r="I2" s="103" t="s">
        <v>50</v>
      </c>
      <c r="J2" s="104" t="s">
        <v>51</v>
      </c>
      <c r="K2" s="103" t="s">
        <v>50</v>
      </c>
      <c r="L2" s="104" t="s">
        <v>51</v>
      </c>
      <c r="M2" s="105" t="s">
        <v>37</v>
      </c>
      <c r="N2" s="105" t="s">
        <v>63</v>
      </c>
      <c r="O2" s="105" t="s">
        <v>64</v>
      </c>
      <c r="P2" s="103" t="s">
        <v>184</v>
      </c>
      <c r="W2" s="105" t="s">
        <v>185</v>
      </c>
      <c r="X2" s="105" t="s">
        <v>186</v>
      </c>
      <c r="Y2" s="105" t="s">
        <v>187</v>
      </c>
      <c r="Z2" s="105" t="s">
        <v>188</v>
      </c>
      <c r="AA2" s="105" t="s">
        <v>189</v>
      </c>
      <c r="AB2" s="105" t="s">
        <v>190</v>
      </c>
      <c r="AC2" s="105" t="s">
        <v>191</v>
      </c>
      <c r="AD2" s="139" t="s">
        <v>139</v>
      </c>
      <c r="AH2" s="139"/>
      <c r="AI2" s="180" t="s">
        <v>44</v>
      </c>
      <c r="AJ2" s="180" t="s">
        <v>49</v>
      </c>
      <c r="AK2" s="140"/>
      <c r="AL2" s="105" t="s">
        <v>192</v>
      </c>
    </row>
    <row r="3" spans="1:46" s="106" customFormat="1" ht="14.5" customHeight="1" x14ac:dyDescent="0.35">
      <c r="B3" s="107"/>
      <c r="D3" s="107"/>
      <c r="E3" s="107"/>
      <c r="F3" s="107"/>
      <c r="G3" s="107"/>
      <c r="H3" s="108"/>
      <c r="I3" s="105" t="s">
        <v>45</v>
      </c>
      <c r="J3" s="106" t="s">
        <v>45</v>
      </c>
      <c r="K3" s="105" t="s">
        <v>45</v>
      </c>
      <c r="L3" s="106" t="s">
        <v>45</v>
      </c>
      <c r="O3" s="109"/>
      <c r="P3" s="106" t="s">
        <v>193</v>
      </c>
      <c r="Q3" s="106" t="s">
        <v>194</v>
      </c>
      <c r="R3" s="106" t="s">
        <v>195</v>
      </c>
      <c r="S3" s="106" t="s">
        <v>47</v>
      </c>
      <c r="T3" s="106" t="s">
        <v>44</v>
      </c>
      <c r="U3" s="106" t="s">
        <v>196</v>
      </c>
      <c r="V3" s="106" t="s">
        <v>197</v>
      </c>
      <c r="W3" s="106" t="s">
        <v>198</v>
      </c>
      <c r="X3" s="106" t="s">
        <v>199</v>
      </c>
      <c r="Y3" s="106" t="s">
        <v>200</v>
      </c>
      <c r="Z3" s="106" t="s">
        <v>201</v>
      </c>
      <c r="AA3" s="106" t="s">
        <v>202</v>
      </c>
      <c r="AD3" s="106" t="s">
        <v>193</v>
      </c>
      <c r="AE3" s="106" t="s">
        <v>203</v>
      </c>
      <c r="AF3" s="106" t="s">
        <v>204</v>
      </c>
      <c r="AG3" s="106" t="s">
        <v>205</v>
      </c>
      <c r="AH3" s="140" t="s">
        <v>47</v>
      </c>
      <c r="AI3" s="180"/>
      <c r="AJ3" s="180"/>
      <c r="AK3" s="140" t="s">
        <v>140</v>
      </c>
      <c r="AL3" s="106" t="s">
        <v>193</v>
      </c>
      <c r="AM3" s="106" t="s">
        <v>203</v>
      </c>
      <c r="AN3" s="106" t="s">
        <v>206</v>
      </c>
      <c r="AO3" s="106" t="s">
        <v>207</v>
      </c>
      <c r="AP3" s="106" t="s">
        <v>47</v>
      </c>
      <c r="AQ3" s="106" t="s">
        <v>44</v>
      </c>
      <c r="AR3" s="106" t="s">
        <v>208</v>
      </c>
      <c r="AS3" s="106" t="s">
        <v>209</v>
      </c>
      <c r="AT3" s="106" t="s">
        <v>49</v>
      </c>
    </row>
    <row r="4" spans="1:46" s="71" customFormat="1" ht="14.5" customHeight="1" x14ac:dyDescent="0.35">
      <c r="A4" s="61" t="s">
        <v>99</v>
      </c>
      <c r="B4" s="82" t="s">
        <v>39</v>
      </c>
      <c r="C4" s="87">
        <v>1</v>
      </c>
      <c r="D4" s="83">
        <v>1</v>
      </c>
      <c r="E4" s="84">
        <v>12.119444444444444</v>
      </c>
      <c r="F4" s="84">
        <v>24.2</v>
      </c>
      <c r="G4" s="84">
        <v>1.36</v>
      </c>
      <c r="H4" s="79">
        <v>0.73199999999999998</v>
      </c>
      <c r="I4" s="81">
        <v>0.315</v>
      </c>
      <c r="J4" s="81">
        <v>0.11799999999999999</v>
      </c>
      <c r="K4" s="81">
        <f>I4*0.75</f>
        <v>0.23625000000000002</v>
      </c>
      <c r="L4" s="81">
        <f>J4*0.74</f>
        <v>8.7319999999999995E-2</v>
      </c>
      <c r="M4" s="67">
        <v>1</v>
      </c>
      <c r="N4" s="67">
        <v>4</v>
      </c>
      <c r="O4" s="68">
        <v>2</v>
      </c>
      <c r="P4" s="179">
        <v>1</v>
      </c>
      <c r="Q4" s="179">
        <v>1</v>
      </c>
      <c r="R4" s="179">
        <v>1</v>
      </c>
      <c r="S4" s="70">
        <v>1</v>
      </c>
      <c r="T4" s="70">
        <v>1.5</v>
      </c>
      <c r="U4" s="70">
        <v>1</v>
      </c>
      <c r="V4" s="70">
        <v>1.5</v>
      </c>
      <c r="W4" s="70">
        <v>0</v>
      </c>
      <c r="X4" s="70">
        <v>1</v>
      </c>
      <c r="Y4" s="70">
        <v>0</v>
      </c>
      <c r="Z4" s="70">
        <v>0</v>
      </c>
      <c r="AA4" s="70">
        <v>1</v>
      </c>
      <c r="AB4" s="70">
        <v>0</v>
      </c>
      <c r="AC4" s="70">
        <v>0</v>
      </c>
      <c r="AD4" s="70" t="s">
        <v>72</v>
      </c>
      <c r="AE4" s="70">
        <v>0</v>
      </c>
      <c r="AF4" s="70">
        <v>35</v>
      </c>
      <c r="AG4" s="70">
        <v>55</v>
      </c>
      <c r="AH4" s="138" t="s">
        <v>72</v>
      </c>
      <c r="AI4" s="138">
        <v>5</v>
      </c>
      <c r="AJ4" s="138" t="s">
        <v>72</v>
      </c>
      <c r="AK4" s="138">
        <v>5</v>
      </c>
      <c r="AL4" s="71">
        <v>2</v>
      </c>
      <c r="AM4" s="71">
        <v>2</v>
      </c>
      <c r="AN4" s="71">
        <v>2</v>
      </c>
      <c r="AO4" s="71">
        <v>2</v>
      </c>
      <c r="AP4" s="71">
        <v>2</v>
      </c>
      <c r="AQ4" s="71">
        <v>1.5</v>
      </c>
      <c r="AR4" s="71">
        <v>1</v>
      </c>
      <c r="AS4" s="71">
        <v>1.5</v>
      </c>
      <c r="AT4" s="71">
        <v>2</v>
      </c>
    </row>
    <row r="5" spans="1:46" ht="14.5" customHeight="1" x14ac:dyDescent="0.35">
      <c r="A5" s="91" t="s">
        <v>100</v>
      </c>
      <c r="B5" s="92" t="s">
        <v>40</v>
      </c>
      <c r="C5" s="87">
        <v>0</v>
      </c>
      <c r="D5" s="93">
        <v>1</v>
      </c>
      <c r="E5" s="151">
        <v>12.158333333333333</v>
      </c>
      <c r="F5" s="94">
        <v>35.700000000000003</v>
      </c>
      <c r="G5" s="94">
        <v>1.47</v>
      </c>
      <c r="H5" s="79">
        <v>0.76</v>
      </c>
      <c r="I5" s="80">
        <v>0.32300000000000001</v>
      </c>
      <c r="J5" s="81">
        <v>0.11</v>
      </c>
      <c r="K5" s="81">
        <f t="shared" ref="K5:K26" si="0">I5*0.75</f>
        <v>0.24225000000000002</v>
      </c>
      <c r="L5" s="81">
        <f t="shared" ref="L5:L26" si="1">J5*0.74</f>
        <v>8.14E-2</v>
      </c>
      <c r="M5" s="67">
        <v>0</v>
      </c>
      <c r="N5" s="67">
        <v>3</v>
      </c>
      <c r="O5" s="68">
        <v>2</v>
      </c>
      <c r="P5" s="179">
        <v>1</v>
      </c>
      <c r="Q5" s="179">
        <v>1</v>
      </c>
      <c r="R5" s="179">
        <v>0</v>
      </c>
      <c r="S5" s="70">
        <v>1</v>
      </c>
      <c r="T5" s="70">
        <v>1</v>
      </c>
      <c r="U5" s="70">
        <v>1</v>
      </c>
      <c r="V5" s="70">
        <v>1.5</v>
      </c>
      <c r="W5" s="70">
        <v>1</v>
      </c>
      <c r="X5" s="70">
        <v>0</v>
      </c>
      <c r="Y5" s="70">
        <v>0</v>
      </c>
      <c r="Z5" s="70">
        <v>1</v>
      </c>
      <c r="AA5" s="70">
        <v>0</v>
      </c>
      <c r="AB5" s="70">
        <v>0</v>
      </c>
      <c r="AC5" s="70">
        <v>0</v>
      </c>
      <c r="AD5" s="70" t="s">
        <v>72</v>
      </c>
      <c r="AE5" s="70">
        <v>0</v>
      </c>
      <c r="AF5" s="70">
        <v>25</v>
      </c>
      <c r="AG5" s="70">
        <v>35</v>
      </c>
      <c r="AH5" s="138" t="s">
        <v>72</v>
      </c>
      <c r="AI5" s="138">
        <v>5</v>
      </c>
      <c r="AJ5" s="138" t="s">
        <v>72</v>
      </c>
      <c r="AK5" s="138">
        <v>5</v>
      </c>
      <c r="AL5" s="69">
        <v>2</v>
      </c>
      <c r="AM5" s="69">
        <v>1.5</v>
      </c>
      <c r="AN5" s="69">
        <v>1.5</v>
      </c>
      <c r="AO5" s="69">
        <v>1.5</v>
      </c>
      <c r="AP5" s="69">
        <v>2</v>
      </c>
      <c r="AQ5" s="69">
        <v>2</v>
      </c>
      <c r="AR5" s="69">
        <v>2</v>
      </c>
      <c r="AS5" s="69">
        <v>2</v>
      </c>
      <c r="AT5" s="69">
        <v>2</v>
      </c>
    </row>
    <row r="6" spans="1:46" ht="14.5" customHeight="1" x14ac:dyDescent="0.35">
      <c r="A6" s="61" t="s">
        <v>101</v>
      </c>
      <c r="B6" s="73" t="s">
        <v>41</v>
      </c>
      <c r="C6" s="87">
        <v>0</v>
      </c>
      <c r="D6" s="75">
        <v>2</v>
      </c>
      <c r="E6" s="152">
        <v>12.619444444444444</v>
      </c>
      <c r="F6" s="76">
        <v>46.2</v>
      </c>
      <c r="G6" s="76">
        <v>1.58</v>
      </c>
      <c r="H6" s="79">
        <v>0.83</v>
      </c>
      <c r="I6" s="81">
        <v>0.37</v>
      </c>
      <c r="J6" s="81">
        <v>0.11</v>
      </c>
      <c r="K6" s="81">
        <f t="shared" si="0"/>
        <v>0.27749999999999997</v>
      </c>
      <c r="L6" s="81">
        <f t="shared" si="1"/>
        <v>8.14E-2</v>
      </c>
      <c r="M6" s="67">
        <v>1</v>
      </c>
      <c r="N6" s="67">
        <v>3</v>
      </c>
      <c r="O6" s="68">
        <v>1</v>
      </c>
      <c r="P6" s="179">
        <v>0</v>
      </c>
      <c r="Q6" s="179">
        <v>0</v>
      </c>
      <c r="R6" s="179">
        <v>0</v>
      </c>
      <c r="S6" s="70">
        <v>0</v>
      </c>
      <c r="T6" s="70">
        <v>2</v>
      </c>
      <c r="U6" s="70">
        <v>2</v>
      </c>
      <c r="V6" s="70">
        <v>3</v>
      </c>
      <c r="W6" s="70">
        <v>1</v>
      </c>
      <c r="X6" s="70">
        <v>0</v>
      </c>
      <c r="Y6" s="70">
        <v>0</v>
      </c>
      <c r="Z6" s="70">
        <v>3</v>
      </c>
      <c r="AA6" s="70">
        <v>0</v>
      </c>
      <c r="AB6" s="70">
        <v>0</v>
      </c>
      <c r="AC6" s="70">
        <v>0</v>
      </c>
      <c r="AD6" s="70" t="s">
        <v>72</v>
      </c>
      <c r="AE6" s="70">
        <v>0</v>
      </c>
      <c r="AF6" s="70">
        <v>35</v>
      </c>
      <c r="AG6" s="70">
        <v>60</v>
      </c>
      <c r="AH6" s="138" t="s">
        <v>72</v>
      </c>
      <c r="AI6" s="138">
        <v>-5</v>
      </c>
      <c r="AJ6" s="138" t="s">
        <v>72</v>
      </c>
      <c r="AK6" s="138">
        <v>-15</v>
      </c>
      <c r="AL6" s="69">
        <v>2</v>
      </c>
      <c r="AM6" s="69">
        <v>2</v>
      </c>
      <c r="AN6" s="69">
        <v>2</v>
      </c>
      <c r="AO6" s="69">
        <v>2</v>
      </c>
      <c r="AP6" s="69">
        <v>2</v>
      </c>
      <c r="AQ6" s="69">
        <v>2</v>
      </c>
      <c r="AR6" s="69">
        <v>1.5</v>
      </c>
      <c r="AS6" s="69">
        <v>1.5</v>
      </c>
      <c r="AT6" s="69">
        <v>1.5</v>
      </c>
    </row>
    <row r="7" spans="1:46" ht="14.5" customHeight="1" x14ac:dyDescent="0.35">
      <c r="A7" s="61" t="s">
        <v>102</v>
      </c>
      <c r="B7" s="73" t="s">
        <v>39</v>
      </c>
      <c r="C7" s="87">
        <v>1</v>
      </c>
      <c r="D7" s="75">
        <v>1</v>
      </c>
      <c r="E7" s="152">
        <v>10.802777777777777</v>
      </c>
      <c r="F7" s="76">
        <v>19.899999999999999</v>
      </c>
      <c r="G7" s="76">
        <v>1.19</v>
      </c>
      <c r="H7" s="79">
        <v>0.60299999999999998</v>
      </c>
      <c r="I7" s="81">
        <v>0.37</v>
      </c>
      <c r="J7" s="81">
        <v>0.11</v>
      </c>
      <c r="K7" s="81">
        <f t="shared" si="0"/>
        <v>0.27749999999999997</v>
      </c>
      <c r="L7" s="81">
        <f t="shared" si="1"/>
        <v>8.14E-2</v>
      </c>
      <c r="M7" s="90">
        <v>0</v>
      </c>
      <c r="N7" s="67">
        <v>2</v>
      </c>
      <c r="O7" s="68">
        <v>2</v>
      </c>
      <c r="P7" s="179">
        <v>1</v>
      </c>
      <c r="Q7" s="126">
        <v>1.5</v>
      </c>
      <c r="R7" s="126">
        <v>1.5</v>
      </c>
      <c r="S7" s="70">
        <v>0</v>
      </c>
      <c r="T7" s="70">
        <v>1.5</v>
      </c>
      <c r="U7" s="70">
        <v>1.5</v>
      </c>
      <c r="V7" s="70">
        <v>2</v>
      </c>
      <c r="W7" s="70">
        <v>1</v>
      </c>
      <c r="X7" s="70">
        <v>1</v>
      </c>
      <c r="Y7" s="70">
        <v>0</v>
      </c>
      <c r="Z7" s="70">
        <v>3</v>
      </c>
      <c r="AA7" s="70">
        <v>0</v>
      </c>
      <c r="AB7" s="70">
        <v>0</v>
      </c>
      <c r="AC7" s="70">
        <v>0</v>
      </c>
      <c r="AD7" s="70" t="s">
        <v>72</v>
      </c>
      <c r="AE7" s="70">
        <v>0</v>
      </c>
      <c r="AF7" s="70">
        <v>40</v>
      </c>
      <c r="AG7" s="70">
        <v>50</v>
      </c>
      <c r="AH7" s="138" t="s">
        <v>72</v>
      </c>
      <c r="AI7" s="138">
        <v>0</v>
      </c>
      <c r="AJ7" s="138" t="s">
        <v>72</v>
      </c>
      <c r="AK7" s="138">
        <v>0</v>
      </c>
      <c r="AL7" s="69">
        <v>2</v>
      </c>
      <c r="AM7" s="69">
        <v>2</v>
      </c>
      <c r="AN7" s="69">
        <v>2</v>
      </c>
      <c r="AO7" s="69">
        <v>2</v>
      </c>
      <c r="AP7" s="69">
        <v>2</v>
      </c>
      <c r="AQ7" s="69">
        <v>1.5</v>
      </c>
      <c r="AR7" s="69">
        <v>1</v>
      </c>
      <c r="AS7" s="69">
        <v>1</v>
      </c>
      <c r="AT7" s="69">
        <v>1.5</v>
      </c>
    </row>
    <row r="8" spans="1:46" ht="14.5" customHeight="1" x14ac:dyDescent="0.35">
      <c r="A8" s="91" t="s">
        <v>103</v>
      </c>
      <c r="B8" s="73" t="s">
        <v>39</v>
      </c>
      <c r="C8" s="69">
        <v>1</v>
      </c>
      <c r="D8" s="75">
        <v>1</v>
      </c>
      <c r="E8" s="152">
        <v>11.425000000000001</v>
      </c>
      <c r="F8" s="76">
        <v>33.700000000000003</v>
      </c>
      <c r="G8" s="76">
        <v>1.46</v>
      </c>
      <c r="H8" s="79">
        <v>0.75</v>
      </c>
      <c r="I8" s="80">
        <v>0.34</v>
      </c>
      <c r="J8" s="81">
        <v>0.09</v>
      </c>
      <c r="K8" s="81">
        <f t="shared" si="0"/>
        <v>0.255</v>
      </c>
      <c r="L8" s="81">
        <f t="shared" si="1"/>
        <v>6.6599999999999993E-2</v>
      </c>
      <c r="M8" s="67">
        <v>0</v>
      </c>
      <c r="N8" s="67">
        <v>3</v>
      </c>
      <c r="O8" s="68">
        <v>2</v>
      </c>
      <c r="P8" s="179">
        <v>0</v>
      </c>
      <c r="Q8" s="179">
        <v>0</v>
      </c>
      <c r="R8" s="179">
        <v>0</v>
      </c>
      <c r="S8" s="70">
        <v>0</v>
      </c>
      <c r="T8" s="70">
        <v>1</v>
      </c>
      <c r="U8" s="70">
        <v>1</v>
      </c>
      <c r="V8" s="70">
        <v>1.5</v>
      </c>
      <c r="W8" s="70">
        <v>1</v>
      </c>
      <c r="X8" s="70">
        <v>0</v>
      </c>
      <c r="Y8" s="70">
        <v>0</v>
      </c>
      <c r="Z8" s="70">
        <v>2</v>
      </c>
      <c r="AA8" s="70">
        <v>1</v>
      </c>
      <c r="AB8" s="70">
        <v>0</v>
      </c>
      <c r="AC8" s="70">
        <v>0</v>
      </c>
      <c r="AD8" s="70" t="s">
        <v>72</v>
      </c>
      <c r="AE8" s="70">
        <v>0</v>
      </c>
      <c r="AF8" s="70">
        <v>40</v>
      </c>
      <c r="AG8" s="70">
        <v>55</v>
      </c>
      <c r="AH8" s="138" t="s">
        <v>72</v>
      </c>
      <c r="AI8" s="138">
        <v>5</v>
      </c>
      <c r="AJ8" s="138" t="s">
        <v>72</v>
      </c>
      <c r="AK8" s="138">
        <v>10</v>
      </c>
      <c r="AL8" s="69">
        <v>2</v>
      </c>
      <c r="AM8" s="69">
        <v>2</v>
      </c>
      <c r="AN8" s="69">
        <v>2</v>
      </c>
      <c r="AO8" s="69">
        <v>2</v>
      </c>
      <c r="AP8" s="69">
        <v>2</v>
      </c>
      <c r="AQ8" s="69">
        <v>2</v>
      </c>
      <c r="AR8" s="69">
        <v>2</v>
      </c>
      <c r="AS8" s="69">
        <v>2</v>
      </c>
      <c r="AT8" s="69">
        <v>2</v>
      </c>
    </row>
    <row r="9" spans="1:46" ht="14.5" customHeight="1" x14ac:dyDescent="0.35">
      <c r="A9" s="61" t="s">
        <v>104</v>
      </c>
      <c r="B9" s="73" t="s">
        <v>40</v>
      </c>
      <c r="C9" s="69">
        <v>1</v>
      </c>
      <c r="D9" s="75">
        <v>1</v>
      </c>
      <c r="E9" s="152">
        <v>9.6583333333333332</v>
      </c>
      <c r="F9" s="76">
        <v>37.6</v>
      </c>
      <c r="G9" s="76">
        <v>1.34</v>
      </c>
      <c r="H9" s="79">
        <v>0.68200000000000005</v>
      </c>
      <c r="I9" s="80">
        <v>0.308</v>
      </c>
      <c r="J9" s="81">
        <v>0.13</v>
      </c>
      <c r="K9" s="81">
        <f t="shared" si="0"/>
        <v>0.23099999999999998</v>
      </c>
      <c r="L9" s="81">
        <f t="shared" si="1"/>
        <v>9.6200000000000008E-2</v>
      </c>
      <c r="M9" s="67">
        <v>0</v>
      </c>
      <c r="N9" s="67">
        <v>3</v>
      </c>
      <c r="O9" s="68">
        <v>2</v>
      </c>
      <c r="P9" s="179">
        <v>0</v>
      </c>
      <c r="Q9" s="179">
        <v>0</v>
      </c>
      <c r="R9" s="179">
        <v>0</v>
      </c>
      <c r="S9" s="70">
        <v>1</v>
      </c>
      <c r="T9" s="70">
        <v>0</v>
      </c>
      <c r="U9" s="70">
        <v>1</v>
      </c>
      <c r="V9" s="70">
        <v>1.5</v>
      </c>
      <c r="W9" s="70">
        <v>-1</v>
      </c>
      <c r="X9" s="70">
        <v>1</v>
      </c>
      <c r="Y9" s="70">
        <v>0</v>
      </c>
      <c r="Z9" s="70">
        <v>-1</v>
      </c>
      <c r="AA9" s="70">
        <v>0</v>
      </c>
      <c r="AB9" s="70">
        <v>0</v>
      </c>
      <c r="AC9" s="70">
        <v>0</v>
      </c>
      <c r="AD9" s="70" t="s">
        <v>72</v>
      </c>
      <c r="AE9" s="70">
        <v>0</v>
      </c>
      <c r="AF9" s="70">
        <v>55</v>
      </c>
      <c r="AG9" s="70">
        <v>60</v>
      </c>
      <c r="AH9" s="138" t="s">
        <v>72</v>
      </c>
      <c r="AI9" s="138">
        <v>5</v>
      </c>
      <c r="AJ9" s="138" t="s">
        <v>72</v>
      </c>
      <c r="AK9" s="138">
        <v>5</v>
      </c>
      <c r="AL9" s="69">
        <v>2</v>
      </c>
      <c r="AM9" s="69">
        <v>2</v>
      </c>
      <c r="AN9" s="69">
        <v>2</v>
      </c>
      <c r="AO9" s="69">
        <v>2</v>
      </c>
      <c r="AP9" s="69">
        <v>2</v>
      </c>
      <c r="AQ9" s="69">
        <v>2</v>
      </c>
      <c r="AR9" s="69">
        <v>1.5</v>
      </c>
      <c r="AS9" s="69">
        <v>1.5</v>
      </c>
      <c r="AT9" s="69">
        <v>1.5</v>
      </c>
    </row>
    <row r="10" spans="1:46" ht="14.5" customHeight="1" x14ac:dyDescent="0.35">
      <c r="A10" s="61" t="s">
        <v>105</v>
      </c>
      <c r="B10" s="73" t="s">
        <v>39</v>
      </c>
      <c r="C10" s="69">
        <v>1</v>
      </c>
      <c r="D10" s="75">
        <v>2</v>
      </c>
      <c r="E10" s="152">
        <v>10.183333333333334</v>
      </c>
      <c r="F10" s="76">
        <v>29.6</v>
      </c>
      <c r="G10" s="76">
        <v>1.39</v>
      </c>
      <c r="H10" s="79">
        <v>0.73099999999999998</v>
      </c>
      <c r="I10" s="85">
        <v>0.31</v>
      </c>
      <c r="J10" s="86">
        <v>9.5000000000000001E-2</v>
      </c>
      <c r="K10" s="81">
        <f t="shared" si="0"/>
        <v>0.23249999999999998</v>
      </c>
      <c r="L10" s="81">
        <f t="shared" si="1"/>
        <v>7.0300000000000001E-2</v>
      </c>
      <c r="M10" s="87">
        <v>0</v>
      </c>
      <c r="N10" s="87">
        <v>1</v>
      </c>
      <c r="O10" s="88">
        <v>1</v>
      </c>
      <c r="P10" s="126">
        <v>1.5</v>
      </c>
      <c r="Q10" s="126">
        <v>2</v>
      </c>
      <c r="R10" s="126">
        <v>1</v>
      </c>
      <c r="S10" s="70">
        <v>1.5</v>
      </c>
      <c r="T10" s="70">
        <v>1.5</v>
      </c>
      <c r="U10" s="70">
        <v>1.5</v>
      </c>
      <c r="V10" s="70">
        <v>2</v>
      </c>
      <c r="W10" s="70">
        <v>1</v>
      </c>
      <c r="X10" s="70">
        <v>0</v>
      </c>
      <c r="Y10" s="70">
        <v>1</v>
      </c>
      <c r="Z10" s="70">
        <v>1</v>
      </c>
      <c r="AA10" s="70">
        <v>0</v>
      </c>
      <c r="AB10" s="70">
        <v>0</v>
      </c>
      <c r="AC10" s="70">
        <v>0</v>
      </c>
      <c r="AD10" s="70" t="s">
        <v>72</v>
      </c>
      <c r="AE10" s="70">
        <v>-10</v>
      </c>
      <c r="AF10" s="70">
        <v>30</v>
      </c>
      <c r="AG10" s="70">
        <v>40</v>
      </c>
      <c r="AH10" s="138" t="s">
        <v>72</v>
      </c>
      <c r="AI10" s="138">
        <v>0</v>
      </c>
      <c r="AJ10" s="138" t="s">
        <v>72</v>
      </c>
      <c r="AK10" s="138">
        <v>5</v>
      </c>
      <c r="AL10" s="69">
        <v>1.5</v>
      </c>
      <c r="AM10" s="69">
        <v>1.5</v>
      </c>
      <c r="AN10" s="69">
        <v>1.5</v>
      </c>
      <c r="AO10" s="69">
        <v>1.5</v>
      </c>
      <c r="AP10" s="69">
        <v>1</v>
      </c>
      <c r="AQ10" s="69">
        <v>1.5</v>
      </c>
      <c r="AR10" s="69">
        <v>0</v>
      </c>
      <c r="AS10" s="69">
        <v>0</v>
      </c>
      <c r="AT10" s="69">
        <v>0.5</v>
      </c>
    </row>
    <row r="11" spans="1:46" ht="14.5" customHeight="1" x14ac:dyDescent="0.35">
      <c r="A11" s="91" t="s">
        <v>106</v>
      </c>
      <c r="B11" s="95" t="s">
        <v>39</v>
      </c>
      <c r="C11" s="69">
        <v>1</v>
      </c>
      <c r="D11" s="96">
        <v>2</v>
      </c>
      <c r="E11" s="152">
        <v>9.1277777777777782</v>
      </c>
      <c r="F11" s="97">
        <v>57.5</v>
      </c>
      <c r="G11" s="97">
        <v>1.49</v>
      </c>
      <c r="H11" s="79">
        <v>0.72399999999999998</v>
      </c>
      <c r="I11" s="80">
        <v>0.33200000000000002</v>
      </c>
      <c r="J11" s="81">
        <v>9.5000000000000001E-2</v>
      </c>
      <c r="K11" s="81">
        <f t="shared" si="0"/>
        <v>0.249</v>
      </c>
      <c r="L11" s="81">
        <f t="shared" si="1"/>
        <v>7.0300000000000001E-2</v>
      </c>
      <c r="M11" s="67">
        <v>0</v>
      </c>
      <c r="N11" s="67">
        <v>3</v>
      </c>
      <c r="O11" s="68">
        <v>1</v>
      </c>
      <c r="P11" s="179">
        <v>1</v>
      </c>
      <c r="Q11" s="126">
        <v>1.5</v>
      </c>
      <c r="R11" s="126">
        <v>1.5</v>
      </c>
      <c r="S11" s="70">
        <v>2</v>
      </c>
      <c r="T11" s="70">
        <v>1.5</v>
      </c>
      <c r="U11" s="70">
        <v>1.5</v>
      </c>
      <c r="V11" s="70">
        <v>2</v>
      </c>
      <c r="W11" s="70">
        <v>1</v>
      </c>
      <c r="X11" s="70">
        <v>0</v>
      </c>
      <c r="Y11" s="70">
        <v>1</v>
      </c>
      <c r="Z11" s="70">
        <v>3</v>
      </c>
      <c r="AA11" s="70">
        <v>1</v>
      </c>
      <c r="AB11" s="70">
        <v>0</v>
      </c>
      <c r="AC11" s="70">
        <v>0</v>
      </c>
      <c r="AD11" s="70" t="s">
        <v>73</v>
      </c>
      <c r="AE11" s="70">
        <v>0</v>
      </c>
      <c r="AF11" s="70">
        <v>25</v>
      </c>
      <c r="AG11" s="70">
        <v>40</v>
      </c>
      <c r="AH11" s="138" t="s">
        <v>72</v>
      </c>
      <c r="AI11" s="138">
        <v>0</v>
      </c>
      <c r="AJ11" s="138" t="s">
        <v>72</v>
      </c>
      <c r="AK11" s="138">
        <v>15</v>
      </c>
      <c r="AL11" s="69">
        <v>1</v>
      </c>
      <c r="AM11" s="69">
        <v>1</v>
      </c>
      <c r="AN11" s="69">
        <v>1</v>
      </c>
      <c r="AO11" s="69">
        <v>1</v>
      </c>
      <c r="AP11" s="69">
        <v>1</v>
      </c>
      <c r="AQ11" s="69">
        <v>1</v>
      </c>
      <c r="AR11" s="69">
        <v>1</v>
      </c>
      <c r="AS11" s="69">
        <v>1</v>
      </c>
      <c r="AT11" s="69">
        <v>1</v>
      </c>
    </row>
    <row r="12" spans="1:46" ht="14.5" customHeight="1" x14ac:dyDescent="0.35">
      <c r="A12" s="61" t="s">
        <v>107</v>
      </c>
      <c r="B12" s="82" t="s">
        <v>39</v>
      </c>
      <c r="C12" s="69">
        <v>1</v>
      </c>
      <c r="D12" s="83">
        <v>1</v>
      </c>
      <c r="E12" s="84">
        <v>7.5555555555555554</v>
      </c>
      <c r="F12" s="84">
        <v>20</v>
      </c>
      <c r="G12" s="84">
        <v>1.2</v>
      </c>
      <c r="H12" s="79">
        <v>0.57299999999999995</v>
      </c>
      <c r="I12" s="85">
        <v>2.4199999999999999E-2</v>
      </c>
      <c r="J12" s="86">
        <v>0.115</v>
      </c>
      <c r="K12" s="86">
        <f t="shared" si="0"/>
        <v>1.8149999999999999E-2</v>
      </c>
      <c r="L12" s="86">
        <f t="shared" si="1"/>
        <v>8.5100000000000009E-2</v>
      </c>
      <c r="M12" s="87">
        <v>1</v>
      </c>
      <c r="N12" s="87">
        <v>3</v>
      </c>
      <c r="O12" s="88">
        <v>2</v>
      </c>
      <c r="P12" s="126">
        <v>1</v>
      </c>
      <c r="Q12" s="126">
        <v>0</v>
      </c>
      <c r="R12" s="126">
        <v>1</v>
      </c>
      <c r="S12" s="70">
        <v>1</v>
      </c>
      <c r="T12" s="70">
        <v>1</v>
      </c>
      <c r="U12" s="70">
        <v>1.5</v>
      </c>
      <c r="V12" s="70">
        <v>1.5</v>
      </c>
      <c r="W12" s="70">
        <v>-1</v>
      </c>
      <c r="X12" s="70">
        <v>1</v>
      </c>
      <c r="Y12" s="70">
        <v>0</v>
      </c>
      <c r="Z12" s="70">
        <v>0</v>
      </c>
      <c r="AA12" s="70">
        <v>0</v>
      </c>
      <c r="AB12" s="70">
        <v>0</v>
      </c>
      <c r="AC12" s="70">
        <v>0</v>
      </c>
      <c r="AD12" s="70" t="s">
        <v>73</v>
      </c>
      <c r="AE12" s="70">
        <v>0</v>
      </c>
      <c r="AF12" s="70">
        <v>45</v>
      </c>
      <c r="AG12" s="70" t="s">
        <v>72</v>
      </c>
      <c r="AH12" s="138" t="s">
        <v>72</v>
      </c>
      <c r="AI12" s="138">
        <v>0</v>
      </c>
      <c r="AJ12" s="138" t="s">
        <v>72</v>
      </c>
      <c r="AK12" s="138">
        <v>0</v>
      </c>
      <c r="AL12" s="69">
        <v>2</v>
      </c>
      <c r="AM12" s="69">
        <v>2</v>
      </c>
      <c r="AN12" s="69">
        <v>2</v>
      </c>
      <c r="AO12" s="69">
        <v>2</v>
      </c>
      <c r="AP12" s="69">
        <v>2</v>
      </c>
      <c r="AQ12" s="69">
        <v>2</v>
      </c>
      <c r="AR12" s="69">
        <v>1.5</v>
      </c>
      <c r="AS12" s="69">
        <v>1.5</v>
      </c>
      <c r="AT12" s="69">
        <v>2</v>
      </c>
    </row>
    <row r="13" spans="1:46" ht="14.5" customHeight="1" x14ac:dyDescent="0.35">
      <c r="A13" s="61" t="s">
        <v>108</v>
      </c>
      <c r="B13" s="73" t="s">
        <v>39</v>
      </c>
      <c r="C13" s="69">
        <v>1</v>
      </c>
      <c r="D13" s="75">
        <v>2</v>
      </c>
      <c r="E13" s="152">
        <v>7.2638888888888893</v>
      </c>
      <c r="F13" s="76">
        <v>21</v>
      </c>
      <c r="G13" s="76">
        <v>1.19</v>
      </c>
      <c r="H13" s="79">
        <v>0.59899999999999998</v>
      </c>
      <c r="I13" s="85">
        <v>0.315</v>
      </c>
      <c r="J13" s="86">
        <v>0.11799999999999999</v>
      </c>
      <c r="K13" s="86">
        <f t="shared" si="0"/>
        <v>0.23625000000000002</v>
      </c>
      <c r="L13" s="86">
        <f t="shared" si="1"/>
        <v>8.7319999999999995E-2</v>
      </c>
      <c r="M13" s="87">
        <v>0</v>
      </c>
      <c r="N13" s="87">
        <v>4</v>
      </c>
      <c r="O13" s="88">
        <v>3</v>
      </c>
      <c r="P13" s="126">
        <v>1.5</v>
      </c>
      <c r="Q13" s="126">
        <v>1.5</v>
      </c>
      <c r="R13" s="126">
        <v>1.5</v>
      </c>
      <c r="S13" s="126">
        <v>1.5</v>
      </c>
      <c r="T13" s="70">
        <v>1</v>
      </c>
      <c r="U13" s="70">
        <v>1.5</v>
      </c>
      <c r="V13" s="70">
        <v>2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 t="s">
        <v>73</v>
      </c>
      <c r="AE13" s="70">
        <v>0</v>
      </c>
      <c r="AF13" s="70">
        <v>40</v>
      </c>
      <c r="AG13" s="70">
        <v>55</v>
      </c>
      <c r="AH13" s="138" t="s">
        <v>72</v>
      </c>
      <c r="AI13" s="138">
        <v>5</v>
      </c>
      <c r="AJ13" s="138" t="s">
        <v>72</v>
      </c>
      <c r="AK13" s="138">
        <v>10</v>
      </c>
      <c r="AL13" s="69">
        <v>2</v>
      </c>
      <c r="AM13" s="69">
        <v>2</v>
      </c>
      <c r="AN13" s="69">
        <v>2</v>
      </c>
      <c r="AO13" s="69">
        <v>2</v>
      </c>
      <c r="AP13" s="69">
        <v>2</v>
      </c>
      <c r="AQ13" s="69">
        <v>2</v>
      </c>
      <c r="AR13" s="69">
        <v>1.5</v>
      </c>
      <c r="AS13" s="69">
        <v>1</v>
      </c>
      <c r="AT13" s="69">
        <v>1.5</v>
      </c>
    </row>
    <row r="14" spans="1:46" ht="14.5" customHeight="1" x14ac:dyDescent="0.35">
      <c r="A14" s="91" t="s">
        <v>109</v>
      </c>
      <c r="B14" s="95" t="s">
        <v>41</v>
      </c>
      <c r="C14" s="69">
        <v>0</v>
      </c>
      <c r="D14" s="95">
        <v>2</v>
      </c>
      <c r="E14" s="152">
        <v>8.9416666666666664</v>
      </c>
      <c r="F14" s="97">
        <v>29</v>
      </c>
      <c r="G14" s="97">
        <v>1.31</v>
      </c>
      <c r="H14" s="79">
        <v>0.66500000000000004</v>
      </c>
      <c r="I14" s="80">
        <v>0.28000000000000003</v>
      </c>
      <c r="J14" s="81">
        <v>0.1</v>
      </c>
      <c r="K14" s="81">
        <f t="shared" si="0"/>
        <v>0.21000000000000002</v>
      </c>
      <c r="L14" s="81">
        <f t="shared" si="1"/>
        <v>7.3999999999999996E-2</v>
      </c>
      <c r="M14" s="67">
        <v>1</v>
      </c>
      <c r="N14" s="67">
        <v>3</v>
      </c>
      <c r="O14" s="68">
        <v>3</v>
      </c>
      <c r="P14" s="179">
        <v>1</v>
      </c>
      <c r="Q14" s="179">
        <v>1</v>
      </c>
      <c r="R14" s="179">
        <v>1</v>
      </c>
      <c r="S14" s="70">
        <v>1.5</v>
      </c>
      <c r="T14" s="70">
        <v>1.5</v>
      </c>
      <c r="U14" s="70">
        <v>1.5</v>
      </c>
      <c r="V14" s="70">
        <v>1.5</v>
      </c>
      <c r="W14" s="70">
        <v>0</v>
      </c>
      <c r="X14" s="70">
        <v>0</v>
      </c>
      <c r="Y14" s="70">
        <v>0</v>
      </c>
      <c r="Z14" s="70">
        <v>0</v>
      </c>
      <c r="AA14" s="70">
        <v>0</v>
      </c>
      <c r="AB14" s="70">
        <v>0</v>
      </c>
      <c r="AC14" s="70">
        <v>0</v>
      </c>
      <c r="AD14" s="70" t="s">
        <v>72</v>
      </c>
      <c r="AE14" s="70">
        <v>0</v>
      </c>
      <c r="AF14" s="70">
        <v>40</v>
      </c>
      <c r="AG14" s="70">
        <v>50</v>
      </c>
      <c r="AH14" s="138" t="s">
        <v>72</v>
      </c>
      <c r="AI14" s="138">
        <v>0</v>
      </c>
      <c r="AJ14" s="138" t="s">
        <v>72</v>
      </c>
      <c r="AK14" s="138">
        <v>20</v>
      </c>
      <c r="AL14" s="69">
        <v>2</v>
      </c>
      <c r="AM14" s="69">
        <v>2</v>
      </c>
      <c r="AN14" s="69">
        <v>1.5</v>
      </c>
      <c r="AO14" s="69">
        <v>2</v>
      </c>
      <c r="AP14" s="69">
        <v>1.5</v>
      </c>
      <c r="AQ14" s="69">
        <v>1.5</v>
      </c>
      <c r="AR14" s="69">
        <v>1.5</v>
      </c>
      <c r="AS14" s="69">
        <v>1.5</v>
      </c>
      <c r="AT14" s="69">
        <v>1.5</v>
      </c>
    </row>
    <row r="15" spans="1:46" s="71" customFormat="1" ht="14.5" customHeight="1" x14ac:dyDescent="0.35">
      <c r="A15" s="61" t="s">
        <v>110</v>
      </c>
      <c r="B15" s="62" t="s">
        <v>39</v>
      </c>
      <c r="C15" s="63">
        <v>1</v>
      </c>
      <c r="D15" s="62">
        <v>2</v>
      </c>
      <c r="E15" s="152">
        <v>8.9805555555555561</v>
      </c>
      <c r="F15" s="64">
        <v>24.4</v>
      </c>
      <c r="G15" s="64">
        <v>1.31</v>
      </c>
      <c r="H15" s="65">
        <v>0.66</v>
      </c>
      <c r="I15" s="66">
        <v>0.29499999999999998</v>
      </c>
      <c r="J15" s="66">
        <v>0.105</v>
      </c>
      <c r="K15" s="81">
        <f t="shared" si="0"/>
        <v>0.22125</v>
      </c>
      <c r="L15" s="81">
        <f t="shared" si="1"/>
        <v>7.7699999999999991E-2</v>
      </c>
      <c r="M15" s="67">
        <v>1</v>
      </c>
      <c r="N15" s="67">
        <v>2</v>
      </c>
      <c r="O15" s="68">
        <v>3</v>
      </c>
      <c r="P15" s="179">
        <v>1</v>
      </c>
      <c r="Q15" s="179">
        <v>0</v>
      </c>
      <c r="R15" s="179">
        <v>0</v>
      </c>
      <c r="S15" s="70">
        <v>1.5</v>
      </c>
      <c r="T15" s="70">
        <v>1.5</v>
      </c>
      <c r="U15" s="70">
        <v>1.5</v>
      </c>
      <c r="V15" s="70">
        <v>1.5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0</v>
      </c>
      <c r="AD15" s="70" t="s">
        <v>72</v>
      </c>
      <c r="AE15" s="70">
        <v>0</v>
      </c>
      <c r="AF15" s="70">
        <v>45</v>
      </c>
      <c r="AG15" s="70">
        <v>50</v>
      </c>
      <c r="AH15" s="138" t="s">
        <v>72</v>
      </c>
      <c r="AI15" s="138">
        <v>5</v>
      </c>
      <c r="AJ15" s="138" t="s">
        <v>72</v>
      </c>
      <c r="AK15" s="138">
        <v>15</v>
      </c>
      <c r="AL15" s="71">
        <v>2</v>
      </c>
      <c r="AM15" s="69">
        <v>1.5</v>
      </c>
      <c r="AN15" s="69">
        <v>1.5</v>
      </c>
      <c r="AO15" s="71">
        <v>2</v>
      </c>
      <c r="AP15" s="71">
        <v>1</v>
      </c>
      <c r="AQ15" s="69">
        <v>1.5</v>
      </c>
      <c r="AR15" s="71">
        <v>1</v>
      </c>
      <c r="AS15" s="69">
        <v>1.5</v>
      </c>
      <c r="AT15" s="69">
        <v>1.5</v>
      </c>
    </row>
    <row r="16" spans="1:46" ht="14.5" customHeight="1" x14ac:dyDescent="0.35">
      <c r="A16" s="61" t="s">
        <v>111</v>
      </c>
      <c r="B16" s="95" t="s">
        <v>41</v>
      </c>
      <c r="C16" s="69">
        <v>1</v>
      </c>
      <c r="D16" s="96">
        <v>1</v>
      </c>
      <c r="E16" s="152">
        <v>6.9611111111111112</v>
      </c>
      <c r="F16" s="97">
        <v>23</v>
      </c>
      <c r="G16" s="97">
        <v>1.22</v>
      </c>
      <c r="H16" s="79">
        <v>0.58799999999999997</v>
      </c>
      <c r="I16" s="80">
        <v>0.26500000000000001</v>
      </c>
      <c r="J16" s="81">
        <v>9.1999999999999998E-2</v>
      </c>
      <c r="K16" s="81">
        <f t="shared" si="0"/>
        <v>0.19875000000000001</v>
      </c>
      <c r="L16" s="81">
        <f t="shared" si="1"/>
        <v>6.8080000000000002E-2</v>
      </c>
      <c r="M16" s="67">
        <v>1</v>
      </c>
      <c r="N16" s="67">
        <v>4</v>
      </c>
      <c r="O16" s="68">
        <v>2</v>
      </c>
      <c r="P16" s="179">
        <v>0</v>
      </c>
      <c r="Q16" s="179">
        <v>1</v>
      </c>
      <c r="R16" s="179">
        <v>0</v>
      </c>
      <c r="S16" s="70">
        <v>0</v>
      </c>
      <c r="T16" s="70">
        <v>1</v>
      </c>
      <c r="U16" s="70">
        <v>2</v>
      </c>
      <c r="V16" s="70">
        <v>2</v>
      </c>
      <c r="W16" s="70">
        <v>1</v>
      </c>
      <c r="X16" s="70">
        <v>0</v>
      </c>
      <c r="Y16" s="70">
        <v>0</v>
      </c>
      <c r="Z16" s="70">
        <v>3</v>
      </c>
      <c r="AA16" s="70">
        <v>0</v>
      </c>
      <c r="AB16" s="70">
        <v>0</v>
      </c>
      <c r="AC16" s="70">
        <v>0</v>
      </c>
      <c r="AD16" s="70" t="s">
        <v>72</v>
      </c>
      <c r="AE16" s="70">
        <v>0</v>
      </c>
      <c r="AF16" s="70">
        <v>30</v>
      </c>
      <c r="AG16" s="70">
        <v>65</v>
      </c>
      <c r="AH16" s="138" t="s">
        <v>72</v>
      </c>
      <c r="AI16" s="138">
        <v>0</v>
      </c>
      <c r="AJ16" s="138" t="s">
        <v>72</v>
      </c>
      <c r="AK16" s="138">
        <v>10</v>
      </c>
      <c r="AL16" s="69">
        <v>2</v>
      </c>
      <c r="AM16" s="69">
        <v>2</v>
      </c>
      <c r="AN16" s="69">
        <v>2</v>
      </c>
      <c r="AO16" s="69">
        <v>2</v>
      </c>
      <c r="AP16" s="69">
        <v>2</v>
      </c>
      <c r="AQ16" s="69">
        <v>2</v>
      </c>
      <c r="AR16" s="69">
        <v>2</v>
      </c>
      <c r="AS16" s="69">
        <v>1.5</v>
      </c>
      <c r="AT16" s="69">
        <v>1.5</v>
      </c>
    </row>
    <row r="17" spans="1:46" s="71" customFormat="1" ht="14.5" customHeight="1" x14ac:dyDescent="0.35">
      <c r="A17" s="91" t="s">
        <v>112</v>
      </c>
      <c r="B17" s="73" t="s">
        <v>39</v>
      </c>
      <c r="C17" s="74">
        <v>1</v>
      </c>
      <c r="D17" s="75">
        <v>2</v>
      </c>
      <c r="E17" s="152">
        <v>14.736111111111111</v>
      </c>
      <c r="F17" s="76">
        <v>51.7</v>
      </c>
      <c r="G17" s="76">
        <v>1.64</v>
      </c>
      <c r="H17" s="77">
        <v>0.82499999999999996</v>
      </c>
      <c r="I17" s="78">
        <v>0.36</v>
      </c>
      <c r="J17" s="78">
        <v>0.16</v>
      </c>
      <c r="K17" s="81">
        <f t="shared" si="0"/>
        <v>0.27</v>
      </c>
      <c r="L17" s="81">
        <f t="shared" si="1"/>
        <v>0.11840000000000001</v>
      </c>
      <c r="M17" s="67">
        <v>0</v>
      </c>
      <c r="N17" s="67">
        <v>5</v>
      </c>
      <c r="O17" s="68">
        <v>3</v>
      </c>
      <c r="P17" s="179">
        <v>0</v>
      </c>
      <c r="Q17" s="179">
        <v>0</v>
      </c>
      <c r="R17" s="179">
        <v>0</v>
      </c>
      <c r="S17" s="70">
        <v>1.5</v>
      </c>
      <c r="T17" s="70">
        <v>1</v>
      </c>
      <c r="U17" s="70">
        <v>1</v>
      </c>
      <c r="V17" s="70">
        <v>1.5</v>
      </c>
      <c r="W17" s="70">
        <v>1</v>
      </c>
      <c r="X17" s="70">
        <v>0</v>
      </c>
      <c r="Y17" s="70">
        <v>0</v>
      </c>
      <c r="Z17" s="70">
        <v>0</v>
      </c>
      <c r="AA17" s="70">
        <v>1</v>
      </c>
      <c r="AB17" s="70">
        <v>0</v>
      </c>
      <c r="AC17" s="70">
        <v>0</v>
      </c>
      <c r="AD17" s="70" t="s">
        <v>72</v>
      </c>
      <c r="AE17" s="70">
        <v>0</v>
      </c>
      <c r="AF17" s="70">
        <v>30</v>
      </c>
      <c r="AG17" s="70">
        <v>50</v>
      </c>
      <c r="AH17" s="138" t="s">
        <v>73</v>
      </c>
      <c r="AI17" s="138">
        <v>5</v>
      </c>
      <c r="AJ17" s="138" t="s">
        <v>72</v>
      </c>
      <c r="AK17" s="138">
        <v>5</v>
      </c>
      <c r="AL17" s="71">
        <v>2</v>
      </c>
      <c r="AM17" s="71">
        <v>2</v>
      </c>
      <c r="AN17" s="71">
        <v>2</v>
      </c>
      <c r="AO17" s="71">
        <v>2</v>
      </c>
      <c r="AP17" s="71">
        <v>1.5</v>
      </c>
      <c r="AQ17" s="71">
        <v>2</v>
      </c>
      <c r="AR17" s="71">
        <v>2</v>
      </c>
      <c r="AS17" s="71">
        <v>2</v>
      </c>
      <c r="AT17" s="71">
        <v>1.5</v>
      </c>
    </row>
    <row r="18" spans="1:46" ht="14.5" customHeight="1" x14ac:dyDescent="0.35">
      <c r="A18" s="61" t="s">
        <v>113</v>
      </c>
      <c r="B18" s="89" t="s">
        <v>41</v>
      </c>
      <c r="C18" s="69">
        <v>0</v>
      </c>
      <c r="D18" s="75">
        <v>1</v>
      </c>
      <c r="E18" s="152">
        <v>12.019444444444444</v>
      </c>
      <c r="F18" s="76">
        <v>49.8</v>
      </c>
      <c r="G18" s="76">
        <v>1.55</v>
      </c>
      <c r="H18" s="79">
        <v>0.78800000000000003</v>
      </c>
      <c r="I18" s="80">
        <v>0.36</v>
      </c>
      <c r="J18" s="81">
        <v>0.115</v>
      </c>
      <c r="K18" s="81">
        <f t="shared" si="0"/>
        <v>0.27</v>
      </c>
      <c r="L18" s="81">
        <f t="shared" si="1"/>
        <v>8.5100000000000009E-2</v>
      </c>
      <c r="M18" s="67">
        <v>1</v>
      </c>
      <c r="N18" s="67">
        <v>3</v>
      </c>
      <c r="O18" s="68">
        <v>3</v>
      </c>
      <c r="P18" s="179">
        <v>1</v>
      </c>
      <c r="Q18" s="179">
        <v>1</v>
      </c>
      <c r="R18" s="179">
        <v>0</v>
      </c>
      <c r="S18" s="70">
        <v>0</v>
      </c>
      <c r="T18" s="70">
        <v>1.5</v>
      </c>
      <c r="U18" s="70">
        <v>1.5</v>
      </c>
      <c r="V18" s="70">
        <v>2</v>
      </c>
      <c r="W18" s="70">
        <v>0</v>
      </c>
      <c r="X18" s="70">
        <v>1</v>
      </c>
      <c r="Y18" s="70">
        <v>0</v>
      </c>
      <c r="Z18" s="70">
        <v>0</v>
      </c>
      <c r="AA18" s="70">
        <v>0</v>
      </c>
      <c r="AB18" s="70">
        <v>0</v>
      </c>
      <c r="AC18" s="70">
        <v>0</v>
      </c>
      <c r="AD18" s="70" t="s">
        <v>72</v>
      </c>
      <c r="AE18" s="70">
        <v>0</v>
      </c>
      <c r="AF18" s="70">
        <v>30</v>
      </c>
      <c r="AG18" s="70">
        <v>40</v>
      </c>
      <c r="AH18" s="138" t="s">
        <v>72</v>
      </c>
      <c r="AI18" s="138">
        <v>0</v>
      </c>
      <c r="AJ18" s="138" t="s">
        <v>72</v>
      </c>
      <c r="AK18" s="138">
        <v>0</v>
      </c>
      <c r="AL18" s="69">
        <v>2</v>
      </c>
      <c r="AM18" s="69">
        <v>2</v>
      </c>
      <c r="AN18" s="69">
        <v>2</v>
      </c>
      <c r="AO18" s="69">
        <v>2</v>
      </c>
      <c r="AP18" s="69">
        <v>2</v>
      </c>
      <c r="AQ18" s="69">
        <v>1.5</v>
      </c>
      <c r="AR18" s="69">
        <v>1.5</v>
      </c>
      <c r="AS18" s="69">
        <v>1.5</v>
      </c>
      <c r="AT18" s="69">
        <v>1.5</v>
      </c>
    </row>
    <row r="19" spans="1:46" ht="14.5" customHeight="1" x14ac:dyDescent="0.35">
      <c r="A19" s="61" t="s">
        <v>114</v>
      </c>
      <c r="B19" s="82" t="s">
        <v>39</v>
      </c>
      <c r="C19" s="69">
        <v>0</v>
      </c>
      <c r="D19" s="83">
        <v>1</v>
      </c>
      <c r="E19" s="84">
        <v>15.933333333333334</v>
      </c>
      <c r="F19" s="84">
        <v>49.1</v>
      </c>
      <c r="G19" s="84">
        <v>1.71</v>
      </c>
      <c r="H19" s="79">
        <v>0.90200000000000002</v>
      </c>
      <c r="I19" s="80">
        <v>0.37</v>
      </c>
      <c r="J19" s="81">
        <v>0.115</v>
      </c>
      <c r="K19" s="81">
        <f t="shared" si="0"/>
        <v>0.27749999999999997</v>
      </c>
      <c r="L19" s="81">
        <f t="shared" si="1"/>
        <v>8.5100000000000009E-2</v>
      </c>
      <c r="M19" s="67">
        <v>0</v>
      </c>
      <c r="N19" s="67">
        <v>4</v>
      </c>
      <c r="O19" s="68">
        <v>4</v>
      </c>
      <c r="P19" s="179">
        <v>2</v>
      </c>
      <c r="Q19" s="179">
        <v>2</v>
      </c>
      <c r="R19" s="179">
        <v>2</v>
      </c>
      <c r="S19" s="70">
        <v>2</v>
      </c>
      <c r="T19" s="70">
        <v>2</v>
      </c>
      <c r="U19" s="70">
        <v>1.5</v>
      </c>
      <c r="V19" s="70">
        <v>3</v>
      </c>
      <c r="W19" s="70">
        <v>1</v>
      </c>
      <c r="X19" s="70">
        <v>0</v>
      </c>
      <c r="Y19" s="70">
        <v>0</v>
      </c>
      <c r="Z19" s="70">
        <v>5</v>
      </c>
      <c r="AA19" s="70">
        <v>0</v>
      </c>
      <c r="AB19" s="70">
        <v>0</v>
      </c>
      <c r="AC19" s="70">
        <v>0</v>
      </c>
      <c r="AD19" s="70" t="s">
        <v>73</v>
      </c>
      <c r="AE19" s="70">
        <v>-10</v>
      </c>
      <c r="AF19" s="70">
        <v>10</v>
      </c>
      <c r="AG19" s="70">
        <v>10</v>
      </c>
      <c r="AH19" s="70" t="s">
        <v>72</v>
      </c>
      <c r="AI19" s="70">
        <v>-25</v>
      </c>
      <c r="AJ19" s="70" t="s">
        <v>72</v>
      </c>
      <c r="AK19" s="70">
        <v>-20</v>
      </c>
      <c r="AL19" s="69">
        <v>2</v>
      </c>
      <c r="AM19" s="69">
        <v>1.5</v>
      </c>
      <c r="AN19" s="69">
        <v>2</v>
      </c>
      <c r="AO19" s="69">
        <v>2</v>
      </c>
      <c r="AP19" s="69">
        <v>1.5</v>
      </c>
      <c r="AQ19" s="69">
        <v>1.5</v>
      </c>
      <c r="AR19" s="69">
        <v>1.5</v>
      </c>
      <c r="AS19" s="69">
        <v>1.5</v>
      </c>
      <c r="AT19" s="69">
        <v>1.5</v>
      </c>
    </row>
    <row r="20" spans="1:46" ht="14.5" customHeight="1" x14ac:dyDescent="0.35">
      <c r="A20" s="91" t="s">
        <v>115</v>
      </c>
      <c r="B20" s="82" t="s">
        <v>39</v>
      </c>
      <c r="C20" s="69">
        <v>0</v>
      </c>
      <c r="D20" s="83">
        <v>2</v>
      </c>
      <c r="E20" s="84">
        <v>8.4527777777777775</v>
      </c>
      <c r="F20" s="84">
        <v>30.5</v>
      </c>
      <c r="G20" s="84">
        <v>1.3</v>
      </c>
      <c r="H20" s="79">
        <v>0.66200000000000003</v>
      </c>
      <c r="I20" s="80">
        <v>0.28499999999999998</v>
      </c>
      <c r="J20" s="81">
        <v>0.1</v>
      </c>
      <c r="K20" s="81">
        <f t="shared" si="0"/>
        <v>0.21375</v>
      </c>
      <c r="L20" s="81">
        <f t="shared" si="1"/>
        <v>7.3999999999999996E-2</v>
      </c>
      <c r="M20" s="67">
        <v>1</v>
      </c>
      <c r="N20" s="67">
        <v>8</v>
      </c>
      <c r="O20" s="68">
        <v>3</v>
      </c>
      <c r="P20" s="179">
        <v>1</v>
      </c>
      <c r="Q20" s="181" t="s">
        <v>211</v>
      </c>
      <c r="R20" s="181">
        <v>1</v>
      </c>
      <c r="S20" s="70">
        <v>2</v>
      </c>
      <c r="T20" s="70">
        <v>0</v>
      </c>
      <c r="U20" s="70">
        <v>1</v>
      </c>
      <c r="V20" s="70">
        <v>1</v>
      </c>
      <c r="W20" s="70">
        <v>0</v>
      </c>
      <c r="X20" s="70">
        <v>0</v>
      </c>
      <c r="Y20" s="70">
        <v>0</v>
      </c>
      <c r="Z20" s="70">
        <v>4</v>
      </c>
      <c r="AA20" s="70">
        <v>0</v>
      </c>
      <c r="AB20" s="70">
        <v>0</v>
      </c>
      <c r="AC20" s="70">
        <v>0</v>
      </c>
      <c r="AD20" s="70" t="s">
        <v>72</v>
      </c>
      <c r="AE20" s="70">
        <v>-5</v>
      </c>
      <c r="AF20" s="70">
        <v>25</v>
      </c>
      <c r="AG20" s="70">
        <v>60</v>
      </c>
      <c r="AH20" s="70" t="s">
        <v>72</v>
      </c>
      <c r="AI20" s="70">
        <v>-5</v>
      </c>
      <c r="AJ20" s="70" t="s">
        <v>72</v>
      </c>
      <c r="AK20" s="70">
        <v>-5</v>
      </c>
      <c r="AL20" s="69">
        <v>2</v>
      </c>
      <c r="AM20" s="69">
        <v>1.5</v>
      </c>
      <c r="AN20" s="69">
        <v>1.5</v>
      </c>
      <c r="AO20" s="69">
        <v>2</v>
      </c>
      <c r="AP20" s="69">
        <v>2</v>
      </c>
      <c r="AQ20" s="69">
        <v>1</v>
      </c>
      <c r="AR20" s="69">
        <v>1</v>
      </c>
      <c r="AS20" s="69">
        <v>1</v>
      </c>
      <c r="AT20" s="181" t="s">
        <v>211</v>
      </c>
    </row>
    <row r="21" spans="1:46" ht="14.5" customHeight="1" x14ac:dyDescent="0.35">
      <c r="A21" s="61" t="s">
        <v>116</v>
      </c>
      <c r="B21" s="82" t="s">
        <v>39</v>
      </c>
      <c r="C21" s="69">
        <v>0</v>
      </c>
      <c r="D21" s="83">
        <v>2</v>
      </c>
      <c r="E21" s="84">
        <v>15.33611111111111</v>
      </c>
      <c r="F21" s="84">
        <v>33.1</v>
      </c>
      <c r="G21" s="84">
        <v>1.43</v>
      </c>
      <c r="H21" s="79">
        <v>0.84499999999999997</v>
      </c>
      <c r="I21" s="80">
        <v>0.35</v>
      </c>
      <c r="J21" s="81">
        <v>0.12</v>
      </c>
      <c r="K21" s="81">
        <f t="shared" si="0"/>
        <v>0.26249999999999996</v>
      </c>
      <c r="L21" s="81">
        <f t="shared" si="1"/>
        <v>8.879999999999999E-2</v>
      </c>
      <c r="M21" s="67">
        <v>1</v>
      </c>
      <c r="N21" s="67">
        <v>4</v>
      </c>
      <c r="O21" s="68">
        <v>3</v>
      </c>
      <c r="P21" s="179">
        <v>2</v>
      </c>
      <c r="Q21" s="181" t="s">
        <v>211</v>
      </c>
      <c r="R21" s="181">
        <v>0</v>
      </c>
      <c r="S21" s="70">
        <v>1.5</v>
      </c>
      <c r="T21" s="70">
        <v>1.5</v>
      </c>
      <c r="U21" s="70">
        <v>0</v>
      </c>
      <c r="V21" s="70">
        <v>1.5</v>
      </c>
      <c r="W21" s="70">
        <v>1</v>
      </c>
      <c r="X21" s="70">
        <v>0</v>
      </c>
      <c r="Y21" s="70">
        <v>0</v>
      </c>
      <c r="Z21" s="70">
        <v>1</v>
      </c>
      <c r="AA21" s="70">
        <v>0</v>
      </c>
      <c r="AB21" s="70">
        <v>0</v>
      </c>
      <c r="AC21" s="70">
        <v>0</v>
      </c>
      <c r="AD21" s="70" t="s">
        <v>72</v>
      </c>
      <c r="AE21" s="70">
        <v>-10</v>
      </c>
      <c r="AF21" s="70">
        <v>25</v>
      </c>
      <c r="AG21" s="70">
        <v>45</v>
      </c>
      <c r="AH21" s="70" t="s">
        <v>72</v>
      </c>
      <c r="AI21" s="70">
        <v>-20</v>
      </c>
      <c r="AJ21" s="70" t="s">
        <v>72</v>
      </c>
      <c r="AK21" s="70">
        <v>15</v>
      </c>
      <c r="AL21" s="69">
        <v>2</v>
      </c>
      <c r="AM21" s="69">
        <v>1.5</v>
      </c>
      <c r="AN21" s="69">
        <v>1.5</v>
      </c>
      <c r="AO21" s="69">
        <v>2</v>
      </c>
      <c r="AP21" s="181" t="s">
        <v>211</v>
      </c>
      <c r="AQ21" s="69">
        <v>1</v>
      </c>
      <c r="AR21" s="69">
        <v>1.5</v>
      </c>
      <c r="AS21" s="69">
        <v>1.5</v>
      </c>
      <c r="AT21" s="69">
        <v>1.5</v>
      </c>
    </row>
    <row r="22" spans="1:46" ht="14.5" customHeight="1" x14ac:dyDescent="0.35">
      <c r="A22" s="61" t="s">
        <v>117</v>
      </c>
      <c r="B22" s="82" t="s">
        <v>39</v>
      </c>
      <c r="C22" s="69">
        <v>1</v>
      </c>
      <c r="D22" s="83">
        <v>2</v>
      </c>
      <c r="E22" s="84">
        <v>9.3111111111111118</v>
      </c>
      <c r="F22" s="84">
        <v>32.6</v>
      </c>
      <c r="G22" s="84">
        <v>1.23</v>
      </c>
      <c r="H22" s="79">
        <v>0.68</v>
      </c>
      <c r="I22" s="80">
        <v>0.28999999999999998</v>
      </c>
      <c r="J22" s="81">
        <v>0.09</v>
      </c>
      <c r="K22" s="81">
        <f t="shared" si="0"/>
        <v>0.21749999999999997</v>
      </c>
      <c r="L22" s="81">
        <f t="shared" si="1"/>
        <v>6.6599999999999993E-2</v>
      </c>
      <c r="M22" s="67">
        <v>1</v>
      </c>
      <c r="N22" s="67">
        <v>6</v>
      </c>
      <c r="O22" s="68">
        <v>4</v>
      </c>
      <c r="P22" s="179">
        <v>1.5</v>
      </c>
      <c r="Q22" s="179">
        <v>1.5</v>
      </c>
      <c r="R22" s="179">
        <v>1.5</v>
      </c>
      <c r="S22" s="70">
        <v>3</v>
      </c>
      <c r="T22" s="70">
        <v>1</v>
      </c>
      <c r="U22" s="70">
        <v>1</v>
      </c>
      <c r="V22" s="70">
        <v>3</v>
      </c>
      <c r="W22" s="70">
        <v>0</v>
      </c>
      <c r="X22" s="70">
        <v>0</v>
      </c>
      <c r="Y22" s="70">
        <v>0</v>
      </c>
      <c r="Z22" s="70">
        <v>2</v>
      </c>
      <c r="AA22" s="70">
        <v>0</v>
      </c>
      <c r="AB22" s="70">
        <v>0</v>
      </c>
      <c r="AC22" s="70">
        <v>0</v>
      </c>
      <c r="AD22" s="70" t="s">
        <v>72</v>
      </c>
      <c r="AE22" s="70">
        <v>-5</v>
      </c>
      <c r="AF22" s="70">
        <v>15</v>
      </c>
      <c r="AG22" s="70">
        <v>35</v>
      </c>
      <c r="AH22" s="70" t="s">
        <v>72</v>
      </c>
      <c r="AI22" s="70">
        <v>0</v>
      </c>
      <c r="AJ22" s="70" t="s">
        <v>72</v>
      </c>
      <c r="AK22" s="70">
        <v>5</v>
      </c>
      <c r="AL22" s="69">
        <v>2</v>
      </c>
      <c r="AM22" s="69">
        <v>1.5</v>
      </c>
      <c r="AN22" s="69">
        <v>1.5</v>
      </c>
      <c r="AO22" s="69">
        <v>1.5</v>
      </c>
      <c r="AP22" s="69">
        <v>1.5</v>
      </c>
      <c r="AQ22" s="69">
        <v>1.5</v>
      </c>
      <c r="AR22" s="69">
        <v>0.5</v>
      </c>
      <c r="AS22" s="69">
        <v>1.5</v>
      </c>
      <c r="AT22" s="69">
        <v>1.5</v>
      </c>
    </row>
    <row r="23" spans="1:46" s="60" customFormat="1" ht="14.5" customHeight="1" x14ac:dyDescent="0.35">
      <c r="A23" s="91" t="s">
        <v>118</v>
      </c>
      <c r="B23" s="56" t="s">
        <v>41</v>
      </c>
      <c r="C23" s="56">
        <v>0</v>
      </c>
      <c r="D23" s="56">
        <v>2</v>
      </c>
      <c r="E23" s="57">
        <v>7.7666666666666666</v>
      </c>
      <c r="F23" s="57">
        <v>20.399999999999999</v>
      </c>
      <c r="G23" s="57">
        <v>1.1599999999999999</v>
      </c>
      <c r="H23" s="58">
        <v>0.59799999999999998</v>
      </c>
      <c r="I23" s="58">
        <v>0.2</v>
      </c>
      <c r="J23" s="58">
        <v>9.5000000000000001E-2</v>
      </c>
      <c r="K23" s="81">
        <f t="shared" si="0"/>
        <v>0.15000000000000002</v>
      </c>
      <c r="L23" s="81">
        <f t="shared" si="1"/>
        <v>7.0300000000000001E-2</v>
      </c>
      <c r="M23" s="56">
        <v>1</v>
      </c>
      <c r="N23" s="56">
        <v>5</v>
      </c>
      <c r="O23" s="59">
        <v>4</v>
      </c>
      <c r="P23" s="136">
        <v>0</v>
      </c>
      <c r="Q23" s="136">
        <v>0</v>
      </c>
      <c r="R23" s="136">
        <v>0</v>
      </c>
      <c r="S23" s="136">
        <v>1.5</v>
      </c>
      <c r="T23" s="136">
        <v>1</v>
      </c>
      <c r="U23" s="136">
        <v>0</v>
      </c>
      <c r="V23" s="136">
        <v>1</v>
      </c>
      <c r="W23" s="136">
        <v>1</v>
      </c>
      <c r="X23" s="136">
        <v>0</v>
      </c>
      <c r="Y23" s="136">
        <v>0</v>
      </c>
      <c r="Z23" s="136">
        <v>1</v>
      </c>
      <c r="AA23" s="136">
        <v>0</v>
      </c>
      <c r="AB23" s="136">
        <v>0</v>
      </c>
      <c r="AC23" s="136">
        <v>0</v>
      </c>
      <c r="AD23" s="136" t="s">
        <v>72</v>
      </c>
      <c r="AE23" s="136">
        <v>0</v>
      </c>
      <c r="AF23" s="136">
        <v>45</v>
      </c>
      <c r="AG23" s="136">
        <v>55</v>
      </c>
      <c r="AH23" s="136" t="s">
        <v>72</v>
      </c>
      <c r="AI23" s="136">
        <v>10</v>
      </c>
      <c r="AJ23" s="136" t="s">
        <v>72</v>
      </c>
      <c r="AK23" s="136">
        <v>20</v>
      </c>
      <c r="AL23" s="60">
        <v>2</v>
      </c>
      <c r="AM23" s="69">
        <v>1.5</v>
      </c>
      <c r="AN23" s="60">
        <v>2</v>
      </c>
      <c r="AO23" s="60">
        <v>2</v>
      </c>
      <c r="AP23" s="69">
        <v>1.5</v>
      </c>
      <c r="AQ23" s="60">
        <v>2</v>
      </c>
      <c r="AR23" s="60">
        <v>2</v>
      </c>
      <c r="AS23" s="60">
        <v>2</v>
      </c>
      <c r="AT23" s="69">
        <v>1.5</v>
      </c>
    </row>
    <row r="24" spans="1:46" s="55" customFormat="1" ht="14.5" customHeight="1" x14ac:dyDescent="0.35">
      <c r="A24" s="61" t="s">
        <v>119</v>
      </c>
      <c r="B24" s="49" t="s">
        <v>40</v>
      </c>
      <c r="C24" s="50">
        <v>0</v>
      </c>
      <c r="D24" s="50">
        <v>1</v>
      </c>
      <c r="E24" s="51">
        <v>6.5083333333333337</v>
      </c>
      <c r="F24" s="51">
        <v>22.2</v>
      </c>
      <c r="G24" s="52">
        <v>1.2</v>
      </c>
      <c r="H24" s="50">
        <v>0.58499999999999996</v>
      </c>
      <c r="I24" s="53">
        <v>0.25</v>
      </c>
      <c r="J24" s="53">
        <v>0.09</v>
      </c>
      <c r="K24" s="81">
        <f t="shared" si="0"/>
        <v>0.1875</v>
      </c>
      <c r="L24" s="81">
        <f t="shared" si="1"/>
        <v>6.6599999999999993E-2</v>
      </c>
      <c r="M24" s="48">
        <v>0</v>
      </c>
      <c r="N24" s="48">
        <v>5</v>
      </c>
      <c r="O24" s="54">
        <v>6</v>
      </c>
      <c r="P24" s="137">
        <v>0</v>
      </c>
      <c r="Q24" s="137">
        <v>1</v>
      </c>
      <c r="R24" s="137">
        <v>1</v>
      </c>
      <c r="S24" s="137">
        <v>2</v>
      </c>
      <c r="T24" s="137"/>
      <c r="U24" s="137">
        <v>2</v>
      </c>
      <c r="V24" s="137">
        <v>3</v>
      </c>
      <c r="W24" s="137">
        <v>1</v>
      </c>
      <c r="X24" s="137">
        <v>0</v>
      </c>
      <c r="Y24" s="137">
        <v>0</v>
      </c>
      <c r="Z24" s="137">
        <v>3</v>
      </c>
      <c r="AA24" s="137">
        <v>0</v>
      </c>
      <c r="AB24" s="137">
        <v>0</v>
      </c>
      <c r="AC24" s="137">
        <v>0</v>
      </c>
      <c r="AD24" s="137" t="s">
        <v>72</v>
      </c>
      <c r="AE24" s="137">
        <v>0</v>
      </c>
      <c r="AF24" s="137">
        <v>30</v>
      </c>
      <c r="AG24" s="137">
        <v>55</v>
      </c>
      <c r="AH24" s="137" t="s">
        <v>72</v>
      </c>
      <c r="AI24" s="137">
        <v>0</v>
      </c>
      <c r="AJ24" s="137" t="s">
        <v>72</v>
      </c>
      <c r="AK24" s="137">
        <v>-5</v>
      </c>
      <c r="AL24" s="55">
        <v>2</v>
      </c>
      <c r="AM24" s="55">
        <v>2</v>
      </c>
      <c r="AN24" s="55">
        <v>2</v>
      </c>
      <c r="AO24" s="55">
        <v>2</v>
      </c>
      <c r="AP24" s="55">
        <v>2</v>
      </c>
      <c r="AQ24" s="55">
        <v>2</v>
      </c>
      <c r="AR24" s="69">
        <v>1.5</v>
      </c>
      <c r="AS24" s="69">
        <v>1.5</v>
      </c>
      <c r="AT24" s="55">
        <v>2</v>
      </c>
    </row>
    <row r="25" spans="1:46" ht="14.5" customHeight="1" x14ac:dyDescent="0.35">
      <c r="A25" s="61" t="s">
        <v>120</v>
      </c>
      <c r="B25" s="82" t="s">
        <v>40</v>
      </c>
      <c r="C25" s="69">
        <v>0</v>
      </c>
      <c r="D25" s="83">
        <v>2</v>
      </c>
      <c r="E25" s="84">
        <v>6.6166666666666663</v>
      </c>
      <c r="F25" s="84">
        <v>20.399999999999999</v>
      </c>
      <c r="G25" s="84">
        <v>1.1639999999999999</v>
      </c>
      <c r="H25" s="79">
        <v>0.53300000000000003</v>
      </c>
      <c r="I25" s="80">
        <v>0.22500000000000001</v>
      </c>
      <c r="J25" s="81">
        <v>0.08</v>
      </c>
      <c r="K25" s="81">
        <f t="shared" si="0"/>
        <v>0.16875000000000001</v>
      </c>
      <c r="L25" s="81">
        <f t="shared" si="1"/>
        <v>5.9200000000000003E-2</v>
      </c>
      <c r="M25" s="67">
        <v>0</v>
      </c>
      <c r="N25" s="67">
        <v>4</v>
      </c>
      <c r="O25" s="68">
        <v>4</v>
      </c>
      <c r="P25" s="179">
        <v>0</v>
      </c>
      <c r="Q25" s="179">
        <v>1</v>
      </c>
      <c r="R25" s="179">
        <v>0</v>
      </c>
      <c r="S25" s="70">
        <v>1.5</v>
      </c>
      <c r="T25" s="70">
        <v>0</v>
      </c>
      <c r="U25" s="70">
        <v>1.5</v>
      </c>
      <c r="V25" s="70">
        <v>2</v>
      </c>
      <c r="W25" s="70">
        <v>0</v>
      </c>
      <c r="X25" s="70">
        <v>0</v>
      </c>
      <c r="Y25" s="70">
        <v>0</v>
      </c>
      <c r="Z25" s="70">
        <v>1</v>
      </c>
      <c r="AA25" s="70">
        <v>2</v>
      </c>
      <c r="AB25" s="70">
        <v>0</v>
      </c>
      <c r="AC25" s="70">
        <v>0</v>
      </c>
      <c r="AD25" s="70" t="s">
        <v>72</v>
      </c>
      <c r="AE25" s="70">
        <v>0</v>
      </c>
      <c r="AF25" s="70">
        <v>50</v>
      </c>
      <c r="AG25" s="70">
        <v>60</v>
      </c>
      <c r="AH25" s="70" t="s">
        <v>72</v>
      </c>
      <c r="AI25" s="70">
        <v>0</v>
      </c>
      <c r="AJ25" s="70" t="s">
        <v>72</v>
      </c>
      <c r="AK25" s="70">
        <v>10</v>
      </c>
      <c r="AL25" s="181" t="s">
        <v>211</v>
      </c>
      <c r="AM25" s="181" t="s">
        <v>211</v>
      </c>
      <c r="AN25" s="69">
        <v>2</v>
      </c>
      <c r="AO25" s="69">
        <v>2</v>
      </c>
      <c r="AP25" s="181" t="s">
        <v>211</v>
      </c>
      <c r="AQ25" s="181" t="s">
        <v>211</v>
      </c>
      <c r="AR25" s="69">
        <v>0.5</v>
      </c>
      <c r="AS25" s="181" t="s">
        <v>211</v>
      </c>
      <c r="AT25" s="181" t="s">
        <v>211</v>
      </c>
    </row>
    <row r="26" spans="1:46" ht="14.5" customHeight="1" x14ac:dyDescent="0.35">
      <c r="A26" s="61" t="s">
        <v>121</v>
      </c>
      <c r="B26" s="82" t="s">
        <v>40</v>
      </c>
      <c r="C26" s="69">
        <v>0</v>
      </c>
      <c r="D26" s="83">
        <v>1</v>
      </c>
      <c r="E26" s="84">
        <v>11.713888888888889</v>
      </c>
      <c r="F26" s="84">
        <v>50.6</v>
      </c>
      <c r="G26" s="84">
        <v>1.57</v>
      </c>
      <c r="H26" s="79">
        <v>0.80600000000000005</v>
      </c>
      <c r="I26" s="80">
        <v>0.36</v>
      </c>
      <c r="J26" s="81">
        <v>0.115</v>
      </c>
      <c r="K26" s="81">
        <f t="shared" si="0"/>
        <v>0.27</v>
      </c>
      <c r="L26" s="81">
        <f t="shared" si="1"/>
        <v>8.5100000000000009E-2</v>
      </c>
      <c r="M26" s="67">
        <v>0</v>
      </c>
      <c r="N26" s="67">
        <v>5</v>
      </c>
      <c r="O26" s="68">
        <v>5</v>
      </c>
      <c r="P26" s="179">
        <v>0</v>
      </c>
      <c r="Q26" s="179">
        <v>1</v>
      </c>
      <c r="R26" s="179">
        <v>0</v>
      </c>
      <c r="S26" s="70">
        <v>1.5</v>
      </c>
      <c r="T26" s="70">
        <v>0</v>
      </c>
      <c r="U26" s="70">
        <v>1.5</v>
      </c>
      <c r="V26" s="70">
        <v>2</v>
      </c>
      <c r="W26" s="70">
        <v>1</v>
      </c>
      <c r="X26" s="70">
        <v>0</v>
      </c>
      <c r="Y26" s="70">
        <v>0</v>
      </c>
      <c r="Z26" s="70">
        <v>3</v>
      </c>
      <c r="AA26" s="70">
        <v>0</v>
      </c>
      <c r="AB26" s="70">
        <v>0</v>
      </c>
      <c r="AC26" s="70">
        <v>0</v>
      </c>
      <c r="AD26" s="70" t="s">
        <v>72</v>
      </c>
      <c r="AE26" s="70">
        <v>0</v>
      </c>
      <c r="AF26" s="70">
        <v>35</v>
      </c>
      <c r="AG26" s="70">
        <v>40</v>
      </c>
      <c r="AH26" s="70" t="s">
        <v>72</v>
      </c>
      <c r="AI26" s="70">
        <v>0</v>
      </c>
      <c r="AJ26" s="70" t="s">
        <v>72</v>
      </c>
      <c r="AK26" s="70">
        <v>-5</v>
      </c>
      <c r="AL26" s="69">
        <v>2</v>
      </c>
      <c r="AM26" s="69">
        <v>2</v>
      </c>
      <c r="AN26" s="69">
        <v>1.5</v>
      </c>
      <c r="AO26" s="69">
        <v>2</v>
      </c>
      <c r="AP26" s="69">
        <v>2</v>
      </c>
      <c r="AQ26" s="69">
        <v>2</v>
      </c>
      <c r="AR26" s="69">
        <v>2</v>
      </c>
      <c r="AS26" s="69">
        <v>1.5</v>
      </c>
      <c r="AT26" s="69">
        <v>2</v>
      </c>
    </row>
    <row r="27" spans="1:46" ht="14.5" customHeight="1" x14ac:dyDescent="0.35">
      <c r="A27" s="61"/>
      <c r="B27" s="82"/>
      <c r="D27" s="83"/>
      <c r="E27" s="83"/>
      <c r="F27" s="84"/>
      <c r="G27" s="84"/>
      <c r="H27" s="79"/>
      <c r="I27" s="80"/>
      <c r="J27" s="81"/>
      <c r="K27" s="81"/>
      <c r="L27" s="81"/>
      <c r="M27" s="67"/>
      <c r="N27" s="67"/>
      <c r="O27" s="68"/>
      <c r="P27" s="98"/>
      <c r="Q27" s="98"/>
      <c r="R27" s="98"/>
      <c r="S27" s="98"/>
      <c r="T27" s="98"/>
      <c r="U27" s="98"/>
      <c r="V27" s="98"/>
      <c r="W27" s="98"/>
    </row>
    <row r="28" spans="1:46" s="113" customFormat="1" ht="14.5" customHeight="1" x14ac:dyDescent="0.25">
      <c r="A28" s="32">
        <v>0.25</v>
      </c>
      <c r="B28" s="110"/>
      <c r="C28" s="111">
        <f t="shared" ref="C28:S28" si="2">QUARTILE(C4:C26,1)</f>
        <v>0</v>
      </c>
      <c r="D28" s="111">
        <f t="shared" si="2"/>
        <v>1</v>
      </c>
      <c r="E28" s="111">
        <v>8.1097222222222225</v>
      </c>
      <c r="F28" s="111">
        <f t="shared" si="2"/>
        <v>22.6</v>
      </c>
      <c r="G28" s="111">
        <f t="shared" si="2"/>
        <v>1.21</v>
      </c>
      <c r="H28" s="111">
        <f>QUARTILE(H4:H26,1)</f>
        <v>0.60099999999999998</v>
      </c>
      <c r="I28" s="111">
        <f t="shared" si="2"/>
        <v>0.28249999999999997</v>
      </c>
      <c r="J28" s="111">
        <f t="shared" si="2"/>
        <v>9.5000000000000001E-2</v>
      </c>
      <c r="K28" s="111">
        <f t="shared" ref="K28:L28" si="3">QUARTILE(K4:K26,1)</f>
        <v>0.21187500000000001</v>
      </c>
      <c r="L28" s="111">
        <f t="shared" si="3"/>
        <v>7.0300000000000001E-2</v>
      </c>
      <c r="M28" s="111">
        <f t="shared" si="2"/>
        <v>0</v>
      </c>
      <c r="N28" s="111">
        <f t="shared" si="2"/>
        <v>3</v>
      </c>
      <c r="O28" s="112">
        <f t="shared" si="2"/>
        <v>2</v>
      </c>
      <c r="P28" s="111">
        <f t="shared" si="2"/>
        <v>0</v>
      </c>
      <c r="Q28" s="111">
        <f t="shared" si="2"/>
        <v>0</v>
      </c>
      <c r="R28" s="111">
        <f t="shared" si="2"/>
        <v>0</v>
      </c>
      <c r="S28" s="111">
        <f t="shared" si="2"/>
        <v>1</v>
      </c>
      <c r="T28" s="111">
        <f t="shared" ref="T28:AT28" si="4">QUARTILE(T4:T26,1)</f>
        <v>1</v>
      </c>
      <c r="U28" s="111">
        <f t="shared" si="4"/>
        <v>1</v>
      </c>
      <c r="V28" s="111">
        <f t="shared" si="4"/>
        <v>1.5</v>
      </c>
      <c r="W28" s="111">
        <f t="shared" si="4"/>
        <v>0</v>
      </c>
      <c r="X28" s="111">
        <f t="shared" si="4"/>
        <v>0</v>
      </c>
      <c r="Y28" s="111">
        <f t="shared" si="4"/>
        <v>0</v>
      </c>
      <c r="Z28" s="111">
        <f t="shared" si="4"/>
        <v>0</v>
      </c>
      <c r="AA28" s="111">
        <f t="shared" si="4"/>
        <v>0</v>
      </c>
      <c r="AB28" s="111">
        <f t="shared" si="4"/>
        <v>0</v>
      </c>
      <c r="AC28" s="111">
        <f t="shared" si="4"/>
        <v>0</v>
      </c>
      <c r="AD28" s="111"/>
      <c r="AE28" s="111">
        <f t="shared" si="4"/>
        <v>0</v>
      </c>
      <c r="AF28" s="111">
        <f t="shared" si="4"/>
        <v>27.5</v>
      </c>
      <c r="AG28" s="111">
        <f t="shared" si="4"/>
        <v>40</v>
      </c>
      <c r="AH28" s="111"/>
      <c r="AI28" s="111">
        <f t="shared" si="4"/>
        <v>0</v>
      </c>
      <c r="AJ28" s="111"/>
      <c r="AK28" s="111">
        <f t="shared" si="4"/>
        <v>0</v>
      </c>
      <c r="AL28" s="111">
        <f t="shared" si="4"/>
        <v>2</v>
      </c>
      <c r="AM28" s="111">
        <f t="shared" si="4"/>
        <v>1.5</v>
      </c>
      <c r="AN28" s="111">
        <f t="shared" si="4"/>
        <v>1.5</v>
      </c>
      <c r="AO28" s="111">
        <f t="shared" si="4"/>
        <v>2</v>
      </c>
      <c r="AP28" s="111">
        <f t="shared" si="4"/>
        <v>1.5</v>
      </c>
      <c r="AQ28" s="111">
        <f t="shared" si="4"/>
        <v>1.5</v>
      </c>
      <c r="AR28" s="111">
        <f t="shared" si="4"/>
        <v>1</v>
      </c>
      <c r="AS28" s="111">
        <f t="shared" si="4"/>
        <v>1.5</v>
      </c>
      <c r="AT28" s="111">
        <f t="shared" si="4"/>
        <v>1.5</v>
      </c>
    </row>
    <row r="29" spans="1:46" s="113" customFormat="1" ht="14.5" customHeight="1" x14ac:dyDescent="0.25">
      <c r="A29" s="6" t="s">
        <v>61</v>
      </c>
      <c r="B29" s="110"/>
      <c r="C29" s="111">
        <f t="shared" ref="C29:S29" si="5">MEDIAN(C4:C26)</f>
        <v>1</v>
      </c>
      <c r="D29" s="111">
        <f t="shared" si="5"/>
        <v>2</v>
      </c>
      <c r="E29" s="111">
        <v>9.6583333333333332</v>
      </c>
      <c r="F29" s="111">
        <f t="shared" si="5"/>
        <v>30.5</v>
      </c>
      <c r="G29" s="111">
        <f t="shared" si="5"/>
        <v>1.34</v>
      </c>
      <c r="H29" s="111">
        <f>MEDIAN(H4:H26)</f>
        <v>0.68200000000000005</v>
      </c>
      <c r="I29" s="111">
        <f t="shared" si="5"/>
        <v>0.315</v>
      </c>
      <c r="J29" s="111">
        <f t="shared" si="5"/>
        <v>0.11</v>
      </c>
      <c r="K29" s="111">
        <f t="shared" ref="K29:L29" si="6">MEDIAN(K4:K26)</f>
        <v>0.23625000000000002</v>
      </c>
      <c r="L29" s="111">
        <f t="shared" si="6"/>
        <v>8.14E-2</v>
      </c>
      <c r="M29" s="111">
        <f t="shared" si="5"/>
        <v>0</v>
      </c>
      <c r="N29" s="111">
        <f t="shared" si="5"/>
        <v>4</v>
      </c>
      <c r="O29" s="112">
        <f t="shared" si="5"/>
        <v>3</v>
      </c>
      <c r="P29" s="111">
        <f t="shared" si="5"/>
        <v>1</v>
      </c>
      <c r="Q29" s="111">
        <f t="shared" si="5"/>
        <v>1</v>
      </c>
      <c r="R29" s="111">
        <f t="shared" si="5"/>
        <v>0</v>
      </c>
      <c r="S29" s="111">
        <f t="shared" si="5"/>
        <v>1.5</v>
      </c>
      <c r="T29" s="111">
        <f t="shared" ref="T29:AT29" si="7">MEDIAN(T4:T26)</f>
        <v>1</v>
      </c>
      <c r="U29" s="111">
        <f t="shared" si="7"/>
        <v>1.5</v>
      </c>
      <c r="V29" s="111">
        <f t="shared" si="7"/>
        <v>2</v>
      </c>
      <c r="W29" s="111">
        <f t="shared" si="7"/>
        <v>1</v>
      </c>
      <c r="X29" s="111">
        <f t="shared" si="7"/>
        <v>0</v>
      </c>
      <c r="Y29" s="111">
        <f t="shared" si="7"/>
        <v>0</v>
      </c>
      <c r="Z29" s="111">
        <f t="shared" si="7"/>
        <v>1</v>
      </c>
      <c r="AA29" s="111">
        <f t="shared" si="7"/>
        <v>0</v>
      </c>
      <c r="AB29" s="111">
        <f t="shared" si="7"/>
        <v>0</v>
      </c>
      <c r="AC29" s="111">
        <f t="shared" si="7"/>
        <v>0</v>
      </c>
      <c r="AD29" s="111"/>
      <c r="AE29" s="111">
        <f t="shared" si="7"/>
        <v>0</v>
      </c>
      <c r="AF29" s="111">
        <f t="shared" si="7"/>
        <v>35</v>
      </c>
      <c r="AG29" s="111">
        <f t="shared" si="7"/>
        <v>50</v>
      </c>
      <c r="AH29" s="111"/>
      <c r="AI29" s="111">
        <f t="shared" si="7"/>
        <v>0</v>
      </c>
      <c r="AJ29" s="111"/>
      <c r="AK29" s="111">
        <f t="shared" si="7"/>
        <v>5</v>
      </c>
      <c r="AL29" s="111">
        <f t="shared" si="7"/>
        <v>2</v>
      </c>
      <c r="AM29" s="111">
        <f t="shared" si="7"/>
        <v>2</v>
      </c>
      <c r="AN29" s="111">
        <f t="shared" si="7"/>
        <v>2</v>
      </c>
      <c r="AO29" s="111">
        <f t="shared" si="7"/>
        <v>2</v>
      </c>
      <c r="AP29" s="111">
        <f t="shared" si="7"/>
        <v>2</v>
      </c>
      <c r="AQ29" s="111">
        <f t="shared" si="7"/>
        <v>1.75</v>
      </c>
      <c r="AR29" s="111">
        <f t="shared" si="7"/>
        <v>1.5</v>
      </c>
      <c r="AS29" s="111">
        <f t="shared" si="7"/>
        <v>1.5</v>
      </c>
      <c r="AT29" s="111">
        <f t="shared" si="7"/>
        <v>1.5</v>
      </c>
    </row>
    <row r="30" spans="1:46" s="113" customFormat="1" ht="14.5" customHeight="1" x14ac:dyDescent="0.25">
      <c r="A30" s="32">
        <v>0.75</v>
      </c>
      <c r="B30" s="110"/>
      <c r="C30" s="111">
        <f t="shared" ref="C30:S30" si="8">QUARTILE(C4:C26,3)</f>
        <v>1</v>
      </c>
      <c r="D30" s="111">
        <f t="shared" si="8"/>
        <v>2</v>
      </c>
      <c r="E30" s="111">
        <v>12.069444444444443</v>
      </c>
      <c r="F30" s="111">
        <f t="shared" si="8"/>
        <v>41.900000000000006</v>
      </c>
      <c r="G30" s="111">
        <f t="shared" si="8"/>
        <v>1.48</v>
      </c>
      <c r="H30" s="111">
        <f>QUARTILE(H4:H26,3)</f>
        <v>0.77400000000000002</v>
      </c>
      <c r="I30" s="111">
        <f t="shared" si="8"/>
        <v>0.35499999999999998</v>
      </c>
      <c r="J30" s="111">
        <f t="shared" si="8"/>
        <v>0.115</v>
      </c>
      <c r="K30" s="111">
        <f t="shared" ref="K30:L30" si="9">QUARTILE(K4:K26,3)</f>
        <v>0.26624999999999999</v>
      </c>
      <c r="L30" s="111">
        <f t="shared" si="9"/>
        <v>8.5100000000000009E-2</v>
      </c>
      <c r="M30" s="111">
        <f t="shared" si="8"/>
        <v>1</v>
      </c>
      <c r="N30" s="111">
        <f t="shared" si="8"/>
        <v>4.5</v>
      </c>
      <c r="O30" s="112">
        <f t="shared" si="8"/>
        <v>3.5</v>
      </c>
      <c r="P30" s="111">
        <f t="shared" si="8"/>
        <v>1</v>
      </c>
      <c r="Q30" s="111">
        <f t="shared" si="8"/>
        <v>1.5</v>
      </c>
      <c r="R30" s="111">
        <f t="shared" si="8"/>
        <v>1</v>
      </c>
      <c r="S30" s="111">
        <f t="shared" si="8"/>
        <v>1.5</v>
      </c>
      <c r="T30" s="111">
        <f t="shared" ref="T30:AT30" si="10">QUARTILE(T4:T26,3)</f>
        <v>1.5</v>
      </c>
      <c r="U30" s="111">
        <f t="shared" si="10"/>
        <v>1.5</v>
      </c>
      <c r="V30" s="111">
        <f t="shared" si="10"/>
        <v>2</v>
      </c>
      <c r="W30" s="111">
        <f t="shared" si="10"/>
        <v>1</v>
      </c>
      <c r="X30" s="111">
        <f t="shared" si="10"/>
        <v>0</v>
      </c>
      <c r="Y30" s="111">
        <f t="shared" si="10"/>
        <v>0</v>
      </c>
      <c r="Z30" s="111">
        <f t="shared" si="10"/>
        <v>3</v>
      </c>
      <c r="AA30" s="111">
        <f t="shared" si="10"/>
        <v>0</v>
      </c>
      <c r="AB30" s="111">
        <f t="shared" si="10"/>
        <v>0</v>
      </c>
      <c r="AC30" s="111">
        <f t="shared" si="10"/>
        <v>0</v>
      </c>
      <c r="AD30" s="111"/>
      <c r="AE30" s="111">
        <f t="shared" si="10"/>
        <v>0</v>
      </c>
      <c r="AF30" s="111">
        <f t="shared" si="10"/>
        <v>40</v>
      </c>
      <c r="AG30" s="111">
        <f t="shared" si="10"/>
        <v>55</v>
      </c>
      <c r="AH30" s="111"/>
      <c r="AI30" s="111">
        <f t="shared" si="10"/>
        <v>5</v>
      </c>
      <c r="AJ30" s="111"/>
      <c r="AK30" s="111">
        <f t="shared" si="10"/>
        <v>10</v>
      </c>
      <c r="AL30" s="111">
        <f t="shared" si="10"/>
        <v>2</v>
      </c>
      <c r="AM30" s="111">
        <f t="shared" si="10"/>
        <v>2</v>
      </c>
      <c r="AN30" s="111">
        <f t="shared" si="10"/>
        <v>2</v>
      </c>
      <c r="AO30" s="111">
        <f t="shared" si="10"/>
        <v>2</v>
      </c>
      <c r="AP30" s="111">
        <f t="shared" si="10"/>
        <v>2</v>
      </c>
      <c r="AQ30" s="111">
        <f t="shared" si="10"/>
        <v>2</v>
      </c>
      <c r="AR30" s="111">
        <f t="shared" si="10"/>
        <v>1.75</v>
      </c>
      <c r="AS30" s="111">
        <f t="shared" si="10"/>
        <v>1.5</v>
      </c>
      <c r="AT30" s="111">
        <f t="shared" si="10"/>
        <v>2</v>
      </c>
    </row>
    <row r="31" spans="1:46" s="115" customFormat="1" ht="14.5" customHeight="1" x14ac:dyDescent="0.35">
      <c r="I31" s="116"/>
      <c r="J31" s="116"/>
      <c r="K31" s="116"/>
      <c r="L31" s="116"/>
      <c r="N31" s="114"/>
      <c r="O31" s="117"/>
    </row>
    <row r="32" spans="1:46" s="113" customFormat="1" ht="14.5" customHeight="1" x14ac:dyDescent="0.35">
      <c r="I32" s="71"/>
      <c r="J32" s="67"/>
      <c r="K32" s="67"/>
      <c r="L32" s="67"/>
      <c r="M32" s="67"/>
      <c r="N32" s="118"/>
      <c r="O32" s="68"/>
    </row>
    <row r="33" spans="1:15" ht="14.5" customHeight="1" x14ac:dyDescent="0.35">
      <c r="A33" s="72" t="s">
        <v>125</v>
      </c>
      <c r="C33" s="130">
        <v>1</v>
      </c>
      <c r="D33" s="69">
        <v>0</v>
      </c>
      <c r="E33" s="153">
        <v>13.697222222222223</v>
      </c>
      <c r="F33" s="99">
        <v>71.599999999999994</v>
      </c>
      <c r="G33" s="99">
        <v>1.67</v>
      </c>
      <c r="H33" s="100">
        <v>0.87</v>
      </c>
      <c r="I33" s="80">
        <v>0.38400000000000001</v>
      </c>
      <c r="J33" s="81">
        <v>0.112</v>
      </c>
      <c r="K33" s="81">
        <f t="shared" ref="K33" si="11">I33*0.75</f>
        <v>0.28800000000000003</v>
      </c>
      <c r="L33" s="81">
        <f t="shared" ref="L33" si="12">J33*0.74</f>
        <v>8.2879999999999995E-2</v>
      </c>
      <c r="M33" s="67">
        <v>1</v>
      </c>
      <c r="N33" s="67">
        <v>5</v>
      </c>
      <c r="O33" s="68">
        <v>5</v>
      </c>
    </row>
    <row r="34" spans="1:15" ht="14.5" customHeight="1" x14ac:dyDescent="0.35">
      <c r="A34" s="72" t="s">
        <v>141</v>
      </c>
      <c r="C34" s="130">
        <v>1</v>
      </c>
      <c r="D34" s="69">
        <v>0</v>
      </c>
      <c r="E34" s="153">
        <v>13.052777777777777</v>
      </c>
      <c r="F34" s="119">
        <v>41.9</v>
      </c>
      <c r="G34" s="119">
        <v>1.58</v>
      </c>
      <c r="H34" s="100">
        <v>0.85</v>
      </c>
      <c r="I34" s="80">
        <v>0.38200000000000001</v>
      </c>
      <c r="J34" s="81">
        <v>0.122</v>
      </c>
      <c r="K34" s="81">
        <f t="shared" ref="K34:K55" si="13">I34*0.75</f>
        <v>0.28649999999999998</v>
      </c>
      <c r="L34" s="81">
        <f t="shared" ref="L34:L55" si="14">J34*0.74</f>
        <v>9.0279999999999999E-2</v>
      </c>
      <c r="M34" s="67">
        <v>0</v>
      </c>
      <c r="N34" s="67">
        <v>5</v>
      </c>
      <c r="O34" s="68">
        <v>3</v>
      </c>
    </row>
    <row r="35" spans="1:15" ht="14.5" customHeight="1" x14ac:dyDescent="0.35">
      <c r="A35" s="72" t="s">
        <v>142</v>
      </c>
      <c r="C35" s="130">
        <v>0</v>
      </c>
      <c r="D35" s="69">
        <v>0</v>
      </c>
      <c r="E35" s="153">
        <v>13.713888888888889</v>
      </c>
      <c r="F35" s="99">
        <v>38.200000000000003</v>
      </c>
      <c r="G35" s="99">
        <v>1.53</v>
      </c>
      <c r="H35" s="100">
        <v>0.8</v>
      </c>
      <c r="I35" s="80">
        <v>0.35499999999999998</v>
      </c>
      <c r="J35" s="81">
        <v>0.125</v>
      </c>
      <c r="K35" s="81">
        <f t="shared" si="13"/>
        <v>0.26624999999999999</v>
      </c>
      <c r="L35" s="81">
        <f t="shared" si="14"/>
        <v>9.2499999999999999E-2</v>
      </c>
      <c r="M35" s="67">
        <v>0</v>
      </c>
      <c r="N35" s="67">
        <v>8</v>
      </c>
      <c r="O35" s="68">
        <v>3</v>
      </c>
    </row>
    <row r="36" spans="1:15" ht="14.5" customHeight="1" x14ac:dyDescent="0.35">
      <c r="A36" s="72" t="s">
        <v>143</v>
      </c>
      <c r="C36" s="130">
        <v>1</v>
      </c>
      <c r="D36" s="69">
        <v>0</v>
      </c>
      <c r="E36" s="153">
        <v>10.919444444444444</v>
      </c>
      <c r="F36" s="99">
        <v>57</v>
      </c>
      <c r="G36" s="99">
        <v>1.3</v>
      </c>
      <c r="H36" s="100">
        <v>0.81499999999999995</v>
      </c>
      <c r="I36" s="80">
        <v>0.36799999999999999</v>
      </c>
      <c r="J36" s="81">
        <v>0.107</v>
      </c>
      <c r="K36" s="81">
        <f t="shared" si="13"/>
        <v>0.27600000000000002</v>
      </c>
      <c r="L36" s="81">
        <f t="shared" si="14"/>
        <v>7.918E-2</v>
      </c>
      <c r="M36" s="67">
        <v>1</v>
      </c>
      <c r="N36" s="67">
        <v>3</v>
      </c>
      <c r="O36" s="68">
        <v>3</v>
      </c>
    </row>
    <row r="37" spans="1:15" ht="14.5" customHeight="1" x14ac:dyDescent="0.35">
      <c r="A37" s="72" t="s">
        <v>144</v>
      </c>
      <c r="C37" s="130">
        <v>1</v>
      </c>
      <c r="D37" s="69">
        <v>0</v>
      </c>
      <c r="E37" s="153">
        <v>10.647222222222222</v>
      </c>
      <c r="F37" s="119">
        <v>33.200000000000003</v>
      </c>
      <c r="G37" s="119">
        <v>1.47</v>
      </c>
      <c r="H37" s="100">
        <v>0.752</v>
      </c>
      <c r="I37" s="80">
        <v>0.33500000000000002</v>
      </c>
      <c r="J37" s="81">
        <v>0.105</v>
      </c>
      <c r="K37" s="81">
        <f t="shared" si="13"/>
        <v>0.25125000000000003</v>
      </c>
      <c r="L37" s="81">
        <f t="shared" si="14"/>
        <v>7.7699999999999991E-2</v>
      </c>
      <c r="M37" s="67">
        <v>1</v>
      </c>
      <c r="N37" s="67">
        <v>4</v>
      </c>
      <c r="O37" s="68">
        <v>5</v>
      </c>
    </row>
    <row r="38" spans="1:15" ht="14.5" customHeight="1" x14ac:dyDescent="0.35">
      <c r="A38" s="72" t="s">
        <v>145</v>
      </c>
      <c r="C38" s="130">
        <v>1</v>
      </c>
      <c r="D38" s="69">
        <v>0</v>
      </c>
      <c r="E38" s="153">
        <v>10.841666666666667</v>
      </c>
      <c r="F38" s="119">
        <v>37</v>
      </c>
      <c r="G38" s="119">
        <v>1.31</v>
      </c>
      <c r="H38" s="100">
        <v>0.72499999999999998</v>
      </c>
      <c r="I38" s="80">
        <v>0.32400000000000001</v>
      </c>
      <c r="J38" s="81">
        <v>0.1</v>
      </c>
      <c r="K38" s="81">
        <f t="shared" si="13"/>
        <v>0.24299999999999999</v>
      </c>
      <c r="L38" s="81">
        <f t="shared" si="14"/>
        <v>7.3999999999999996E-2</v>
      </c>
      <c r="M38" s="67">
        <v>1</v>
      </c>
      <c r="N38" s="67">
        <v>2</v>
      </c>
      <c r="O38" s="68">
        <v>5</v>
      </c>
    </row>
    <row r="39" spans="1:15" ht="14.5" customHeight="1" x14ac:dyDescent="0.35">
      <c r="A39" s="72" t="s">
        <v>146</v>
      </c>
      <c r="C39" s="130">
        <v>1</v>
      </c>
      <c r="D39" s="69">
        <v>0</v>
      </c>
      <c r="E39" s="153">
        <v>10.411111111111111</v>
      </c>
      <c r="F39" s="119">
        <v>30.3</v>
      </c>
      <c r="G39" s="119">
        <v>1.4</v>
      </c>
      <c r="H39" s="100">
        <v>0.72899999999999998</v>
      </c>
      <c r="I39" s="80">
        <v>0.32600000000000001</v>
      </c>
      <c r="J39" s="81">
        <v>0.10199999999999999</v>
      </c>
      <c r="K39" s="81">
        <f t="shared" si="13"/>
        <v>0.2445</v>
      </c>
      <c r="L39" s="81">
        <f t="shared" si="14"/>
        <v>7.5479999999999992E-2</v>
      </c>
      <c r="M39" s="67">
        <v>1</v>
      </c>
      <c r="N39" s="67">
        <v>4</v>
      </c>
      <c r="O39" s="68">
        <v>6</v>
      </c>
    </row>
    <row r="40" spans="1:15" ht="14.5" customHeight="1" x14ac:dyDescent="0.35">
      <c r="A40" s="72" t="s">
        <v>126</v>
      </c>
      <c r="C40" s="130">
        <v>0</v>
      </c>
      <c r="D40" s="69">
        <v>0</v>
      </c>
      <c r="E40" s="153">
        <v>10.136111111111111</v>
      </c>
      <c r="F40" s="99">
        <v>34.4</v>
      </c>
      <c r="G40" s="99">
        <v>1.45</v>
      </c>
      <c r="H40" s="100">
        <v>0.78300000000000003</v>
      </c>
      <c r="I40" s="80">
        <v>0.34</v>
      </c>
      <c r="J40" s="81">
        <v>0.11</v>
      </c>
      <c r="K40" s="81">
        <f t="shared" si="13"/>
        <v>0.255</v>
      </c>
      <c r="L40" s="81">
        <f t="shared" si="14"/>
        <v>8.14E-2</v>
      </c>
      <c r="M40" s="67">
        <v>1</v>
      </c>
      <c r="N40" s="67">
        <v>3</v>
      </c>
      <c r="O40" s="68">
        <v>3</v>
      </c>
    </row>
    <row r="41" spans="1:15" ht="14.5" customHeight="1" x14ac:dyDescent="0.35">
      <c r="A41" s="72" t="s">
        <v>147</v>
      </c>
      <c r="C41" s="130">
        <v>1</v>
      </c>
      <c r="D41" s="69">
        <v>0</v>
      </c>
      <c r="E41" s="153">
        <v>10.025</v>
      </c>
      <c r="F41" s="119">
        <v>22.6</v>
      </c>
      <c r="G41" s="119">
        <v>1.31</v>
      </c>
      <c r="H41" s="100">
        <v>0.67900000000000005</v>
      </c>
      <c r="I41" s="80">
        <v>0.30299999999999999</v>
      </c>
      <c r="J41" s="81">
        <v>9.2999999999999999E-2</v>
      </c>
      <c r="K41" s="81">
        <f t="shared" si="13"/>
        <v>0.22725000000000001</v>
      </c>
      <c r="L41" s="81">
        <f t="shared" si="14"/>
        <v>6.8819999999999992E-2</v>
      </c>
      <c r="M41" s="67">
        <v>1</v>
      </c>
      <c r="N41" s="67">
        <v>4</v>
      </c>
      <c r="O41" s="68">
        <v>5</v>
      </c>
    </row>
    <row r="42" spans="1:15" ht="14.5" customHeight="1" x14ac:dyDescent="0.35">
      <c r="A42" s="72" t="s">
        <v>148</v>
      </c>
      <c r="C42" s="130">
        <v>1</v>
      </c>
      <c r="D42" s="69">
        <v>0</v>
      </c>
      <c r="E42" s="153">
        <v>10.03888888888889</v>
      </c>
      <c r="F42" s="99">
        <v>37.799999999999997</v>
      </c>
      <c r="G42" s="99">
        <v>1.41</v>
      </c>
      <c r="H42" s="100">
        <v>0.75</v>
      </c>
      <c r="I42" s="80">
        <v>0.33</v>
      </c>
      <c r="J42" s="81">
        <v>0.1</v>
      </c>
      <c r="K42" s="81">
        <f t="shared" si="13"/>
        <v>0.2475</v>
      </c>
      <c r="L42" s="81">
        <f t="shared" si="14"/>
        <v>7.3999999999999996E-2</v>
      </c>
      <c r="M42" s="67">
        <v>1</v>
      </c>
      <c r="N42" s="67">
        <v>2</v>
      </c>
      <c r="O42" s="68">
        <v>3</v>
      </c>
    </row>
    <row r="43" spans="1:15" ht="14.5" customHeight="1" x14ac:dyDescent="0.35">
      <c r="A43" s="72" t="s">
        <v>127</v>
      </c>
      <c r="C43" s="130">
        <v>0</v>
      </c>
      <c r="D43" s="69">
        <v>0</v>
      </c>
      <c r="E43" s="153">
        <v>8.6138888888888889</v>
      </c>
      <c r="F43" s="99">
        <v>31.9</v>
      </c>
      <c r="G43" s="99">
        <v>1.34</v>
      </c>
      <c r="H43" s="100">
        <v>0.69</v>
      </c>
      <c r="I43" s="80">
        <v>0.307</v>
      </c>
      <c r="J43" s="81">
        <v>0.10199999999999999</v>
      </c>
      <c r="K43" s="81">
        <f t="shared" si="13"/>
        <v>0.23025000000000001</v>
      </c>
      <c r="L43" s="81">
        <f t="shared" si="14"/>
        <v>7.5479999999999992E-2</v>
      </c>
      <c r="M43" s="67">
        <v>1</v>
      </c>
      <c r="N43" s="67">
        <v>4</v>
      </c>
      <c r="O43" s="68">
        <v>1</v>
      </c>
    </row>
    <row r="44" spans="1:15" ht="14.5" customHeight="1" x14ac:dyDescent="0.35">
      <c r="A44" s="72" t="s">
        <v>128</v>
      </c>
      <c r="C44" s="130">
        <v>0</v>
      </c>
      <c r="D44" s="69">
        <v>0</v>
      </c>
      <c r="E44" s="153">
        <v>8.5527777777777771</v>
      </c>
      <c r="F44" s="99">
        <v>27.5</v>
      </c>
      <c r="G44" s="99">
        <v>1.34</v>
      </c>
      <c r="H44" s="100">
        <v>0.66500000000000004</v>
      </c>
      <c r="I44" s="80">
        <v>0.28499999999999998</v>
      </c>
      <c r="J44" s="81">
        <v>9.7000000000000003E-2</v>
      </c>
      <c r="K44" s="81">
        <f t="shared" si="13"/>
        <v>0.21375</v>
      </c>
      <c r="L44" s="81">
        <f t="shared" si="14"/>
        <v>7.1779999999999997E-2</v>
      </c>
      <c r="M44" s="67">
        <v>1</v>
      </c>
      <c r="N44" s="67">
        <v>1</v>
      </c>
      <c r="O44" s="68">
        <v>3</v>
      </c>
    </row>
    <row r="45" spans="1:15" ht="14.5" customHeight="1" x14ac:dyDescent="0.35">
      <c r="A45" s="72" t="s">
        <v>129</v>
      </c>
      <c r="C45" s="130">
        <v>0</v>
      </c>
      <c r="D45" s="69">
        <v>0</v>
      </c>
      <c r="E45" s="153">
        <v>7.927777777777778</v>
      </c>
      <c r="F45" s="119">
        <v>29.9</v>
      </c>
      <c r="G45" s="119">
        <v>1.33</v>
      </c>
      <c r="H45" s="100">
        <v>0.66200000000000003</v>
      </c>
      <c r="I45" s="80">
        <v>0.28599999999999998</v>
      </c>
      <c r="J45" s="81">
        <v>0.111</v>
      </c>
      <c r="K45" s="81">
        <f t="shared" si="13"/>
        <v>0.21449999999999997</v>
      </c>
      <c r="L45" s="81">
        <f t="shared" si="14"/>
        <v>8.2140000000000005E-2</v>
      </c>
      <c r="M45" s="67">
        <v>1</v>
      </c>
      <c r="N45" s="67">
        <v>5</v>
      </c>
      <c r="O45" s="68">
        <v>5</v>
      </c>
    </row>
    <row r="46" spans="1:15" ht="14.5" customHeight="1" x14ac:dyDescent="0.35">
      <c r="A46" s="72" t="s">
        <v>130</v>
      </c>
      <c r="C46" s="130">
        <v>1</v>
      </c>
      <c r="D46" s="69">
        <v>0</v>
      </c>
      <c r="E46" s="153">
        <v>9.1722222222222225</v>
      </c>
      <c r="F46" s="99">
        <v>30.3</v>
      </c>
      <c r="G46" s="99">
        <v>1.36</v>
      </c>
      <c r="H46" s="100">
        <v>0.69499999999999995</v>
      </c>
      <c r="I46" s="80">
        <v>0.3</v>
      </c>
      <c r="J46" s="81">
        <v>0.1</v>
      </c>
      <c r="K46" s="81">
        <f t="shared" si="13"/>
        <v>0.22499999999999998</v>
      </c>
      <c r="L46" s="81">
        <f t="shared" si="14"/>
        <v>7.3999999999999996E-2</v>
      </c>
      <c r="M46" s="67">
        <v>1</v>
      </c>
      <c r="N46" s="67">
        <v>7</v>
      </c>
      <c r="O46" s="68">
        <v>4</v>
      </c>
    </row>
    <row r="47" spans="1:15" ht="14.5" customHeight="1" x14ac:dyDescent="0.35">
      <c r="A47" s="72" t="s">
        <v>131</v>
      </c>
      <c r="C47" s="130">
        <v>0</v>
      </c>
      <c r="D47" s="69">
        <v>0</v>
      </c>
      <c r="E47" s="153">
        <v>7.3</v>
      </c>
      <c r="F47" s="99">
        <v>23</v>
      </c>
      <c r="G47" s="99">
        <v>1.27</v>
      </c>
      <c r="H47" s="100">
        <v>0.64</v>
      </c>
      <c r="I47" s="80">
        <v>0.30299999999999999</v>
      </c>
      <c r="J47" s="81">
        <v>8.2000000000000003E-2</v>
      </c>
      <c r="K47" s="81">
        <f t="shared" si="13"/>
        <v>0.22725000000000001</v>
      </c>
      <c r="L47" s="81">
        <f t="shared" si="14"/>
        <v>6.0680000000000005E-2</v>
      </c>
      <c r="M47" s="67">
        <v>0</v>
      </c>
      <c r="N47" s="67">
        <v>3</v>
      </c>
      <c r="O47" s="68">
        <v>3</v>
      </c>
    </row>
    <row r="48" spans="1:15" ht="14.5" customHeight="1" x14ac:dyDescent="0.35">
      <c r="A48" s="72" t="s">
        <v>132</v>
      </c>
      <c r="C48" s="130">
        <v>0</v>
      </c>
      <c r="D48" s="69">
        <v>0</v>
      </c>
      <c r="E48" s="153">
        <v>11.933333333333334</v>
      </c>
      <c r="F48" s="101">
        <v>39.9</v>
      </c>
      <c r="G48" s="99">
        <v>1.53</v>
      </c>
      <c r="H48" s="100">
        <v>0.83499999999999996</v>
      </c>
      <c r="I48" s="102">
        <v>0.36499999999999999</v>
      </c>
      <c r="J48" s="58">
        <v>0.12</v>
      </c>
      <c r="K48" s="81">
        <f t="shared" si="13"/>
        <v>0.27374999999999999</v>
      </c>
      <c r="L48" s="81">
        <f t="shared" si="14"/>
        <v>8.879999999999999E-2</v>
      </c>
      <c r="M48" s="61">
        <v>1</v>
      </c>
      <c r="N48" s="67">
        <v>6</v>
      </c>
      <c r="O48" s="68">
        <v>5</v>
      </c>
    </row>
    <row r="49" spans="1:15" ht="14.5" customHeight="1" x14ac:dyDescent="0.35">
      <c r="A49" s="72" t="s">
        <v>133</v>
      </c>
      <c r="C49" s="130">
        <v>0</v>
      </c>
      <c r="D49" s="69">
        <v>0</v>
      </c>
      <c r="E49" s="153">
        <v>11.947222222222223</v>
      </c>
      <c r="F49" s="101">
        <v>46.4</v>
      </c>
      <c r="G49" s="101">
        <v>1.59</v>
      </c>
      <c r="H49" s="100">
        <v>0.80700000000000005</v>
      </c>
      <c r="I49" s="80">
        <v>0.34</v>
      </c>
      <c r="J49" s="81">
        <v>0.13</v>
      </c>
      <c r="K49" s="81">
        <f t="shared" si="13"/>
        <v>0.255</v>
      </c>
      <c r="L49" s="81">
        <f t="shared" si="14"/>
        <v>9.6200000000000008E-2</v>
      </c>
      <c r="M49" s="67">
        <v>0</v>
      </c>
      <c r="N49" s="67">
        <v>5</v>
      </c>
      <c r="O49" s="68">
        <v>5</v>
      </c>
    </row>
    <row r="50" spans="1:15" ht="14.5" customHeight="1" x14ac:dyDescent="0.35">
      <c r="A50" s="72" t="s">
        <v>134</v>
      </c>
      <c r="C50" s="130">
        <v>0</v>
      </c>
      <c r="D50" s="69">
        <v>0</v>
      </c>
      <c r="E50" s="153">
        <v>15.441666666666666</v>
      </c>
      <c r="F50" s="101">
        <v>50.4</v>
      </c>
      <c r="G50" s="101">
        <v>1.66</v>
      </c>
      <c r="H50" s="100">
        <v>0.86499999999999999</v>
      </c>
      <c r="I50" s="102">
        <v>0.36</v>
      </c>
      <c r="J50" s="58">
        <v>0.12</v>
      </c>
      <c r="K50" s="81">
        <f t="shared" si="13"/>
        <v>0.27</v>
      </c>
      <c r="L50" s="81">
        <f t="shared" si="14"/>
        <v>8.879999999999999E-2</v>
      </c>
      <c r="M50" s="67">
        <v>1</v>
      </c>
      <c r="N50" s="67">
        <v>6</v>
      </c>
      <c r="O50" s="68">
        <v>9</v>
      </c>
    </row>
    <row r="51" spans="1:15" ht="14.5" customHeight="1" x14ac:dyDescent="0.35">
      <c r="A51" s="72" t="s">
        <v>135</v>
      </c>
      <c r="C51" s="130">
        <v>1</v>
      </c>
      <c r="D51" s="69">
        <v>0</v>
      </c>
      <c r="E51" s="153">
        <v>7.7972222222222225</v>
      </c>
      <c r="F51" s="101">
        <v>27.4</v>
      </c>
      <c r="G51" s="101">
        <v>1.26</v>
      </c>
      <c r="H51" s="100">
        <v>0.61499999999999999</v>
      </c>
      <c r="I51" s="100">
        <v>0.27</v>
      </c>
      <c r="J51" s="58">
        <v>9.5000000000000001E-2</v>
      </c>
      <c r="K51" s="81">
        <f t="shared" si="13"/>
        <v>0.20250000000000001</v>
      </c>
      <c r="L51" s="81">
        <f t="shared" si="14"/>
        <v>7.0300000000000001E-2</v>
      </c>
      <c r="M51" s="67">
        <v>1</v>
      </c>
      <c r="N51" s="67">
        <v>8</v>
      </c>
      <c r="O51" s="68">
        <v>10</v>
      </c>
    </row>
    <row r="52" spans="1:15" ht="14.5" customHeight="1" x14ac:dyDescent="0.35">
      <c r="A52" s="72" t="s">
        <v>136</v>
      </c>
      <c r="C52" s="130">
        <v>0</v>
      </c>
      <c r="D52" s="69">
        <v>0</v>
      </c>
      <c r="E52" s="153">
        <v>6.2861111111111114</v>
      </c>
      <c r="F52" s="101">
        <v>21.9</v>
      </c>
      <c r="G52" s="101">
        <v>1.18</v>
      </c>
      <c r="H52" s="100">
        <v>0.56699999999999995</v>
      </c>
      <c r="I52" s="102">
        <v>0.245</v>
      </c>
      <c r="J52" s="58">
        <v>0.1</v>
      </c>
      <c r="K52" s="81">
        <f t="shared" si="13"/>
        <v>0.18375</v>
      </c>
      <c r="L52" s="81">
        <f t="shared" si="14"/>
        <v>7.3999999999999996E-2</v>
      </c>
      <c r="M52" s="67">
        <v>0</v>
      </c>
      <c r="N52" s="67">
        <v>9</v>
      </c>
      <c r="O52" s="68">
        <v>6</v>
      </c>
    </row>
    <row r="53" spans="1:15" ht="14.5" customHeight="1" x14ac:dyDescent="0.35">
      <c r="A53" s="72" t="s">
        <v>124</v>
      </c>
      <c r="C53" s="130">
        <v>1</v>
      </c>
      <c r="D53" s="69">
        <v>0</v>
      </c>
      <c r="E53" s="153">
        <v>8.2888888888888896</v>
      </c>
      <c r="F53" s="101">
        <v>29.6</v>
      </c>
      <c r="G53" s="101">
        <v>1.29</v>
      </c>
      <c r="H53" s="100">
        <v>0.63</v>
      </c>
      <c r="I53" s="80">
        <v>0.3</v>
      </c>
      <c r="J53" s="81">
        <v>0.1</v>
      </c>
      <c r="K53" s="81">
        <f t="shared" si="13"/>
        <v>0.22499999999999998</v>
      </c>
      <c r="L53" s="81">
        <f t="shared" si="14"/>
        <v>7.3999999999999996E-2</v>
      </c>
      <c r="M53" s="61">
        <v>1</v>
      </c>
      <c r="N53" s="67">
        <v>5</v>
      </c>
      <c r="O53" s="68">
        <v>5</v>
      </c>
    </row>
    <row r="54" spans="1:15" ht="14.5" customHeight="1" x14ac:dyDescent="0.35">
      <c r="A54" s="72" t="s">
        <v>122</v>
      </c>
      <c r="C54" s="130">
        <v>1</v>
      </c>
      <c r="D54" s="69">
        <v>0</v>
      </c>
      <c r="E54" s="153">
        <v>8.6999999999999993</v>
      </c>
      <c r="F54" s="101">
        <v>27.3</v>
      </c>
      <c r="G54" s="101">
        <v>1.31</v>
      </c>
      <c r="H54" s="100">
        <v>0.63</v>
      </c>
      <c r="I54" s="80">
        <v>0.28499999999999998</v>
      </c>
      <c r="J54" s="81">
        <v>0.1</v>
      </c>
      <c r="K54" s="81">
        <f t="shared" si="13"/>
        <v>0.21375</v>
      </c>
      <c r="L54" s="81">
        <f t="shared" si="14"/>
        <v>7.3999999999999996E-2</v>
      </c>
      <c r="M54" s="61">
        <v>1</v>
      </c>
      <c r="N54" s="67">
        <v>5</v>
      </c>
      <c r="O54" s="68">
        <v>6</v>
      </c>
    </row>
    <row r="55" spans="1:15" ht="14.5" customHeight="1" x14ac:dyDescent="0.35">
      <c r="A55" s="72" t="s">
        <v>123</v>
      </c>
      <c r="C55" s="130">
        <v>0</v>
      </c>
      <c r="D55" s="69">
        <v>0</v>
      </c>
      <c r="E55" s="153">
        <v>8.3194444444444446</v>
      </c>
      <c r="F55" s="101">
        <v>25.6</v>
      </c>
      <c r="G55" s="101">
        <v>1.32</v>
      </c>
      <c r="H55" s="100">
        <v>0.64900000000000002</v>
      </c>
      <c r="I55" s="102">
        <v>0.28499999999999998</v>
      </c>
      <c r="J55" s="58">
        <v>0.107</v>
      </c>
      <c r="K55" s="81">
        <f t="shared" si="13"/>
        <v>0.21375</v>
      </c>
      <c r="L55" s="81">
        <f t="shared" si="14"/>
        <v>7.918E-2</v>
      </c>
      <c r="M55" s="67">
        <v>0</v>
      </c>
      <c r="N55" s="67">
        <v>8</v>
      </c>
      <c r="O55" s="68">
        <v>5</v>
      </c>
    </row>
    <row r="56" spans="1:15" ht="14.5" customHeight="1" x14ac:dyDescent="0.35">
      <c r="A56" s="61"/>
      <c r="F56" s="120"/>
      <c r="G56" s="101"/>
      <c r="H56" s="100"/>
      <c r="I56" s="80"/>
      <c r="J56" s="81"/>
      <c r="K56" s="81"/>
      <c r="L56" s="81"/>
      <c r="M56" s="67"/>
      <c r="N56" s="67"/>
      <c r="O56" s="68"/>
    </row>
    <row r="57" spans="1:15" s="113" customFormat="1" ht="14.5" customHeight="1" x14ac:dyDescent="0.25">
      <c r="A57" s="32">
        <v>0.25</v>
      </c>
      <c r="B57" s="110"/>
      <c r="C57" s="111">
        <f t="shared" ref="C57:O57" si="15">QUARTILE(C33:C55,1)</f>
        <v>0</v>
      </c>
      <c r="D57" s="111">
        <f t="shared" si="15"/>
        <v>0</v>
      </c>
      <c r="E57" s="111">
        <v>8.43611111111111</v>
      </c>
      <c r="F57" s="111">
        <f t="shared" si="15"/>
        <v>27.45</v>
      </c>
      <c r="G57" s="111">
        <f t="shared" si="15"/>
        <v>1.31</v>
      </c>
      <c r="H57" s="111">
        <f>QUARTILE(H33:H55,1)</f>
        <v>0.65549999999999997</v>
      </c>
      <c r="I57" s="111">
        <f t="shared" si="15"/>
        <v>0.29299999999999998</v>
      </c>
      <c r="J57" s="111">
        <f t="shared" si="15"/>
        <v>0.1</v>
      </c>
      <c r="K57" s="111">
        <f t="shared" ref="K57:L57" si="16">QUARTILE(K33:K55,1)</f>
        <v>0.21974999999999997</v>
      </c>
      <c r="L57" s="111">
        <f t="shared" si="16"/>
        <v>7.3999999999999996E-2</v>
      </c>
      <c r="M57" s="111">
        <f t="shared" si="15"/>
        <v>0.5</v>
      </c>
      <c r="N57" s="111">
        <f t="shared" si="15"/>
        <v>3.5</v>
      </c>
      <c r="O57" s="112">
        <f t="shared" si="15"/>
        <v>3</v>
      </c>
    </row>
    <row r="58" spans="1:15" s="113" customFormat="1" ht="14.5" customHeight="1" x14ac:dyDescent="0.25">
      <c r="A58" s="6" t="s">
        <v>61</v>
      </c>
      <c r="B58" s="110"/>
      <c r="C58" s="111">
        <f t="shared" ref="C58:O58" si="17">MEDIAN(C33:C55)</f>
        <v>1</v>
      </c>
      <c r="D58" s="111">
        <f t="shared" si="17"/>
        <v>0</v>
      </c>
      <c r="E58" s="111">
        <v>10.03888888888889</v>
      </c>
      <c r="F58" s="111">
        <f t="shared" si="17"/>
        <v>31.9</v>
      </c>
      <c r="G58" s="111">
        <f t="shared" si="17"/>
        <v>1.34</v>
      </c>
      <c r="H58" s="111">
        <f>MEDIAN(H33:H55)</f>
        <v>0.72499999999999998</v>
      </c>
      <c r="I58" s="111">
        <f t="shared" si="17"/>
        <v>0.32400000000000001</v>
      </c>
      <c r="J58" s="111">
        <f t="shared" si="17"/>
        <v>0.10199999999999999</v>
      </c>
      <c r="K58" s="111">
        <f t="shared" ref="K58:L58" si="18">MEDIAN(K33:K55)</f>
        <v>0.24299999999999999</v>
      </c>
      <c r="L58" s="111">
        <f t="shared" si="18"/>
        <v>7.5479999999999992E-2</v>
      </c>
      <c r="M58" s="111">
        <f t="shared" si="17"/>
        <v>1</v>
      </c>
      <c r="N58" s="111">
        <f t="shared" si="17"/>
        <v>5</v>
      </c>
      <c r="O58" s="112">
        <f t="shared" si="17"/>
        <v>5</v>
      </c>
    </row>
    <row r="59" spans="1:15" s="113" customFormat="1" ht="14.5" customHeight="1" x14ac:dyDescent="0.25">
      <c r="A59" s="32">
        <v>0.75</v>
      </c>
      <c r="B59" s="110"/>
      <c r="C59" s="111">
        <f>QUARTILE(C33:C55,3)</f>
        <v>1</v>
      </c>
      <c r="D59" s="111">
        <f t="shared" ref="D59:O59" si="19">QUARTILE(D33:D55,3)</f>
        <v>0</v>
      </c>
      <c r="E59" s="111">
        <v>11.426388888888889</v>
      </c>
      <c r="F59" s="111">
        <f t="shared" si="19"/>
        <v>39.049999999999997</v>
      </c>
      <c r="G59" s="111">
        <f t="shared" si="19"/>
        <v>1.5</v>
      </c>
      <c r="H59" s="111">
        <f>QUARTILE(H33:H55,3)</f>
        <v>0.8035000000000001</v>
      </c>
      <c r="I59" s="111">
        <f t="shared" si="19"/>
        <v>0.34750000000000003</v>
      </c>
      <c r="J59" s="111">
        <f t="shared" si="19"/>
        <v>0.1115</v>
      </c>
      <c r="K59" s="111">
        <f t="shared" ref="K59:L59" si="20">QUARTILE(K33:K55,3)</f>
        <v>0.260625</v>
      </c>
      <c r="L59" s="111">
        <f t="shared" si="20"/>
        <v>8.251E-2</v>
      </c>
      <c r="M59" s="111">
        <f t="shared" si="19"/>
        <v>1</v>
      </c>
      <c r="N59" s="111">
        <f t="shared" si="19"/>
        <v>6</v>
      </c>
      <c r="O59" s="112">
        <f t="shared" si="19"/>
        <v>5</v>
      </c>
    </row>
    <row r="60" spans="1:15" s="121" customFormat="1" ht="14.5" customHeight="1" x14ac:dyDescent="0.35">
      <c r="A60" s="115"/>
      <c r="E60" s="115"/>
      <c r="H60" s="115"/>
      <c r="I60" s="122"/>
      <c r="J60" s="122"/>
      <c r="K60" s="116"/>
      <c r="L60" s="116"/>
      <c r="O60" s="129"/>
    </row>
    <row r="61" spans="1:15" s="87" customFormat="1" x14ac:dyDescent="0.35">
      <c r="I61" s="67"/>
      <c r="J61" s="67"/>
      <c r="K61" s="67"/>
      <c r="L61" s="67"/>
      <c r="M61" s="67"/>
      <c r="N61" s="67"/>
      <c r="O61" s="67"/>
    </row>
    <row r="62" spans="1:15" x14ac:dyDescent="0.35">
      <c r="A62" s="71"/>
      <c r="I62" s="67"/>
      <c r="M62" s="67"/>
      <c r="N62" s="67"/>
      <c r="O62" s="67"/>
    </row>
    <row r="63" spans="1:15" x14ac:dyDescent="0.35">
      <c r="A63" s="71"/>
    </row>
    <row r="64" spans="1:15" x14ac:dyDescent="0.35">
      <c r="A64" s="71"/>
    </row>
    <row r="65" spans="1:1" x14ac:dyDescent="0.35">
      <c r="A65" s="71"/>
    </row>
    <row r="66" spans="1:1" x14ac:dyDescent="0.35">
      <c r="A66" s="71"/>
    </row>
  </sheetData>
  <mergeCells count="2">
    <mergeCell ref="AI2:AI3"/>
    <mergeCell ref="AJ2:AJ3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0"/>
  <sheetViews>
    <sheetView topLeftCell="A40" zoomScale="80" zoomScaleNormal="80" workbookViewId="0">
      <selection activeCell="AB66" sqref="AB66"/>
    </sheetView>
  </sheetViews>
  <sheetFormatPr defaultColWidth="8.7265625" defaultRowHeight="10.5" x14ac:dyDescent="0.25"/>
  <cols>
    <col min="1" max="1" width="17.453125" style="12" customWidth="1"/>
    <col min="2" max="2" width="10.1796875" style="17" customWidth="1"/>
    <col min="3" max="7" width="8.7265625" style="1"/>
    <col min="8" max="8" width="8.7265625" style="17"/>
    <col min="9" max="9" width="8.7265625" style="12"/>
    <col min="10" max="14" width="8.7265625" style="1"/>
    <col min="15" max="15" width="8.7265625" style="17"/>
    <col min="16" max="16" width="8.7265625" style="12"/>
    <col min="17" max="21" width="8.7265625" style="1"/>
    <col min="22" max="22" width="8.7265625" style="17"/>
    <col min="23" max="23" width="8.7265625" style="12"/>
    <col min="24" max="28" width="8.7265625" style="1"/>
    <col min="29" max="29" width="8.7265625" style="17"/>
    <col min="30" max="30" width="8.7265625" style="12"/>
    <col min="31" max="16384" width="8.7265625" style="1"/>
  </cols>
  <sheetData>
    <row r="1" spans="1:30" s="3" customFormat="1" ht="14.5" customHeight="1" x14ac:dyDescent="0.25">
      <c r="A1" s="10" t="s">
        <v>0</v>
      </c>
      <c r="B1" s="22" t="s">
        <v>36</v>
      </c>
      <c r="C1" s="3" t="s">
        <v>44</v>
      </c>
      <c r="H1" s="22"/>
      <c r="I1" s="10"/>
      <c r="J1" s="3" t="s">
        <v>47</v>
      </c>
      <c r="O1" s="22"/>
      <c r="P1" s="10"/>
      <c r="Q1" s="3" t="s">
        <v>48</v>
      </c>
      <c r="V1" s="22"/>
      <c r="W1" s="10"/>
      <c r="X1" s="3" t="s">
        <v>49</v>
      </c>
      <c r="AC1" s="22"/>
      <c r="AD1" s="10"/>
    </row>
    <row r="2" spans="1:30" s="2" customFormat="1" ht="14.5" customHeight="1" x14ac:dyDescent="0.25">
      <c r="A2" s="11"/>
      <c r="B2" s="23" t="s">
        <v>94</v>
      </c>
      <c r="C2" s="39" t="s">
        <v>74</v>
      </c>
      <c r="D2" s="39" t="s">
        <v>74</v>
      </c>
      <c r="E2" s="39" t="s">
        <v>74</v>
      </c>
      <c r="F2" s="39" t="s">
        <v>75</v>
      </c>
      <c r="G2" s="39" t="s">
        <v>76</v>
      </c>
      <c r="H2" s="144" t="s">
        <v>77</v>
      </c>
      <c r="I2" s="135" t="s">
        <v>151</v>
      </c>
      <c r="J2" s="39" t="s">
        <v>74</v>
      </c>
      <c r="K2" s="39" t="s">
        <v>74</v>
      </c>
      <c r="L2" s="39" t="s">
        <v>74</v>
      </c>
      <c r="M2" s="39" t="s">
        <v>75</v>
      </c>
      <c r="N2" s="39" t="s">
        <v>76</v>
      </c>
      <c r="O2" s="144" t="s">
        <v>77</v>
      </c>
      <c r="P2" s="135" t="s">
        <v>151</v>
      </c>
      <c r="Q2" s="39" t="s">
        <v>74</v>
      </c>
      <c r="R2" s="39" t="s">
        <v>74</v>
      </c>
      <c r="S2" s="39" t="s">
        <v>74</v>
      </c>
      <c r="T2" s="39" t="s">
        <v>75</v>
      </c>
      <c r="U2" s="39" t="s">
        <v>76</v>
      </c>
      <c r="V2" s="144" t="s">
        <v>77</v>
      </c>
      <c r="W2" s="135" t="s">
        <v>151</v>
      </c>
      <c r="X2" s="39" t="s">
        <v>74</v>
      </c>
      <c r="Y2" s="39" t="s">
        <v>74</v>
      </c>
      <c r="Z2" s="39" t="s">
        <v>74</v>
      </c>
      <c r="AA2" s="39" t="s">
        <v>75</v>
      </c>
      <c r="AB2" s="39" t="s">
        <v>76</v>
      </c>
      <c r="AC2" s="144" t="s">
        <v>77</v>
      </c>
      <c r="AD2" s="135" t="s">
        <v>151</v>
      </c>
    </row>
    <row r="3" spans="1:30" ht="14.5" customHeight="1" x14ac:dyDescent="0.25">
      <c r="B3" s="12"/>
    </row>
    <row r="4" spans="1:30" ht="14.5" customHeight="1" x14ac:dyDescent="0.25">
      <c r="A4" s="125" t="s">
        <v>99</v>
      </c>
      <c r="B4" s="68">
        <v>1</v>
      </c>
      <c r="C4" s="8">
        <v>26.698399999999999</v>
      </c>
      <c r="D4" s="8">
        <v>75.645499999999998</v>
      </c>
      <c r="E4" s="8">
        <v>71.168700000000001</v>
      </c>
      <c r="F4" s="8">
        <f>MAX(C4:E4)</f>
        <v>75.645499999999998</v>
      </c>
      <c r="G4" s="8">
        <f>(F4*'Subject information'!K4)</f>
        <v>17.871249375000001</v>
      </c>
      <c r="H4" s="24">
        <f>G4/'Subject information'!F4</f>
        <v>0.73848137913223144</v>
      </c>
      <c r="I4" s="13">
        <f>(AVERAGE(C4:E4)*'Subject information'!K4)/'Subject information'!F4</f>
        <v>0.56463294421487609</v>
      </c>
      <c r="J4" s="8">
        <v>8.8994999999999997</v>
      </c>
      <c r="K4" s="8">
        <v>17.798999999999999</v>
      </c>
      <c r="L4" s="8">
        <v>31.148199999999999</v>
      </c>
      <c r="M4" s="8">
        <f>MAX(J4:L4)</f>
        <v>31.148199999999999</v>
      </c>
      <c r="N4" s="8">
        <f>(M4*'Subject information'!K4)</f>
        <v>7.3587622500000007</v>
      </c>
      <c r="O4" s="24">
        <f>N4/'Subject information'!F4</f>
        <v>0.30408108471074385</v>
      </c>
      <c r="P4" s="13">
        <f>(AVERAGE(J4:L4)*'Subject information'!K4)/'Subject information'!F4</f>
        <v>0.18824081095041323</v>
      </c>
      <c r="Q4" s="8">
        <v>35.597900000000003</v>
      </c>
      <c r="R4" s="8">
        <v>40.047600000000003</v>
      </c>
      <c r="S4" s="8">
        <v>40.047600000000003</v>
      </c>
      <c r="T4" s="8">
        <f>MAX(Q4:S4)</f>
        <v>40.047600000000003</v>
      </c>
      <c r="U4" s="8">
        <f>(T4*'Subject information'!L4)</f>
        <v>3.4969564320000002</v>
      </c>
      <c r="V4" s="24">
        <f>U4/'Subject information'!F4</f>
        <v>0.14450233190082645</v>
      </c>
      <c r="W4" s="13">
        <f>(AVERAGE(Q4:S4)*'Subject information'!L4)/'Subject information'!F4</f>
        <v>0.13915043377410466</v>
      </c>
      <c r="X4" s="8">
        <v>106.7937</v>
      </c>
      <c r="Y4" s="8">
        <v>111.24339999999999</v>
      </c>
      <c r="Z4" s="8">
        <v>124.5014</v>
      </c>
      <c r="AA4" s="8">
        <f>MAX(X4:Z4)</f>
        <v>124.5014</v>
      </c>
      <c r="AB4" s="8">
        <f>(AA4*'Subject information'!L4)</f>
        <v>10.871462248</v>
      </c>
      <c r="AC4" s="24">
        <f>AB4/'Subject information'!F4</f>
        <v>0.44923397719008268</v>
      </c>
      <c r="AD4" s="13">
        <f>(AVERAGE(X4:Z4)*'Subject information'!L4)/'Subject information'!F4</f>
        <v>0.41198983223140495</v>
      </c>
    </row>
    <row r="5" spans="1:30" ht="14.5" customHeight="1" x14ac:dyDescent="0.25">
      <c r="A5" s="155" t="s">
        <v>100</v>
      </c>
      <c r="B5" s="68">
        <v>0</v>
      </c>
      <c r="C5" s="8">
        <v>66.6982</v>
      </c>
      <c r="D5" s="8">
        <v>80.095299999999995</v>
      </c>
      <c r="E5" s="8">
        <v>106.71</v>
      </c>
      <c r="F5" s="8">
        <f t="shared" ref="F5:F18" si="0">MAX(C5:E5)</f>
        <v>106.71</v>
      </c>
      <c r="G5" s="8">
        <f>(F5*'Subject information'!K5)</f>
        <v>25.850497499999999</v>
      </c>
      <c r="H5" s="24">
        <f>G5/'Subject information'!F5</f>
        <v>0.7241035714285714</v>
      </c>
      <c r="I5" s="13">
        <f>(AVERAGE(C5:E5)*'Subject information'!K5)/'Subject information'!F5</f>
        <v>0.57340077380952381</v>
      </c>
      <c r="J5" s="8">
        <v>17.798999999999999</v>
      </c>
      <c r="K5" s="8">
        <v>22.248699999999999</v>
      </c>
      <c r="L5" s="8">
        <v>57.808500000000002</v>
      </c>
      <c r="M5" s="8">
        <f>MAX(J5:L5)</f>
        <v>57.808500000000002</v>
      </c>
      <c r="N5" s="8">
        <f>(M5*'Subject information'!K5)</f>
        <v>14.004109125000001</v>
      </c>
      <c r="O5" s="24">
        <f>N5/'Subject information'!F5</f>
        <v>0.39227196428571431</v>
      </c>
      <c r="P5" s="13">
        <f>(AVERAGE(J5:L5)*'Subject information'!K5)/'Subject information'!F5</f>
        <v>0.22134140476190475</v>
      </c>
      <c r="Q5" s="8">
        <v>31.148199999999999</v>
      </c>
      <c r="R5" s="8">
        <v>40.034100000000002</v>
      </c>
      <c r="S5" s="8">
        <v>0</v>
      </c>
      <c r="T5" s="8">
        <f t="shared" ref="T5:T18" si="1">MAX(Q5:S5)</f>
        <v>40.034100000000002</v>
      </c>
      <c r="U5" s="8">
        <f>(T5*'Subject information'!L5)</f>
        <v>3.2587757400000004</v>
      </c>
      <c r="V5" s="24">
        <f>U5/'Subject information'!F5</f>
        <v>9.1282233613445382E-2</v>
      </c>
      <c r="W5" s="13">
        <f>(AVERAGE(Q5:S5)*'Subject information'!L5)/'Subject information'!F5</f>
        <v>5.4101206535947709E-2</v>
      </c>
      <c r="X5" s="8">
        <v>84.545000000000002</v>
      </c>
      <c r="Y5" s="8">
        <v>97.789100000000005</v>
      </c>
      <c r="Z5" s="8">
        <v>102.34399999999999</v>
      </c>
      <c r="AA5" s="8">
        <f t="shared" ref="AA5:AA18" si="2">MAX(X5:Z5)</f>
        <v>102.34399999999999</v>
      </c>
      <c r="AB5" s="8">
        <f>(AA5*'Subject information'!L5)</f>
        <v>8.3308015999999991</v>
      </c>
      <c r="AC5" s="24">
        <f>AB5/'Subject information'!F5</f>
        <v>0.23335578711484589</v>
      </c>
      <c r="AD5" s="13">
        <f>(AVERAGE(X5:Z5)*'Subject information'!L5)/'Subject information'!F5</f>
        <v>0.2163659882352941</v>
      </c>
    </row>
    <row r="6" spans="1:30" ht="14.5" customHeight="1" x14ac:dyDescent="0.25">
      <c r="A6" s="125" t="s">
        <v>101</v>
      </c>
      <c r="B6" s="68">
        <v>1</v>
      </c>
      <c r="C6" s="8">
        <v>128.6</v>
      </c>
      <c r="D6" s="8">
        <v>170.4</v>
      </c>
      <c r="E6" s="8">
        <v>178</v>
      </c>
      <c r="F6" s="8">
        <f t="shared" si="0"/>
        <v>178</v>
      </c>
      <c r="G6" s="8">
        <f>(F6*'Subject information'!K6)</f>
        <v>49.394999999999996</v>
      </c>
      <c r="H6" s="24">
        <f>G6/'Subject information'!F6</f>
        <v>1.069155844155844</v>
      </c>
      <c r="I6" s="13">
        <f>(AVERAGE(C6:E6)*'Subject information'!K6)/'Subject information'!F6</f>
        <v>0.9550324675324674</v>
      </c>
      <c r="J6" s="8">
        <v>63.386699999999998</v>
      </c>
      <c r="K6" s="8">
        <v>76.099999999999994</v>
      </c>
      <c r="L6" s="8">
        <v>102.3</v>
      </c>
      <c r="M6" s="8">
        <f t="shared" ref="M6:M18" si="3">MAX(J6:L6)</f>
        <v>102.3</v>
      </c>
      <c r="N6" s="8">
        <f>(M6*'Subject information'!K6)</f>
        <v>28.388249999999996</v>
      </c>
      <c r="O6" s="24">
        <f>N6/'Subject information'!F6</f>
        <v>0.61446428571428557</v>
      </c>
      <c r="P6" s="13">
        <f>(AVERAGE(J6:L6)*'Subject information'!K6)/'Subject information'!F6</f>
        <v>0.48409674783549778</v>
      </c>
      <c r="Q6" s="8">
        <v>37.4</v>
      </c>
      <c r="R6" s="8">
        <v>60.5</v>
      </c>
      <c r="S6" s="8">
        <v>81.400000000000006</v>
      </c>
      <c r="T6" s="8">
        <f t="shared" si="1"/>
        <v>81.400000000000006</v>
      </c>
      <c r="U6" s="8">
        <f>(T6*'Subject information'!L6)</f>
        <v>6.6259600000000001</v>
      </c>
      <c r="V6" s="24">
        <f>U6/'Subject information'!F6</f>
        <v>0.14341904761904761</v>
      </c>
      <c r="W6" s="13">
        <f>(AVERAGE(Q6:S6)*'Subject information'!L6)/'Subject information'!F6</f>
        <v>0.10530317460317461</v>
      </c>
      <c r="X6" s="8">
        <v>206</v>
      </c>
      <c r="Y6" s="8">
        <v>222.9</v>
      </c>
      <c r="Z6" s="8">
        <v>226</v>
      </c>
      <c r="AA6" s="8">
        <f t="shared" si="2"/>
        <v>226</v>
      </c>
      <c r="AB6" s="8">
        <f>(AA6*'Subject information'!L6)</f>
        <v>18.3964</v>
      </c>
      <c r="AC6" s="24">
        <f>AB6/'Subject information'!F6</f>
        <v>0.39819047619047615</v>
      </c>
      <c r="AD6" s="13">
        <f>(AVERAGE(X6:Z6)*'Subject information'!L6)/'Subject information'!F6</f>
        <v>0.38462380952380948</v>
      </c>
    </row>
    <row r="7" spans="1:30" ht="14.5" customHeight="1" x14ac:dyDescent="0.25">
      <c r="A7" s="125" t="s">
        <v>102</v>
      </c>
      <c r="B7" s="154">
        <v>0</v>
      </c>
      <c r="C7" s="8">
        <v>48.947099999999999</v>
      </c>
      <c r="D7" s="8">
        <v>44.497399999999999</v>
      </c>
      <c r="E7" s="8">
        <v>48.947099999999999</v>
      </c>
      <c r="F7" s="8">
        <f t="shared" si="0"/>
        <v>48.947099999999999</v>
      </c>
      <c r="G7" s="8">
        <f>(F7*'Subject information'!K7)</f>
        <v>13.582820249999997</v>
      </c>
      <c r="H7" s="24">
        <f>G7/'Subject information'!F7</f>
        <v>0.68255378140703504</v>
      </c>
      <c r="I7" s="13">
        <f>(AVERAGE(C7:E7)*'Subject information'!K7)/'Subject information'!F7</f>
        <v>0.66187050251256285</v>
      </c>
      <c r="J7" s="8">
        <v>13.3492</v>
      </c>
      <c r="K7" s="8">
        <v>31.148199999999999</v>
      </c>
      <c r="L7" s="8">
        <v>26.698399999999999</v>
      </c>
      <c r="M7" s="8">
        <f t="shared" si="3"/>
        <v>31.148199999999999</v>
      </c>
      <c r="N7" s="8">
        <f>(M7*'Subject information'!K7)</f>
        <v>8.6436254999999989</v>
      </c>
      <c r="O7" s="24">
        <f>N7/'Subject information'!F7</f>
        <v>0.43435304020100501</v>
      </c>
      <c r="P7" s="13">
        <f>(AVERAGE(J7:L7)*'Subject information'!K7)/'Subject information'!F7</f>
        <v>0.33093525125628137</v>
      </c>
      <c r="Q7" s="8">
        <v>40.047600000000003</v>
      </c>
      <c r="R7" s="8">
        <v>26.698399999999999</v>
      </c>
      <c r="S7" s="8">
        <v>22.248699999999999</v>
      </c>
      <c r="T7" s="8">
        <f t="shared" si="1"/>
        <v>40.047600000000003</v>
      </c>
      <c r="U7" s="8">
        <f>(T7*'Subject information'!L7)</f>
        <v>3.25987464</v>
      </c>
      <c r="V7" s="24">
        <f>U7/'Subject information'!F7</f>
        <v>0.16381279597989951</v>
      </c>
      <c r="W7" s="13">
        <f>(AVERAGE(Q7:S7)*'Subject information'!L7)/'Subject information'!F7</f>
        <v>0.12134285728643218</v>
      </c>
      <c r="X7" s="8">
        <v>133.49209999999999</v>
      </c>
      <c r="Y7" s="8">
        <v>129.04239999999999</v>
      </c>
      <c r="Z7" s="8">
        <v>155.66640000000001</v>
      </c>
      <c r="AA7" s="8">
        <f t="shared" si="2"/>
        <v>155.66640000000001</v>
      </c>
      <c r="AB7" s="8">
        <f>(AA7*'Subject information'!L7)</f>
        <v>12.671244960000001</v>
      </c>
      <c r="AC7" s="24">
        <f>AB7/'Subject information'!F7</f>
        <v>0.63674597788944731</v>
      </c>
      <c r="AD7" s="13">
        <f>(AVERAGE(X7:Z7)*'Subject information'!L7)/'Subject information'!F7</f>
        <v>0.5702102723618091</v>
      </c>
    </row>
    <row r="8" spans="1:30" ht="14.5" customHeight="1" x14ac:dyDescent="0.25">
      <c r="A8" s="155" t="s">
        <v>103</v>
      </c>
      <c r="B8" s="68">
        <v>0</v>
      </c>
      <c r="C8" s="8">
        <v>140.19999999999999</v>
      </c>
      <c r="D8" s="8">
        <v>139.69999999999999</v>
      </c>
      <c r="E8" s="8">
        <v>158</v>
      </c>
      <c r="F8" s="8">
        <f t="shared" si="0"/>
        <v>158</v>
      </c>
      <c r="G8" s="8">
        <f>(F8*'Subject information'!K8)</f>
        <v>40.29</v>
      </c>
      <c r="H8" s="24">
        <f>G8/'Subject information'!F8</f>
        <v>1.1955489614243322</v>
      </c>
      <c r="I8" s="13">
        <f>(AVERAGE(C8:E8)*'Subject information'!K8)/'Subject information'!F8</f>
        <v>1.1044955489614241</v>
      </c>
      <c r="J8" s="8">
        <v>82.8</v>
      </c>
      <c r="K8" s="8">
        <v>97</v>
      </c>
      <c r="L8" s="8">
        <v>129.4375</v>
      </c>
      <c r="M8" s="8">
        <f t="shared" si="3"/>
        <v>129.4375</v>
      </c>
      <c r="N8" s="8">
        <f>(M8*'Subject information'!K8)</f>
        <v>33.006562500000001</v>
      </c>
      <c r="O8" s="24">
        <f>N8/'Subject information'!F8</f>
        <v>0.97942321958456968</v>
      </c>
      <c r="P8" s="13">
        <f>(AVERAGE(J8:L8)*'Subject information'!K8)/'Subject information'!F8</f>
        <v>0.77997589020771507</v>
      </c>
      <c r="Q8" s="8">
        <v>32</v>
      </c>
      <c r="R8" s="8">
        <v>42.3</v>
      </c>
      <c r="S8" s="8">
        <v>50.3</v>
      </c>
      <c r="T8" s="8">
        <f t="shared" si="1"/>
        <v>50.3</v>
      </c>
      <c r="U8" s="8">
        <f>(T8*'Subject information'!L8)</f>
        <v>3.3499799999999995</v>
      </c>
      <c r="V8" s="24">
        <f>U8/'Subject information'!F8</f>
        <v>9.9405934718100872E-2</v>
      </c>
      <c r="W8" s="13">
        <f>(AVERAGE(Q8:S8)*'Subject information'!L8)/'Subject information'!F8</f>
        <v>8.208071216617209E-2</v>
      </c>
      <c r="X8" s="8">
        <v>103.7</v>
      </c>
      <c r="Y8" s="8">
        <v>132.13749999999999</v>
      </c>
      <c r="Z8" s="8">
        <v>193.1</v>
      </c>
      <c r="AA8" s="8">
        <f t="shared" si="2"/>
        <v>193.1</v>
      </c>
      <c r="AB8" s="8">
        <f>(AA8*'Subject information'!L8)</f>
        <v>12.860459999999998</v>
      </c>
      <c r="AC8" s="24">
        <f>AB8/'Subject information'!F8</f>
        <v>0.38161602373887232</v>
      </c>
      <c r="AD8" s="13">
        <f>(AVERAGE(X8:Z8)*'Subject information'!L8)/'Subject information'!F8</f>
        <v>0.2825641691394658</v>
      </c>
    </row>
    <row r="9" spans="1:30" ht="14.5" customHeight="1" x14ac:dyDescent="0.25">
      <c r="A9" s="125" t="s">
        <v>104</v>
      </c>
      <c r="B9" s="68">
        <v>0</v>
      </c>
      <c r="C9" s="8">
        <v>80.057199999999995</v>
      </c>
      <c r="D9" s="8">
        <v>80.095299999999995</v>
      </c>
      <c r="E9" s="8">
        <v>93.382599999999996</v>
      </c>
      <c r="F9" s="8">
        <f t="shared" si="0"/>
        <v>93.382599999999996</v>
      </c>
      <c r="G9" s="8">
        <f>(F9*'Subject information'!K9)</f>
        <v>21.571380599999998</v>
      </c>
      <c r="H9" s="24">
        <f>G9/'Subject information'!F9</f>
        <v>0.57370693085106372</v>
      </c>
      <c r="I9" s="13">
        <f>(AVERAGE(C9:E9)*'Subject information'!K9)/'Subject information'!F9</f>
        <v>0.51920751861702119</v>
      </c>
      <c r="J9" s="8">
        <v>22.248699999999999</v>
      </c>
      <c r="K9" s="8">
        <v>66.679900000000004</v>
      </c>
      <c r="L9" s="8">
        <v>75.611500000000007</v>
      </c>
      <c r="M9" s="8">
        <f t="shared" si="3"/>
        <v>75.611500000000007</v>
      </c>
      <c r="N9" s="8">
        <f>(M9*'Subject information'!K9)</f>
        <v>17.4662565</v>
      </c>
      <c r="O9" s="24">
        <f>N9/'Subject information'!F9</f>
        <v>0.4645280984042553</v>
      </c>
      <c r="P9" s="13">
        <f>(AVERAGE(J9:L9)*'Subject information'!K9)/'Subject information'!F9</f>
        <v>0.33695711968085101</v>
      </c>
      <c r="Q9" s="8">
        <v>35.5627</v>
      </c>
      <c r="R9" s="8">
        <v>26.698399999999999</v>
      </c>
      <c r="S9" s="8">
        <v>40.047600000000003</v>
      </c>
      <c r="T9" s="8">
        <f t="shared" si="1"/>
        <v>40.047600000000003</v>
      </c>
      <c r="U9" s="8">
        <f>(T9*'Subject information'!L9)</f>
        <v>3.8525791200000006</v>
      </c>
      <c r="V9" s="24">
        <f>U9/'Subject information'!F9</f>
        <v>0.10246221063829788</v>
      </c>
      <c r="W9" s="13">
        <f>(AVERAGE(Q9:S9)*'Subject information'!L9)/'Subject information'!F9</f>
        <v>8.7252632446808503E-2</v>
      </c>
      <c r="X9" s="8">
        <v>155.72999999999999</v>
      </c>
      <c r="Y9" s="8">
        <v>151.2911</v>
      </c>
      <c r="Z9" s="8">
        <v>142.39160000000001</v>
      </c>
      <c r="AA9" s="8">
        <f t="shared" si="2"/>
        <v>155.72999999999999</v>
      </c>
      <c r="AB9" s="8">
        <f>(AA9*'Subject information'!L9)</f>
        <v>14.981225999999999</v>
      </c>
      <c r="AC9" s="24">
        <f>AB9/'Subject information'!F9</f>
        <v>0.39843686170212761</v>
      </c>
      <c r="AD9" s="13">
        <f>(AVERAGE(X9:Z9)*'Subject information'!L9)/'Subject information'!F9</f>
        <v>0.38327572464539006</v>
      </c>
    </row>
    <row r="10" spans="1:30" s="4" customFormat="1" ht="14.5" customHeight="1" x14ac:dyDescent="0.25">
      <c r="A10" s="125" t="s">
        <v>105</v>
      </c>
      <c r="B10" s="88">
        <v>0</v>
      </c>
      <c r="C10" s="8">
        <v>69.900000000000006</v>
      </c>
      <c r="D10" s="8">
        <v>83.2</v>
      </c>
      <c r="E10" s="8">
        <v>86.3</v>
      </c>
      <c r="F10" s="8">
        <f t="shared" si="0"/>
        <v>86.3</v>
      </c>
      <c r="G10" s="8">
        <f>(F10*'Subject information'!K10)</f>
        <v>20.064749999999997</v>
      </c>
      <c r="H10" s="24">
        <f>G10/'Subject information'!F10</f>
        <v>0.67786317567567556</v>
      </c>
      <c r="I10" s="13">
        <f>(AVERAGE(C10:E10)*'Subject information'!K10)/'Subject information'!F10</f>
        <v>0.62680743243243242</v>
      </c>
      <c r="J10" s="8">
        <v>56.5</v>
      </c>
      <c r="K10" s="8">
        <v>60.5</v>
      </c>
      <c r="L10" s="8">
        <v>47.6</v>
      </c>
      <c r="M10" s="8">
        <f t="shared" si="3"/>
        <v>60.5</v>
      </c>
      <c r="N10" s="8">
        <f>(M10*'Subject information'!K10)</f>
        <v>14.066249999999998</v>
      </c>
      <c r="O10" s="24">
        <f>N10/'Subject information'!F10</f>
        <v>0.47521114864864855</v>
      </c>
      <c r="P10" s="13">
        <f>(AVERAGE(J10:L10)*'Subject information'!K10)/'Subject information'!F10</f>
        <v>0.43096283783783779</v>
      </c>
      <c r="Q10" s="8">
        <v>22.2</v>
      </c>
      <c r="R10" s="8">
        <v>32</v>
      </c>
      <c r="S10" s="8">
        <v>38.299999999999997</v>
      </c>
      <c r="T10" s="8">
        <f t="shared" si="1"/>
        <v>38.299999999999997</v>
      </c>
      <c r="U10" s="8">
        <f>(T10*'Subject information'!L10)</f>
        <v>2.6924899999999998</v>
      </c>
      <c r="V10" s="24">
        <f>U10/'Subject information'!F10</f>
        <v>9.0962499999999988E-2</v>
      </c>
      <c r="W10" s="13">
        <f>(AVERAGE(Q10:S10)*'Subject information'!L10)/'Subject information'!F10</f>
        <v>7.3229166666666665E-2</v>
      </c>
      <c r="X10" s="8">
        <v>76.5</v>
      </c>
      <c r="Y10" s="8">
        <v>65.400000000000006</v>
      </c>
      <c r="Z10" s="8">
        <v>84.25</v>
      </c>
      <c r="AA10" s="8">
        <f t="shared" si="2"/>
        <v>84.25</v>
      </c>
      <c r="AB10" s="8">
        <f>(AA10*'Subject information'!L10)</f>
        <v>5.9227749999999997</v>
      </c>
      <c r="AC10" s="24">
        <f>AB10/'Subject information'!F10</f>
        <v>0.20009374999999999</v>
      </c>
      <c r="AD10" s="13">
        <f>(AVERAGE(X10:Z10)*'Subject information'!L10)/'Subject information'!F10</f>
        <v>0.1790354166666667</v>
      </c>
    </row>
    <row r="11" spans="1:30" ht="14.5" customHeight="1" x14ac:dyDescent="0.25">
      <c r="A11" s="155" t="s">
        <v>106</v>
      </c>
      <c r="B11" s="68">
        <v>0</v>
      </c>
      <c r="C11" s="8">
        <v>107.2</v>
      </c>
      <c r="D11" s="8">
        <v>152.6</v>
      </c>
      <c r="E11" s="8">
        <v>172.57499999999999</v>
      </c>
      <c r="F11" s="8">
        <f t="shared" si="0"/>
        <v>172.57499999999999</v>
      </c>
      <c r="G11" s="8">
        <f>(F11*'Subject information'!K11)</f>
        <v>42.971174999999995</v>
      </c>
      <c r="H11" s="24">
        <f>G11/'Subject information'!F11</f>
        <v>0.74732478260869561</v>
      </c>
      <c r="I11" s="13">
        <f>(AVERAGE(C11:E11)*'Subject information'!K11)/'Subject information'!F11</f>
        <v>0.62412391304347825</v>
      </c>
      <c r="J11" s="8">
        <v>11.1</v>
      </c>
      <c r="K11" s="8">
        <v>19.600000000000001</v>
      </c>
      <c r="L11" s="8">
        <v>25.8</v>
      </c>
      <c r="M11" s="8">
        <f t="shared" si="3"/>
        <v>25.8</v>
      </c>
      <c r="N11" s="8">
        <f>(M11*'Subject information'!K11)</f>
        <v>6.4241999999999999</v>
      </c>
      <c r="O11" s="24">
        <f>N11/'Subject information'!F11</f>
        <v>0.11172521739130435</v>
      </c>
      <c r="P11" s="13">
        <f>(AVERAGE(J11:L11)*'Subject information'!K11)/'Subject information'!F11</f>
        <v>8.155652173913043E-2</v>
      </c>
      <c r="Q11" s="8">
        <v>16.5</v>
      </c>
      <c r="R11" s="8">
        <v>41.8</v>
      </c>
      <c r="S11" s="8">
        <v>65</v>
      </c>
      <c r="T11" s="8">
        <f t="shared" si="1"/>
        <v>65</v>
      </c>
      <c r="U11" s="8">
        <f>(T11*'Subject information'!L11)</f>
        <v>4.5694999999999997</v>
      </c>
      <c r="V11" s="24">
        <f>U11/'Subject information'!F11</f>
        <v>7.9469565217391305E-2</v>
      </c>
      <c r="W11" s="13">
        <f>(AVERAGE(Q11:S11)*'Subject information'!L11)/'Subject information'!F11</f>
        <v>5.0249217391304349E-2</v>
      </c>
      <c r="X11" s="8">
        <v>33.799999999999997</v>
      </c>
      <c r="Y11" s="8">
        <v>69.900000000000006</v>
      </c>
      <c r="Z11" s="8">
        <v>99.2</v>
      </c>
      <c r="AA11" s="8">
        <f t="shared" si="2"/>
        <v>99.2</v>
      </c>
      <c r="AB11" s="8">
        <f>(AA11*'Subject information'!L11)</f>
        <v>6.9737600000000004</v>
      </c>
      <c r="AC11" s="24">
        <f>AB11/'Subject information'!F11</f>
        <v>0.12128278260869566</v>
      </c>
      <c r="AD11" s="13">
        <f>(AVERAGE(X11:Z11)*'Subject information'!L11)/'Subject information'!F11</f>
        <v>8.2689101449275368E-2</v>
      </c>
    </row>
    <row r="12" spans="1:30" s="4" customFormat="1" ht="14.5" customHeight="1" x14ac:dyDescent="0.25">
      <c r="A12" s="125" t="s">
        <v>107</v>
      </c>
      <c r="B12" s="88">
        <v>1</v>
      </c>
      <c r="C12" s="8">
        <v>40.047600000000003</v>
      </c>
      <c r="D12" s="8">
        <v>40.047600000000003</v>
      </c>
      <c r="E12" s="8">
        <v>30.851099999999999</v>
      </c>
      <c r="F12" s="8">
        <f t="shared" si="0"/>
        <v>40.047600000000003</v>
      </c>
      <c r="G12" s="8">
        <f>(F12*'Subject information'!K12)</f>
        <v>0.72686393999999999</v>
      </c>
      <c r="H12" s="24">
        <f>G12/'Subject information'!F12</f>
        <v>3.6343197000000001E-2</v>
      </c>
      <c r="I12" s="13">
        <f>(AVERAGE(C12:E12)*'Subject information'!K12)/'Subject information'!F12</f>
        <v>3.3561255750000005E-2</v>
      </c>
      <c r="J12" s="8">
        <v>40.047600000000003</v>
      </c>
      <c r="K12" s="8">
        <v>53.396900000000002</v>
      </c>
      <c r="L12" s="8">
        <v>44.497399999999999</v>
      </c>
      <c r="M12" s="8">
        <f t="shared" si="3"/>
        <v>53.396900000000002</v>
      </c>
      <c r="N12" s="8">
        <f>(M12*'Subject information'!K12)</f>
        <v>0.96915373500000002</v>
      </c>
      <c r="O12" s="24">
        <f>N12/'Subject information'!F12</f>
        <v>4.8457686749999999E-2</v>
      </c>
      <c r="P12" s="13">
        <f>(AVERAGE(J12:L12)*'Subject information'!K12)/'Subject information'!F12</f>
        <v>4.1727424750000006E-2</v>
      </c>
      <c r="Q12" s="8">
        <v>4.4497</v>
      </c>
      <c r="R12" s="8">
        <v>4.4497</v>
      </c>
      <c r="S12" s="8">
        <v>8.8994999999999997</v>
      </c>
      <c r="T12" s="8">
        <f t="shared" si="1"/>
        <v>8.8994999999999997</v>
      </c>
      <c r="U12" s="8">
        <f>(T12*'Subject information'!L12)</f>
        <v>0.75734745000000003</v>
      </c>
      <c r="V12" s="24">
        <f>U12/'Subject information'!F12</f>
        <v>3.7867372500000003E-2</v>
      </c>
      <c r="W12" s="13">
        <f>(AVERAGE(Q12:S12)*'Subject information'!L12)/'Subject information'!F12</f>
        <v>2.5244773166666668E-2</v>
      </c>
      <c r="X12" s="8">
        <v>71.195800000000006</v>
      </c>
      <c r="Y12" s="8">
        <v>93.444500000000005</v>
      </c>
      <c r="Z12" s="8">
        <v>93.444500000000005</v>
      </c>
      <c r="AA12" s="8">
        <f t="shared" si="2"/>
        <v>93.444500000000005</v>
      </c>
      <c r="AB12" s="8">
        <f>(AA12*'Subject information'!L12)</f>
        <v>7.9521269500000011</v>
      </c>
      <c r="AC12" s="24">
        <f>AB12/'Subject information'!F12</f>
        <v>0.39760634750000007</v>
      </c>
      <c r="AD12" s="13">
        <f>(AVERAGE(X12:Z12)*'Subject information'!L12)/'Subject information'!F12</f>
        <v>0.36605027466666679</v>
      </c>
    </row>
    <row r="13" spans="1:30" ht="14.5" customHeight="1" x14ac:dyDescent="0.25">
      <c r="A13" s="125" t="s">
        <v>108</v>
      </c>
      <c r="B13" s="68">
        <v>0</v>
      </c>
      <c r="C13" s="8">
        <v>22.248699999999999</v>
      </c>
      <c r="D13" s="8">
        <v>26.698399999999999</v>
      </c>
      <c r="E13" s="8">
        <v>31.148199999999999</v>
      </c>
      <c r="F13" s="8">
        <f t="shared" si="0"/>
        <v>31.148199999999999</v>
      </c>
      <c r="G13" s="8">
        <f>(F13*'Subject information'!K13)</f>
        <v>7.3587622500000007</v>
      </c>
      <c r="H13" s="24">
        <f>G13/'Subject information'!F13</f>
        <v>0.35041725000000001</v>
      </c>
      <c r="I13" s="13">
        <f>(AVERAGE(C13:E13)*'Subject information'!K13)/'Subject information'!F13</f>
        <v>0.30035737499999998</v>
      </c>
      <c r="J13" s="8">
        <v>26.698399999999999</v>
      </c>
      <c r="K13" s="8">
        <v>8.8994999999999997</v>
      </c>
      <c r="L13" s="8">
        <v>4.4497</v>
      </c>
      <c r="M13" s="8">
        <f t="shared" si="3"/>
        <v>26.698399999999999</v>
      </c>
      <c r="N13" s="8">
        <f>(M13*'Subject information'!K13)</f>
        <v>6.3074970000000006</v>
      </c>
      <c r="O13" s="24">
        <f>N13/'Subject information'!F13</f>
        <v>0.30035700000000004</v>
      </c>
      <c r="P13" s="13">
        <f>(AVERAGE(J13:L13)*'Subject information'!K13)/'Subject information'!F13</f>
        <v>0.15017849999999999</v>
      </c>
      <c r="Q13" s="8">
        <v>4.4497</v>
      </c>
      <c r="R13" s="8">
        <v>8.8994999999999997</v>
      </c>
      <c r="S13" s="8">
        <v>13.3492</v>
      </c>
      <c r="T13" s="8">
        <f t="shared" si="1"/>
        <v>13.3492</v>
      </c>
      <c r="U13" s="8">
        <f>(T13*'Subject information'!L13)</f>
        <v>1.1656521439999998</v>
      </c>
      <c r="V13" s="24">
        <f>U13/'Subject information'!F13</f>
        <v>5.5507244952380942E-2</v>
      </c>
      <c r="W13" s="13">
        <f>(AVERAGE(Q13:S13)*'Subject information'!L13)/'Subject information'!F13</f>
        <v>3.7004829968253973E-2</v>
      </c>
      <c r="X13" s="8">
        <v>75.645499999999998</v>
      </c>
      <c r="Y13" s="8">
        <v>111.24339999999999</v>
      </c>
      <c r="Z13" s="8">
        <v>84.545000000000002</v>
      </c>
      <c r="AA13" s="8">
        <f t="shared" si="2"/>
        <v>111.24339999999999</v>
      </c>
      <c r="AB13" s="8">
        <f>(AA13*'Subject information'!L13)</f>
        <v>9.7137736879999981</v>
      </c>
      <c r="AC13" s="24">
        <f>AB13/'Subject information'!F13</f>
        <v>0.46256065180952372</v>
      </c>
      <c r="AD13" s="13">
        <f>(AVERAGE(X13:Z13)*'Subject information'!L13)/'Subject information'!F13</f>
        <v>0.37621600234920627</v>
      </c>
    </row>
    <row r="14" spans="1:30" ht="14.5" customHeight="1" x14ac:dyDescent="0.25">
      <c r="A14" s="155" t="s">
        <v>109</v>
      </c>
      <c r="B14" s="68">
        <v>1</v>
      </c>
      <c r="C14" s="8">
        <v>86.3</v>
      </c>
      <c r="D14" s="8">
        <v>83.7</v>
      </c>
      <c r="E14" s="8">
        <v>95.637500000000003</v>
      </c>
      <c r="F14" s="8">
        <f t="shared" si="0"/>
        <v>95.637500000000003</v>
      </c>
      <c r="G14" s="8">
        <f>(F14*'Subject information'!K14)</f>
        <v>20.083875000000003</v>
      </c>
      <c r="H14" s="24">
        <f>G14/'Subject information'!F14</f>
        <v>0.69254741379310358</v>
      </c>
      <c r="I14" s="13">
        <f>(AVERAGE(C14:E14)*'Subject information'!K14)/'Subject information'!F14</f>
        <v>0.64119396551724139</v>
      </c>
      <c r="J14" s="8">
        <v>91.7</v>
      </c>
      <c r="K14" s="8">
        <v>61.774999999999999</v>
      </c>
      <c r="L14" s="8">
        <v>75.2</v>
      </c>
      <c r="M14" s="8">
        <f t="shared" si="3"/>
        <v>91.7</v>
      </c>
      <c r="N14" s="8">
        <f>(M14*'Subject information'!K14)</f>
        <v>19.257000000000001</v>
      </c>
      <c r="O14" s="24">
        <f>N14/'Subject information'!F14</f>
        <v>0.66403448275862076</v>
      </c>
      <c r="P14" s="13">
        <f>(AVERAGE(J14:L14)*'Subject information'!K14)/'Subject information'!F14</f>
        <v>0.55197413793103456</v>
      </c>
      <c r="Q14" s="8">
        <v>40.9</v>
      </c>
      <c r="R14" s="8">
        <v>41.8</v>
      </c>
      <c r="S14" s="8">
        <v>39.6</v>
      </c>
      <c r="T14" s="8">
        <f t="shared" si="1"/>
        <v>41.8</v>
      </c>
      <c r="U14" s="8">
        <f>(T14*'Subject information'!L14)</f>
        <v>3.0931999999999995</v>
      </c>
      <c r="V14" s="24">
        <f>U14/'Subject information'!F14</f>
        <v>0.10666206896551722</v>
      </c>
      <c r="W14" s="13">
        <f>(AVERAGE(Q14:S14)*'Subject information'!L14)/'Subject information'!F14</f>
        <v>0.1040252873563218</v>
      </c>
      <c r="X14" s="8">
        <v>153.5</v>
      </c>
      <c r="Y14" s="8">
        <v>202.5</v>
      </c>
      <c r="Z14" s="8">
        <v>260.3</v>
      </c>
      <c r="AA14" s="8">
        <f t="shared" si="2"/>
        <v>260.3</v>
      </c>
      <c r="AB14" s="8">
        <f>(AA14*'Subject information'!L14)</f>
        <v>19.2622</v>
      </c>
      <c r="AC14" s="24">
        <f>AB14/'Subject information'!F14</f>
        <v>0.6642137931034483</v>
      </c>
      <c r="AD14" s="13">
        <f>(AVERAGE(X14:Z14)*'Subject information'!L14)/'Subject information'!F14</f>
        <v>0.52420919540229871</v>
      </c>
    </row>
    <row r="15" spans="1:30" ht="14.5" customHeight="1" x14ac:dyDescent="0.25">
      <c r="A15" s="125" t="s">
        <v>110</v>
      </c>
      <c r="B15" s="68">
        <v>1</v>
      </c>
      <c r="C15" s="8">
        <v>71.599999999999994</v>
      </c>
      <c r="D15" s="8">
        <v>81.400000000000006</v>
      </c>
      <c r="E15" s="8">
        <v>58.3</v>
      </c>
      <c r="F15" s="8">
        <f t="shared" si="0"/>
        <v>81.400000000000006</v>
      </c>
      <c r="G15" s="8">
        <f>(F15*'Subject information'!K15)</f>
        <v>18.00975</v>
      </c>
      <c r="H15" s="24">
        <f>G15/'Subject information'!F15</f>
        <v>0.73810450819672135</v>
      </c>
      <c r="I15" s="13">
        <f>(AVERAGE(C15:E15)*'Subject information'!K15)/'Subject information'!F15</f>
        <v>0.63866290983606566</v>
      </c>
      <c r="J15" s="8">
        <v>17.75</v>
      </c>
      <c r="K15" s="8">
        <v>21.4</v>
      </c>
      <c r="L15" s="8">
        <v>20.468800000000002</v>
      </c>
      <c r="M15" s="8">
        <f t="shared" si="3"/>
        <v>21.4</v>
      </c>
      <c r="N15" s="8">
        <f>(M15*'Subject information'!K15)</f>
        <v>4.73475</v>
      </c>
      <c r="O15" s="24">
        <f>N15/'Subject information'!F15</f>
        <v>0.19404713114754099</v>
      </c>
      <c r="P15" s="13">
        <f>(AVERAGE(J15:L15)*'Subject information'!K15)/'Subject information'!F15</f>
        <v>0.18020026639344264</v>
      </c>
      <c r="Q15" s="8">
        <v>15.074999999999999</v>
      </c>
      <c r="R15" s="8">
        <v>16</v>
      </c>
      <c r="S15" s="8">
        <v>11.6</v>
      </c>
      <c r="T15" s="8">
        <f t="shared" si="1"/>
        <v>16</v>
      </c>
      <c r="U15" s="8">
        <f>(T15*'Subject information'!L15)</f>
        <v>1.2431999999999999</v>
      </c>
      <c r="V15" s="24">
        <f>U15/'Subject information'!F15</f>
        <v>5.0950819672131144E-2</v>
      </c>
      <c r="W15" s="13">
        <f>(AVERAGE(Q15:S15)*'Subject information'!L15)/'Subject information'!F15</f>
        <v>4.5298463114754099E-2</v>
      </c>
      <c r="X15" s="8">
        <v>102.8</v>
      </c>
      <c r="Y15" s="8">
        <v>80.5</v>
      </c>
      <c r="Z15" s="8">
        <v>77.400000000000006</v>
      </c>
      <c r="AA15" s="8">
        <f t="shared" si="2"/>
        <v>102.8</v>
      </c>
      <c r="AB15" s="8">
        <f>(AA15*'Subject information'!L15)</f>
        <v>7.9875599999999993</v>
      </c>
      <c r="AC15" s="24">
        <f>AB15/'Subject information'!F15</f>
        <v>0.32735901639344261</v>
      </c>
      <c r="AD15" s="13">
        <f>(AVERAGE(X15:Z15)*'Subject information'!L15)/'Subject information'!F15</f>
        <v>0.27672663934426234</v>
      </c>
    </row>
    <row r="16" spans="1:30" ht="14.5" customHeight="1" x14ac:dyDescent="0.25">
      <c r="A16" s="125" t="s">
        <v>111</v>
      </c>
      <c r="B16" s="68">
        <v>1</v>
      </c>
      <c r="C16" s="8">
        <v>101</v>
      </c>
      <c r="D16" s="8">
        <v>103.2</v>
      </c>
      <c r="E16" s="8">
        <v>113.9</v>
      </c>
      <c r="F16" s="8">
        <f t="shared" si="0"/>
        <v>113.9</v>
      </c>
      <c r="G16" s="8">
        <f>(F16*'Subject information'!K16)</f>
        <v>22.637625000000003</v>
      </c>
      <c r="H16" s="24">
        <f>G16/'Subject information'!F16</f>
        <v>0.98424456521739145</v>
      </c>
      <c r="I16" s="13">
        <f>(AVERAGE(C16:E16)*'Subject information'!K16)/'Subject information'!F16</f>
        <v>0.91626630434782619</v>
      </c>
      <c r="J16" s="8">
        <v>107.7</v>
      </c>
      <c r="K16" s="8">
        <v>121.875</v>
      </c>
      <c r="L16" s="8">
        <v>108.6</v>
      </c>
      <c r="M16" s="8">
        <f t="shared" si="3"/>
        <v>121.875</v>
      </c>
      <c r="N16" s="8">
        <f>(M16*'Subject information'!K16)</f>
        <v>24.22265625</v>
      </c>
      <c r="O16" s="24">
        <f>N16/'Subject information'!F16</f>
        <v>1.0531589673913044</v>
      </c>
      <c r="P16" s="13">
        <f>(AVERAGE(J16:L16)*'Subject information'!K16)/'Subject information'!F16</f>
        <v>0.97409103260869556</v>
      </c>
      <c r="Q16" s="8">
        <v>44.9</v>
      </c>
      <c r="R16" s="8">
        <v>49.8</v>
      </c>
      <c r="S16" s="8">
        <v>55.375</v>
      </c>
      <c r="T16" s="8">
        <f t="shared" si="1"/>
        <v>55.375</v>
      </c>
      <c r="U16" s="8">
        <f>(T16*'Subject information'!L16)</f>
        <v>3.76993</v>
      </c>
      <c r="V16" s="24">
        <f>U16/'Subject information'!F16</f>
        <v>0.16391</v>
      </c>
      <c r="W16" s="13">
        <f>(AVERAGE(Q16:S16)*'Subject information'!L16)/'Subject information'!F16</f>
        <v>0.14807399999999998</v>
      </c>
      <c r="X16" s="8">
        <v>83.668700000000001</v>
      </c>
      <c r="Y16" s="8">
        <v>76.666700000000006</v>
      </c>
      <c r="Z16" s="8">
        <v>99.7</v>
      </c>
      <c r="AA16" s="8">
        <f t="shared" si="2"/>
        <v>99.7</v>
      </c>
      <c r="AB16" s="8">
        <f>(AA16*'Subject information'!L16)</f>
        <v>6.7875760000000005</v>
      </c>
      <c r="AC16" s="24">
        <f>AB16/'Subject information'!F16</f>
        <v>0.29511200000000004</v>
      </c>
      <c r="AD16" s="13">
        <f>(AVERAGE(X16:Z16)*'Subject information'!L16)/'Subject information'!F16</f>
        <v>0.25656826133333333</v>
      </c>
    </row>
    <row r="17" spans="1:30" ht="14.5" customHeight="1" x14ac:dyDescent="0.25">
      <c r="A17" s="155" t="s">
        <v>112</v>
      </c>
      <c r="B17" s="68">
        <v>0</v>
      </c>
      <c r="C17" s="8">
        <v>102.34399999999999</v>
      </c>
      <c r="D17" s="8">
        <v>102.28489999999999</v>
      </c>
      <c r="E17" s="8">
        <v>102.34399999999999</v>
      </c>
      <c r="F17" s="8">
        <f t="shared" si="0"/>
        <v>102.34399999999999</v>
      </c>
      <c r="G17" s="8">
        <f>(F17*'Subject information'!K17)</f>
        <v>27.63288</v>
      </c>
      <c r="H17" s="24">
        <f>G17/'Subject information'!F17</f>
        <v>0.53448510638297875</v>
      </c>
      <c r="I17" s="13">
        <f>(AVERAGE(C17:E17)*'Subject information'!K17)/'Subject information'!F17</f>
        <v>0.53438222437137328</v>
      </c>
      <c r="J17" s="8">
        <v>17.798999999999999</v>
      </c>
      <c r="K17" s="8">
        <v>31.148199999999999</v>
      </c>
      <c r="L17" s="8">
        <v>26.698399999999999</v>
      </c>
      <c r="M17" s="8">
        <f t="shared" si="3"/>
        <v>31.148199999999999</v>
      </c>
      <c r="N17" s="8">
        <f>(M17*'Subject information'!K17)</f>
        <v>8.4100140000000003</v>
      </c>
      <c r="O17" s="24">
        <f>N17/'Subject information'!F17</f>
        <v>0.1626695164410058</v>
      </c>
      <c r="P17" s="13">
        <f>(AVERAGE(J17:L17)*'Subject information'!K17)/'Subject information'!F17</f>
        <v>0.13168479690522245</v>
      </c>
      <c r="Q17" s="8">
        <v>26.698399999999999</v>
      </c>
      <c r="R17" s="8">
        <v>35.597900000000003</v>
      </c>
      <c r="S17" s="8">
        <v>35.597900000000003</v>
      </c>
      <c r="T17" s="8">
        <f t="shared" si="1"/>
        <v>35.597900000000003</v>
      </c>
      <c r="U17" s="8">
        <f>(T17*'Subject information'!L17)</f>
        <v>4.2147913600000004</v>
      </c>
      <c r="V17" s="24">
        <f>U17/'Subject information'!F17</f>
        <v>8.1524010831721477E-2</v>
      </c>
      <c r="W17" s="13">
        <f>(AVERAGE(Q17:S17)*'Subject information'!L17)/'Subject information'!F17</f>
        <v>7.4730324177949725E-2</v>
      </c>
      <c r="X17" s="8">
        <v>160.17840000000001</v>
      </c>
      <c r="Y17" s="8">
        <v>151.2911</v>
      </c>
      <c r="Z17" s="8">
        <v>160.19059999999999</v>
      </c>
      <c r="AA17" s="8">
        <f t="shared" si="2"/>
        <v>160.19059999999999</v>
      </c>
      <c r="AB17" s="8">
        <f>(AA17*'Subject information'!L17)</f>
        <v>18.966567040000001</v>
      </c>
      <c r="AC17" s="24">
        <f>AB17/'Subject information'!F17</f>
        <v>0.36685816324951642</v>
      </c>
      <c r="AD17" s="13">
        <f>(AVERAGE(X17:Z17)*'Subject information'!L17)/'Subject information'!F17</f>
        <v>0.3600551633784656</v>
      </c>
    </row>
    <row r="18" spans="1:30" ht="14.5" customHeight="1" x14ac:dyDescent="0.25">
      <c r="A18" s="125" t="s">
        <v>113</v>
      </c>
      <c r="B18" s="68">
        <v>1</v>
      </c>
      <c r="C18" s="8">
        <v>39.549999999999997</v>
      </c>
      <c r="D18" s="8">
        <v>26.133299999999998</v>
      </c>
      <c r="E18" s="8">
        <v>33.700000000000003</v>
      </c>
      <c r="F18" s="8">
        <f t="shared" si="0"/>
        <v>39.549999999999997</v>
      </c>
      <c r="G18" s="8">
        <f>(F18*'Subject information'!K18)</f>
        <v>10.6785</v>
      </c>
      <c r="H18" s="24">
        <f>G18/'Subject information'!F18</f>
        <v>0.2144277108433735</v>
      </c>
      <c r="I18" s="13">
        <f>(AVERAGE(C18:E18)*'Subject information'!K18)/'Subject information'!F18</f>
        <v>0.1796083734939759</v>
      </c>
      <c r="J18" s="8">
        <v>198</v>
      </c>
      <c r="K18" s="8">
        <v>187.3</v>
      </c>
      <c r="L18" s="8">
        <v>156.6</v>
      </c>
      <c r="M18" s="8">
        <f t="shared" si="3"/>
        <v>198</v>
      </c>
      <c r="N18" s="8">
        <f>(M18*'Subject information'!K18)</f>
        <v>53.46</v>
      </c>
      <c r="O18" s="24">
        <f>N18/'Subject information'!F18</f>
        <v>1.0734939759036146</v>
      </c>
      <c r="P18" s="13">
        <f>(AVERAGE(J18:L18)*'Subject information'!K18)/'Subject information'!F18</f>
        <v>0.97933734939759043</v>
      </c>
      <c r="Q18" s="8">
        <v>52.1</v>
      </c>
      <c r="R18" s="8">
        <v>69.400000000000006</v>
      </c>
      <c r="S18" s="8">
        <v>70.7667</v>
      </c>
      <c r="T18" s="8">
        <f t="shared" si="1"/>
        <v>70.7667</v>
      </c>
      <c r="U18" s="8">
        <f>(T18*'Subject information'!L18)</f>
        <v>6.0222461700000007</v>
      </c>
      <c r="V18" s="24">
        <f>U18/'Subject information'!F18</f>
        <v>0.12092863795180725</v>
      </c>
      <c r="W18" s="13">
        <f>(AVERAGE(Q18:S18)*'Subject information'!L18)/'Subject information'!F18</f>
        <v>0.10951737730923698</v>
      </c>
      <c r="X18" s="8">
        <v>234.5</v>
      </c>
      <c r="Y18" s="8">
        <v>218.9</v>
      </c>
      <c r="Z18" s="8">
        <v>151.2063</v>
      </c>
      <c r="AA18" s="8">
        <f t="shared" si="2"/>
        <v>234.5</v>
      </c>
      <c r="AB18" s="8">
        <f>(AA18*'Subject information'!L18)</f>
        <v>19.955950000000001</v>
      </c>
      <c r="AC18" s="24">
        <f>AB18/'Subject information'!F18</f>
        <v>0.40072188755020083</v>
      </c>
      <c r="AD18" s="13">
        <f>(AVERAGE(X18:Z18)*'Subject information'!L18)/'Subject information'!F18</f>
        <v>0.34439087101740296</v>
      </c>
    </row>
    <row r="19" spans="1:30" ht="14.5" customHeight="1" x14ac:dyDescent="0.25">
      <c r="A19" s="125" t="s">
        <v>114</v>
      </c>
      <c r="B19" s="68">
        <v>0</v>
      </c>
      <c r="C19" s="8">
        <v>27.6</v>
      </c>
      <c r="D19" s="8">
        <v>29.7484</v>
      </c>
      <c r="E19" s="8">
        <v>23.6</v>
      </c>
      <c r="F19" s="8">
        <f t="shared" ref="F19:F26" si="4">MAX(C19:E19)</f>
        <v>29.7484</v>
      </c>
      <c r="G19" s="8">
        <f>(F19*'Subject information'!K19)</f>
        <v>8.2551809999999985</v>
      </c>
      <c r="H19" s="24">
        <f>G19/'Subject information'!F19</f>
        <v>0.16812995926680241</v>
      </c>
      <c r="I19" s="13">
        <f>(AVERAGE(C19:E19)*'Subject information'!K19)/'Subject information'!F19</f>
        <v>0.15249953156822807</v>
      </c>
      <c r="J19" s="8">
        <v>86.8</v>
      </c>
      <c r="K19" s="8">
        <v>83.7</v>
      </c>
      <c r="L19" s="8">
        <v>109.5</v>
      </c>
      <c r="M19" s="8">
        <f t="shared" ref="M19:M26" si="5">MAX(J19:L19)</f>
        <v>109.5</v>
      </c>
      <c r="N19" s="8">
        <f>(M19*'Subject information'!K19)</f>
        <v>30.386249999999997</v>
      </c>
      <c r="O19" s="24">
        <f>N19/'Subject information'!F19</f>
        <v>0.61886456211812624</v>
      </c>
      <c r="P19" s="13">
        <f>(AVERAGE(J19:L19)*'Subject information'!K19)/'Subject information'!F19</f>
        <v>0.52749490835030544</v>
      </c>
      <c r="Q19" s="8">
        <v>36.5</v>
      </c>
      <c r="R19" s="8">
        <v>41.7</v>
      </c>
      <c r="S19" s="8">
        <v>63.6</v>
      </c>
      <c r="T19" s="8">
        <f t="shared" ref="T19:T26" si="6">MAX(Q19:S19)</f>
        <v>63.6</v>
      </c>
      <c r="U19" s="8">
        <f>(T19*'Subject information'!L19)</f>
        <v>5.4123600000000005</v>
      </c>
      <c r="V19" s="24">
        <f>U19/'Subject information'!F19</f>
        <v>0.11023136456211813</v>
      </c>
      <c r="W19" s="13">
        <f>(AVERAGE(Q19:S19)*'Subject information'!L19)/'Subject information'!F19</f>
        <v>8.1922471147318418E-2</v>
      </c>
      <c r="X19" s="8">
        <v>94.3</v>
      </c>
      <c r="Y19" s="8">
        <v>134.80000000000001</v>
      </c>
      <c r="Z19" s="8">
        <v>143.66130000000001</v>
      </c>
      <c r="AA19" s="8">
        <f t="shared" ref="AA19:AA26" si="7">MAX(X19:Z19)</f>
        <v>143.66130000000001</v>
      </c>
      <c r="AB19" s="8">
        <f>(AA19*'Subject information'!L19)</f>
        <v>12.225576630000003</v>
      </c>
      <c r="AC19" s="24">
        <f>AB19/'Subject information'!F19</f>
        <v>0.24899341405295319</v>
      </c>
      <c r="AD19" s="13">
        <f>(AVERAGE(X19:Z19)*'Subject information'!L19)/'Subject information'!F19</f>
        <v>0.2153563247114732</v>
      </c>
    </row>
    <row r="20" spans="1:30" ht="14.5" customHeight="1" x14ac:dyDescent="0.25">
      <c r="A20" s="155" t="s">
        <v>115</v>
      </c>
      <c r="B20" s="15">
        <v>1</v>
      </c>
      <c r="C20" s="8">
        <v>52.1</v>
      </c>
      <c r="D20" s="8">
        <v>55.137500000000003</v>
      </c>
      <c r="E20" s="8">
        <v>53.8</v>
      </c>
      <c r="F20" s="8">
        <f t="shared" si="4"/>
        <v>55.137500000000003</v>
      </c>
      <c r="G20" s="8">
        <f>(F20*'Subject information'!K20)</f>
        <v>11.785640625000001</v>
      </c>
      <c r="H20" s="24">
        <f>G20/'Subject information'!F20</f>
        <v>0.38641444672131153</v>
      </c>
      <c r="I20" s="13">
        <f>(AVERAGE(C20:E20)*'Subject information'!K20)/'Subject information'!F20</f>
        <v>0.37619415983606563</v>
      </c>
      <c r="J20" s="8">
        <v>71.599999999999994</v>
      </c>
      <c r="K20" s="8">
        <v>77</v>
      </c>
      <c r="L20" s="8">
        <v>91.7</v>
      </c>
      <c r="M20" s="8">
        <f t="shared" si="5"/>
        <v>91.7</v>
      </c>
      <c r="N20" s="8">
        <f>(M20*'Subject information'!K20)</f>
        <v>19.600874999999998</v>
      </c>
      <c r="O20" s="24">
        <f>N20/'Subject information'!F20</f>
        <v>0.64265163934426228</v>
      </c>
      <c r="P20" s="13">
        <f>(AVERAGE(J20:L20)*'Subject information'!K20)/'Subject information'!F20</f>
        <v>0.56135655737704915</v>
      </c>
      <c r="Q20" s="8">
        <v>52.006300000000003</v>
      </c>
      <c r="R20" s="8">
        <v>53</v>
      </c>
      <c r="S20" s="8">
        <v>46.3</v>
      </c>
      <c r="T20" s="8">
        <f t="shared" si="6"/>
        <v>53</v>
      </c>
      <c r="U20" s="8">
        <f>(T20*'Subject information'!L20)</f>
        <v>3.9219999999999997</v>
      </c>
      <c r="V20" s="24">
        <f>U20/'Subject information'!F20</f>
        <v>0.12859016393442621</v>
      </c>
      <c r="W20" s="13">
        <f>(AVERAGE(Q20:S20)*'Subject information'!L20)/'Subject information'!F20</f>
        <v>0.12236793661202187</v>
      </c>
      <c r="X20" s="8">
        <v>148.19999999999999</v>
      </c>
      <c r="Y20" s="8">
        <v>189.6</v>
      </c>
      <c r="Z20" s="8">
        <v>139.69999999999999</v>
      </c>
      <c r="AA20" s="8">
        <f t="shared" si="7"/>
        <v>189.6</v>
      </c>
      <c r="AB20" s="8">
        <f>(AA20*'Subject information'!L20)</f>
        <v>14.030399999999998</v>
      </c>
      <c r="AC20" s="24">
        <f>AB20/'Subject information'!F20</f>
        <v>0.46001311475409828</v>
      </c>
      <c r="AD20" s="13">
        <f>(AVERAGE(X20:Z20)*'Subject information'!L20)/'Subject information'!F20</f>
        <v>0.38617486338797813</v>
      </c>
    </row>
    <row r="21" spans="1:30" ht="14.5" customHeight="1" x14ac:dyDescent="0.25">
      <c r="A21" s="125" t="s">
        <v>116</v>
      </c>
      <c r="B21" s="15">
        <v>1</v>
      </c>
      <c r="C21" s="8">
        <v>59.2</v>
      </c>
      <c r="D21" s="8">
        <v>53</v>
      </c>
      <c r="E21" s="8">
        <v>42.7</v>
      </c>
      <c r="F21" s="8">
        <f t="shared" si="4"/>
        <v>59.2</v>
      </c>
      <c r="G21" s="8">
        <f>(F21*'Subject information'!K21)</f>
        <v>15.539999999999997</v>
      </c>
      <c r="H21" s="24">
        <f>G21/'Subject information'!F21</f>
        <v>0.46948640483383675</v>
      </c>
      <c r="I21" s="13">
        <f>(AVERAGE(C21:E21)*'Subject information'!K21)/'Subject information'!F21</f>
        <v>0.40947885196374612</v>
      </c>
      <c r="J21" s="8">
        <v>68.45</v>
      </c>
      <c r="K21" s="8">
        <v>87.112899999999996</v>
      </c>
      <c r="L21" s="8">
        <v>52.1</v>
      </c>
      <c r="M21" s="8">
        <f t="shared" si="5"/>
        <v>87.112899999999996</v>
      </c>
      <c r="N21" s="8">
        <f>(M21*'Subject information'!K21)</f>
        <v>22.867136249999994</v>
      </c>
      <c r="O21" s="24">
        <f>N21/'Subject information'!F21</f>
        <v>0.69085003776435028</v>
      </c>
      <c r="P21" s="13">
        <f>(AVERAGE(J21:L21)*'Subject information'!K21)/'Subject information'!F21</f>
        <v>0.54895781722054371</v>
      </c>
      <c r="Q21" s="8">
        <v>121</v>
      </c>
      <c r="R21" s="8">
        <v>114.4</v>
      </c>
      <c r="S21" s="8">
        <v>133.5</v>
      </c>
      <c r="T21" s="8">
        <f t="shared" si="6"/>
        <v>133.5</v>
      </c>
      <c r="U21" s="8">
        <f>(T21*'Subject information'!L21)</f>
        <v>11.854799999999999</v>
      </c>
      <c r="V21" s="24">
        <f>U21/'Subject information'!F21</f>
        <v>0.35815105740181263</v>
      </c>
      <c r="W21" s="13">
        <f>(AVERAGE(Q21:S21)*'Subject information'!L21)/'Subject information'!F21</f>
        <v>0.32989244712990928</v>
      </c>
      <c r="X21" s="8">
        <v>220.3</v>
      </c>
      <c r="Y21" s="8">
        <v>240.7</v>
      </c>
      <c r="Z21" s="8">
        <v>215.4</v>
      </c>
      <c r="AA21" s="8">
        <f t="shared" si="7"/>
        <v>240.7</v>
      </c>
      <c r="AB21" s="8">
        <f>(AA21*'Subject information'!L21)</f>
        <v>21.374159999999996</v>
      </c>
      <c r="AC21" s="24">
        <f>AB21/'Subject information'!F21</f>
        <v>0.64574501510574001</v>
      </c>
      <c r="AD21" s="13">
        <f>(AVERAGE(X21:Z21)*'Subject information'!L21)/'Subject information'!F21</f>
        <v>0.60487734138972804</v>
      </c>
    </row>
    <row r="22" spans="1:30" ht="14.5" customHeight="1" x14ac:dyDescent="0.25">
      <c r="A22" s="125" t="s">
        <v>117</v>
      </c>
      <c r="B22" s="15">
        <v>1</v>
      </c>
      <c r="C22" s="8">
        <v>108.6</v>
      </c>
      <c r="D22" s="8">
        <v>86.3</v>
      </c>
      <c r="E22" s="8">
        <v>84.5</v>
      </c>
      <c r="F22" s="8">
        <f t="shared" si="4"/>
        <v>108.6</v>
      </c>
      <c r="G22" s="8">
        <f>(F22*'Subject information'!K22)</f>
        <v>23.620499999999996</v>
      </c>
      <c r="H22" s="24">
        <f>G22/'Subject information'!F22</f>
        <v>0.72455521472392626</v>
      </c>
      <c r="I22" s="13">
        <f>(AVERAGE(C22:E22)*'Subject information'!K22)/'Subject information'!F22</f>
        <v>0.6213650306748465</v>
      </c>
      <c r="J22" s="8">
        <v>35.6</v>
      </c>
      <c r="K22" s="8">
        <v>32.9</v>
      </c>
      <c r="L22" s="8">
        <v>40</v>
      </c>
      <c r="M22" s="8">
        <f t="shared" si="5"/>
        <v>40</v>
      </c>
      <c r="N22" s="8">
        <f>(M22*'Subject information'!K22)</f>
        <v>8.6999999999999993</v>
      </c>
      <c r="O22" s="24">
        <f>N22/'Subject information'!F22</f>
        <v>0.26687116564417174</v>
      </c>
      <c r="P22" s="13">
        <f>(AVERAGE(J22:L22)*'Subject information'!K22)/'Subject information'!F22</f>
        <v>0.24129601226993858</v>
      </c>
      <c r="Q22" s="8">
        <v>58.3</v>
      </c>
      <c r="R22" s="8">
        <v>55.6</v>
      </c>
      <c r="S22" s="8">
        <v>60.966700000000003</v>
      </c>
      <c r="T22" s="8">
        <f t="shared" si="6"/>
        <v>60.966700000000003</v>
      </c>
      <c r="U22" s="8">
        <f>(T22*'Subject information'!L22)</f>
        <v>4.0603822200000002</v>
      </c>
      <c r="V22" s="24">
        <f>U22/'Subject information'!F22</f>
        <v>0.1245516018404908</v>
      </c>
      <c r="W22" s="13">
        <f>(AVERAGE(Q22:S22)*'Subject information'!L22)/'Subject information'!F22</f>
        <v>0.11908100429447852</v>
      </c>
      <c r="X22" s="8">
        <v>49.4</v>
      </c>
      <c r="Y22" s="8">
        <v>65.866699999999994</v>
      </c>
      <c r="Z22" s="8">
        <v>57.8</v>
      </c>
      <c r="AA22" s="8">
        <f t="shared" si="7"/>
        <v>65.866699999999994</v>
      </c>
      <c r="AB22" s="8">
        <f>(AA22*'Subject information'!L22)</f>
        <v>4.3867222199999993</v>
      </c>
      <c r="AC22" s="24">
        <f>AB22/'Subject information'!F22</f>
        <v>0.13456203128834354</v>
      </c>
      <c r="AD22" s="13">
        <f>(AVERAGE(X22:Z22)*'Subject information'!L22)/'Subject information'!F22</f>
        <v>0.11785523742331284</v>
      </c>
    </row>
    <row r="23" spans="1:30" ht="14.5" customHeight="1" x14ac:dyDescent="0.25">
      <c r="A23" s="155" t="s">
        <v>118</v>
      </c>
      <c r="B23" s="15">
        <v>1</v>
      </c>
      <c r="C23" s="8">
        <v>84.5</v>
      </c>
      <c r="D23" s="8">
        <v>109.9</v>
      </c>
      <c r="E23" s="8">
        <v>111.2</v>
      </c>
      <c r="F23" s="8">
        <f t="shared" si="4"/>
        <v>111.2</v>
      </c>
      <c r="G23" s="8">
        <f>(F23*'Subject information'!K23)</f>
        <v>16.680000000000003</v>
      </c>
      <c r="H23" s="24">
        <f>G23/'Subject information'!F23</f>
        <v>0.81764705882352962</v>
      </c>
      <c r="I23" s="13">
        <f>(AVERAGE(C23:E23)*'Subject information'!K23)/'Subject information'!F23</f>
        <v>0.74901960784313748</v>
      </c>
      <c r="J23" s="8">
        <v>62.2226</v>
      </c>
      <c r="K23" s="8">
        <v>79.2</v>
      </c>
      <c r="L23" s="8">
        <v>79.606300000000005</v>
      </c>
      <c r="M23" s="8">
        <f t="shared" si="5"/>
        <v>79.606300000000005</v>
      </c>
      <c r="N23" s="8">
        <f>(M23*'Subject information'!K23)</f>
        <v>11.940945000000003</v>
      </c>
      <c r="O23" s="24">
        <f>N23/'Subject information'!F23</f>
        <v>0.58534044117647077</v>
      </c>
      <c r="P23" s="13">
        <f>(AVERAGE(J23:L23)*'Subject information'!K23)/'Subject information'!F23</f>
        <v>0.54173750000000009</v>
      </c>
      <c r="Q23" s="8">
        <v>76.400000000000006</v>
      </c>
      <c r="R23" s="8">
        <v>80.099999999999994</v>
      </c>
      <c r="S23" s="8">
        <v>90.3</v>
      </c>
      <c r="T23" s="8">
        <f t="shared" si="6"/>
        <v>90.3</v>
      </c>
      <c r="U23" s="8">
        <f>(T23*'Subject information'!L23)</f>
        <v>6.34809</v>
      </c>
      <c r="V23" s="24">
        <f>U23/'Subject information'!F23</f>
        <v>0.31118088235294122</v>
      </c>
      <c r="W23" s="13">
        <f>(AVERAGE(Q23:S23)*'Subject information'!L23)/'Subject information'!F23</f>
        <v>0.28349738562091503</v>
      </c>
      <c r="X23" s="8">
        <v>97.4</v>
      </c>
      <c r="Y23" s="8">
        <v>85.9</v>
      </c>
      <c r="Z23" s="8">
        <v>109.9</v>
      </c>
      <c r="AA23" s="8">
        <f t="shared" si="7"/>
        <v>109.9</v>
      </c>
      <c r="AB23" s="8">
        <f>(AA23*'Subject information'!L23)</f>
        <v>7.7259700000000002</v>
      </c>
      <c r="AC23" s="24">
        <f>AB23/'Subject information'!F23</f>
        <v>0.37872401960784319</v>
      </c>
      <c r="AD23" s="13">
        <f>(AVERAGE(X23:Z23)*'Subject information'!L23)/'Subject information'!F23</f>
        <v>0.33679673202614385</v>
      </c>
    </row>
    <row r="24" spans="1:30" ht="14.5" customHeight="1" x14ac:dyDescent="0.25">
      <c r="A24" s="125" t="s">
        <v>119</v>
      </c>
      <c r="B24" s="15">
        <v>0</v>
      </c>
      <c r="C24" s="8">
        <v>23.6</v>
      </c>
      <c r="D24" s="8">
        <v>27.567699999999999</v>
      </c>
      <c r="E24" s="8">
        <v>34.700000000000003</v>
      </c>
      <c r="F24" s="8">
        <f t="shared" si="4"/>
        <v>34.700000000000003</v>
      </c>
      <c r="G24" s="8">
        <f>(F24*'Subject information'!K24)</f>
        <v>6.5062500000000005</v>
      </c>
      <c r="H24" s="24">
        <f>G24/'Subject information'!F24</f>
        <v>0.29307432432432434</v>
      </c>
      <c r="I24" s="13">
        <f>(AVERAGE(C24:E24)*'Subject information'!K24)/'Subject information'!F24</f>
        <v>0.24174465090090091</v>
      </c>
      <c r="J24" s="8">
        <v>26.993300000000001</v>
      </c>
      <c r="K24" s="8">
        <v>53.8</v>
      </c>
      <c r="L24" s="8">
        <v>70.8</v>
      </c>
      <c r="M24" s="8">
        <f t="shared" si="5"/>
        <v>70.8</v>
      </c>
      <c r="N24" s="8">
        <f>(M24*'Subject information'!K24)</f>
        <v>13.274999999999999</v>
      </c>
      <c r="O24" s="24">
        <f>N24/'Subject information'!F24</f>
        <v>0.59797297297297292</v>
      </c>
      <c r="P24" s="13">
        <f>(AVERAGE(J24:L24)*'Subject information'!K24)/'Subject information'!F24</f>
        <v>0.42678293918918919</v>
      </c>
      <c r="Q24" s="8">
        <v>17.399999999999999</v>
      </c>
      <c r="R24" s="8">
        <v>19.600000000000001</v>
      </c>
      <c r="S24" s="8">
        <v>18.7</v>
      </c>
      <c r="T24" s="8">
        <f t="shared" si="6"/>
        <v>19.600000000000001</v>
      </c>
      <c r="U24" s="8">
        <f>(T24*'Subject information'!L24)</f>
        <v>1.3053599999999999</v>
      </c>
      <c r="V24" s="24">
        <f>U24/'Subject information'!F24</f>
        <v>5.8799999999999998E-2</v>
      </c>
      <c r="W24" s="13">
        <f>(AVERAGE(Q24:S24)*'Subject information'!L24)/'Subject information'!F24</f>
        <v>5.5699999999999993E-2</v>
      </c>
      <c r="X24" s="8">
        <v>61.9</v>
      </c>
      <c r="Y24" s="8">
        <v>63.2</v>
      </c>
      <c r="Z24" s="8">
        <v>78.3</v>
      </c>
      <c r="AA24" s="8">
        <f t="shared" si="7"/>
        <v>78.3</v>
      </c>
      <c r="AB24" s="8">
        <f>(AA24*'Subject information'!L24)</f>
        <v>5.2147799999999993</v>
      </c>
      <c r="AC24" s="24">
        <f>AB24/'Subject information'!F24</f>
        <v>0.23489999999999997</v>
      </c>
      <c r="AD24" s="13">
        <f>(AVERAGE(X24:Z24)*'Subject information'!L24)/'Subject information'!F24</f>
        <v>0.20339999999999997</v>
      </c>
    </row>
    <row r="25" spans="1:30" ht="14.5" customHeight="1" x14ac:dyDescent="0.25">
      <c r="A25" s="125" t="s">
        <v>120</v>
      </c>
      <c r="B25" s="15">
        <v>0</v>
      </c>
      <c r="C25" s="8">
        <v>64.5</v>
      </c>
      <c r="D25" s="8">
        <v>61.9</v>
      </c>
      <c r="E25" s="8">
        <v>74.3</v>
      </c>
      <c r="F25" s="8">
        <f t="shared" si="4"/>
        <v>74.3</v>
      </c>
      <c r="G25" s="8">
        <f>(F25*'Subject information'!K25)</f>
        <v>12.538125000000001</v>
      </c>
      <c r="H25" s="24">
        <f>G25/'Subject information'!F25</f>
        <v>0.61461397058823541</v>
      </c>
      <c r="I25" s="13">
        <f>(AVERAGE(C25:E25)*'Subject information'!K25)/'Subject information'!F25</f>
        <v>0.55340073529411771</v>
      </c>
      <c r="J25" s="8">
        <v>12.9</v>
      </c>
      <c r="K25" s="8">
        <v>11.6</v>
      </c>
      <c r="L25" s="8">
        <v>29.4</v>
      </c>
      <c r="M25" s="8">
        <f t="shared" si="5"/>
        <v>29.4</v>
      </c>
      <c r="N25" s="8">
        <f>(M25*'Subject information'!K25)</f>
        <v>4.9612499999999997</v>
      </c>
      <c r="O25" s="24">
        <f>N25/'Subject information'!F25</f>
        <v>0.2431985294117647</v>
      </c>
      <c r="P25" s="13">
        <f>(AVERAGE(J25:L25)*'Subject information'!K25)/'Subject information'!F25</f>
        <v>0.14862132352941176</v>
      </c>
      <c r="Q25" s="8">
        <v>5.8</v>
      </c>
      <c r="R25" s="8">
        <v>7.6</v>
      </c>
      <c r="S25" s="8">
        <v>10.199999999999999</v>
      </c>
      <c r="T25" s="8">
        <f t="shared" si="6"/>
        <v>10.199999999999999</v>
      </c>
      <c r="U25" s="8">
        <f>(T25*'Subject information'!L25)</f>
        <v>0.60383999999999993</v>
      </c>
      <c r="V25" s="24">
        <f>U25/'Subject information'!F25</f>
        <v>2.9599999999999998E-2</v>
      </c>
      <c r="W25" s="13">
        <f>(AVERAGE(Q25:S25)*'Subject information'!L25)/'Subject information'!F25</f>
        <v>2.282875816993464E-2</v>
      </c>
      <c r="X25" s="8">
        <v>62.225000000000001</v>
      </c>
      <c r="Y25" s="8">
        <v>71.2</v>
      </c>
      <c r="Z25" s="8">
        <v>66.7</v>
      </c>
      <c r="AA25" s="8">
        <f t="shared" si="7"/>
        <v>71.2</v>
      </c>
      <c r="AB25" s="8">
        <f>(AA25*'Subject information'!L25)</f>
        <v>4.2150400000000001</v>
      </c>
      <c r="AC25" s="24">
        <f>AB25/'Subject information'!F25</f>
        <v>0.20661960784313727</v>
      </c>
      <c r="AD25" s="13">
        <f>(AVERAGE(X25:Z25)*'Subject information'!L25)/'Subject information'!F25</f>
        <v>0.19358496732026145</v>
      </c>
    </row>
    <row r="26" spans="1:30" ht="14.5" customHeight="1" x14ac:dyDescent="0.25">
      <c r="A26" s="125" t="s">
        <v>121</v>
      </c>
      <c r="B26" s="15">
        <v>0</v>
      </c>
      <c r="C26" s="8">
        <v>154.4</v>
      </c>
      <c r="D26" s="8">
        <v>174.86879999999999</v>
      </c>
      <c r="E26" s="8">
        <v>185.6</v>
      </c>
      <c r="F26" s="8">
        <f t="shared" si="4"/>
        <v>185.6</v>
      </c>
      <c r="G26" s="8">
        <f>(F26*'Subject information'!K26)</f>
        <v>50.112000000000002</v>
      </c>
      <c r="H26" s="24">
        <f>G26/'Subject information'!F26</f>
        <v>0.99035573122529641</v>
      </c>
      <c r="I26" s="13">
        <f>(AVERAGE(C26:E26)*'Subject information'!K26)/'Subject information'!F26</f>
        <v>0.9157745454545454</v>
      </c>
      <c r="J26" s="8">
        <v>118.8</v>
      </c>
      <c r="K26" s="8">
        <v>141.1</v>
      </c>
      <c r="L26" s="8">
        <v>169</v>
      </c>
      <c r="M26" s="8">
        <f t="shared" si="5"/>
        <v>169</v>
      </c>
      <c r="N26" s="8">
        <f>(M26*'Subject information'!K26)</f>
        <v>45.63</v>
      </c>
      <c r="O26" s="24">
        <f>N26/'Subject information'!F26</f>
        <v>0.90177865612648223</v>
      </c>
      <c r="P26" s="13">
        <f>(AVERAGE(J26:L26)*'Subject information'!K26)/'Subject information'!F26</f>
        <v>0.76286561264822139</v>
      </c>
      <c r="Q26" s="8">
        <v>53.346699999999998</v>
      </c>
      <c r="R26" s="8">
        <v>46.3</v>
      </c>
      <c r="S26" s="8">
        <v>48.9</v>
      </c>
      <c r="T26" s="8">
        <f t="shared" si="6"/>
        <v>53.346699999999998</v>
      </c>
      <c r="U26" s="8">
        <f>(T26*'Subject information'!L26)</f>
        <v>4.53980417</v>
      </c>
      <c r="V26" s="24">
        <f>U26/'Subject information'!F26</f>
        <v>8.9719449999999992E-2</v>
      </c>
      <c r="W26" s="13">
        <f>(AVERAGE(Q26:S26)*'Subject information'!L26)/'Subject information'!F26</f>
        <v>8.3276180303030301E-2</v>
      </c>
      <c r="X26" s="8">
        <v>141.9</v>
      </c>
      <c r="Y26" s="8">
        <v>158.9</v>
      </c>
      <c r="Z26" s="8">
        <v>174.9</v>
      </c>
      <c r="AA26" s="8">
        <f t="shared" si="7"/>
        <v>174.9</v>
      </c>
      <c r="AB26" s="8">
        <f>(AA26*'Subject information'!L26)</f>
        <v>14.883990000000002</v>
      </c>
      <c r="AC26" s="24">
        <f>AB26/'Subject information'!F26</f>
        <v>0.29415000000000002</v>
      </c>
      <c r="AD26" s="13">
        <f>(AVERAGE(X26:Z26)*'Subject information'!L26)/'Subject information'!F26</f>
        <v>0.2666803030303031</v>
      </c>
    </row>
    <row r="27" spans="1:30" ht="14.5" customHeight="1" x14ac:dyDescent="0.25">
      <c r="A27" s="15"/>
      <c r="B27" s="15"/>
      <c r="C27" s="8"/>
      <c r="D27" s="8"/>
      <c r="E27" s="8"/>
      <c r="F27" s="8"/>
      <c r="G27" s="8"/>
      <c r="H27" s="24"/>
      <c r="I27" s="13"/>
      <c r="J27" s="8"/>
      <c r="K27" s="8"/>
      <c r="L27" s="8"/>
      <c r="M27" s="8"/>
      <c r="N27" s="8"/>
      <c r="O27" s="24"/>
      <c r="P27" s="13"/>
      <c r="Q27" s="8"/>
      <c r="R27" s="8"/>
      <c r="S27" s="8"/>
      <c r="T27" s="8"/>
      <c r="U27" s="8"/>
      <c r="V27" s="24"/>
      <c r="W27" s="13"/>
      <c r="X27" s="8"/>
      <c r="Y27" s="8"/>
      <c r="Z27" s="8"/>
      <c r="AA27" s="8"/>
      <c r="AB27" s="8"/>
      <c r="AC27" s="24"/>
      <c r="AD27" s="13"/>
    </row>
    <row r="28" spans="1:30" ht="14.5" customHeight="1" x14ac:dyDescent="0.25">
      <c r="A28" s="156">
        <v>0.25</v>
      </c>
      <c r="B28" s="15"/>
      <c r="C28" s="7"/>
      <c r="D28" s="7"/>
      <c r="E28" s="7"/>
      <c r="F28" s="7">
        <f>QUARTILE(F4:F26,1)</f>
        <v>52.042299999999997</v>
      </c>
      <c r="G28" s="7">
        <f>QUARTILE(G4:G26,1)</f>
        <v>12.1618828125</v>
      </c>
      <c r="H28" s="7">
        <f>QUARTILE(H4:H26,1)</f>
        <v>0.42795042577757414</v>
      </c>
      <c r="I28" s="14">
        <v>0.28361408282208589</v>
      </c>
      <c r="J28" s="7"/>
      <c r="K28" s="7"/>
      <c r="L28" s="7"/>
      <c r="M28" s="7">
        <f>QUARTILE(M4:M26,1)</f>
        <v>31.148199999999999</v>
      </c>
      <c r="N28" s="7">
        <f>QUARTILE(N4:N26,1)</f>
        <v>7.884388125000001</v>
      </c>
      <c r="O28" s="7">
        <f>QUARTILE(O4:O26,1)</f>
        <v>0.28361408282208589</v>
      </c>
      <c r="P28" s="14">
        <f>QUARTILE(P4:P26,1)</f>
        <v>0.18422053867192795</v>
      </c>
      <c r="Q28" s="7"/>
      <c r="R28" s="7"/>
      <c r="S28" s="7"/>
      <c r="T28" s="7">
        <f>QUARTILE(T4:T26,1)</f>
        <v>36.948949999999996</v>
      </c>
      <c r="U28" s="7">
        <f>QUARTILE(U4:U26,1)</f>
        <v>2.8928449999999994</v>
      </c>
      <c r="V28" s="7">
        <f>QUARTILE(V4:V26,1)</f>
        <v>8.0496788024556398E-2</v>
      </c>
      <c r="W28" s="14">
        <f>QUARTILE(W4:W26,1)</f>
        <v>5.4900603267973851E-2</v>
      </c>
      <c r="X28" s="7"/>
      <c r="Y28" s="7"/>
      <c r="Z28" s="7"/>
      <c r="AA28" s="7">
        <f>QUARTILE(AA4:AA26,1)</f>
        <v>99.45</v>
      </c>
      <c r="AB28" s="7">
        <f>QUARTILE(AB4:AB26,1)</f>
        <v>7.3498650000000003</v>
      </c>
      <c r="AC28" s="7">
        <f>QUARTILE(AC4:AC26,1)</f>
        <v>0.24194670702647658</v>
      </c>
      <c r="AD28" s="14">
        <f>QUARTILE(AD4:AD26,1)</f>
        <v>0.21586115647338366</v>
      </c>
    </row>
    <row r="29" spans="1:30" ht="14.5" customHeight="1" x14ac:dyDescent="0.25">
      <c r="A29" s="157" t="s">
        <v>61</v>
      </c>
      <c r="B29" s="15"/>
      <c r="C29" s="7"/>
      <c r="D29" s="7"/>
      <c r="E29" s="7"/>
      <c r="F29" s="7">
        <f>MEDIAN(F4:F18)</f>
        <v>93.382599999999996</v>
      </c>
      <c r="G29" s="7">
        <f>MEDIAN(G4:G18)</f>
        <v>20.083875000000003</v>
      </c>
      <c r="H29" s="7">
        <f>MEDIAN(H4:H26)</f>
        <v>0.68255378140703504</v>
      </c>
      <c r="I29" s="14">
        <v>0.47521114864864855</v>
      </c>
      <c r="J29" s="7"/>
      <c r="K29" s="7"/>
      <c r="L29" s="7"/>
      <c r="M29" s="7">
        <f>MEDIAN(M4:M18)</f>
        <v>57.808500000000002</v>
      </c>
      <c r="N29" s="7">
        <f>MEDIAN(N4:N18)</f>
        <v>14.004109125000001</v>
      </c>
      <c r="O29" s="7">
        <f>MEDIAN(O4:O26)</f>
        <v>0.47521114864864855</v>
      </c>
      <c r="P29" s="14">
        <f>MEDIAN(P4:P26)</f>
        <v>0.42678293918918919</v>
      </c>
      <c r="Q29" s="7"/>
      <c r="R29" s="7"/>
      <c r="S29" s="7"/>
      <c r="T29" s="7">
        <f>MEDIAN(T4:T18)</f>
        <v>40.047600000000003</v>
      </c>
      <c r="U29" s="7">
        <f>MEDIAN(U4:U18)</f>
        <v>3.3499799999999995</v>
      </c>
      <c r="V29" s="7">
        <f>MEDIAN(V4:V26)</f>
        <v>0.10246221063829788</v>
      </c>
      <c r="W29" s="14">
        <f>MEDIAN(W4:W26)</f>
        <v>8.3276180303030301E-2</v>
      </c>
      <c r="X29" s="7"/>
      <c r="Y29" s="7"/>
      <c r="Z29" s="7"/>
      <c r="AA29" s="7">
        <f>MEDIAN(AA4:AA18)</f>
        <v>124.5014</v>
      </c>
      <c r="AB29" s="7">
        <f>MEDIAN(AB4:AB18)</f>
        <v>10.871462248</v>
      </c>
      <c r="AC29" s="7">
        <f>MEDIAN(AC4:AC26)</f>
        <v>0.37872401960784319</v>
      </c>
      <c r="AD29" s="14">
        <f>MEDIAN(AD4:AD26)</f>
        <v>0.33679673202614385</v>
      </c>
    </row>
    <row r="30" spans="1:30" s="147" customFormat="1" ht="14.5" customHeight="1" x14ac:dyDescent="0.25">
      <c r="A30" s="158">
        <v>0.75</v>
      </c>
      <c r="B30" s="146"/>
      <c r="F30" s="142">
        <f>QUARTILE(F4:F18,3)</f>
        <v>110.30500000000001</v>
      </c>
      <c r="G30" s="142">
        <f>QUARTILE(G4:G18,3)</f>
        <v>26.741688750000002</v>
      </c>
      <c r="H30" s="143">
        <f>QUARTILE(H4:H18,3)</f>
        <v>0.74290308087046353</v>
      </c>
      <c r="I30" s="145">
        <v>0.63924938423645317</v>
      </c>
      <c r="J30" s="150"/>
      <c r="K30" s="150"/>
      <c r="L30" s="150"/>
      <c r="M30" s="142">
        <f>QUARTILE(M4:M18,3)</f>
        <v>97</v>
      </c>
      <c r="N30" s="142">
        <f>QUARTILE(N4:N18,3)</f>
        <v>21.739828125000003</v>
      </c>
      <c r="O30" s="143">
        <f>QUARTILE(O4:O18,3)</f>
        <v>0.63924938423645317</v>
      </c>
      <c r="P30" s="145">
        <f>QUARTILE(P4:P18,3)</f>
        <v>0.5180354428832662</v>
      </c>
      <c r="Q30" s="150"/>
      <c r="R30" s="150"/>
      <c r="S30" s="150"/>
      <c r="T30" s="142">
        <f>QUARTILE(T4:T18,3)</f>
        <v>52.837499999999999</v>
      </c>
      <c r="U30" s="142">
        <f>QUARTILE(U4:U18,3)</f>
        <v>4.0336852400000005</v>
      </c>
      <c r="V30" s="143">
        <f>QUARTILE(V4:V18,3)</f>
        <v>0.13217384278542743</v>
      </c>
      <c r="W30" s="145">
        <f>QUARTILE(W4:W18,3)</f>
        <v>0.10741027595620579</v>
      </c>
      <c r="X30" s="150"/>
      <c r="Y30" s="150"/>
      <c r="Z30" s="150"/>
      <c r="AA30" s="142">
        <f>QUARTILE(AA4:AA18,3)</f>
        <v>176.64529999999999</v>
      </c>
      <c r="AB30" s="142">
        <f>QUARTILE(AB4:AB18,3)</f>
        <v>16.688813</v>
      </c>
      <c r="AC30" s="143">
        <f>QUARTILE(AC4:AC18,3)</f>
        <v>0.42497793237014175</v>
      </c>
      <c r="AD30" s="145">
        <f>QUARTILE(AD4:AD18,3)</f>
        <v>0.38394976708459977</v>
      </c>
    </row>
    <row r="31" spans="1:30" ht="14.5" customHeight="1" x14ac:dyDescent="0.25">
      <c r="B31" s="12"/>
      <c r="AB31" s="8"/>
      <c r="AC31" s="24"/>
      <c r="AD31" s="13"/>
    </row>
    <row r="32" spans="1:30" ht="14.5" customHeight="1" x14ac:dyDescent="0.25">
      <c r="A32" s="159" t="s">
        <v>125</v>
      </c>
      <c r="B32" s="68">
        <v>1</v>
      </c>
      <c r="C32" s="8">
        <v>291.5</v>
      </c>
      <c r="D32" s="8">
        <v>317.7</v>
      </c>
      <c r="E32" s="8">
        <v>301.7</v>
      </c>
      <c r="F32" s="8">
        <f>MAX(C32:E32)</f>
        <v>317.7</v>
      </c>
      <c r="G32" s="8">
        <f>(F32*'Subject information'!K33)</f>
        <v>91.497600000000006</v>
      </c>
      <c r="H32" s="24">
        <f>G32/'Subject information'!F33</f>
        <v>1.2778994413407823</v>
      </c>
      <c r="I32" s="13">
        <f>(AVERAGE(C32:E32)*'Subject information'!K33)/'Subject information'!F33</f>
        <v>1.2213184357541904</v>
      </c>
      <c r="J32" s="8">
        <v>138.4</v>
      </c>
      <c r="K32" s="8">
        <v>143.69999999999999</v>
      </c>
      <c r="L32" s="8">
        <v>128.19999999999999</v>
      </c>
      <c r="M32" s="8">
        <f>MAX(J32:L32)</f>
        <v>143.69999999999999</v>
      </c>
      <c r="N32" s="8">
        <f>(M32*'Subject information'!K33)</f>
        <v>41.385600000000004</v>
      </c>
      <c r="O32" s="24">
        <f>N32/'Subject information'!F33</f>
        <v>0.57801117318435768</v>
      </c>
      <c r="P32" s="13">
        <f>(AVERAGE(J32:L32)*'Subject information'!K33)/'Subject information'!F33</f>
        <v>0.55012290502793315</v>
      </c>
      <c r="Q32" s="8">
        <v>169.5</v>
      </c>
      <c r="R32" s="8">
        <v>218</v>
      </c>
      <c r="S32" s="8">
        <v>258.10000000000002</v>
      </c>
      <c r="T32" s="8">
        <f>MAX(Q32:S32)</f>
        <v>258.10000000000002</v>
      </c>
      <c r="U32" s="8">
        <f>(T32*'Subject information'!L33)</f>
        <v>21.391328000000001</v>
      </c>
      <c r="V32" s="24">
        <f>U32/'Subject information'!F33</f>
        <v>0.29876156424581007</v>
      </c>
      <c r="W32" s="13">
        <f>(AVERAGE(Q32:S32)*'Subject information'!L33)/'Subject information'!F33</f>
        <v>0.24910301675977656</v>
      </c>
      <c r="X32" s="8">
        <v>131.13329999999999</v>
      </c>
      <c r="Y32" s="8">
        <v>157.03749999999999</v>
      </c>
      <c r="Z32" s="8">
        <v>180.7</v>
      </c>
      <c r="AA32" s="8">
        <f>MAX(X32:Z32)</f>
        <v>180.7</v>
      </c>
      <c r="AB32" s="8">
        <f>(AA32*'Subject information'!L33)</f>
        <v>14.976415999999999</v>
      </c>
      <c r="AC32" s="24">
        <f>AB32/'Subject information'!F33</f>
        <v>0.20916782122905028</v>
      </c>
      <c r="AD32" s="13">
        <f>(AVERAGE(X32:Z32)*'Subject information'!L33)/'Subject information'!F33</f>
        <v>0.180912532141527</v>
      </c>
    </row>
    <row r="33" spans="1:30" ht="14.5" customHeight="1" x14ac:dyDescent="0.25">
      <c r="A33" s="159" t="s">
        <v>141</v>
      </c>
      <c r="B33" s="68">
        <v>0</v>
      </c>
      <c r="C33" s="8">
        <v>192.2</v>
      </c>
      <c r="D33" s="8">
        <v>215.8</v>
      </c>
      <c r="E33" s="8">
        <v>223.7467</v>
      </c>
      <c r="F33" s="8">
        <f t="shared" ref="F33:F46" si="8">MAX(C33:E33)</f>
        <v>223.7467</v>
      </c>
      <c r="G33" s="8">
        <f>(F33*'Subject information'!K34)</f>
        <v>64.103429550000001</v>
      </c>
      <c r="H33" s="24">
        <f>G33/'Subject information'!F34</f>
        <v>1.5299147863961815</v>
      </c>
      <c r="I33" s="13">
        <f>(AVERAGE(C33:E33)*'Subject information'!K34)/'Subject information'!F34</f>
        <v>1.4398999964200478</v>
      </c>
      <c r="J33" s="8">
        <v>77</v>
      </c>
      <c r="K33" s="8">
        <v>80.5</v>
      </c>
      <c r="L33" s="8">
        <v>91.7</v>
      </c>
      <c r="M33" s="8">
        <f t="shared" ref="M33:M46" si="9">MAX(J33:L33)</f>
        <v>91.7</v>
      </c>
      <c r="N33" s="8">
        <f>(M33*'Subject information'!K34)</f>
        <v>26.27205</v>
      </c>
      <c r="O33" s="24">
        <f>N33/'Subject information'!F34</f>
        <v>0.62701789976133659</v>
      </c>
      <c r="P33" s="13">
        <f>(AVERAGE(J33:L33)*'Subject information'!K34)/'Subject information'!F34</f>
        <v>0.56798568019093076</v>
      </c>
      <c r="Q33" s="8">
        <v>101</v>
      </c>
      <c r="R33" s="8">
        <v>124.1</v>
      </c>
      <c r="S33" s="8">
        <v>130.4</v>
      </c>
      <c r="T33" s="8">
        <f t="shared" ref="T33:T46" si="10">MAX(Q33:S33)</f>
        <v>130.4</v>
      </c>
      <c r="U33" s="8">
        <f>(T33*'Subject information'!L34)</f>
        <v>11.772512000000001</v>
      </c>
      <c r="V33" s="24">
        <f>U33/'Subject information'!F34</f>
        <v>0.28096687350835325</v>
      </c>
      <c r="W33" s="13">
        <f>(AVERAGE(Q33:S33)*'Subject information'!L34)/'Subject information'!F34</f>
        <v>0.25532649164677806</v>
      </c>
      <c r="X33" s="8">
        <v>145.5</v>
      </c>
      <c r="Y33" s="8">
        <v>191.3</v>
      </c>
      <c r="Z33" s="8">
        <v>195.3</v>
      </c>
      <c r="AA33" s="8">
        <f t="shared" ref="AA33:AA46" si="11">MAX(X33:Z33)</f>
        <v>195.3</v>
      </c>
      <c r="AB33" s="8">
        <f>(AA33*'Subject information'!L34)</f>
        <v>17.631684</v>
      </c>
      <c r="AC33" s="24">
        <f>AB33/'Subject information'!F34</f>
        <v>0.42080391408114559</v>
      </c>
      <c r="AD33" s="13">
        <f>(AVERAGE(X33:Z33)*'Subject information'!L34)/'Subject information'!F34</f>
        <v>0.38216378679395391</v>
      </c>
    </row>
    <row r="34" spans="1:30" ht="14.5" customHeight="1" x14ac:dyDescent="0.25">
      <c r="A34" s="159" t="s">
        <v>142</v>
      </c>
      <c r="B34" s="68">
        <v>0</v>
      </c>
      <c r="C34" s="8">
        <v>245.6</v>
      </c>
      <c r="D34" s="8">
        <v>269.7</v>
      </c>
      <c r="E34" s="8">
        <v>275.39999999999998</v>
      </c>
      <c r="F34" s="8">
        <f t="shared" si="8"/>
        <v>275.39999999999998</v>
      </c>
      <c r="G34" s="8">
        <f>(F34*'Subject information'!K35)</f>
        <v>73.325249999999997</v>
      </c>
      <c r="H34" s="24">
        <f>G34/'Subject information'!F35</f>
        <v>1.9195091623036646</v>
      </c>
      <c r="I34" s="13">
        <f>(AVERAGE(C34:E34)*'Subject information'!K35)/'Subject information'!F35</f>
        <v>1.8370320680628269</v>
      </c>
      <c r="J34" s="8">
        <v>133.5</v>
      </c>
      <c r="K34" s="8">
        <v>143.30000000000001</v>
      </c>
      <c r="L34" s="8">
        <v>115.2</v>
      </c>
      <c r="M34" s="8">
        <f t="shared" si="9"/>
        <v>143.30000000000001</v>
      </c>
      <c r="N34" s="8">
        <f>(M34*'Subject information'!K35)</f>
        <v>38.153624999999998</v>
      </c>
      <c r="O34" s="24">
        <f>N34/'Subject information'!F35</f>
        <v>0.99878599476439778</v>
      </c>
      <c r="P34" s="13">
        <f>(AVERAGE(J34:L34)*'Subject information'!K35)/'Subject information'!F35</f>
        <v>0.9107329842931936</v>
      </c>
      <c r="Q34" s="8">
        <v>133.9</v>
      </c>
      <c r="R34" s="8">
        <v>123.3</v>
      </c>
      <c r="S34" s="8">
        <v>145.5</v>
      </c>
      <c r="T34" s="8">
        <f t="shared" si="10"/>
        <v>145.5</v>
      </c>
      <c r="U34" s="8">
        <f>(T34*'Subject information'!L35)</f>
        <v>13.45875</v>
      </c>
      <c r="V34" s="24">
        <f>U34/'Subject information'!F35</f>
        <v>0.35232329842931936</v>
      </c>
      <c r="W34" s="13">
        <f>(AVERAGE(Q34:S34)*'Subject information'!L35)/'Subject information'!F35</f>
        <v>0.32504144851657935</v>
      </c>
      <c r="X34" s="8">
        <v>381.3</v>
      </c>
      <c r="Y34" s="8">
        <v>401.8</v>
      </c>
      <c r="Z34" s="8">
        <v>416.5</v>
      </c>
      <c r="AA34" s="8">
        <f t="shared" si="11"/>
        <v>416.5</v>
      </c>
      <c r="AB34" s="8">
        <f>(AA34*'Subject information'!L35)</f>
        <v>38.526249999999997</v>
      </c>
      <c r="AC34" s="24">
        <f>AB34/'Subject information'!F35</f>
        <v>1.0085405759162303</v>
      </c>
      <c r="AD34" s="13">
        <f>(AVERAGE(X34:Z34)*'Subject information'!L35)/'Subject information'!F35</f>
        <v>0.96826352530540993</v>
      </c>
    </row>
    <row r="35" spans="1:30" ht="14.5" customHeight="1" x14ac:dyDescent="0.25">
      <c r="A35" s="159" t="s">
        <v>143</v>
      </c>
      <c r="B35" s="68">
        <v>1</v>
      </c>
      <c r="C35" s="8">
        <v>167.3</v>
      </c>
      <c r="D35" s="8">
        <v>166.9</v>
      </c>
      <c r="E35" s="8">
        <v>176.2</v>
      </c>
      <c r="F35" s="8">
        <f t="shared" si="8"/>
        <v>176.2</v>
      </c>
      <c r="G35" s="8">
        <f>(F35*'Subject information'!K36)</f>
        <v>48.6312</v>
      </c>
      <c r="H35" s="24">
        <f>G35/'Subject information'!F36</f>
        <v>0.85317894736842104</v>
      </c>
      <c r="I35" s="13">
        <f>(AVERAGE(C35:E35)*'Subject information'!K36)/'Subject information'!F36</f>
        <v>0.82380350877192998</v>
      </c>
      <c r="J35" s="8">
        <v>175.8</v>
      </c>
      <c r="K35" s="8">
        <v>172.2</v>
      </c>
      <c r="L35" s="8">
        <v>190.4</v>
      </c>
      <c r="M35" s="8">
        <f t="shared" si="9"/>
        <v>190.4</v>
      </c>
      <c r="N35" s="8">
        <f>(M35*'Subject information'!K36)</f>
        <v>52.550400000000003</v>
      </c>
      <c r="O35" s="24">
        <f>N35/'Subject information'!F36</f>
        <v>0.92193684210526317</v>
      </c>
      <c r="P35" s="13">
        <f>(AVERAGE(J35:L35)*'Subject information'!K36)/'Subject information'!F36</f>
        <v>0.86899649122807021</v>
      </c>
      <c r="Q35" s="8">
        <v>118.8</v>
      </c>
      <c r="R35" s="8">
        <v>128.44999999999999</v>
      </c>
      <c r="S35" s="8">
        <v>130.80000000000001</v>
      </c>
      <c r="T35" s="8">
        <f t="shared" si="10"/>
        <v>130.80000000000001</v>
      </c>
      <c r="U35" s="8">
        <f>(T35*'Subject information'!L36)</f>
        <v>10.356744000000001</v>
      </c>
      <c r="V35" s="24">
        <f>U35/'Subject information'!F36</f>
        <v>0.18169726315789475</v>
      </c>
      <c r="W35" s="13">
        <f>(AVERAGE(Q35:S35)*'Subject information'!L36)/'Subject information'!F36</f>
        <v>0.17505262573099417</v>
      </c>
      <c r="X35" s="8">
        <v>371.6</v>
      </c>
      <c r="Y35" s="8">
        <v>410.3</v>
      </c>
      <c r="Z35" s="8">
        <v>405.8</v>
      </c>
      <c r="AA35" s="8">
        <f t="shared" si="11"/>
        <v>410.3</v>
      </c>
      <c r="AB35" s="8">
        <f>(AA35*'Subject information'!L36)</f>
        <v>32.487554000000003</v>
      </c>
      <c r="AC35" s="24">
        <f>AB35/'Subject information'!F36</f>
        <v>0.56995708771929832</v>
      </c>
      <c r="AD35" s="13">
        <f>(AVERAGE(X35:Z35)*'Subject information'!L36)/'Subject information'!F36</f>
        <v>0.54995371929824566</v>
      </c>
    </row>
    <row r="36" spans="1:30" ht="14.5" customHeight="1" x14ac:dyDescent="0.25">
      <c r="A36" s="159" t="s">
        <v>144</v>
      </c>
      <c r="B36" s="68">
        <v>1</v>
      </c>
      <c r="C36" s="8">
        <v>169.1</v>
      </c>
      <c r="D36" s="8">
        <v>216.3</v>
      </c>
      <c r="E36" s="8">
        <v>243</v>
      </c>
      <c r="F36" s="8">
        <f t="shared" si="8"/>
        <v>243</v>
      </c>
      <c r="G36" s="8">
        <f>(F36*'Subject information'!K37)</f>
        <v>61.053750000000008</v>
      </c>
      <c r="H36" s="24">
        <f>G36/'Subject information'!F37</f>
        <v>1.8389683734939759</v>
      </c>
      <c r="I36" s="13">
        <f>(AVERAGE(C36:E36)*'Subject information'!K37)/'Subject information'!F37</f>
        <v>1.5851957831325303</v>
      </c>
      <c r="J36" s="8">
        <v>134.4</v>
      </c>
      <c r="K36" s="8">
        <v>143.2688</v>
      </c>
      <c r="L36" s="8">
        <v>140.6</v>
      </c>
      <c r="M36" s="8">
        <f t="shared" si="9"/>
        <v>143.2688</v>
      </c>
      <c r="N36" s="8">
        <f>(M36*'Subject information'!K37)</f>
        <v>35.996286000000005</v>
      </c>
      <c r="O36" s="24">
        <f>N36/'Subject information'!F37</f>
        <v>1.0842254819277108</v>
      </c>
      <c r="P36" s="13">
        <f>(AVERAGE(J36:L36)*'Subject information'!K37)/'Subject information'!F37</f>
        <v>1.0551208433734942</v>
      </c>
      <c r="Q36" s="8">
        <v>117</v>
      </c>
      <c r="R36" s="8">
        <v>124.6</v>
      </c>
      <c r="S36" s="8">
        <v>143.30000000000001</v>
      </c>
      <c r="T36" s="8">
        <f t="shared" si="10"/>
        <v>143.30000000000001</v>
      </c>
      <c r="U36" s="8">
        <f>(T36*'Subject information'!L37)</f>
        <v>11.134409999999999</v>
      </c>
      <c r="V36" s="24">
        <f>U36/'Subject information'!F37</f>
        <v>0.33537379518072286</v>
      </c>
      <c r="W36" s="13">
        <f>(AVERAGE(Q36:S36)*'Subject information'!L37)/'Subject information'!F37</f>
        <v>0.30026837349397578</v>
      </c>
      <c r="X36" s="8">
        <v>417.4</v>
      </c>
      <c r="Y36" s="8">
        <v>503.65</v>
      </c>
      <c r="Z36" s="8">
        <v>501.25</v>
      </c>
      <c r="AA36" s="8">
        <f t="shared" si="11"/>
        <v>503.65</v>
      </c>
      <c r="AB36" s="8">
        <f>(AA36*'Subject information'!L37)</f>
        <v>39.133604999999996</v>
      </c>
      <c r="AC36" s="24">
        <f>AB36/'Subject information'!F37</f>
        <v>1.1787230421686745</v>
      </c>
      <c r="AD36" s="13">
        <f>(AVERAGE(X36:Z36)*'Subject information'!L37)/'Subject information'!F37</f>
        <v>1.1095653614457828</v>
      </c>
    </row>
    <row r="37" spans="1:30" ht="14.5" customHeight="1" x14ac:dyDescent="0.25">
      <c r="A37" s="159" t="s">
        <v>145</v>
      </c>
      <c r="B37" s="68">
        <v>1</v>
      </c>
      <c r="C37" s="8">
        <v>95.7</v>
      </c>
      <c r="D37" s="8">
        <v>109.9</v>
      </c>
      <c r="E37" s="8">
        <v>106.8</v>
      </c>
      <c r="F37" s="8">
        <f t="shared" si="8"/>
        <v>109.9</v>
      </c>
      <c r="G37" s="8">
        <f>(F37*'Subject information'!K38)</f>
        <v>26.7057</v>
      </c>
      <c r="H37" s="24">
        <f>G37/'Subject information'!F38</f>
        <v>0.72177567567567569</v>
      </c>
      <c r="I37" s="13">
        <f>(AVERAGE(C37:E37)*'Subject information'!K38)/'Subject information'!F38</f>
        <v>0.6839027027027027</v>
      </c>
      <c r="J37" s="8">
        <v>95.666700000000006</v>
      </c>
      <c r="K37" s="8">
        <v>118.8</v>
      </c>
      <c r="L37" s="8">
        <v>127.3</v>
      </c>
      <c r="M37" s="8">
        <f t="shared" si="9"/>
        <v>127.3</v>
      </c>
      <c r="N37" s="8">
        <f>(M37*'Subject information'!K38)</f>
        <v>30.933899999999998</v>
      </c>
      <c r="O37" s="24">
        <f>N37/'Subject information'!F38</f>
        <v>0.83605135135135134</v>
      </c>
      <c r="P37" s="13">
        <f>(AVERAGE(J37:L37)*'Subject information'!K38)/'Subject information'!F38</f>
        <v>0.74819196486486483</v>
      </c>
      <c r="Q37" s="8">
        <v>132.6</v>
      </c>
      <c r="R37" s="8">
        <v>140.6</v>
      </c>
      <c r="S37" s="8">
        <v>119.3</v>
      </c>
      <c r="T37" s="8">
        <f t="shared" si="10"/>
        <v>140.6</v>
      </c>
      <c r="U37" s="8">
        <f>(T37*'Subject information'!L38)</f>
        <v>10.404399999999999</v>
      </c>
      <c r="V37" s="24">
        <f>U37/'Subject information'!F38</f>
        <v>0.28119999999999995</v>
      </c>
      <c r="W37" s="13">
        <f>(AVERAGE(Q37:S37)*'Subject information'!L38)/'Subject information'!F38</f>
        <v>0.26166666666666666</v>
      </c>
      <c r="X37" s="8">
        <v>130.4</v>
      </c>
      <c r="Y37" s="8">
        <v>218.9</v>
      </c>
      <c r="Z37" s="8">
        <v>250.47499999999999</v>
      </c>
      <c r="AA37" s="8">
        <f t="shared" si="11"/>
        <v>250.47499999999999</v>
      </c>
      <c r="AB37" s="8">
        <f>(AA37*'Subject information'!L38)</f>
        <v>18.535149999999998</v>
      </c>
      <c r="AC37" s="24">
        <f>AB37/'Subject information'!F38</f>
        <v>0.5009499999999999</v>
      </c>
      <c r="AD37" s="13">
        <f>(AVERAGE(X37:Z37)*'Subject information'!L38)/'Subject information'!F38</f>
        <v>0.39984999999999993</v>
      </c>
    </row>
    <row r="38" spans="1:30" ht="14.5" customHeight="1" x14ac:dyDescent="0.25">
      <c r="A38" s="159" t="s">
        <v>146</v>
      </c>
      <c r="B38" s="68">
        <v>1</v>
      </c>
      <c r="C38" s="8">
        <v>212.7</v>
      </c>
      <c r="D38" s="8">
        <v>213.1</v>
      </c>
      <c r="E38" s="8">
        <v>206</v>
      </c>
      <c r="F38" s="8">
        <f t="shared" si="8"/>
        <v>213.1</v>
      </c>
      <c r="G38" s="8">
        <f>(F38*'Subject information'!K39)</f>
        <v>52.10295</v>
      </c>
      <c r="H38" s="24">
        <f>G38/'Subject information'!F39</f>
        <v>1.719569306930693</v>
      </c>
      <c r="I38" s="13">
        <f>(AVERAGE(C38:E38)*'Subject information'!K39)/'Subject information'!F39</f>
        <v>1.6993960396039602</v>
      </c>
      <c r="J38" s="8">
        <v>134.4</v>
      </c>
      <c r="K38" s="8">
        <v>126.4</v>
      </c>
      <c r="L38" s="8">
        <v>134.4</v>
      </c>
      <c r="M38" s="8">
        <f t="shared" si="9"/>
        <v>134.4</v>
      </c>
      <c r="N38" s="8">
        <f>(M38*'Subject information'!K39)</f>
        <v>32.860799999999998</v>
      </c>
      <c r="O38" s="24">
        <f>N38/'Subject information'!F39</f>
        <v>1.0845148514851484</v>
      </c>
      <c r="P38" s="13">
        <f>(AVERAGE(J38:L38)*'Subject information'!K39)/'Subject information'!F39</f>
        <v>1.0629966996699671</v>
      </c>
      <c r="Q38" s="8">
        <v>101.9</v>
      </c>
      <c r="R38" s="8">
        <v>155.30000000000001</v>
      </c>
      <c r="S38" s="8">
        <v>159.67330000000001</v>
      </c>
      <c r="T38" s="8">
        <f t="shared" si="10"/>
        <v>159.67330000000001</v>
      </c>
      <c r="U38" s="8">
        <f>(T38*'Subject information'!L39)</f>
        <v>12.052140683999999</v>
      </c>
      <c r="V38" s="24">
        <f>U38/'Subject information'!F39</f>
        <v>0.39776041861386136</v>
      </c>
      <c r="W38" s="13">
        <f>(AVERAGE(Q38:S38)*'Subject information'!L39)/'Subject information'!F39</f>
        <v>0.34615617914191421</v>
      </c>
      <c r="X38" s="8">
        <v>315.5</v>
      </c>
      <c r="Y38" s="8">
        <v>307.40629999999999</v>
      </c>
      <c r="Z38" s="8">
        <v>300.67500000000001</v>
      </c>
      <c r="AA38" s="8">
        <f t="shared" si="11"/>
        <v>315.5</v>
      </c>
      <c r="AB38" s="8">
        <f>(AA38*'Subject information'!L39)</f>
        <v>23.813939999999999</v>
      </c>
      <c r="AC38" s="24">
        <f>AB38/'Subject information'!F39</f>
        <v>0.78593861386138608</v>
      </c>
      <c r="AD38" s="13">
        <f>(AVERAGE(X38:Z38)*'Subject information'!L39)/'Subject information'!F39</f>
        <v>0.76690777254125408</v>
      </c>
    </row>
    <row r="39" spans="1:30" ht="14.5" customHeight="1" x14ac:dyDescent="0.25">
      <c r="A39" s="159" t="s">
        <v>126</v>
      </c>
      <c r="B39" s="68">
        <v>1</v>
      </c>
      <c r="C39" s="8">
        <v>236.3</v>
      </c>
      <c r="D39" s="8">
        <v>248.3</v>
      </c>
      <c r="E39" s="8">
        <v>253.6</v>
      </c>
      <c r="F39" s="8">
        <f t="shared" si="8"/>
        <v>253.6</v>
      </c>
      <c r="G39" s="8">
        <f>(F39*'Subject information'!K40)</f>
        <v>64.668000000000006</v>
      </c>
      <c r="H39" s="24">
        <f>G39/'Subject information'!F40</f>
        <v>1.8798837209302328</v>
      </c>
      <c r="I39" s="13">
        <f>(AVERAGE(C39:E39)*'Subject information'!K40)/'Subject information'!F40</f>
        <v>1.8240406976744188</v>
      </c>
      <c r="J39" s="8">
        <v>129.9</v>
      </c>
      <c r="K39" s="8">
        <v>146.80000000000001</v>
      </c>
      <c r="L39" s="8">
        <v>143.69999999999999</v>
      </c>
      <c r="M39" s="8">
        <f t="shared" si="9"/>
        <v>146.80000000000001</v>
      </c>
      <c r="N39" s="8">
        <f>(M39*'Subject information'!K40)</f>
        <v>37.434000000000005</v>
      </c>
      <c r="O39" s="24">
        <f>N39/'Subject information'!F40</f>
        <v>1.0881976744186048</v>
      </c>
      <c r="P39" s="13">
        <f>(AVERAGE(J39:L39)*'Subject information'!K40)/'Subject information'!F40</f>
        <v>1.0387790697674422</v>
      </c>
      <c r="Q39" s="8">
        <v>129.9</v>
      </c>
      <c r="R39" s="8">
        <v>142.36670000000001</v>
      </c>
      <c r="S39" s="8">
        <v>149.5</v>
      </c>
      <c r="T39" s="8">
        <f t="shared" si="10"/>
        <v>149.5</v>
      </c>
      <c r="U39" s="8">
        <f>(T39*'Subject information'!L40)</f>
        <v>12.1693</v>
      </c>
      <c r="V39" s="24">
        <f>U39/'Subject information'!F40</f>
        <v>0.35375872093023258</v>
      </c>
      <c r="W39" s="13">
        <f>(AVERAGE(Q39:S39)*'Subject information'!L40)/'Subject information'!F40</f>
        <v>0.33267257151162793</v>
      </c>
      <c r="X39" s="8">
        <v>208.2</v>
      </c>
      <c r="Y39" s="8">
        <v>267.89999999999998</v>
      </c>
      <c r="Z39" s="8">
        <v>214.46879999999999</v>
      </c>
      <c r="AA39" s="8">
        <f t="shared" si="11"/>
        <v>267.89999999999998</v>
      </c>
      <c r="AB39" s="8">
        <f>(AA39*'Subject information'!L40)</f>
        <v>21.80706</v>
      </c>
      <c r="AC39" s="24">
        <f>AB39/'Subject information'!F40</f>
        <v>0.63392616279069769</v>
      </c>
      <c r="AD39" s="13">
        <f>(AVERAGE(X39:Z39)*'Subject information'!L40)/'Subject information'!F40</f>
        <v>0.54469283255813961</v>
      </c>
    </row>
    <row r="40" spans="1:30" ht="14.5" customHeight="1" x14ac:dyDescent="0.25">
      <c r="A40" s="159" t="s">
        <v>147</v>
      </c>
      <c r="B40" s="68">
        <v>1</v>
      </c>
      <c r="C40" s="8">
        <v>151.30000000000001</v>
      </c>
      <c r="D40" s="8">
        <v>169.96879999999999</v>
      </c>
      <c r="E40" s="8">
        <v>178</v>
      </c>
      <c r="F40" s="8">
        <f t="shared" si="8"/>
        <v>178</v>
      </c>
      <c r="G40" s="8">
        <f>(F40*'Subject information'!K41)</f>
        <v>40.450499999999998</v>
      </c>
      <c r="H40" s="24">
        <f>G40/'Subject information'!F41</f>
        <v>1.7898451327433627</v>
      </c>
      <c r="I40" s="13">
        <f>(AVERAGE(C40:E40)*'Subject information'!K41)/'Subject information'!F41</f>
        <v>1.6734341415929204</v>
      </c>
      <c r="J40" s="8">
        <v>106.8</v>
      </c>
      <c r="K40" s="8">
        <v>116.6</v>
      </c>
      <c r="L40" s="8">
        <v>137.1</v>
      </c>
      <c r="M40" s="8">
        <f t="shared" si="9"/>
        <v>137.1</v>
      </c>
      <c r="N40" s="8">
        <f>(M40*'Subject information'!K41)</f>
        <v>31.155974999999998</v>
      </c>
      <c r="O40" s="24">
        <f>N40/'Subject information'!F41</f>
        <v>1.3785829646017698</v>
      </c>
      <c r="P40" s="13">
        <f>(AVERAGE(J40:L40)*'Subject information'!K41)/'Subject information'!F41</f>
        <v>1.2083130530973452</v>
      </c>
      <c r="Q40" s="8">
        <v>75.2</v>
      </c>
      <c r="R40" s="8">
        <v>85.9</v>
      </c>
      <c r="S40" s="8">
        <v>100.6</v>
      </c>
      <c r="T40" s="8">
        <f t="shared" si="10"/>
        <v>100.6</v>
      </c>
      <c r="U40" s="8">
        <f>(T40*'Subject information'!L41)</f>
        <v>6.9232919999999991</v>
      </c>
      <c r="V40" s="24">
        <f>U40/'Subject information'!F41</f>
        <v>0.30634035398230081</v>
      </c>
      <c r="W40" s="13">
        <f>(AVERAGE(Q40:S40)*'Subject information'!L41)/'Subject information'!F41</f>
        <v>0.26563707964601774</v>
      </c>
      <c r="X40" s="8">
        <v>81</v>
      </c>
      <c r="Y40" s="8">
        <v>97</v>
      </c>
      <c r="Z40" s="8">
        <v>122.8</v>
      </c>
      <c r="AA40" s="8">
        <f t="shared" si="11"/>
        <v>122.8</v>
      </c>
      <c r="AB40" s="8">
        <f>(AA40*'Subject information'!L41)</f>
        <v>8.4510959999999997</v>
      </c>
      <c r="AC40" s="24">
        <f>AB40/'Subject information'!F41</f>
        <v>0.37394230088495573</v>
      </c>
      <c r="AD40" s="13">
        <f>(AVERAGE(X40:Z40)*'Subject information'!L41)/'Subject information'!F41</f>
        <v>0.30532530973451322</v>
      </c>
    </row>
    <row r="41" spans="1:30" ht="14.5" customHeight="1" x14ac:dyDescent="0.25">
      <c r="A41" s="159" t="s">
        <v>148</v>
      </c>
      <c r="B41" s="68">
        <v>1</v>
      </c>
      <c r="C41" s="8">
        <v>195.8</v>
      </c>
      <c r="D41" s="8">
        <v>195.8</v>
      </c>
      <c r="E41" s="8">
        <v>184.7</v>
      </c>
      <c r="F41" s="8">
        <f t="shared" si="8"/>
        <v>195.8</v>
      </c>
      <c r="G41" s="8">
        <f>(F41*'Subject information'!K42)</f>
        <v>48.460500000000003</v>
      </c>
      <c r="H41" s="24">
        <f>G41/'Subject information'!F42</f>
        <v>1.2820238095238097</v>
      </c>
      <c r="I41" s="13">
        <f>(AVERAGE(C41:E41)*'Subject information'!K42)/'Subject information'!F42</f>
        <v>1.2577976190476192</v>
      </c>
      <c r="J41" s="8">
        <v>99.025000000000006</v>
      </c>
      <c r="K41" s="8">
        <v>111.2</v>
      </c>
      <c r="L41" s="8">
        <v>113.5</v>
      </c>
      <c r="M41" s="8">
        <f t="shared" si="9"/>
        <v>113.5</v>
      </c>
      <c r="N41" s="8">
        <f>(M41*'Subject information'!K42)</f>
        <v>28.091249999999999</v>
      </c>
      <c r="O41" s="24">
        <f>N41/'Subject information'!F42</f>
        <v>0.74315476190476193</v>
      </c>
      <c r="P41" s="13">
        <f>(AVERAGE(J41:L41)*'Subject information'!K42)/'Subject information'!F42</f>
        <v>0.70654265873015887</v>
      </c>
      <c r="Q41" s="8">
        <v>123.7</v>
      </c>
      <c r="R41" s="8">
        <v>96.6</v>
      </c>
      <c r="S41" s="8">
        <v>106.8</v>
      </c>
      <c r="T41" s="8">
        <f t="shared" si="10"/>
        <v>123.7</v>
      </c>
      <c r="U41" s="8">
        <f>(T41*'Subject information'!L42)</f>
        <v>9.1538000000000004</v>
      </c>
      <c r="V41" s="24">
        <f>U41/'Subject information'!F42</f>
        <v>0.24216402116402119</v>
      </c>
      <c r="W41" s="13">
        <f>(AVERAGE(Q41:S41)*'Subject information'!L42)/'Subject information'!F42</f>
        <v>0.21345149911816583</v>
      </c>
      <c r="X41" s="8">
        <v>239.4</v>
      </c>
      <c r="Y41" s="8">
        <v>232.625</v>
      </c>
      <c r="Z41" s="8">
        <v>339.03750000000002</v>
      </c>
      <c r="AA41" s="8">
        <f t="shared" si="11"/>
        <v>339.03750000000002</v>
      </c>
      <c r="AB41" s="8">
        <f>(AA41*'Subject information'!L42)</f>
        <v>25.088775000000002</v>
      </c>
      <c r="AC41" s="24">
        <f>AB41/'Subject information'!F42</f>
        <v>0.66372420634920648</v>
      </c>
      <c r="AD41" s="13">
        <f>(AVERAGE(X41:Z41)*'Subject information'!L42)/'Subject information'!F42</f>
        <v>0.52926477072310407</v>
      </c>
    </row>
    <row r="42" spans="1:30" ht="14.5" customHeight="1" x14ac:dyDescent="0.25">
      <c r="A42" s="159" t="s">
        <v>127</v>
      </c>
      <c r="B42" s="68">
        <v>1</v>
      </c>
      <c r="C42" s="8">
        <v>183.8</v>
      </c>
      <c r="D42" s="8">
        <v>190.9</v>
      </c>
      <c r="E42" s="8">
        <v>187.8</v>
      </c>
      <c r="F42" s="8">
        <f t="shared" si="8"/>
        <v>190.9</v>
      </c>
      <c r="G42" s="8">
        <f>(F42*'Subject information'!K43)</f>
        <v>43.954725000000003</v>
      </c>
      <c r="H42" s="24">
        <f>G42/'Subject information'!F43</f>
        <v>1.3778910658307211</v>
      </c>
      <c r="I42" s="13">
        <f>(AVERAGE(C42:E42)*'Subject information'!K43)/'Subject information'!F43</f>
        <v>1.3533503134796239</v>
      </c>
      <c r="J42" s="8">
        <v>153.5</v>
      </c>
      <c r="K42" s="8">
        <v>149.00620000000001</v>
      </c>
      <c r="L42" s="8">
        <v>150.25</v>
      </c>
      <c r="M42" s="8">
        <f t="shared" si="9"/>
        <v>153.5</v>
      </c>
      <c r="N42" s="8">
        <f>(M42*'Subject information'!K43)</f>
        <v>35.343375000000002</v>
      </c>
      <c r="O42" s="24">
        <f>N42/'Subject information'!F43</f>
        <v>1.1079427899686523</v>
      </c>
      <c r="P42" s="13">
        <f>(AVERAGE(J42:L42)*'Subject information'!K43)/'Subject information'!F43</f>
        <v>1.0893115470219437</v>
      </c>
      <c r="Q42" s="8">
        <v>58.7</v>
      </c>
      <c r="R42" s="8">
        <v>110.4</v>
      </c>
      <c r="S42" s="8">
        <v>88.1</v>
      </c>
      <c r="T42" s="8">
        <f t="shared" si="10"/>
        <v>110.4</v>
      </c>
      <c r="U42" s="8">
        <f>(T42*'Subject information'!L43)</f>
        <v>8.3329919999999991</v>
      </c>
      <c r="V42" s="24">
        <f>U42/'Subject information'!F43</f>
        <v>0.26122231974921628</v>
      </c>
      <c r="W42" s="13">
        <f>(AVERAGE(Q42:S42)*'Subject information'!L43)/'Subject information'!F43</f>
        <v>0.20285742946708465</v>
      </c>
      <c r="X42" s="8">
        <v>312.06670000000003</v>
      </c>
      <c r="Y42" s="8">
        <v>335.44670000000002</v>
      </c>
      <c r="Z42" s="8">
        <v>368</v>
      </c>
      <c r="AA42" s="8">
        <f t="shared" si="11"/>
        <v>368</v>
      </c>
      <c r="AB42" s="8">
        <f>(AA42*'Subject information'!L43)</f>
        <v>27.776639999999997</v>
      </c>
      <c r="AC42" s="24">
        <f>AB42/'Subject information'!F43</f>
        <v>0.87074106583072097</v>
      </c>
      <c r="AD42" s="13">
        <f>(AVERAGE(X42:Z42)*'Subject information'!L43)/'Subject information'!F43</f>
        <v>0.80095038068965518</v>
      </c>
    </row>
    <row r="43" spans="1:30" ht="14.5" customHeight="1" x14ac:dyDescent="0.25">
      <c r="A43" s="159" t="s">
        <v>128</v>
      </c>
      <c r="B43" s="68">
        <v>1</v>
      </c>
      <c r="C43" s="8">
        <v>182.74379999999999</v>
      </c>
      <c r="D43" s="8">
        <v>166.9</v>
      </c>
      <c r="E43" s="8">
        <v>168.2</v>
      </c>
      <c r="F43" s="8">
        <f t="shared" si="8"/>
        <v>182.74379999999999</v>
      </c>
      <c r="G43" s="8">
        <f>(F43*'Subject information'!K44)</f>
        <v>39.061487249999999</v>
      </c>
      <c r="H43" s="24">
        <f>G43/'Subject information'!F44</f>
        <v>1.4204177181818181</v>
      </c>
      <c r="I43" s="13">
        <f>(AVERAGE(C43:E43)*'Subject information'!K44)/'Subject information'!F44</f>
        <v>1.341686209090909</v>
      </c>
      <c r="J43" s="8">
        <v>138.36879999999999</v>
      </c>
      <c r="K43" s="8">
        <v>143.30000000000001</v>
      </c>
      <c r="L43" s="8">
        <v>172.2</v>
      </c>
      <c r="M43" s="8">
        <f t="shared" si="9"/>
        <v>172.2</v>
      </c>
      <c r="N43" s="8">
        <f>(M43*'Subject information'!K44)</f>
        <v>36.807749999999999</v>
      </c>
      <c r="O43" s="24">
        <f>N43/'Subject information'!F44</f>
        <v>1.3384636363636364</v>
      </c>
      <c r="P43" s="13">
        <f>(AVERAGE(J43:L43)*'Subject information'!K44)/'Subject information'!F44</f>
        <v>1.1759328</v>
      </c>
      <c r="Q43" s="8">
        <v>101</v>
      </c>
      <c r="R43" s="8">
        <v>116.44370000000001</v>
      </c>
      <c r="S43" s="8">
        <v>128.85</v>
      </c>
      <c r="T43" s="8">
        <f t="shared" si="10"/>
        <v>128.85</v>
      </c>
      <c r="U43" s="8">
        <f>(T43*'Subject information'!L44)</f>
        <v>9.2488529999999987</v>
      </c>
      <c r="V43" s="24">
        <f>U43/'Subject information'!F44</f>
        <v>0.33632192727272725</v>
      </c>
      <c r="W43" s="13">
        <f>(AVERAGE(Q43:S43)*'Subject information'!L44)/'Subject information'!F44</f>
        <v>0.30129650649696971</v>
      </c>
      <c r="X43" s="8">
        <v>262.9667</v>
      </c>
      <c r="Y43" s="8">
        <v>266.27499999999998</v>
      </c>
      <c r="Z43" s="8">
        <v>277.4187</v>
      </c>
      <c r="AA43" s="8">
        <f t="shared" si="11"/>
        <v>277.4187</v>
      </c>
      <c r="AB43" s="8">
        <f>(AA43*'Subject information'!L44)</f>
        <v>19.913114285999999</v>
      </c>
      <c r="AC43" s="24">
        <f>AB43/'Subject information'!F44</f>
        <v>0.72411324676363631</v>
      </c>
      <c r="AD43" s="13">
        <f>(AVERAGE(X43:Z43)*'Subject information'!L44)/'Subject information'!F44</f>
        <v>0.70184343650909087</v>
      </c>
    </row>
    <row r="44" spans="1:30" ht="14.5" customHeight="1" x14ac:dyDescent="0.25">
      <c r="A44" s="159" t="s">
        <v>129</v>
      </c>
      <c r="B44" s="68">
        <v>1</v>
      </c>
      <c r="C44" s="8">
        <v>177.5</v>
      </c>
      <c r="D44" s="8">
        <v>175.8</v>
      </c>
      <c r="E44" s="8">
        <v>186</v>
      </c>
      <c r="F44" s="8">
        <f t="shared" si="8"/>
        <v>186</v>
      </c>
      <c r="G44" s="8">
        <f>(F44*'Subject information'!K45)</f>
        <v>39.896999999999991</v>
      </c>
      <c r="H44" s="24">
        <f>G44/'Subject information'!F45</f>
        <v>1.3343478260869563</v>
      </c>
      <c r="I44" s="13">
        <f>(AVERAGE(C44:E44)*'Subject information'!K45)/'Subject information'!F45</f>
        <v>1.2896304347826086</v>
      </c>
      <c r="J44" s="8">
        <v>73.900000000000006</v>
      </c>
      <c r="K44" s="8">
        <v>136.6</v>
      </c>
      <c r="L44" s="8">
        <v>152.6</v>
      </c>
      <c r="M44" s="8">
        <f t="shared" si="9"/>
        <v>152.6</v>
      </c>
      <c r="N44" s="8">
        <f>(M44*'Subject information'!K45)</f>
        <v>32.732699999999994</v>
      </c>
      <c r="O44" s="24">
        <f>N44/'Subject information'!F45</f>
        <v>1.0947391304347824</v>
      </c>
      <c r="P44" s="13">
        <f>(AVERAGE(J44:L44)*'Subject information'!K45)/'Subject information'!F45</f>
        <v>0.86828260869565221</v>
      </c>
      <c r="Q44" s="8">
        <v>91.2</v>
      </c>
      <c r="R44" s="8">
        <v>98.8</v>
      </c>
      <c r="S44" s="8">
        <v>97</v>
      </c>
      <c r="T44" s="8">
        <f t="shared" si="10"/>
        <v>98.8</v>
      </c>
      <c r="U44" s="8">
        <f>(T44*'Subject information'!L45)</f>
        <v>8.1154320000000002</v>
      </c>
      <c r="V44" s="24">
        <f>U44/'Subject information'!F45</f>
        <v>0.27141913043478261</v>
      </c>
      <c r="W44" s="13">
        <f>(AVERAGE(Q44:S44)*'Subject information'!L45)/'Subject information'!F45</f>
        <v>0.26281137123745824</v>
      </c>
      <c r="X44" s="8">
        <v>355.1</v>
      </c>
      <c r="Y44" s="8">
        <v>380.5</v>
      </c>
      <c r="Z44" s="8">
        <v>402.2688</v>
      </c>
      <c r="AA44" s="8">
        <f t="shared" si="11"/>
        <v>402.2688</v>
      </c>
      <c r="AB44" s="8">
        <f>(AA44*'Subject information'!L45)</f>
        <v>33.042359232000003</v>
      </c>
      <c r="AC44" s="24">
        <f>AB44/'Subject information'!F45</f>
        <v>1.1050956264882945</v>
      </c>
      <c r="AD44" s="13">
        <f>(AVERAGE(X44:Z44)*'Subject information'!L45)/'Subject information'!F45</f>
        <v>1.0419681519732442</v>
      </c>
    </row>
    <row r="45" spans="1:30" ht="14.5" customHeight="1" x14ac:dyDescent="0.25">
      <c r="A45" s="159" t="s">
        <v>130</v>
      </c>
      <c r="B45" s="68">
        <v>1</v>
      </c>
      <c r="C45" s="8">
        <v>114.4</v>
      </c>
      <c r="D45" s="8">
        <v>125.5</v>
      </c>
      <c r="E45" s="8">
        <v>107.7</v>
      </c>
      <c r="F45" s="8">
        <f t="shared" si="8"/>
        <v>125.5</v>
      </c>
      <c r="G45" s="8">
        <f>(F45*'Subject information'!K46)</f>
        <v>28.237499999999997</v>
      </c>
      <c r="H45" s="24">
        <f>G45/'Subject information'!F46</f>
        <v>0.93193069306930687</v>
      </c>
      <c r="I45" s="13">
        <f>(AVERAGE(C45:E45)*'Subject information'!K46)/'Subject information'!F46</f>
        <v>0.86039603960396038</v>
      </c>
      <c r="J45" s="8">
        <v>166.9</v>
      </c>
      <c r="K45" s="8">
        <v>149.5</v>
      </c>
      <c r="L45" s="8">
        <v>152.19999999999999</v>
      </c>
      <c r="M45" s="8">
        <f t="shared" si="9"/>
        <v>166.9</v>
      </c>
      <c r="N45" s="8">
        <f>(M45*'Subject information'!K46)</f>
        <v>37.552499999999995</v>
      </c>
      <c r="O45" s="24">
        <f>N45/'Subject information'!F46</f>
        <v>1.2393564356435642</v>
      </c>
      <c r="P45" s="13">
        <f>(AVERAGE(J45:L45)*'Subject information'!K46)/'Subject information'!F46</f>
        <v>1.1599009900990098</v>
      </c>
      <c r="Q45" s="8">
        <v>111.2</v>
      </c>
      <c r="R45" s="8">
        <v>135.30000000000001</v>
      </c>
      <c r="S45" s="8">
        <v>125.9</v>
      </c>
      <c r="T45" s="8">
        <f t="shared" si="10"/>
        <v>135.30000000000001</v>
      </c>
      <c r="U45" s="8">
        <f>(T45*'Subject information'!L46)</f>
        <v>10.0122</v>
      </c>
      <c r="V45" s="24">
        <f>U45/'Subject information'!F46</f>
        <v>0.33043564356435645</v>
      </c>
      <c r="W45" s="13">
        <f>(AVERAGE(Q45:S45)*'Subject information'!L46)/'Subject information'!F46</f>
        <v>0.30316391639163914</v>
      </c>
      <c r="X45" s="8">
        <v>311.89999999999998</v>
      </c>
      <c r="Y45" s="8">
        <v>351.39330000000001</v>
      </c>
      <c r="Z45" s="8">
        <v>353.8</v>
      </c>
      <c r="AA45" s="8">
        <f t="shared" si="11"/>
        <v>353.8</v>
      </c>
      <c r="AB45" s="8">
        <f>(AA45*'Subject information'!L46)</f>
        <v>26.1812</v>
      </c>
      <c r="AC45" s="24">
        <f>AB45/'Subject information'!F46</f>
        <v>0.86406600660066002</v>
      </c>
      <c r="AD45" s="13">
        <f>(AVERAGE(X45:Z45)*'Subject information'!L46)/'Subject information'!F46</f>
        <v>0.82799674587458738</v>
      </c>
    </row>
    <row r="46" spans="1:30" ht="14.5" customHeight="1" x14ac:dyDescent="0.25">
      <c r="A46" s="159" t="s">
        <v>131</v>
      </c>
      <c r="B46" s="68">
        <v>0</v>
      </c>
      <c r="C46" s="8">
        <v>115.2</v>
      </c>
      <c r="D46" s="8">
        <v>126.8</v>
      </c>
      <c r="E46" s="8">
        <v>121</v>
      </c>
      <c r="F46" s="8">
        <f t="shared" si="8"/>
        <v>126.8</v>
      </c>
      <c r="G46" s="8">
        <f>(F46*'Subject information'!K47)</f>
        <v>28.815300000000001</v>
      </c>
      <c r="H46" s="24">
        <f>G46/'Subject information'!F47</f>
        <v>1.2528391304347826</v>
      </c>
      <c r="I46" s="13">
        <f>(AVERAGE(C46:E46)*'Subject information'!K47)/'Subject information'!F47</f>
        <v>1.1955326086956521</v>
      </c>
      <c r="J46" s="8">
        <v>103.2</v>
      </c>
      <c r="K46" s="8">
        <v>118.4</v>
      </c>
      <c r="L46" s="8">
        <v>118.4</v>
      </c>
      <c r="M46" s="8">
        <f t="shared" si="9"/>
        <v>118.4</v>
      </c>
      <c r="N46" s="8">
        <f>(M46*'Subject information'!K47)</f>
        <v>26.906400000000001</v>
      </c>
      <c r="O46" s="24">
        <f>N46/'Subject information'!F47</f>
        <v>1.1698434782608695</v>
      </c>
      <c r="P46" s="13">
        <f>(AVERAGE(J46:L46)*'Subject information'!K47)/'Subject information'!F47</f>
        <v>1.1197826086956522</v>
      </c>
      <c r="Q46" s="8">
        <v>80.5</v>
      </c>
      <c r="R46" s="8">
        <v>87.543800000000005</v>
      </c>
      <c r="S46" s="8">
        <v>91.7</v>
      </c>
      <c r="T46" s="8">
        <f t="shared" si="10"/>
        <v>91.7</v>
      </c>
      <c r="U46" s="8">
        <f>(T46*'Subject information'!L47)</f>
        <v>5.564356000000001</v>
      </c>
      <c r="V46" s="24">
        <f>U46/'Subject information'!F47</f>
        <v>0.24192852173913049</v>
      </c>
      <c r="W46" s="13">
        <f>(AVERAGE(Q46:S46)*'Subject information'!L47)/'Subject information'!F47</f>
        <v>0.22842396788405803</v>
      </c>
      <c r="X46" s="8">
        <v>182.4</v>
      </c>
      <c r="Y46" s="8">
        <v>177.1</v>
      </c>
      <c r="Z46" s="8">
        <v>146.80000000000001</v>
      </c>
      <c r="AA46" s="8">
        <f t="shared" si="11"/>
        <v>182.4</v>
      </c>
      <c r="AB46" s="8">
        <f>(AA46*'Subject information'!L47)</f>
        <v>11.068032000000001</v>
      </c>
      <c r="AC46" s="24">
        <f>AB46/'Subject information'!F47</f>
        <v>0.48121878260869566</v>
      </c>
      <c r="AD46" s="13">
        <f>(AVERAGE(X46:Z46)*'Subject information'!L47)/'Subject information'!F47</f>
        <v>0.44525049275362327</v>
      </c>
    </row>
    <row r="47" spans="1:30" ht="14.5" customHeight="1" x14ac:dyDescent="0.25">
      <c r="A47" s="159" t="s">
        <v>132</v>
      </c>
      <c r="B47" s="125">
        <v>1</v>
      </c>
      <c r="C47" s="8">
        <v>170</v>
      </c>
      <c r="D47" s="8">
        <v>178</v>
      </c>
      <c r="E47" s="8">
        <v>190.88390000000001</v>
      </c>
      <c r="F47" s="8">
        <f>MAX(C47:E47)</f>
        <v>190.88390000000001</v>
      </c>
      <c r="G47" s="8">
        <f>(F47*'Subject information'!K48)</f>
        <v>52.254467625000004</v>
      </c>
      <c r="H47" s="24">
        <f>G47/'Subject information'!F48</f>
        <v>1.3096357800751881</v>
      </c>
      <c r="I47" s="13">
        <f>(AVERAGE(C47:E47)*'Subject information'!K48)/'Subject information'!F48</f>
        <v>1.2324099216791979</v>
      </c>
      <c r="J47" s="8">
        <v>91.7</v>
      </c>
      <c r="K47" s="8">
        <v>115.7</v>
      </c>
      <c r="L47" s="8">
        <v>128.13329999999999</v>
      </c>
      <c r="M47" s="8">
        <f>MAX(J47:L47)</f>
        <v>128.13329999999999</v>
      </c>
      <c r="N47" s="8">
        <f>(M47*'Subject information'!K48)</f>
        <v>35.076490874999998</v>
      </c>
      <c r="O47" s="24">
        <f>N47/'Subject information'!F48</f>
        <v>0.87911004699248119</v>
      </c>
      <c r="P47" s="13">
        <f>(AVERAGE(J47:L47)*'Subject information'!K48)/'Subject information'!F48</f>
        <v>0.76735372493734333</v>
      </c>
      <c r="Q47" s="8">
        <v>159.30000000000001</v>
      </c>
      <c r="R47" s="8">
        <v>147.69999999999999</v>
      </c>
      <c r="S47" s="8">
        <v>178.3613</v>
      </c>
      <c r="T47" s="8">
        <f>MAX(Q47:S47)</f>
        <v>178.3613</v>
      </c>
      <c r="U47" s="8">
        <f>(T47*'Subject information'!L48)</f>
        <v>15.838483439999997</v>
      </c>
      <c r="V47" s="24">
        <f>U47/'Subject information'!F48</f>
        <v>0.3969544721804511</v>
      </c>
      <c r="W47" s="13">
        <f>(AVERAGE(Q47:S47)*'Subject information'!L48)/'Subject information'!F48</f>
        <v>0.36006753082706766</v>
      </c>
      <c r="X47" s="8">
        <v>310.07330000000002</v>
      </c>
      <c r="Y47" s="8">
        <v>463.7</v>
      </c>
      <c r="Z47" s="8">
        <v>307.40629999999999</v>
      </c>
      <c r="AA47" s="8">
        <f>MAX(X47:Z47)</f>
        <v>463.7</v>
      </c>
      <c r="AB47" s="8">
        <f>(AA47*'Subject information'!L48)</f>
        <v>41.176559999999995</v>
      </c>
      <c r="AC47" s="24">
        <f>AB47/'Subject information'!F48</f>
        <v>1.031993984962406</v>
      </c>
      <c r="AD47" s="13">
        <f>(AVERAGE(X47:Z47)*'Subject information'!L48)/'Subject information'!F48</f>
        <v>0.80207809924812024</v>
      </c>
    </row>
    <row r="48" spans="1:30" ht="14.5" customHeight="1" x14ac:dyDescent="0.25">
      <c r="A48" s="159" t="s">
        <v>133</v>
      </c>
      <c r="B48" s="68">
        <v>0</v>
      </c>
      <c r="C48" s="8">
        <v>184.7</v>
      </c>
      <c r="D48" s="8">
        <v>206</v>
      </c>
      <c r="E48" s="8">
        <v>194.5</v>
      </c>
      <c r="F48" s="8">
        <f t="shared" ref="F48:F54" si="12">MAX(C48:E48)</f>
        <v>206</v>
      </c>
      <c r="G48" s="8">
        <f>(F48*'Subject information'!K49)</f>
        <v>52.53</v>
      </c>
      <c r="H48" s="24">
        <f>G48/'Subject information'!F49</f>
        <v>1.1321120689655173</v>
      </c>
      <c r="I48" s="13">
        <f>(AVERAGE(C48:E48)*'Subject information'!K49)/'Subject information'!F49</f>
        <v>1.0720258620689656</v>
      </c>
      <c r="J48" s="8">
        <v>136.19999999999999</v>
      </c>
      <c r="K48" s="8">
        <v>134.80000000000001</v>
      </c>
      <c r="L48" s="8">
        <v>165.1</v>
      </c>
      <c r="M48" s="8">
        <f t="shared" ref="M48:M54" si="13">MAX(J48:L48)</f>
        <v>165.1</v>
      </c>
      <c r="N48" s="8">
        <f>(M48*'Subject information'!K49)</f>
        <v>42.100499999999997</v>
      </c>
      <c r="O48" s="24">
        <f>N48/'Subject information'!F49</f>
        <v>0.90733836206896545</v>
      </c>
      <c r="P48" s="13">
        <f>(AVERAGE(J48:L48)*'Subject information'!K49)/'Subject information'!F49</f>
        <v>0.79889008620689661</v>
      </c>
      <c r="Q48" s="8">
        <v>154.9</v>
      </c>
      <c r="R48" s="8">
        <v>188.7</v>
      </c>
      <c r="S48" s="8">
        <v>186.9</v>
      </c>
      <c r="T48" s="8">
        <f t="shared" ref="T48:T54" si="14">MAX(Q48:S48)</f>
        <v>188.7</v>
      </c>
      <c r="U48" s="8">
        <f>(T48*'Subject information'!L49)</f>
        <v>18.152940000000001</v>
      </c>
      <c r="V48" s="24">
        <f>U48/'Subject information'!F49</f>
        <v>0.3912271551724138</v>
      </c>
      <c r="W48" s="13">
        <f>(AVERAGE(Q48:S48)*'Subject information'!L49)/'Subject information'!F49</f>
        <v>0.36662428160919541</v>
      </c>
      <c r="X48" s="8">
        <v>183.3</v>
      </c>
      <c r="Y48" s="8">
        <v>273.7</v>
      </c>
      <c r="Z48" s="8">
        <v>299</v>
      </c>
      <c r="AA48" s="8">
        <f t="shared" ref="AA48:AA54" si="15">MAX(X48:Z48)</f>
        <v>299</v>
      </c>
      <c r="AB48" s="8">
        <f>(AA48*'Subject information'!L49)</f>
        <v>28.763800000000003</v>
      </c>
      <c r="AC48" s="24">
        <f>AB48/'Subject information'!F49</f>
        <v>0.61990948275862079</v>
      </c>
      <c r="AD48" s="13">
        <f>(AVERAGE(X48:Z48)*'Subject information'!L49)/'Subject information'!F49</f>
        <v>0.52246551724137935</v>
      </c>
    </row>
    <row r="49" spans="1:30" ht="14.5" customHeight="1" x14ac:dyDescent="0.25">
      <c r="A49" s="159" t="s">
        <v>134</v>
      </c>
      <c r="B49" s="68">
        <v>1</v>
      </c>
      <c r="C49" s="8">
        <v>301.2</v>
      </c>
      <c r="D49" s="8">
        <v>325.7</v>
      </c>
      <c r="E49" s="8">
        <v>351.96769999999998</v>
      </c>
      <c r="F49" s="8">
        <f t="shared" si="12"/>
        <v>351.96769999999998</v>
      </c>
      <c r="G49" s="8">
        <f>(F49*'Subject information'!K50)</f>
        <v>95.031278999999998</v>
      </c>
      <c r="H49" s="24">
        <f>G49/'Subject information'!F50</f>
        <v>1.8855412499999999</v>
      </c>
      <c r="I49" s="13">
        <f>(AVERAGE(C49:E49)*'Subject information'!K50)/'Subject information'!F50</f>
        <v>1.7479780357142858</v>
      </c>
      <c r="J49" s="8">
        <v>218.5</v>
      </c>
      <c r="K49" s="8">
        <v>243.4</v>
      </c>
      <c r="L49" s="8">
        <v>250.1</v>
      </c>
      <c r="M49" s="8">
        <f t="shared" si="13"/>
        <v>250.1</v>
      </c>
      <c r="N49" s="8">
        <f>(M49*'Subject information'!K50)</f>
        <v>67.527000000000001</v>
      </c>
      <c r="O49" s="24">
        <f>N49/'Subject information'!F50</f>
        <v>1.3398214285714287</v>
      </c>
      <c r="P49" s="13">
        <f>(AVERAGE(J49:L49)*'Subject information'!K50)/'Subject information'!F50</f>
        <v>1.2714285714285718</v>
      </c>
      <c r="Q49" s="8">
        <v>155.30000000000001</v>
      </c>
      <c r="R49" s="8">
        <v>177.5</v>
      </c>
      <c r="S49" s="8">
        <v>175.8</v>
      </c>
      <c r="T49" s="8">
        <f t="shared" si="14"/>
        <v>177.5</v>
      </c>
      <c r="U49" s="8">
        <f>(T49*'Subject information'!L50)</f>
        <v>15.761999999999999</v>
      </c>
      <c r="V49" s="24">
        <f>U49/'Subject information'!F50</f>
        <v>0.3127380952380952</v>
      </c>
      <c r="W49" s="13">
        <f>(AVERAGE(Q49:S49)*'Subject information'!L50)/'Subject information'!F50</f>
        <v>0.2987015873015873</v>
      </c>
      <c r="X49" s="8">
        <v>360.4</v>
      </c>
      <c r="Y49" s="8">
        <v>421.8</v>
      </c>
      <c r="Z49" s="8">
        <v>428.5</v>
      </c>
      <c r="AA49" s="8">
        <f t="shared" si="15"/>
        <v>428.5</v>
      </c>
      <c r="AB49" s="8">
        <f>(AA49*'Subject information'!L50)</f>
        <v>38.050799999999995</v>
      </c>
      <c r="AC49" s="24">
        <f>AB49/'Subject information'!F50</f>
        <v>0.75497619047619036</v>
      </c>
      <c r="AD49" s="13">
        <f>(AVERAGE(X49:Z49)*'Subject information'!L50)/'Subject information'!F50</f>
        <v>0.71104603174603165</v>
      </c>
    </row>
    <row r="50" spans="1:30" ht="14.5" customHeight="1" x14ac:dyDescent="0.25">
      <c r="A50" s="159" t="s">
        <v>135</v>
      </c>
      <c r="B50" s="68">
        <v>1</v>
      </c>
      <c r="C50" s="8">
        <v>129.9</v>
      </c>
      <c r="D50" s="8">
        <v>124.1</v>
      </c>
      <c r="E50" s="8">
        <v>119.2688</v>
      </c>
      <c r="F50" s="8">
        <f t="shared" si="12"/>
        <v>129.9</v>
      </c>
      <c r="G50" s="8">
        <f>(F50*'Subject information'!K51)</f>
        <v>26.304750000000002</v>
      </c>
      <c r="H50" s="24">
        <f>G50/'Subject information'!F51</f>
        <v>0.96002737226277379</v>
      </c>
      <c r="I50" s="13">
        <f>(AVERAGE(C50:E50)*'Subject information'!K51)/'Subject information'!F51</f>
        <v>0.9195490510948906</v>
      </c>
      <c r="J50" s="8">
        <v>85.9</v>
      </c>
      <c r="K50" s="8">
        <v>83.2</v>
      </c>
      <c r="L50" s="8">
        <v>99.7</v>
      </c>
      <c r="M50" s="8">
        <f t="shared" si="13"/>
        <v>99.7</v>
      </c>
      <c r="N50" s="8">
        <f>(M50*'Subject information'!K51)</f>
        <v>20.189250000000001</v>
      </c>
      <c r="O50" s="24">
        <f>N50/'Subject information'!F51</f>
        <v>0.73683394160583948</v>
      </c>
      <c r="P50" s="13">
        <f>(AVERAGE(J50:L50)*'Subject information'!K51)/'Subject information'!F51</f>
        <v>0.66218978102189796</v>
      </c>
      <c r="Q50" s="8">
        <v>98.3</v>
      </c>
      <c r="R50" s="8">
        <v>100.6</v>
      </c>
      <c r="S50" s="8">
        <v>88.5</v>
      </c>
      <c r="T50" s="8">
        <f t="shared" si="14"/>
        <v>100.6</v>
      </c>
      <c r="U50" s="8">
        <f>(T50*'Subject information'!L51)</f>
        <v>7.0721799999999995</v>
      </c>
      <c r="V50" s="24">
        <f>U50/'Subject information'!F51</f>
        <v>0.25810875912408759</v>
      </c>
      <c r="W50" s="13">
        <f>(AVERAGE(Q50:S50)*'Subject information'!L51)/'Subject information'!F51</f>
        <v>0.24579343065693429</v>
      </c>
      <c r="X50" s="8">
        <v>92.6</v>
      </c>
      <c r="Y50" s="8">
        <v>106.8</v>
      </c>
      <c r="Z50" s="8">
        <v>211.4</v>
      </c>
      <c r="AA50" s="8">
        <f t="shared" si="15"/>
        <v>211.4</v>
      </c>
      <c r="AB50" s="8">
        <f>(AA50*'Subject information'!L51)</f>
        <v>14.861420000000001</v>
      </c>
      <c r="AC50" s="24">
        <f>AB50/'Subject information'!F51</f>
        <v>0.54238759124087599</v>
      </c>
      <c r="AD50" s="13">
        <f>(AVERAGE(X50:Z50)*'Subject information'!L51)/'Subject information'!F51</f>
        <v>0.35132895377128953</v>
      </c>
    </row>
    <row r="51" spans="1:30" ht="14.5" customHeight="1" x14ac:dyDescent="0.25">
      <c r="A51" s="159" t="s">
        <v>136</v>
      </c>
      <c r="B51" s="68">
        <v>0</v>
      </c>
      <c r="C51" s="8">
        <v>110.8</v>
      </c>
      <c r="D51" s="8">
        <v>113.5</v>
      </c>
      <c r="E51" s="8">
        <v>105.9</v>
      </c>
      <c r="F51" s="8">
        <f t="shared" si="12"/>
        <v>113.5</v>
      </c>
      <c r="G51" s="8">
        <f>(F51*'Subject information'!K52)</f>
        <v>20.855625</v>
      </c>
      <c r="H51" s="24">
        <f>G51/'Subject information'!F52</f>
        <v>0.95231164383561651</v>
      </c>
      <c r="I51" s="13">
        <f>(AVERAGE(C51:E51)*'Subject information'!K52)/'Subject information'!F52</f>
        <v>0.92350456621004573</v>
      </c>
      <c r="J51" s="8">
        <v>93</v>
      </c>
      <c r="K51" s="8">
        <v>82.3</v>
      </c>
      <c r="L51" s="8">
        <v>98.7667</v>
      </c>
      <c r="M51" s="8">
        <f t="shared" si="13"/>
        <v>98.7667</v>
      </c>
      <c r="N51" s="8">
        <f>(M51*'Subject information'!K52)</f>
        <v>18.148381125</v>
      </c>
      <c r="O51" s="24">
        <f>N51/'Subject information'!F52</f>
        <v>0.82869320205479458</v>
      </c>
      <c r="P51" s="13">
        <f>(AVERAGE(J51:L51)*'Subject information'!K52)/'Subject information'!F52</f>
        <v>0.76651074771689509</v>
      </c>
      <c r="Q51" s="8">
        <v>55.6</v>
      </c>
      <c r="R51" s="8">
        <v>63.2</v>
      </c>
      <c r="S51" s="8">
        <v>67.2</v>
      </c>
      <c r="T51" s="8">
        <f t="shared" si="14"/>
        <v>67.2</v>
      </c>
      <c r="U51" s="8">
        <f>(T51*'Subject information'!L52)</f>
        <v>4.9728000000000003</v>
      </c>
      <c r="V51" s="24">
        <f>U51/'Subject information'!F52</f>
        <v>0.22706849315068497</v>
      </c>
      <c r="W51" s="13">
        <f>(AVERAGE(Q51:S51)*'Subject information'!L52)/'Subject information'!F52</f>
        <v>0.20949771689497718</v>
      </c>
      <c r="X51" s="8">
        <v>155.30000000000001</v>
      </c>
      <c r="Y51" s="8">
        <v>143.66249999999999</v>
      </c>
      <c r="Z51" s="8">
        <v>167.8</v>
      </c>
      <c r="AA51" s="8">
        <f t="shared" si="15"/>
        <v>167.8</v>
      </c>
      <c r="AB51" s="8">
        <f>(AA51*'Subject information'!L52)</f>
        <v>12.417199999999999</v>
      </c>
      <c r="AC51" s="24">
        <f>AB51/'Subject information'!F52</f>
        <v>0.56699543378995432</v>
      </c>
      <c r="AD51" s="13">
        <f>(AVERAGE(X51:Z51)*'Subject information'!L52)/'Subject information'!F52</f>
        <v>0.52572945205479449</v>
      </c>
    </row>
    <row r="52" spans="1:30" ht="14.5" customHeight="1" x14ac:dyDescent="0.25">
      <c r="A52" s="159" t="s">
        <v>124</v>
      </c>
      <c r="B52" s="125">
        <v>1</v>
      </c>
      <c r="C52" s="8">
        <v>153.5</v>
      </c>
      <c r="D52" s="8">
        <v>177.5</v>
      </c>
      <c r="E52" s="8">
        <v>171.3</v>
      </c>
      <c r="F52" s="8">
        <f t="shared" si="12"/>
        <v>177.5</v>
      </c>
      <c r="G52" s="8">
        <f>(F52*'Subject information'!K53)</f>
        <v>39.937499999999993</v>
      </c>
      <c r="H52" s="24">
        <f>G52/'Subject information'!F53</f>
        <v>1.3492398648648645</v>
      </c>
      <c r="I52" s="13">
        <f>(AVERAGE(C52:E52)*'Subject information'!K53)/'Subject information'!F53</f>
        <v>1.2727195945945946</v>
      </c>
      <c r="J52" s="8">
        <v>80.099999999999994</v>
      </c>
      <c r="K52" s="8">
        <v>94.8</v>
      </c>
      <c r="L52" s="8">
        <v>67.599999999999994</v>
      </c>
      <c r="M52" s="8">
        <f t="shared" si="13"/>
        <v>94.8</v>
      </c>
      <c r="N52" s="8">
        <f>(M52*'Subject information'!K53)</f>
        <v>21.33</v>
      </c>
      <c r="O52" s="24">
        <f>N52/'Subject information'!F53</f>
        <v>0.72060810810810805</v>
      </c>
      <c r="P52" s="13">
        <f>(AVERAGE(J52:L52)*'Subject information'!K53)/'Subject information'!F53</f>
        <v>0.61444256756756743</v>
      </c>
      <c r="Q52" s="8">
        <v>75.2</v>
      </c>
      <c r="R52" s="8">
        <v>69.900000000000006</v>
      </c>
      <c r="S52" s="8">
        <v>79.2</v>
      </c>
      <c r="T52" s="8">
        <f t="shared" si="14"/>
        <v>79.2</v>
      </c>
      <c r="U52" s="8">
        <f>(T52*'Subject information'!L53)</f>
        <v>5.8608000000000002</v>
      </c>
      <c r="V52" s="24">
        <f>U52/'Subject information'!F53</f>
        <v>0.19800000000000001</v>
      </c>
      <c r="W52" s="13">
        <f>(AVERAGE(Q52:S52)*'Subject information'!L53)/'Subject information'!F53</f>
        <v>0.18691666666666665</v>
      </c>
      <c r="X52" s="8">
        <v>89.9</v>
      </c>
      <c r="Y52" s="8">
        <v>94.2226</v>
      </c>
      <c r="Z52" s="8">
        <v>129.5</v>
      </c>
      <c r="AA52" s="8">
        <f t="shared" si="15"/>
        <v>129.5</v>
      </c>
      <c r="AB52" s="8">
        <f>(AA52*'Subject information'!L53)</f>
        <v>9.5830000000000002</v>
      </c>
      <c r="AC52" s="24">
        <f>AB52/'Subject information'!F53</f>
        <v>0.32374999999999998</v>
      </c>
      <c r="AD52" s="13">
        <f>(AVERAGE(X52:Z52)*'Subject information'!L53)/'Subject information'!F53</f>
        <v>0.26135216666666666</v>
      </c>
    </row>
    <row r="53" spans="1:30" ht="14.5" customHeight="1" x14ac:dyDescent="0.25">
      <c r="A53" s="159" t="s">
        <v>122</v>
      </c>
      <c r="B53" s="125">
        <v>1</v>
      </c>
      <c r="C53" s="8">
        <v>154.4</v>
      </c>
      <c r="D53" s="8">
        <v>156.19999999999999</v>
      </c>
      <c r="E53" s="8">
        <v>151.69999999999999</v>
      </c>
      <c r="F53" s="8">
        <f t="shared" si="12"/>
        <v>156.19999999999999</v>
      </c>
      <c r="G53" s="8">
        <f>(F53*'Subject information'!K54)</f>
        <v>33.387749999999997</v>
      </c>
      <c r="H53" s="24">
        <f>G53/'Subject information'!F54</f>
        <v>1.2229945054945053</v>
      </c>
      <c r="I53" s="13">
        <f>(AVERAGE(C53:E53)*'Subject information'!K54)/'Subject information'!F54</f>
        <v>1.2065521978021976</v>
      </c>
      <c r="J53" s="8">
        <v>82.174999999999997</v>
      </c>
      <c r="K53" s="8">
        <v>81.346699999999998</v>
      </c>
      <c r="L53" s="8">
        <v>81</v>
      </c>
      <c r="M53" s="8">
        <f t="shared" si="13"/>
        <v>82.174999999999997</v>
      </c>
      <c r="N53" s="8">
        <f>(M53*'Subject information'!K54)</f>
        <v>17.56490625</v>
      </c>
      <c r="O53" s="24">
        <f>N53/'Subject information'!F54</f>
        <v>0.64340315934065928</v>
      </c>
      <c r="P53" s="13">
        <f>(AVERAGE(J53:L53)*'Subject information'!K54)/'Subject information'!F54</f>
        <v>0.63817476648351645</v>
      </c>
      <c r="Q53" s="8">
        <v>119.3</v>
      </c>
      <c r="R53" s="8">
        <v>94.8</v>
      </c>
      <c r="S53" s="8">
        <v>109.5</v>
      </c>
      <c r="T53" s="8">
        <f t="shared" si="14"/>
        <v>119.3</v>
      </c>
      <c r="U53" s="8">
        <f>(T53*'Subject information'!L54)</f>
        <v>8.8281999999999989</v>
      </c>
      <c r="V53" s="24">
        <f>U53/'Subject information'!F54</f>
        <v>0.32337728937728932</v>
      </c>
      <c r="W53" s="13">
        <f>(AVERAGE(Q53:S53)*'Subject information'!L54)/'Subject information'!F54</f>
        <v>0.29238583638583637</v>
      </c>
      <c r="X53" s="8">
        <v>92.05</v>
      </c>
      <c r="Y53" s="8">
        <v>104.1</v>
      </c>
      <c r="Z53" s="8">
        <v>141.9</v>
      </c>
      <c r="AA53" s="8">
        <f t="shared" si="15"/>
        <v>141.9</v>
      </c>
      <c r="AB53" s="8">
        <f>(AA53*'Subject information'!L54)</f>
        <v>10.5006</v>
      </c>
      <c r="AC53" s="24">
        <f>AB53/'Subject information'!F54</f>
        <v>0.38463736263736265</v>
      </c>
      <c r="AD53" s="13">
        <f>(AVERAGE(X53:Z53)*'Subject information'!L54)/'Subject information'!F54</f>
        <v>0.30544200244200237</v>
      </c>
    </row>
    <row r="54" spans="1:30" ht="14.5" customHeight="1" x14ac:dyDescent="0.25">
      <c r="A54" s="159" t="s">
        <v>123</v>
      </c>
      <c r="B54" s="68">
        <v>0</v>
      </c>
      <c r="C54" s="8">
        <v>223.33750000000001</v>
      </c>
      <c r="D54" s="8">
        <v>204.7</v>
      </c>
      <c r="E54" s="8">
        <v>233.6</v>
      </c>
      <c r="F54" s="8">
        <f t="shared" si="12"/>
        <v>233.6</v>
      </c>
      <c r="G54" s="8">
        <f>(F54*'Subject information'!K55)</f>
        <v>49.931999999999995</v>
      </c>
      <c r="H54" s="24">
        <f>G54/'Subject information'!F55</f>
        <v>1.9504687499999998</v>
      </c>
      <c r="I54" s="13">
        <f>(AVERAGE(C54:E54)*'Subject information'!K55)/'Subject information'!F55</f>
        <v>1.8414715576171874</v>
      </c>
      <c r="J54" s="8">
        <v>109.5</v>
      </c>
      <c r="K54" s="8">
        <v>112.1</v>
      </c>
      <c r="L54" s="8">
        <v>95.2</v>
      </c>
      <c r="M54" s="8">
        <f t="shared" si="13"/>
        <v>112.1</v>
      </c>
      <c r="N54" s="8">
        <f>(M54*'Subject information'!K55)</f>
        <v>23.961374999999997</v>
      </c>
      <c r="O54" s="24">
        <f>N54/'Subject information'!F55</f>
        <v>0.93599121093749982</v>
      </c>
      <c r="P54" s="13">
        <f>(AVERAGE(J54:L54)*'Subject information'!K55)/'Subject information'!F55</f>
        <v>0.88171875000000011</v>
      </c>
      <c r="Q54" s="8">
        <v>139.69999999999999</v>
      </c>
      <c r="R54" s="8">
        <v>132.19999999999999</v>
      </c>
      <c r="S54" s="8">
        <v>129.9</v>
      </c>
      <c r="T54" s="8">
        <f t="shared" si="14"/>
        <v>139.69999999999999</v>
      </c>
      <c r="U54" s="8">
        <f>(T54*'Subject information'!L55)</f>
        <v>11.061445999999998</v>
      </c>
      <c r="V54" s="24">
        <f>U54/'Subject information'!F55</f>
        <v>0.43208773437499992</v>
      </c>
      <c r="W54" s="13">
        <f>(AVERAGE(Q54:S54)*'Subject information'!L55)/'Subject information'!F55</f>
        <v>0.41425161458333321</v>
      </c>
      <c r="X54" s="8">
        <v>236.7</v>
      </c>
      <c r="Y54" s="8">
        <v>267</v>
      </c>
      <c r="Z54" s="8">
        <v>327.9</v>
      </c>
      <c r="AA54" s="8">
        <f t="shared" si="15"/>
        <v>327.9</v>
      </c>
      <c r="AB54" s="8">
        <f>(AA54*'Subject information'!L55)</f>
        <v>25.963121999999998</v>
      </c>
      <c r="AC54" s="24">
        <f>AB54/'Subject information'!F55</f>
        <v>1.0141844531249999</v>
      </c>
      <c r="AD54" s="13">
        <f>(AVERAGE(X54:Z54)*'Subject information'!L55)/'Subject information'!F55</f>
        <v>0.85737093749999993</v>
      </c>
    </row>
    <row r="55" spans="1:30" ht="14.5" customHeight="1" x14ac:dyDescent="0.25">
      <c r="A55" s="26"/>
      <c r="B55" s="26"/>
      <c r="C55" s="8"/>
      <c r="D55" s="8"/>
      <c r="E55" s="8"/>
      <c r="F55" s="8"/>
      <c r="G55" s="8"/>
      <c r="H55" s="24"/>
      <c r="I55" s="13"/>
      <c r="J55" s="8"/>
      <c r="K55" s="8"/>
      <c r="L55" s="8"/>
      <c r="M55" s="8"/>
      <c r="N55" s="8"/>
      <c r="O55" s="24"/>
      <c r="P55" s="13"/>
      <c r="Q55" s="8"/>
      <c r="R55" s="8"/>
      <c r="S55" s="8"/>
      <c r="T55" s="8"/>
      <c r="U55" s="8"/>
      <c r="V55" s="24"/>
      <c r="W55" s="13"/>
      <c r="X55" s="8"/>
      <c r="Y55" s="8"/>
      <c r="Z55" s="8"/>
      <c r="AA55" s="8"/>
      <c r="AB55" s="8"/>
      <c r="AC55" s="24"/>
      <c r="AD55" s="13"/>
    </row>
    <row r="56" spans="1:30" ht="14.5" customHeight="1" x14ac:dyDescent="0.25">
      <c r="A56" s="156">
        <v>0.25</v>
      </c>
      <c r="B56" s="15"/>
      <c r="F56" s="7">
        <f>QUARTILE(F32:F54,1)</f>
        <v>166.2</v>
      </c>
      <c r="G56" s="7">
        <f>QUARTILE(G32:G54,1)</f>
        <v>36.224618624999998</v>
      </c>
      <c r="H56" s="7">
        <f>QUARTILE(H32:H54,1)</f>
        <v>1.1775532872300114</v>
      </c>
      <c r="I56" s="14">
        <f>QUARTILE(I32:I54,1)</f>
        <v>1.1337792353823088</v>
      </c>
      <c r="M56" s="7">
        <f>QUARTILE(M32:M54,1)</f>
        <v>112.8</v>
      </c>
      <c r="N56" s="7">
        <f>QUARTILE(N32:N54,1)</f>
        <v>26.589224999999999</v>
      </c>
      <c r="O56" s="7">
        <f>QUARTILE(O32:O54,1)</f>
        <v>0.78592398197977831</v>
      </c>
      <c r="P56" s="14">
        <f>QUARTILE(P32:P54,1)</f>
        <v>0.72736731179751191</v>
      </c>
      <c r="Q56" s="7"/>
      <c r="T56" s="134">
        <f>QUARTILE(T32:T54,1)</f>
        <v>105.5</v>
      </c>
      <c r="U56" s="134">
        <f>QUARTILE(U32:U54,1)</f>
        <v>8.2242119999999996</v>
      </c>
      <c r="V56" s="7">
        <f>QUARTILE(V32:V54,1)</f>
        <v>0.25966553943665194</v>
      </c>
      <c r="W56" s="14">
        <f>QUARTILE(W32:W54,1)</f>
        <v>0.23710869927049616</v>
      </c>
      <c r="AA56" s="134">
        <f>QUARTILE(AA32:AA54,1)</f>
        <v>188.85000000000002</v>
      </c>
      <c r="AB56" s="134">
        <f>QUARTILE(AB32:AB54,1)</f>
        <v>14.918918</v>
      </c>
      <c r="AC56" s="7">
        <f>QUARTILE(AC32:AC54,1)</f>
        <v>0.49108439130434778</v>
      </c>
      <c r="AD56" s="14">
        <f>QUARTILE(AD32:AD54,1)</f>
        <v>0.39100689339697692</v>
      </c>
    </row>
    <row r="57" spans="1:30" ht="14.5" customHeight="1" x14ac:dyDescent="0.25">
      <c r="A57" s="157" t="s">
        <v>61</v>
      </c>
      <c r="B57" s="15"/>
      <c r="F57" s="7">
        <f>MEDIAN(F32:F46)</f>
        <v>190.9</v>
      </c>
      <c r="G57" s="7">
        <f>MEDIAN(G32:G46)</f>
        <v>48.460500000000003</v>
      </c>
      <c r="H57" s="7">
        <f>MEDIAN(H32:H54)</f>
        <v>1.3343478260869563</v>
      </c>
      <c r="I57" s="14">
        <f>MEDIAN(I32:I54)</f>
        <v>1.2727195945945946</v>
      </c>
      <c r="M57" s="7">
        <f>MEDIAN(M32:M46)</f>
        <v>143.30000000000001</v>
      </c>
      <c r="N57" s="7">
        <f>MEDIAN(N32:N46)</f>
        <v>35.343375000000002</v>
      </c>
      <c r="O57" s="7">
        <f>MEDIAN(O32:O54)</f>
        <v>0.93599121093749982</v>
      </c>
      <c r="P57" s="14">
        <f>MEDIAN(P32:P54)</f>
        <v>0.86899649122807021</v>
      </c>
      <c r="Q57" s="7"/>
      <c r="T57" s="134">
        <f>MEDIAN(T32:T46)</f>
        <v>130.80000000000001</v>
      </c>
      <c r="U57" s="7">
        <f>MEDIAN(U32:U46)</f>
        <v>10.356744000000001</v>
      </c>
      <c r="V57" s="7">
        <f>MEDIAN(V32:V54)</f>
        <v>0.30634035398230081</v>
      </c>
      <c r="W57" s="14">
        <f>MEDIAN(W32:W54)</f>
        <v>0.26563707964601774</v>
      </c>
      <c r="AA57" s="134">
        <f>MEDIAN(AA32:AA46)</f>
        <v>315.5</v>
      </c>
      <c r="AB57" s="7">
        <f>MEDIAN(AB32:AB46)</f>
        <v>23.813939999999999</v>
      </c>
      <c r="AC57" s="7">
        <f>MEDIAN(AC32:AC54)</f>
        <v>0.63392616279069769</v>
      </c>
      <c r="AD57" s="14">
        <f>MEDIAN(AD32:AD54)</f>
        <v>0.54469283255813961</v>
      </c>
    </row>
    <row r="58" spans="1:30" s="147" customFormat="1" ht="14.5" customHeight="1" x14ac:dyDescent="0.25">
      <c r="A58" s="158">
        <v>0.75</v>
      </c>
      <c r="B58" s="149"/>
      <c r="F58" s="142">
        <f>QUARTILE(F32:F46,3)</f>
        <v>233.37335000000002</v>
      </c>
      <c r="G58" s="142">
        <f>QUARTILE(G32:G46,3)</f>
        <v>62.578589775000005</v>
      </c>
      <c r="H58" s="143">
        <f>QUARTILE(H32:H46,3)</f>
        <v>1.7547072198370279</v>
      </c>
      <c r="I58" s="145">
        <f>QUARTILE(I32:I46,3)</f>
        <v>1.6293149623627254</v>
      </c>
      <c r="M58" s="148">
        <f>QUARTILE(M32:M46,3)</f>
        <v>153.05000000000001</v>
      </c>
      <c r="N58" s="142">
        <f>QUARTILE(N32:N46,3)</f>
        <v>37.493250000000003</v>
      </c>
      <c r="O58" s="143">
        <f>QUARTILE(O32:O46,3)</f>
        <v>1.138893134114761</v>
      </c>
      <c r="P58" s="145">
        <f>QUARTILE(P32:P46,3)</f>
        <v>1.1045470778587978</v>
      </c>
      <c r="T58" s="142">
        <f>QUARTILE(T32:T46,3)</f>
        <v>144.4</v>
      </c>
      <c r="U58" s="142">
        <f>QUARTILE(U32:U46,3)</f>
        <v>11.912326342</v>
      </c>
      <c r="V58" s="143">
        <f>QUARTILE(V32:V46,3)</f>
        <v>0.33584786122672505</v>
      </c>
      <c r="W58" s="145">
        <f>QUARTILE(W32:W46,3)</f>
        <v>0.3022302114443044</v>
      </c>
      <c r="AA58" s="142">
        <f>QUARTILE(AA32:AA46,3)</f>
        <v>385.13440000000003</v>
      </c>
      <c r="AB58" s="142">
        <f>QUARTILE(AB32:AB46,3)</f>
        <v>30.132097000000002</v>
      </c>
      <c r="AC58" s="143">
        <f>QUARTILE(AC32:AC46,3)</f>
        <v>0.86740353621569044</v>
      </c>
      <c r="AD58" s="145">
        <f>QUARTILE(AD32:AD46,3)</f>
        <v>0.81447356328212128</v>
      </c>
    </row>
    <row r="59" spans="1:30" s="17" customFormat="1" ht="14.5" customHeight="1" x14ac:dyDescent="0.25">
      <c r="A59" s="12"/>
      <c r="I59" s="12"/>
      <c r="P59" s="12"/>
      <c r="W59" s="12"/>
      <c r="AD59" s="12"/>
    </row>
    <row r="60" spans="1:30" ht="14.5" customHeight="1" x14ac:dyDescent="0.25"/>
  </sheetData>
  <pageMargins left="0.7" right="0.7" top="0.75" bottom="0.75" header="0.3" footer="0.3"/>
  <pageSetup paperSize="9" orientation="portrait" r:id="rId1"/>
  <ignoredErrors>
    <ignoredError sqref="F4:F14 F32:F47 F15:F19 F20:F26 F48:F54 I4:I26 I32:I5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zoomScale="90" zoomScaleNormal="90" workbookViewId="0">
      <selection activeCell="B1" sqref="B1:B2"/>
    </sheetView>
  </sheetViews>
  <sheetFormatPr defaultColWidth="8.7265625" defaultRowHeight="10.5" x14ac:dyDescent="0.25"/>
  <cols>
    <col min="1" max="1" width="17.453125" style="12" customWidth="1"/>
    <col min="2" max="2" width="8.08984375" style="17" customWidth="1"/>
    <col min="3" max="5" width="8.7265625" style="1"/>
    <col min="6" max="6" width="8.7265625" style="17"/>
    <col min="7" max="16384" width="8.7265625" style="1"/>
  </cols>
  <sheetData>
    <row r="1" spans="1:6" s="3" customFormat="1" ht="14.5" customHeight="1" x14ac:dyDescent="0.25">
      <c r="A1" s="10" t="s">
        <v>0</v>
      </c>
      <c r="B1" s="22" t="s">
        <v>36</v>
      </c>
      <c r="C1" s="3" t="s">
        <v>49</v>
      </c>
      <c r="F1" s="22"/>
    </row>
    <row r="2" spans="1:6" s="2" customFormat="1" ht="14.5" customHeight="1" x14ac:dyDescent="0.25">
      <c r="A2" s="11"/>
      <c r="B2" s="23" t="s">
        <v>94</v>
      </c>
      <c r="C2" s="2" t="s">
        <v>52</v>
      </c>
      <c r="D2" s="2" t="s">
        <v>52</v>
      </c>
      <c r="E2" s="2" t="s">
        <v>52</v>
      </c>
      <c r="F2" s="23" t="s">
        <v>53</v>
      </c>
    </row>
    <row r="3" spans="1:6" ht="14.5" customHeight="1" x14ac:dyDescent="0.25">
      <c r="B3" s="12"/>
      <c r="F3" s="12"/>
    </row>
    <row r="4" spans="1:6" ht="14.5" customHeight="1" x14ac:dyDescent="0.25">
      <c r="A4" s="125" t="s">
        <v>99</v>
      </c>
      <c r="B4" s="88">
        <v>1</v>
      </c>
      <c r="C4" s="141">
        <v>66.001800000000003</v>
      </c>
      <c r="D4" s="141">
        <v>177.24520000000001</v>
      </c>
      <c r="E4" s="141">
        <v>128.30770000000001</v>
      </c>
      <c r="F4" s="28">
        <f>MAX(C4:E4)</f>
        <v>177.24520000000001</v>
      </c>
    </row>
    <row r="5" spans="1:6" ht="14.5" customHeight="1" x14ac:dyDescent="0.25">
      <c r="A5" s="155" t="s">
        <v>100</v>
      </c>
      <c r="B5" s="88">
        <v>0</v>
      </c>
      <c r="C5" s="141">
        <v>80.202600000000004</v>
      </c>
      <c r="D5" s="141">
        <v>72.155600000000007</v>
      </c>
      <c r="E5" s="141">
        <v>64.5184</v>
      </c>
      <c r="F5" s="28">
        <f t="shared" ref="F5:F26" si="0">MAX(C5:E5)</f>
        <v>80.202600000000004</v>
      </c>
    </row>
    <row r="6" spans="1:6" ht="14.5" customHeight="1" x14ac:dyDescent="0.25">
      <c r="A6" s="125" t="s">
        <v>101</v>
      </c>
      <c r="B6" s="88">
        <v>1</v>
      </c>
      <c r="C6" s="141">
        <v>259.75830000000002</v>
      </c>
      <c r="D6" s="141">
        <v>230.02500000000001</v>
      </c>
      <c r="E6" s="141">
        <v>406.0333</v>
      </c>
      <c r="F6" s="28">
        <f t="shared" si="0"/>
        <v>406.0333</v>
      </c>
    </row>
    <row r="7" spans="1:6" ht="14.5" customHeight="1" x14ac:dyDescent="0.25">
      <c r="A7" s="125" t="s">
        <v>102</v>
      </c>
      <c r="B7" s="160">
        <v>0</v>
      </c>
      <c r="C7" s="141">
        <v>182.4033</v>
      </c>
      <c r="D7" s="141">
        <v>63.277700000000003</v>
      </c>
      <c r="E7" s="141">
        <v>142.99799999999999</v>
      </c>
      <c r="F7" s="28">
        <f t="shared" si="0"/>
        <v>182.4033</v>
      </c>
    </row>
    <row r="8" spans="1:6" ht="14.5" customHeight="1" x14ac:dyDescent="0.25">
      <c r="A8" s="155" t="s">
        <v>103</v>
      </c>
      <c r="B8" s="88">
        <v>0</v>
      </c>
      <c r="C8" s="141">
        <v>90.4</v>
      </c>
      <c r="D8" s="141">
        <v>77.9375</v>
      </c>
      <c r="E8" s="141">
        <v>317.91789999999997</v>
      </c>
      <c r="F8" s="28">
        <f t="shared" si="0"/>
        <v>317.91789999999997</v>
      </c>
    </row>
    <row r="9" spans="1:6" ht="14.5" customHeight="1" x14ac:dyDescent="0.25">
      <c r="A9" s="125" t="s">
        <v>104</v>
      </c>
      <c r="B9" s="88">
        <v>0</v>
      </c>
      <c r="C9" s="141">
        <v>21.505800000000001</v>
      </c>
      <c r="D9" s="141">
        <v>160.08789999999999</v>
      </c>
      <c r="E9" s="141">
        <v>255.65819999999999</v>
      </c>
      <c r="F9" s="28">
        <f t="shared" si="0"/>
        <v>255.65819999999999</v>
      </c>
    </row>
    <row r="10" spans="1:6" ht="14.5" customHeight="1" x14ac:dyDescent="0.25">
      <c r="A10" s="125" t="s">
        <v>105</v>
      </c>
      <c r="B10" s="88">
        <v>0</v>
      </c>
      <c r="C10" s="141">
        <v>116.29170000000001</v>
      </c>
      <c r="D10" s="141">
        <v>156.68549999999999</v>
      </c>
      <c r="E10" s="141">
        <v>148.6875</v>
      </c>
      <c r="F10" s="28">
        <f t="shared" si="0"/>
        <v>156.68549999999999</v>
      </c>
    </row>
    <row r="11" spans="1:6" ht="14.5" customHeight="1" x14ac:dyDescent="0.25">
      <c r="A11" s="155" t="s">
        <v>106</v>
      </c>
      <c r="B11" s="88">
        <v>0</v>
      </c>
      <c r="C11" s="128">
        <v>45.916699999999999</v>
      </c>
      <c r="D11" s="128">
        <v>99.958299999999994</v>
      </c>
      <c r="E11" s="128">
        <v>124.16670000000001</v>
      </c>
      <c r="F11" s="28">
        <f t="shared" si="0"/>
        <v>124.16670000000001</v>
      </c>
    </row>
    <row r="12" spans="1:6" ht="14.5" customHeight="1" x14ac:dyDescent="0.25">
      <c r="A12" s="125" t="s">
        <v>107</v>
      </c>
      <c r="B12" s="88">
        <v>1</v>
      </c>
      <c r="C12" s="141">
        <v>20.5746</v>
      </c>
      <c r="D12" s="141">
        <v>35.749499999999998</v>
      </c>
      <c r="E12" s="141">
        <v>128.70160000000001</v>
      </c>
      <c r="F12" s="28">
        <f t="shared" si="0"/>
        <v>128.70160000000001</v>
      </c>
    </row>
    <row r="13" spans="1:6" ht="14.5" customHeight="1" x14ac:dyDescent="0.25">
      <c r="A13" s="125" t="s">
        <v>108</v>
      </c>
      <c r="B13" s="88">
        <v>0</v>
      </c>
      <c r="C13" s="141">
        <v>42.900399999999998</v>
      </c>
      <c r="D13" s="141">
        <v>163.97669999999999</v>
      </c>
      <c r="E13" s="141">
        <v>42.155500000000004</v>
      </c>
      <c r="F13" s="28">
        <f t="shared" si="0"/>
        <v>163.97669999999999</v>
      </c>
    </row>
    <row r="14" spans="1:6" ht="14.5" customHeight="1" x14ac:dyDescent="0.25">
      <c r="A14" s="155" t="s">
        <v>109</v>
      </c>
      <c r="B14" s="88">
        <v>1</v>
      </c>
      <c r="C14" s="141">
        <v>177</v>
      </c>
      <c r="D14" s="141">
        <v>114.35420000000001</v>
      </c>
      <c r="E14" s="141">
        <v>160.29169999999999</v>
      </c>
      <c r="F14" s="28">
        <f t="shared" si="0"/>
        <v>177</v>
      </c>
    </row>
    <row r="15" spans="1:6" ht="14.5" customHeight="1" x14ac:dyDescent="0.25">
      <c r="A15" s="125" t="s">
        <v>110</v>
      </c>
      <c r="B15" s="88">
        <v>1</v>
      </c>
      <c r="C15" s="141">
        <v>261.75</v>
      </c>
      <c r="D15" s="141">
        <v>106.1097</v>
      </c>
      <c r="E15" s="141">
        <v>55.768500000000003</v>
      </c>
      <c r="F15" s="28">
        <f t="shared" si="0"/>
        <v>261.75</v>
      </c>
    </row>
    <row r="16" spans="1:6" ht="14.5" customHeight="1" x14ac:dyDescent="0.25">
      <c r="A16" s="125" t="s">
        <v>111</v>
      </c>
      <c r="B16" s="88">
        <v>1</v>
      </c>
      <c r="C16" s="141">
        <v>172.54169999999999</v>
      </c>
      <c r="D16" s="141">
        <v>99.933300000000003</v>
      </c>
      <c r="E16" s="141">
        <v>104.83329999999999</v>
      </c>
      <c r="F16" s="28">
        <f t="shared" si="0"/>
        <v>172.54169999999999</v>
      </c>
    </row>
    <row r="17" spans="1:6" ht="14.5" customHeight="1" x14ac:dyDescent="0.25">
      <c r="A17" s="155" t="s">
        <v>112</v>
      </c>
      <c r="B17" s="88">
        <v>0</v>
      </c>
      <c r="C17" s="141">
        <v>211.6721</v>
      </c>
      <c r="D17" s="141">
        <v>207.22620000000001</v>
      </c>
      <c r="E17" s="141">
        <v>162.13730000000001</v>
      </c>
      <c r="F17" s="28">
        <f t="shared" si="0"/>
        <v>211.6721</v>
      </c>
    </row>
    <row r="18" spans="1:6" ht="14.5" customHeight="1" x14ac:dyDescent="0.25">
      <c r="A18" s="125" t="s">
        <v>113</v>
      </c>
      <c r="B18" s="88">
        <v>1</v>
      </c>
      <c r="C18" s="141">
        <v>286.67779999999999</v>
      </c>
      <c r="D18" s="141">
        <v>339.44439999999997</v>
      </c>
      <c r="E18" s="141">
        <v>329.625</v>
      </c>
      <c r="F18" s="28">
        <f t="shared" si="0"/>
        <v>339.44439999999997</v>
      </c>
    </row>
    <row r="19" spans="1:6" ht="14.5" customHeight="1" x14ac:dyDescent="0.25">
      <c r="A19" s="125" t="s">
        <v>114</v>
      </c>
      <c r="B19" s="88">
        <v>0</v>
      </c>
      <c r="C19" s="141">
        <v>50.540300000000002</v>
      </c>
      <c r="D19" s="141">
        <v>182.5</v>
      </c>
      <c r="E19" s="141">
        <v>181.36670000000001</v>
      </c>
      <c r="F19" s="28">
        <f t="shared" si="0"/>
        <v>182.5</v>
      </c>
    </row>
    <row r="20" spans="1:6" ht="14.5" customHeight="1" x14ac:dyDescent="0.25">
      <c r="A20" s="155" t="s">
        <v>115</v>
      </c>
      <c r="B20" s="15">
        <v>1</v>
      </c>
      <c r="C20" s="141">
        <v>113.5376</v>
      </c>
      <c r="D20" s="141">
        <v>205.75</v>
      </c>
      <c r="E20" s="141">
        <v>196.43440000000001</v>
      </c>
      <c r="F20" s="28">
        <f t="shared" si="0"/>
        <v>205.75</v>
      </c>
    </row>
    <row r="21" spans="1:6" ht="14.5" customHeight="1" x14ac:dyDescent="0.25">
      <c r="A21" s="125" t="s">
        <v>116</v>
      </c>
      <c r="B21" s="15">
        <v>1</v>
      </c>
      <c r="C21" s="141">
        <v>436.66669999999999</v>
      </c>
      <c r="D21" s="141">
        <v>523.20000000000005</v>
      </c>
      <c r="E21" s="141">
        <v>542.62369999999999</v>
      </c>
      <c r="F21" s="28">
        <f t="shared" si="0"/>
        <v>542.62369999999999</v>
      </c>
    </row>
    <row r="22" spans="1:6" ht="14.5" customHeight="1" x14ac:dyDescent="0.25">
      <c r="A22" s="125" t="s">
        <v>117</v>
      </c>
      <c r="B22" s="15">
        <v>1</v>
      </c>
      <c r="C22" s="141">
        <v>45.473100000000002</v>
      </c>
      <c r="D22" s="141">
        <v>72.209699999999998</v>
      </c>
      <c r="E22" s="141">
        <v>105.1613</v>
      </c>
      <c r="F22" s="28">
        <f t="shared" si="0"/>
        <v>105.1613</v>
      </c>
    </row>
    <row r="23" spans="1:6" ht="14.5" customHeight="1" x14ac:dyDescent="0.25">
      <c r="A23" s="155" t="s">
        <v>118</v>
      </c>
      <c r="B23" s="15">
        <v>1</v>
      </c>
      <c r="C23" s="141">
        <v>228.84950000000001</v>
      </c>
      <c r="D23" s="141">
        <v>218.73519999999999</v>
      </c>
      <c r="E23" s="141">
        <v>204.14359999999999</v>
      </c>
      <c r="F23" s="28">
        <f t="shared" si="0"/>
        <v>228.84950000000001</v>
      </c>
    </row>
    <row r="24" spans="1:6" ht="14.5" customHeight="1" x14ac:dyDescent="0.25">
      <c r="A24" s="125" t="s">
        <v>119</v>
      </c>
      <c r="B24" s="15">
        <v>0</v>
      </c>
      <c r="C24" s="141">
        <v>33.583300000000001</v>
      </c>
      <c r="D24" s="141">
        <v>54.352200000000003</v>
      </c>
      <c r="E24" s="141">
        <v>65.440899999999999</v>
      </c>
      <c r="F24" s="28">
        <f t="shared" si="0"/>
        <v>65.440899999999999</v>
      </c>
    </row>
    <row r="25" spans="1:6" ht="14.5" customHeight="1" x14ac:dyDescent="0.25">
      <c r="A25" s="125" t="s">
        <v>120</v>
      </c>
      <c r="B25" s="15">
        <v>0</v>
      </c>
      <c r="C25" s="141">
        <v>32.881700000000002</v>
      </c>
      <c r="D25" s="141">
        <v>100.58329999999999</v>
      </c>
      <c r="E25" s="141">
        <v>61.924700000000001</v>
      </c>
      <c r="F25" s="28">
        <f t="shared" si="0"/>
        <v>100.58329999999999</v>
      </c>
    </row>
    <row r="26" spans="1:6" ht="14.5" customHeight="1" x14ac:dyDescent="0.25">
      <c r="A26" s="125" t="s">
        <v>121</v>
      </c>
      <c r="B26" s="15">
        <v>0</v>
      </c>
      <c r="C26" s="141">
        <v>210.75</v>
      </c>
      <c r="D26" s="141">
        <v>178.35220000000001</v>
      </c>
      <c r="E26" s="141">
        <v>212.69890000000001</v>
      </c>
      <c r="F26" s="28">
        <f t="shared" si="0"/>
        <v>212.69890000000001</v>
      </c>
    </row>
    <row r="27" spans="1:6" ht="14.5" customHeight="1" x14ac:dyDescent="0.25">
      <c r="A27" s="15"/>
      <c r="B27" s="15"/>
      <c r="C27" s="8"/>
      <c r="D27" s="8"/>
      <c r="E27" s="16"/>
      <c r="F27" s="13"/>
    </row>
    <row r="28" spans="1:6" ht="14.5" customHeight="1" x14ac:dyDescent="0.25">
      <c r="A28" s="156">
        <v>0.25</v>
      </c>
      <c r="B28" s="15"/>
      <c r="C28" s="7"/>
      <c r="D28" s="7"/>
      <c r="E28" s="7"/>
      <c r="F28" s="14">
        <f>QUARTILE(F4:F26,1)</f>
        <v>142.69355000000002</v>
      </c>
    </row>
    <row r="29" spans="1:6" ht="14.5" customHeight="1" x14ac:dyDescent="0.25">
      <c r="A29" s="157" t="s">
        <v>61</v>
      </c>
      <c r="B29" s="15"/>
      <c r="C29" s="7"/>
      <c r="D29" s="7"/>
      <c r="E29" s="7"/>
      <c r="F29" s="14">
        <f>MEDIAN(F4:F26)</f>
        <v>182.4033</v>
      </c>
    </row>
    <row r="30" spans="1:6" s="25" customFormat="1" ht="14.5" customHeight="1" x14ac:dyDescent="0.25">
      <c r="A30" s="158">
        <v>0.75</v>
      </c>
      <c r="B30" s="146"/>
      <c r="E30" s="47"/>
      <c r="F30" s="34">
        <f>QUARTILE(F4:F18,3)</f>
        <v>258.70409999999998</v>
      </c>
    </row>
    <row r="31" spans="1:6" s="17" customFormat="1" ht="14.5" customHeight="1" x14ac:dyDescent="0.25">
      <c r="A31" s="12"/>
      <c r="B31" s="124"/>
      <c r="F31" s="12"/>
    </row>
    <row r="32" spans="1:6" ht="14.5" customHeight="1" x14ac:dyDescent="0.25">
      <c r="A32" s="159" t="s">
        <v>125</v>
      </c>
      <c r="B32" s="88">
        <v>1</v>
      </c>
      <c r="C32" s="9">
        <v>235.1069</v>
      </c>
      <c r="D32" s="9">
        <v>203.41669999999999</v>
      </c>
      <c r="E32" s="9">
        <v>251.625</v>
      </c>
      <c r="F32" s="28">
        <f t="shared" ref="F32:F54" si="1">MAX(C32:E32)</f>
        <v>251.625</v>
      </c>
    </row>
    <row r="33" spans="1:6" ht="14.5" customHeight="1" x14ac:dyDescent="0.25">
      <c r="A33" s="159" t="s">
        <v>141</v>
      </c>
      <c r="B33" s="88">
        <v>0</v>
      </c>
      <c r="C33" s="9">
        <v>328.45830000000001</v>
      </c>
      <c r="D33" s="9">
        <v>467.58330000000001</v>
      </c>
      <c r="E33" s="9">
        <v>469.04169999999999</v>
      </c>
      <c r="F33" s="28">
        <f t="shared" si="1"/>
        <v>469.04169999999999</v>
      </c>
    </row>
    <row r="34" spans="1:6" ht="14.5" customHeight="1" x14ac:dyDescent="0.25">
      <c r="A34" s="159" t="s">
        <v>142</v>
      </c>
      <c r="B34" s="88">
        <v>0</v>
      </c>
      <c r="C34" s="9">
        <v>956.16669999999999</v>
      </c>
      <c r="D34" s="9">
        <v>301.0027</v>
      </c>
      <c r="E34" s="9">
        <v>1068.4583</v>
      </c>
      <c r="F34" s="28">
        <f t="shared" si="1"/>
        <v>1068.4583</v>
      </c>
    </row>
    <row r="35" spans="1:6" ht="14.5" customHeight="1" x14ac:dyDescent="0.25">
      <c r="A35" s="159" t="s">
        <v>143</v>
      </c>
      <c r="B35" s="88">
        <v>1</v>
      </c>
      <c r="C35" s="9">
        <v>429.77780000000001</v>
      </c>
      <c r="D35" s="9">
        <v>660.75</v>
      </c>
      <c r="E35" s="9">
        <v>671.57500000000005</v>
      </c>
      <c r="F35" s="28">
        <f t="shared" si="1"/>
        <v>671.57500000000005</v>
      </c>
    </row>
    <row r="36" spans="1:6" ht="14.5" customHeight="1" x14ac:dyDescent="0.25">
      <c r="A36" s="159" t="s">
        <v>144</v>
      </c>
      <c r="B36" s="88">
        <v>1</v>
      </c>
      <c r="C36" s="9">
        <v>429.20830000000001</v>
      </c>
      <c r="D36" s="9">
        <v>736.54169999999999</v>
      </c>
      <c r="E36" s="9">
        <v>858.60419999999999</v>
      </c>
      <c r="F36" s="28">
        <f t="shared" si="1"/>
        <v>858.60419999999999</v>
      </c>
    </row>
    <row r="37" spans="1:6" ht="14.5" customHeight="1" x14ac:dyDescent="0.25">
      <c r="A37" s="159" t="s">
        <v>145</v>
      </c>
      <c r="B37" s="88">
        <v>1</v>
      </c>
      <c r="C37" s="9">
        <v>283.08870000000002</v>
      </c>
      <c r="D37" s="9">
        <v>351.25</v>
      </c>
      <c r="E37" s="9">
        <v>365.75</v>
      </c>
      <c r="F37" s="28">
        <f t="shared" si="1"/>
        <v>365.75</v>
      </c>
    </row>
    <row r="38" spans="1:6" ht="14.5" customHeight="1" x14ac:dyDescent="0.25">
      <c r="A38" s="159" t="s">
        <v>146</v>
      </c>
      <c r="B38" s="88">
        <v>1</v>
      </c>
      <c r="C38" s="9">
        <v>635.41669999999999</v>
      </c>
      <c r="D38" s="9">
        <v>749.08330000000001</v>
      </c>
      <c r="E38" s="9">
        <v>648.70830000000001</v>
      </c>
      <c r="F38" s="28">
        <f t="shared" si="1"/>
        <v>749.08330000000001</v>
      </c>
    </row>
    <row r="39" spans="1:6" ht="14.5" customHeight="1" x14ac:dyDescent="0.25">
      <c r="A39" s="159" t="s">
        <v>126</v>
      </c>
      <c r="B39" s="88">
        <v>1</v>
      </c>
      <c r="C39" s="9">
        <v>128.48609999999999</v>
      </c>
      <c r="D39" s="9">
        <v>317.99169999999998</v>
      </c>
      <c r="E39" s="9">
        <v>330.125</v>
      </c>
      <c r="F39" s="28">
        <f t="shared" si="1"/>
        <v>330.125</v>
      </c>
    </row>
    <row r="40" spans="1:6" ht="14.5" customHeight="1" x14ac:dyDescent="0.25">
      <c r="A40" s="159" t="s">
        <v>147</v>
      </c>
      <c r="B40" s="88">
        <v>1</v>
      </c>
      <c r="C40" s="9">
        <v>79.791700000000006</v>
      </c>
      <c r="D40" s="9">
        <v>202.54169999999999</v>
      </c>
      <c r="E40" s="9">
        <v>272.875</v>
      </c>
      <c r="F40" s="28">
        <f t="shared" si="1"/>
        <v>272.875</v>
      </c>
    </row>
    <row r="41" spans="1:6" ht="14.5" customHeight="1" x14ac:dyDescent="0.25">
      <c r="A41" s="159" t="s">
        <v>148</v>
      </c>
      <c r="B41" s="88">
        <v>1</v>
      </c>
      <c r="C41" s="9">
        <v>501.41669999999999</v>
      </c>
      <c r="D41" s="9">
        <v>622.39580000000001</v>
      </c>
      <c r="E41" s="9">
        <v>869.95830000000001</v>
      </c>
      <c r="F41" s="28">
        <f t="shared" si="1"/>
        <v>869.95830000000001</v>
      </c>
    </row>
    <row r="42" spans="1:6" ht="14.5" customHeight="1" x14ac:dyDescent="0.25">
      <c r="A42" s="159" t="s">
        <v>127</v>
      </c>
      <c r="B42" s="88">
        <v>1</v>
      </c>
      <c r="C42" s="8">
        <v>705.45830000000001</v>
      </c>
      <c r="D42" s="8">
        <v>107.2833</v>
      </c>
      <c r="E42" s="8">
        <v>549.625</v>
      </c>
      <c r="F42" s="28">
        <f t="shared" si="1"/>
        <v>705.45830000000001</v>
      </c>
    </row>
    <row r="43" spans="1:6" ht="14.5" customHeight="1" x14ac:dyDescent="0.25">
      <c r="A43" s="159" t="s">
        <v>128</v>
      </c>
      <c r="B43" s="88">
        <v>1</v>
      </c>
      <c r="C43" s="9">
        <v>570.53330000000005</v>
      </c>
      <c r="D43" s="9">
        <v>502.95830000000001</v>
      </c>
      <c r="E43" s="9">
        <v>671.45830000000001</v>
      </c>
      <c r="F43" s="28">
        <f t="shared" si="1"/>
        <v>671.45830000000001</v>
      </c>
    </row>
    <row r="44" spans="1:6" ht="14.5" customHeight="1" x14ac:dyDescent="0.25">
      <c r="A44" s="159" t="s">
        <v>129</v>
      </c>
      <c r="B44" s="88">
        <v>1</v>
      </c>
      <c r="C44" s="9">
        <v>866.69870000000003</v>
      </c>
      <c r="D44" s="9">
        <v>931.02750000000003</v>
      </c>
      <c r="E44" s="9">
        <v>912.05669999999998</v>
      </c>
      <c r="F44" s="28">
        <f t="shared" si="1"/>
        <v>931.02750000000003</v>
      </c>
    </row>
    <row r="45" spans="1:6" ht="14.5" customHeight="1" x14ac:dyDescent="0.25">
      <c r="A45" s="159" t="s">
        <v>130</v>
      </c>
      <c r="B45" s="88">
        <v>1</v>
      </c>
      <c r="C45" s="9">
        <v>651.41669999999999</v>
      </c>
      <c r="D45" s="9">
        <v>311.75</v>
      </c>
      <c r="E45" s="9">
        <v>768.20830000000001</v>
      </c>
      <c r="F45" s="28">
        <f t="shared" si="1"/>
        <v>768.20830000000001</v>
      </c>
    </row>
    <row r="46" spans="1:6" ht="14.5" customHeight="1" x14ac:dyDescent="0.25">
      <c r="A46" s="159" t="s">
        <v>131</v>
      </c>
      <c r="B46" s="88">
        <v>0</v>
      </c>
      <c r="C46" s="8">
        <v>288.70830000000001</v>
      </c>
      <c r="D46" s="8">
        <v>347.25</v>
      </c>
      <c r="E46" s="8">
        <v>93.958299999999994</v>
      </c>
      <c r="F46" s="28">
        <f t="shared" si="1"/>
        <v>347.25</v>
      </c>
    </row>
    <row r="47" spans="1:6" ht="14.5" customHeight="1" x14ac:dyDescent="0.25">
      <c r="A47" s="159" t="s">
        <v>132</v>
      </c>
      <c r="B47" s="125">
        <v>1</v>
      </c>
      <c r="C47" s="9">
        <v>243.7097</v>
      </c>
      <c r="D47" s="9">
        <v>466.13979999999998</v>
      </c>
      <c r="E47" s="9">
        <v>737.875</v>
      </c>
      <c r="F47" s="28">
        <f t="shared" si="1"/>
        <v>737.875</v>
      </c>
    </row>
    <row r="48" spans="1:6" ht="14.5" customHeight="1" x14ac:dyDescent="0.25">
      <c r="A48" s="159" t="s">
        <v>133</v>
      </c>
      <c r="B48" s="88">
        <v>0</v>
      </c>
      <c r="C48" s="9">
        <v>430.39780000000002</v>
      </c>
      <c r="D48" s="9">
        <v>545.52689999999996</v>
      </c>
      <c r="E48" s="9">
        <v>591.20830000000001</v>
      </c>
      <c r="F48" s="28">
        <f t="shared" si="1"/>
        <v>591.20830000000001</v>
      </c>
    </row>
    <row r="49" spans="1:6" ht="14.5" customHeight="1" x14ac:dyDescent="0.25">
      <c r="A49" s="159" t="s">
        <v>134</v>
      </c>
      <c r="B49" s="88">
        <v>1</v>
      </c>
      <c r="C49" s="9">
        <v>240.83330000000001</v>
      </c>
      <c r="D49" s="9">
        <v>477.32799999999997</v>
      </c>
      <c r="E49" s="9">
        <v>573.83330000000001</v>
      </c>
      <c r="F49" s="28">
        <f t="shared" si="1"/>
        <v>573.83330000000001</v>
      </c>
    </row>
    <row r="50" spans="1:6" ht="14.5" customHeight="1" x14ac:dyDescent="0.25">
      <c r="A50" s="159" t="s">
        <v>135</v>
      </c>
      <c r="B50" s="88">
        <v>1</v>
      </c>
      <c r="C50" s="9">
        <v>217.5</v>
      </c>
      <c r="D50" s="9">
        <v>239.95830000000001</v>
      </c>
      <c r="E50" s="9">
        <v>131.93549999999999</v>
      </c>
      <c r="F50" s="28">
        <f t="shared" si="1"/>
        <v>239.95830000000001</v>
      </c>
    </row>
    <row r="51" spans="1:6" ht="14.5" customHeight="1" x14ac:dyDescent="0.25">
      <c r="A51" s="159" t="s">
        <v>136</v>
      </c>
      <c r="B51" s="88">
        <v>0</v>
      </c>
      <c r="C51" s="9">
        <v>252.38040000000001</v>
      </c>
      <c r="D51" s="9">
        <v>135.00579999999999</v>
      </c>
      <c r="E51" s="9">
        <v>321.53160000000003</v>
      </c>
      <c r="F51" s="28">
        <f t="shared" si="1"/>
        <v>321.53160000000003</v>
      </c>
    </row>
    <row r="52" spans="1:6" ht="14.5" customHeight="1" x14ac:dyDescent="0.25">
      <c r="A52" s="159" t="s">
        <v>124</v>
      </c>
      <c r="B52" s="125">
        <v>1</v>
      </c>
      <c r="C52" s="9">
        <v>538.83870000000002</v>
      </c>
      <c r="D52" s="9">
        <v>536.5</v>
      </c>
      <c r="E52" s="9">
        <v>779.70830000000001</v>
      </c>
      <c r="F52" s="28">
        <f t="shared" si="1"/>
        <v>779.70830000000001</v>
      </c>
    </row>
    <row r="53" spans="1:6" ht="14.5" customHeight="1" x14ac:dyDescent="0.25">
      <c r="A53" s="159" t="s">
        <v>122</v>
      </c>
      <c r="B53" s="125">
        <v>1</v>
      </c>
      <c r="C53" s="9">
        <v>150.5309</v>
      </c>
      <c r="D53" s="9">
        <v>119.9691</v>
      </c>
      <c r="E53" s="9">
        <v>141.46770000000001</v>
      </c>
      <c r="F53" s="28">
        <f t="shared" si="1"/>
        <v>150.5309</v>
      </c>
    </row>
    <row r="54" spans="1:6" ht="14.5" customHeight="1" x14ac:dyDescent="0.25">
      <c r="A54" s="159" t="s">
        <v>123</v>
      </c>
      <c r="B54" s="88">
        <v>0</v>
      </c>
      <c r="C54" s="9">
        <v>292.7749</v>
      </c>
      <c r="D54" s="9">
        <v>405.41669999999999</v>
      </c>
      <c r="E54" s="9">
        <v>661.94759999999997</v>
      </c>
      <c r="F54" s="28">
        <f t="shared" si="1"/>
        <v>661.94759999999997</v>
      </c>
    </row>
    <row r="55" spans="1:6" ht="14.5" customHeight="1" x14ac:dyDescent="0.25">
      <c r="A55" s="26"/>
      <c r="B55" s="26"/>
      <c r="C55" s="8"/>
      <c r="D55" s="8"/>
      <c r="E55" s="16"/>
      <c r="F55" s="13"/>
    </row>
    <row r="56" spans="1:6" ht="14.5" customHeight="1" x14ac:dyDescent="0.25">
      <c r="A56" s="156">
        <v>0.25</v>
      </c>
      <c r="B56" s="15"/>
      <c r="F56" s="14">
        <f>QUARTILE(F32:F54,1)</f>
        <v>338.6875</v>
      </c>
    </row>
    <row r="57" spans="1:6" ht="14.5" customHeight="1" x14ac:dyDescent="0.25">
      <c r="A57" s="157" t="s">
        <v>61</v>
      </c>
      <c r="B57" s="15"/>
      <c r="E57" s="7"/>
      <c r="F57" s="14">
        <f>MEDIAN(F32:F54)</f>
        <v>661.94759999999997</v>
      </c>
    </row>
    <row r="58" spans="1:6" s="25" customFormat="1" ht="14.5" customHeight="1" x14ac:dyDescent="0.25">
      <c r="A58" s="158">
        <v>0.75</v>
      </c>
      <c r="B58" s="149"/>
      <c r="E58" s="47"/>
      <c r="F58" s="34">
        <f>QUARTILE(F32:F46,3)</f>
        <v>813.40625</v>
      </c>
    </row>
    <row r="59" spans="1:6" ht="14.5" customHeight="1" x14ac:dyDescent="0.25"/>
    <row r="60" spans="1:6" ht="14.5" customHeight="1" x14ac:dyDescent="0.25"/>
  </sheetData>
  <pageMargins left="0.7" right="0.7" top="0.75" bottom="0.75" header="0.3" footer="0.3"/>
  <pageSetup orientation="portrait" horizontalDpi="4294967293" r:id="rId1"/>
  <ignoredErrors>
    <ignoredError sqref="F4 F5:F26 F32:F5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0"/>
  <sheetViews>
    <sheetView topLeftCell="B1" zoomScale="80" zoomScaleNormal="80" workbookViewId="0">
      <pane ySplit="1" topLeftCell="A2" activePane="bottomLeft" state="frozen"/>
      <selection activeCell="B1" sqref="B1"/>
      <selection pane="bottomLeft" activeCell="N32" sqref="N32:N54"/>
    </sheetView>
  </sheetViews>
  <sheetFormatPr defaultColWidth="8.7265625" defaultRowHeight="14.5" customHeight="1" x14ac:dyDescent="0.35"/>
  <cols>
    <col min="1" max="1" width="17.453125" style="1" customWidth="1"/>
    <col min="2" max="2" width="17.453125" style="12" customWidth="1"/>
    <col min="3" max="3" width="9.6328125" style="1" customWidth="1"/>
    <col min="4" max="16" width="8.7265625" style="1" customWidth="1"/>
    <col min="17" max="17" width="9.1796875" customWidth="1"/>
    <col min="18" max="16384" width="8.7265625" style="1"/>
  </cols>
  <sheetData>
    <row r="1" spans="1:20" s="3" customFormat="1" ht="14.5" customHeight="1" x14ac:dyDescent="0.25">
      <c r="A1" s="3" t="s">
        <v>0</v>
      </c>
      <c r="B1" s="10" t="s">
        <v>0</v>
      </c>
      <c r="C1" s="22" t="s">
        <v>36</v>
      </c>
      <c r="D1" s="3" t="s">
        <v>95</v>
      </c>
      <c r="E1" s="3" t="s">
        <v>174</v>
      </c>
      <c r="F1" s="178" t="s">
        <v>175</v>
      </c>
      <c r="G1" s="178" t="s">
        <v>176</v>
      </c>
      <c r="H1" s="178" t="s">
        <v>177</v>
      </c>
      <c r="I1" s="178" t="s">
        <v>178</v>
      </c>
      <c r="J1" s="178" t="s">
        <v>179</v>
      </c>
      <c r="K1" s="178" t="s">
        <v>180</v>
      </c>
      <c r="L1" s="3" t="s">
        <v>54</v>
      </c>
      <c r="M1" s="3" t="s">
        <v>55</v>
      </c>
      <c r="N1" s="3" t="s">
        <v>56</v>
      </c>
      <c r="O1" s="3" t="s">
        <v>57</v>
      </c>
      <c r="P1" s="3" t="s">
        <v>65</v>
      </c>
      <c r="Q1" s="36" t="s">
        <v>66</v>
      </c>
    </row>
    <row r="2" spans="1:20" s="2" customFormat="1" ht="14.5" customHeight="1" x14ac:dyDescent="0.25">
      <c r="B2" s="11"/>
      <c r="C2" s="23" t="s">
        <v>94</v>
      </c>
      <c r="E2" s="2" t="s">
        <v>181</v>
      </c>
      <c r="F2" s="2" t="s">
        <v>181</v>
      </c>
      <c r="G2" s="2" t="s">
        <v>181</v>
      </c>
      <c r="H2" s="2" t="s">
        <v>181</v>
      </c>
      <c r="I2" s="2" t="s">
        <v>182</v>
      </c>
      <c r="J2" s="2" t="s">
        <v>181</v>
      </c>
      <c r="K2" s="2" t="s">
        <v>181</v>
      </c>
      <c r="L2" s="2" t="s">
        <v>46</v>
      </c>
      <c r="M2" s="2" t="s">
        <v>46</v>
      </c>
      <c r="N2" s="2" t="s">
        <v>46</v>
      </c>
      <c r="O2" s="2" t="s">
        <v>46</v>
      </c>
      <c r="P2" s="2" t="s">
        <v>58</v>
      </c>
      <c r="Q2" s="35" t="s">
        <v>58</v>
      </c>
    </row>
    <row r="3" spans="1:20" ht="14.5" customHeight="1" x14ac:dyDescent="0.25">
      <c r="C3" s="12"/>
      <c r="Q3" s="8"/>
    </row>
    <row r="4" spans="1:20" ht="14.5" customHeight="1" x14ac:dyDescent="0.25">
      <c r="A4" s="18" t="s">
        <v>4</v>
      </c>
      <c r="B4" s="125" t="s">
        <v>99</v>
      </c>
      <c r="C4" s="88">
        <v>1</v>
      </c>
      <c r="D4" s="8">
        <v>0.40456907611518134</v>
      </c>
      <c r="E4" s="8">
        <v>4.7660433054000002</v>
      </c>
      <c r="F4" s="8">
        <v>14.87142539025</v>
      </c>
      <c r="G4" s="8">
        <v>39.505443096150003</v>
      </c>
      <c r="H4" s="8">
        <v>66.400071144125008</v>
      </c>
      <c r="I4" s="8">
        <v>71.88938386400001</v>
      </c>
      <c r="J4" s="8">
        <v>-4.7518963813749995</v>
      </c>
      <c r="K4" s="8">
        <v>-1.9189871824999982E-2</v>
      </c>
      <c r="L4" s="8">
        <v>0.45669390870000004</v>
      </c>
      <c r="M4" s="8">
        <v>-5.4703698175000003E-2</v>
      </c>
      <c r="N4" s="8">
        <v>-7.4663465499999998E-2</v>
      </c>
      <c r="O4" s="8">
        <v>1.15941152955</v>
      </c>
      <c r="P4" s="8">
        <v>0.59282601689999992</v>
      </c>
      <c r="Q4" s="8">
        <v>2.6718793807250001</v>
      </c>
      <c r="R4" s="8"/>
      <c r="S4" s="8"/>
      <c r="T4" s="8"/>
    </row>
    <row r="5" spans="1:20" ht="14.5" customHeight="1" x14ac:dyDescent="0.25">
      <c r="A5" s="19" t="s">
        <v>5</v>
      </c>
      <c r="B5" s="155" t="s">
        <v>100</v>
      </c>
      <c r="C5" s="88">
        <v>0</v>
      </c>
      <c r="D5" s="8">
        <v>0.4825013453323041</v>
      </c>
      <c r="E5" s="8">
        <v>-7.6225123405333335</v>
      </c>
      <c r="F5" s="8">
        <v>3.6871967316000003</v>
      </c>
      <c r="G5" s="8">
        <v>30.83821169536667</v>
      </c>
      <c r="H5" s="8">
        <v>44.529641469333335</v>
      </c>
      <c r="I5" s="8">
        <v>67.717197883299988</v>
      </c>
      <c r="J5" s="8">
        <v>-7.7524555922000005</v>
      </c>
      <c r="K5" s="8">
        <v>-0.71874531110000017</v>
      </c>
      <c r="L5" s="8">
        <v>0.2531074613</v>
      </c>
      <c r="M5" s="8">
        <v>0.38954083253333299</v>
      </c>
      <c r="N5" s="8">
        <v>-7.3487245333333298E-3</v>
      </c>
      <c r="O5" s="8">
        <v>1.3581005045666668</v>
      </c>
      <c r="P5" s="8">
        <v>1.1272108242333332</v>
      </c>
      <c r="Q5" s="8">
        <v>2.7083538154333335</v>
      </c>
      <c r="R5" s="8"/>
      <c r="S5" s="8"/>
      <c r="T5" s="8"/>
    </row>
    <row r="6" spans="1:20" ht="14.5" customHeight="1" x14ac:dyDescent="0.25">
      <c r="A6" s="19" t="s">
        <v>6</v>
      </c>
      <c r="B6" s="125" t="s">
        <v>101</v>
      </c>
      <c r="C6" s="88">
        <v>1</v>
      </c>
      <c r="D6" s="8">
        <v>0.3463174040883425</v>
      </c>
      <c r="E6" s="8">
        <v>6.0099692344666664</v>
      </c>
      <c r="F6" s="8">
        <v>24.801673253366669</v>
      </c>
      <c r="G6" s="8">
        <v>36.801437377900001</v>
      </c>
      <c r="H6" s="8">
        <v>65.766460418699992</v>
      </c>
      <c r="I6" s="8">
        <v>71.613615907066659</v>
      </c>
      <c r="J6" s="8">
        <v>-15.201576232900001</v>
      </c>
      <c r="K6" s="8">
        <v>-13.7871287664</v>
      </c>
      <c r="L6" s="8">
        <v>0.11747911326666666</v>
      </c>
      <c r="M6" s="8">
        <v>0.28348666890000002</v>
      </c>
      <c r="N6" s="8">
        <v>-8.6402734666666692E-3</v>
      </c>
      <c r="O6" s="8">
        <v>1.2580659179666667</v>
      </c>
      <c r="P6" s="8">
        <v>1.0636307078666667</v>
      </c>
      <c r="Q6" s="8">
        <v>2.596898359666667</v>
      </c>
      <c r="R6" s="8"/>
      <c r="S6" s="8"/>
      <c r="T6" s="8"/>
    </row>
    <row r="7" spans="1:20" ht="14.5" customHeight="1" x14ac:dyDescent="0.25">
      <c r="A7" s="19" t="s">
        <v>7</v>
      </c>
      <c r="B7" s="125" t="s">
        <v>102</v>
      </c>
      <c r="C7" s="160">
        <v>0</v>
      </c>
      <c r="D7" s="8">
        <v>0.38169168040531082</v>
      </c>
      <c r="E7" s="8">
        <v>4.0288406610500003</v>
      </c>
      <c r="F7" s="8">
        <v>22.5635652542</v>
      </c>
      <c r="G7" s="8">
        <v>43.974012374849998</v>
      </c>
      <c r="H7" s="8">
        <v>65.167383193999996</v>
      </c>
      <c r="I7" s="8">
        <v>77.588774341349989</v>
      </c>
      <c r="J7" s="8">
        <v>6.6878454685499999</v>
      </c>
      <c r="K7" s="8">
        <v>12.093460083</v>
      </c>
      <c r="L7" s="8">
        <v>0.30206268309999995</v>
      </c>
      <c r="M7" s="8">
        <v>6.6296833050000004E-2</v>
      </c>
      <c r="N7" s="8">
        <v>-5.3970412999999997E-3</v>
      </c>
      <c r="O7" s="8">
        <v>1.0020496521</v>
      </c>
      <c r="P7" s="8">
        <v>1.3603899453000001</v>
      </c>
      <c r="Q7" s="8">
        <v>1.5900218964500001</v>
      </c>
      <c r="R7" s="8"/>
      <c r="S7" s="8"/>
      <c r="T7" s="8"/>
    </row>
    <row r="8" spans="1:20" ht="14.5" customHeight="1" x14ac:dyDescent="0.25">
      <c r="A8" s="19" t="s">
        <v>8</v>
      </c>
      <c r="B8" s="155" t="s">
        <v>103</v>
      </c>
      <c r="C8" s="88">
        <v>0</v>
      </c>
      <c r="D8" s="8">
        <v>0.38768420660321956</v>
      </c>
      <c r="E8" s="8">
        <v>-6.0675137837666666</v>
      </c>
      <c r="F8" s="8">
        <v>14.090313275666666</v>
      </c>
      <c r="G8" s="8">
        <v>33.823623657233334</v>
      </c>
      <c r="H8" s="8">
        <v>65.13138326006667</v>
      </c>
      <c r="I8" s="8">
        <v>71.547799826400009</v>
      </c>
      <c r="J8" s="8">
        <v>2.8406441609333331</v>
      </c>
      <c r="K8" s="8">
        <v>5.2453071276333327</v>
      </c>
      <c r="L8" s="8">
        <v>0.4326355489</v>
      </c>
      <c r="M8" s="8">
        <v>0.17476851400000001</v>
      </c>
      <c r="N8" s="8">
        <v>-0.101044626866667</v>
      </c>
      <c r="O8" s="8">
        <v>1.2452585449333333</v>
      </c>
      <c r="P8" s="8">
        <v>0.49331763163333342</v>
      </c>
      <c r="Q8" s="8">
        <v>2.7823794758000004</v>
      </c>
      <c r="R8" s="8"/>
      <c r="S8" s="8"/>
      <c r="T8" s="8"/>
    </row>
    <row r="9" spans="1:20" ht="14.5" customHeight="1" x14ac:dyDescent="0.25">
      <c r="A9" s="19" t="s">
        <v>9</v>
      </c>
      <c r="B9" s="125" t="s">
        <v>104</v>
      </c>
      <c r="C9" s="88">
        <v>0</v>
      </c>
      <c r="D9" s="8">
        <v>0.39261124308980966</v>
      </c>
      <c r="E9" s="8">
        <v>9.9939228693666653</v>
      </c>
      <c r="F9" s="8">
        <v>20.524413426699997</v>
      </c>
      <c r="G9" s="8">
        <v>40.443672180200004</v>
      </c>
      <c r="H9" s="8">
        <v>63.04602432250001</v>
      </c>
      <c r="I9" s="8">
        <v>68.920653309733339</v>
      </c>
      <c r="J9" s="8">
        <v>2.1032699346666668</v>
      </c>
      <c r="K9" s="8">
        <v>4.4490361213666665</v>
      </c>
      <c r="L9" s="8">
        <v>0.39279085286666665</v>
      </c>
      <c r="M9" s="8">
        <v>-0.1151156311</v>
      </c>
      <c r="N9" s="8">
        <v>-9.2764461999999999E-3</v>
      </c>
      <c r="O9" s="8">
        <v>1.1074097900666666</v>
      </c>
      <c r="P9" s="8">
        <v>0.71377423460000011</v>
      </c>
      <c r="Q9" s="8">
        <v>2.3303306745333336</v>
      </c>
      <c r="R9" s="8"/>
      <c r="S9" s="8"/>
      <c r="T9" s="8"/>
    </row>
    <row r="10" spans="1:20" ht="14.5" customHeight="1" x14ac:dyDescent="0.25">
      <c r="A10" s="19" t="s">
        <v>10</v>
      </c>
      <c r="B10" s="125" t="s">
        <v>105</v>
      </c>
      <c r="C10" s="88">
        <v>0</v>
      </c>
      <c r="D10" s="8">
        <v>0.29381214833974645</v>
      </c>
      <c r="E10" s="8">
        <v>6.8730506897000003</v>
      </c>
      <c r="F10" s="8">
        <v>30.288022994999999</v>
      </c>
      <c r="G10" s="8">
        <v>41.247333526600002</v>
      </c>
      <c r="H10" s="8">
        <v>55.802608489999997</v>
      </c>
      <c r="I10" s="8">
        <v>80.392156862700006</v>
      </c>
      <c r="J10" s="8">
        <v>0.77514928579999998</v>
      </c>
      <c r="K10" s="8">
        <v>-1.4573596715999999</v>
      </c>
      <c r="L10" s="8">
        <v>0.4500755005</v>
      </c>
      <c r="M10" s="8">
        <v>0.41036514280000003</v>
      </c>
      <c r="N10" s="8">
        <v>-1.0822628000000001E-2</v>
      </c>
      <c r="O10" s="8">
        <v>1.1240944824000001</v>
      </c>
      <c r="P10" s="8">
        <v>0.62767517640000003</v>
      </c>
      <c r="Q10" s="8">
        <v>1.5747743643000001</v>
      </c>
      <c r="R10" s="8"/>
      <c r="S10" s="8"/>
      <c r="T10" s="8"/>
    </row>
    <row r="11" spans="1:20" ht="14.5" customHeight="1" x14ac:dyDescent="0.25">
      <c r="A11" s="19" t="s">
        <v>11</v>
      </c>
      <c r="B11" s="155" t="s">
        <v>106</v>
      </c>
      <c r="C11" s="88">
        <v>0</v>
      </c>
      <c r="D11" s="8">
        <v>0.36287292160911644</v>
      </c>
      <c r="E11" s="8">
        <v>10.701982816066666</v>
      </c>
      <c r="F11" s="8">
        <v>42.836583455399996</v>
      </c>
      <c r="G11" s="8">
        <v>49.870811462400006</v>
      </c>
      <c r="H11" s="8">
        <v>50.588843027766664</v>
      </c>
      <c r="I11" s="8">
        <v>84.054651549733336</v>
      </c>
      <c r="J11" s="8">
        <v>6.2588767210666667</v>
      </c>
      <c r="K11" s="8">
        <v>19.205442428600001</v>
      </c>
      <c r="L11" s="8">
        <v>1.3696202799333335</v>
      </c>
      <c r="M11" s="8">
        <v>-0.26640864056666702</v>
      </c>
      <c r="N11" s="8">
        <v>-0.13822934976666701</v>
      </c>
      <c r="O11" s="8">
        <v>0.79755800376666663</v>
      </c>
      <c r="P11" s="8">
        <v>1.4583783184333334</v>
      </c>
      <c r="Q11" s="8">
        <v>0.66455212769999994</v>
      </c>
      <c r="R11" s="8"/>
      <c r="S11" s="8"/>
      <c r="T11" s="8"/>
    </row>
    <row r="12" spans="1:20" ht="14.5" customHeight="1" x14ac:dyDescent="0.25">
      <c r="A12" s="19" t="s">
        <v>12</v>
      </c>
      <c r="B12" s="125" t="s">
        <v>107</v>
      </c>
      <c r="C12" s="88">
        <v>1</v>
      </c>
      <c r="D12" s="8">
        <v>0.45880780320852182</v>
      </c>
      <c r="E12" s="8">
        <v>-4.1729269027999996</v>
      </c>
      <c r="F12" s="8">
        <v>15.537724177033333</v>
      </c>
      <c r="G12" s="8">
        <v>35.952800750733331</v>
      </c>
      <c r="H12" s="8">
        <v>66.764203389499997</v>
      </c>
      <c r="I12" s="8">
        <v>72.63377549803333</v>
      </c>
      <c r="J12" s="8">
        <v>-8.0052276433333305E-2</v>
      </c>
      <c r="K12" s="8">
        <v>2.2771707773000003</v>
      </c>
      <c r="L12" s="8">
        <v>0.47229813640000001</v>
      </c>
      <c r="M12" s="8">
        <v>0.26978283689999999</v>
      </c>
      <c r="N12" s="8">
        <v>-7.3389601099999993E-2</v>
      </c>
      <c r="O12" s="8">
        <v>0.95072037760000006</v>
      </c>
      <c r="P12" s="8">
        <v>0.98022544516666665</v>
      </c>
      <c r="Q12" s="8">
        <v>2.7994405612666662</v>
      </c>
      <c r="R12" s="8"/>
      <c r="S12" s="8"/>
      <c r="T12" s="8"/>
    </row>
    <row r="13" spans="1:20" ht="14.5" customHeight="1" x14ac:dyDescent="0.25">
      <c r="A13" s="19" t="s">
        <v>13</v>
      </c>
      <c r="B13" s="125" t="s">
        <v>108</v>
      </c>
      <c r="C13" s="88">
        <v>0</v>
      </c>
      <c r="D13" s="8">
        <v>0.3849928443397268</v>
      </c>
      <c r="E13" s="8">
        <v>-11.577363252625</v>
      </c>
      <c r="F13" s="8">
        <v>10.1989610195</v>
      </c>
      <c r="G13" s="8">
        <v>19.914664745350002</v>
      </c>
      <c r="H13" s="8">
        <v>69.282695770250001</v>
      </c>
      <c r="I13" s="8">
        <v>83.380979157300004</v>
      </c>
      <c r="J13" s="8">
        <v>-8.3120341301000007</v>
      </c>
      <c r="K13" s="8">
        <v>-7.0637269020249995</v>
      </c>
      <c r="L13" s="8">
        <v>-0.15386546517499999</v>
      </c>
      <c r="M13" s="8">
        <v>1.1021392669500001</v>
      </c>
      <c r="N13" s="8">
        <v>2.2339115E-2</v>
      </c>
      <c r="O13" s="8">
        <v>1.02206188965</v>
      </c>
      <c r="P13" s="8">
        <v>1.6372843755500002</v>
      </c>
      <c r="Q13" s="8">
        <v>1.2279964392</v>
      </c>
      <c r="R13" s="8"/>
      <c r="S13" s="8"/>
      <c r="T13" s="8"/>
    </row>
    <row r="14" spans="1:20" ht="14.5" customHeight="1" x14ac:dyDescent="0.25">
      <c r="A14" s="19" t="s">
        <v>14</v>
      </c>
      <c r="B14" s="155" t="s">
        <v>109</v>
      </c>
      <c r="C14" s="88">
        <v>1</v>
      </c>
      <c r="D14" s="8">
        <v>0.36247949308537569</v>
      </c>
      <c r="E14" s="8">
        <v>12.629150072733333</v>
      </c>
      <c r="F14" s="8">
        <v>33.104764302599996</v>
      </c>
      <c r="G14" s="8">
        <v>44.275643666566658</v>
      </c>
      <c r="H14" s="8">
        <v>70.71967824299999</v>
      </c>
      <c r="I14" s="8">
        <v>73.160831120733334</v>
      </c>
      <c r="J14" s="8">
        <v>4.2027630806000005</v>
      </c>
      <c r="K14" s="8">
        <v>5.2541136741666667</v>
      </c>
      <c r="L14" s="8">
        <v>0.60464280193333331</v>
      </c>
      <c r="M14" s="8">
        <v>0.1185460383</v>
      </c>
      <c r="N14" s="8">
        <v>3.1691522333333298E-3</v>
      </c>
      <c r="O14" s="8">
        <v>1.1953995768333334</v>
      </c>
      <c r="P14" s="8">
        <v>0.6660910999666666</v>
      </c>
      <c r="Q14" s="8">
        <v>1.9349462343666666</v>
      </c>
      <c r="R14" s="8"/>
      <c r="S14" s="8"/>
      <c r="T14" s="8"/>
    </row>
    <row r="15" spans="1:20" ht="14.5" customHeight="1" x14ac:dyDescent="0.25">
      <c r="A15" s="5" t="s">
        <v>38</v>
      </c>
      <c r="B15" s="125" t="s">
        <v>110</v>
      </c>
      <c r="C15" s="88">
        <v>1</v>
      </c>
      <c r="D15" s="8">
        <v>0.44218159722205919</v>
      </c>
      <c r="E15" s="8">
        <v>3.4962192773999998</v>
      </c>
      <c r="F15" s="8">
        <v>29.954867362949997</v>
      </c>
      <c r="G15" s="8">
        <v>34.038510322549996</v>
      </c>
      <c r="H15" s="8">
        <v>71.51404190065</v>
      </c>
      <c r="I15" s="8">
        <v>73.283991228100007</v>
      </c>
      <c r="J15" s="8">
        <v>-1.5780447349</v>
      </c>
      <c r="K15" s="8">
        <v>4.7153275013</v>
      </c>
      <c r="L15" s="8">
        <v>0.7330593567</v>
      </c>
      <c r="M15" s="8">
        <v>0.59388156130000003</v>
      </c>
      <c r="N15" s="8">
        <v>-1.2118790650000001E-2</v>
      </c>
      <c r="O15" s="8">
        <v>1.0002189331</v>
      </c>
      <c r="P15" s="8">
        <v>0.67438011895000005</v>
      </c>
      <c r="Q15" s="8">
        <v>1.7416628277500001</v>
      </c>
      <c r="R15" s="8"/>
      <c r="S15" s="8"/>
      <c r="T15" s="8"/>
    </row>
    <row r="16" spans="1:20" s="37" customFormat="1" ht="14.5" customHeight="1" x14ac:dyDescent="0.25">
      <c r="A16" s="19" t="s">
        <v>15</v>
      </c>
      <c r="B16" s="125" t="s">
        <v>111</v>
      </c>
      <c r="C16" s="88">
        <v>1</v>
      </c>
      <c r="D16" s="8">
        <v>0.39653554474009217</v>
      </c>
      <c r="E16" s="8">
        <v>-2.808942079575</v>
      </c>
      <c r="F16" s="8">
        <v>17.258800268175001</v>
      </c>
      <c r="G16" s="8">
        <v>36.9841711085</v>
      </c>
      <c r="H16" s="8">
        <v>28.79648685455</v>
      </c>
      <c r="I16" s="8">
        <v>63.533003807075005</v>
      </c>
      <c r="J16" s="8">
        <v>-1.8506352901249998</v>
      </c>
      <c r="K16" s="8">
        <v>1.1856892108750001</v>
      </c>
      <c r="L16" s="8">
        <v>0.25135540769999998</v>
      </c>
      <c r="M16" s="8">
        <v>0.37505023955</v>
      </c>
      <c r="N16" s="8">
        <v>-5.6809173249999997E-3</v>
      </c>
      <c r="O16" s="8">
        <v>0.92354890442499993</v>
      </c>
      <c r="P16" s="8">
        <v>0.99994730499999995</v>
      </c>
      <c r="Q16" s="8">
        <v>2.0743587686499998</v>
      </c>
      <c r="R16" s="16"/>
      <c r="S16" s="16"/>
      <c r="T16" s="16"/>
    </row>
    <row r="17" spans="1:21" ht="14.5" customHeight="1" x14ac:dyDescent="0.25">
      <c r="A17" s="20" t="s">
        <v>16</v>
      </c>
      <c r="B17" s="155" t="s">
        <v>112</v>
      </c>
      <c r="C17" s="88">
        <v>0</v>
      </c>
      <c r="D17" s="8">
        <v>0.34043469835593632</v>
      </c>
      <c r="E17" s="8">
        <v>6.2591667175333328</v>
      </c>
      <c r="F17" s="8">
        <v>26.42853037516667</v>
      </c>
      <c r="G17" s="8">
        <v>29.626323064166666</v>
      </c>
      <c r="H17" s="8">
        <v>79.533172607433329</v>
      </c>
      <c r="I17" s="8">
        <v>74.915260812233328</v>
      </c>
      <c r="J17" s="8">
        <v>-2.9187240600666668</v>
      </c>
      <c r="K17" s="8">
        <v>0.54485875026666664</v>
      </c>
      <c r="L17" s="8">
        <v>0.47331337280000002</v>
      </c>
      <c r="M17" s="8">
        <v>0.48426892700000002</v>
      </c>
      <c r="N17" s="8">
        <v>-5.3844179600000003E-3</v>
      </c>
      <c r="O17" s="8">
        <v>1.3978644287200002</v>
      </c>
      <c r="P17" s="8">
        <v>1.7856873976199998</v>
      </c>
      <c r="Q17" s="8">
        <v>2.8727488769200002</v>
      </c>
      <c r="R17" s="8"/>
      <c r="S17" s="8"/>
      <c r="T17" s="8"/>
    </row>
    <row r="18" spans="1:21" ht="14.5" customHeight="1" x14ac:dyDescent="0.25">
      <c r="A18" s="5" t="s">
        <v>59</v>
      </c>
      <c r="B18" s="125" t="s">
        <v>113</v>
      </c>
      <c r="C18" s="88">
        <v>1</v>
      </c>
      <c r="D18" s="8">
        <v>0.44191441891775468</v>
      </c>
      <c r="E18" s="8">
        <v>6.36851978305</v>
      </c>
      <c r="F18" s="8">
        <v>13.842427730600001</v>
      </c>
      <c r="G18" s="8">
        <v>21.559633027499999</v>
      </c>
      <c r="H18" s="8">
        <v>47.391538619999999</v>
      </c>
      <c r="I18" s="8">
        <v>71.402141571050009</v>
      </c>
      <c r="J18" s="8">
        <v>2.9598388671999998</v>
      </c>
      <c r="K18" s="8">
        <v>7.8373664617500003</v>
      </c>
      <c r="L18" s="8">
        <v>0.59168431599999993</v>
      </c>
      <c r="M18" s="8">
        <v>0.18749724703333301</v>
      </c>
      <c r="N18" s="8">
        <v>-4.9931717866666697E-2</v>
      </c>
      <c r="O18" s="8">
        <v>1.3510475260333334</v>
      </c>
      <c r="P18" s="8">
        <v>0.53845313203333334</v>
      </c>
      <c r="Q18" s="24">
        <v>2.4000122770666668</v>
      </c>
      <c r="R18" s="8"/>
      <c r="S18" s="8"/>
      <c r="T18" s="8"/>
    </row>
    <row r="19" spans="1:21" ht="14.5" customHeight="1" x14ac:dyDescent="0.25">
      <c r="A19" s="5" t="s">
        <v>84</v>
      </c>
      <c r="B19" s="125" t="s">
        <v>114</v>
      </c>
      <c r="C19" s="88">
        <v>0</v>
      </c>
      <c r="D19" s="8">
        <v>0.39237140661886299</v>
      </c>
      <c r="E19" s="8">
        <v>11.50412857535</v>
      </c>
      <c r="F19" s="8">
        <v>44.955825805650001</v>
      </c>
      <c r="G19" s="8">
        <v>0</v>
      </c>
      <c r="H19" s="8">
        <v>55.628540992725007</v>
      </c>
      <c r="I19" s="8">
        <v>65.821757316599999</v>
      </c>
      <c r="J19" s="8">
        <v>8.9532101154500001</v>
      </c>
      <c r="K19" s="8">
        <v>17.558104038250001</v>
      </c>
      <c r="L19" s="8">
        <v>1.56561413575</v>
      </c>
      <c r="M19" s="8">
        <v>-0.294181655875</v>
      </c>
      <c r="N19" s="8">
        <v>7.9610055999999995E-3</v>
      </c>
      <c r="O19" s="8">
        <v>0.538492004375</v>
      </c>
      <c r="P19" s="8">
        <v>1.1552921676000001</v>
      </c>
      <c r="Q19" s="8">
        <v>0.83170472279999996</v>
      </c>
      <c r="R19" s="24"/>
      <c r="S19" s="8"/>
      <c r="T19" s="8"/>
      <c r="U19" s="8"/>
    </row>
    <row r="20" spans="1:21" ht="14.5" customHeight="1" x14ac:dyDescent="0.25">
      <c r="A20" s="5" t="s">
        <v>85</v>
      </c>
      <c r="B20" s="155" t="s">
        <v>115</v>
      </c>
      <c r="C20" s="15">
        <v>1</v>
      </c>
      <c r="D20" s="8">
        <v>0.30320805966589848</v>
      </c>
      <c r="E20" s="8">
        <v>-4.8649027943625001</v>
      </c>
      <c r="F20" s="8">
        <v>39.860101699824995</v>
      </c>
      <c r="G20" s="8">
        <v>49.835341930375002</v>
      </c>
      <c r="H20" s="8">
        <v>64.767451763162498</v>
      </c>
      <c r="I20" s="8">
        <v>77.734597860137512</v>
      </c>
      <c r="J20" s="8">
        <v>-7.1167634725625</v>
      </c>
      <c r="K20" s="8">
        <v>-4.9389904141374998</v>
      </c>
      <c r="L20" s="8">
        <v>0.90812693787499998</v>
      </c>
      <c r="M20" s="8">
        <v>-0.1063744959875</v>
      </c>
      <c r="N20" s="8">
        <v>-5.0369026874999999E-3</v>
      </c>
      <c r="O20" s="8">
        <v>0.94750042723750005</v>
      </c>
      <c r="P20" s="8">
        <v>0.508121918575</v>
      </c>
      <c r="Q20" s="24">
        <v>1.1985355199875001</v>
      </c>
      <c r="R20" s="8"/>
      <c r="S20" s="8"/>
      <c r="T20" s="8"/>
    </row>
    <row r="21" spans="1:21" ht="14.5" customHeight="1" x14ac:dyDescent="0.25">
      <c r="A21" s="5" t="s">
        <v>86</v>
      </c>
      <c r="B21" s="125" t="s">
        <v>116</v>
      </c>
      <c r="C21" s="15">
        <v>1</v>
      </c>
      <c r="D21" s="8">
        <v>0.35636788292414606</v>
      </c>
      <c r="E21" s="8">
        <v>17.729824066149998</v>
      </c>
      <c r="F21" s="8">
        <v>44.939264297474999</v>
      </c>
      <c r="G21" s="8">
        <v>0</v>
      </c>
      <c r="H21" s="8">
        <v>66.376976013174996</v>
      </c>
      <c r="I21" s="8">
        <v>77.925643920900001</v>
      </c>
      <c r="J21" s="8">
        <v>1.5932595729750001</v>
      </c>
      <c r="K21" s="8">
        <v>15.24243974685</v>
      </c>
      <c r="L21" s="8">
        <v>1.3322803345000001</v>
      </c>
      <c r="M21" s="8">
        <v>-0.16502741242499999</v>
      </c>
      <c r="N21" s="8">
        <v>-2.5364494099999999E-2</v>
      </c>
      <c r="O21" s="8">
        <v>1.1147349853499999</v>
      </c>
      <c r="P21" s="8">
        <v>0.73737841102500001</v>
      </c>
      <c r="Q21" s="24">
        <v>2.5921365066249997</v>
      </c>
      <c r="R21" s="8"/>
      <c r="S21" s="8"/>
      <c r="T21" s="8"/>
    </row>
    <row r="22" spans="1:21" ht="14.5" customHeight="1" x14ac:dyDescent="0.25">
      <c r="A22" s="5" t="s">
        <v>87</v>
      </c>
      <c r="B22" s="125" t="s">
        <v>117</v>
      </c>
      <c r="C22" s="15">
        <v>1</v>
      </c>
      <c r="D22" s="8">
        <v>0.43327490086068848</v>
      </c>
      <c r="E22" s="8">
        <v>3.4872740103499997</v>
      </c>
      <c r="F22" s="8">
        <v>31.816862424233335</v>
      </c>
      <c r="G22" s="8">
        <v>36.472945469233338</v>
      </c>
      <c r="H22" s="8">
        <v>44.854808171583329</v>
      </c>
      <c r="I22" s="8">
        <v>61.427296320583338</v>
      </c>
      <c r="J22" s="8">
        <v>-0.78193143506666674</v>
      </c>
      <c r="K22" s="8">
        <v>4.9030287861833335</v>
      </c>
      <c r="L22" s="8">
        <v>0.84512135823333334</v>
      </c>
      <c r="M22" s="8">
        <v>0.3138194936</v>
      </c>
      <c r="N22" s="8">
        <v>-1.2015083499999999E-3</v>
      </c>
      <c r="O22" s="8">
        <v>0.98672098794999996</v>
      </c>
      <c r="P22" s="8">
        <v>2.2032540137333334</v>
      </c>
      <c r="Q22" s="24">
        <v>1.964762625383333</v>
      </c>
      <c r="R22" s="8"/>
      <c r="S22" s="8"/>
      <c r="T22" s="8"/>
    </row>
    <row r="23" spans="1:21" ht="14.5" customHeight="1" x14ac:dyDescent="0.25">
      <c r="A23" s="5" t="s">
        <v>79</v>
      </c>
      <c r="B23" s="155" t="s">
        <v>118</v>
      </c>
      <c r="C23" s="15">
        <v>1</v>
      </c>
      <c r="D23" s="8">
        <v>0.41836423258456712</v>
      </c>
      <c r="E23" s="8">
        <v>11.83610229492</v>
      </c>
      <c r="F23" s="8">
        <v>38.127191925060004</v>
      </c>
      <c r="G23" s="8">
        <v>43.940071478919997</v>
      </c>
      <c r="H23" s="8">
        <v>45.700390624999997</v>
      </c>
      <c r="I23" s="8">
        <v>68.803369140640001</v>
      </c>
      <c r="J23" s="8">
        <v>4.0258833527599993</v>
      </c>
      <c r="K23" s="8">
        <v>10.81668434142</v>
      </c>
      <c r="L23" s="8">
        <v>0.80637934572000014</v>
      </c>
      <c r="M23" s="8">
        <v>0.27631885987999999</v>
      </c>
      <c r="N23" s="8">
        <v>-2.2535807620000001E-2</v>
      </c>
      <c r="O23" s="8">
        <v>0.82720942383999996</v>
      </c>
      <c r="P23" s="8">
        <v>1.41412173616</v>
      </c>
      <c r="Q23" s="24">
        <v>0.86447767788000007</v>
      </c>
      <c r="R23" s="8"/>
      <c r="S23" s="8"/>
      <c r="T23" s="8"/>
    </row>
    <row r="24" spans="1:21" ht="14.5" customHeight="1" x14ac:dyDescent="0.25">
      <c r="A24" s="5" t="s">
        <v>78</v>
      </c>
      <c r="B24" s="125" t="s">
        <v>119</v>
      </c>
      <c r="C24" s="15">
        <v>0</v>
      </c>
      <c r="D24" s="8">
        <v>0.39927556192332048</v>
      </c>
      <c r="E24" s="8">
        <v>6.8667624890999992</v>
      </c>
      <c r="F24" s="8">
        <v>29.485111236550001</v>
      </c>
      <c r="G24" s="8">
        <v>39.791232159650001</v>
      </c>
      <c r="H24" s="8">
        <v>49.881889343274999</v>
      </c>
      <c r="I24" s="8">
        <v>82.428947448750009</v>
      </c>
      <c r="J24" s="8">
        <v>-1.5964198634</v>
      </c>
      <c r="K24" s="8">
        <v>0.49703580142500003</v>
      </c>
      <c r="L24" s="8">
        <v>0.44565924072499996</v>
      </c>
      <c r="M24" s="8">
        <v>9.5561133174999993E-2</v>
      </c>
      <c r="N24" s="8">
        <v>-3.7332718350000002E-2</v>
      </c>
      <c r="O24" s="8">
        <v>1.0837239379750001</v>
      </c>
      <c r="P24" s="8">
        <v>0.687074539825</v>
      </c>
      <c r="Q24" s="24">
        <v>3.3924222674500002</v>
      </c>
      <c r="R24" s="8"/>
      <c r="S24" s="8"/>
      <c r="T24" s="8"/>
    </row>
    <row r="25" spans="1:21" ht="14.5" customHeight="1" x14ac:dyDescent="0.25">
      <c r="A25" s="5" t="s">
        <v>88</v>
      </c>
      <c r="B25" s="125" t="s">
        <v>120</v>
      </c>
      <c r="C25" s="15">
        <v>0</v>
      </c>
      <c r="D25" s="8">
        <v>0.39873652718484315</v>
      </c>
      <c r="E25" s="8">
        <v>-3.4962439835249999</v>
      </c>
      <c r="F25" s="8">
        <v>23.912009716025</v>
      </c>
      <c r="G25" s="8">
        <v>39.975650188825007</v>
      </c>
      <c r="H25" s="8">
        <v>45.023857116724997</v>
      </c>
      <c r="I25" s="8">
        <v>78.927644729600004</v>
      </c>
      <c r="J25" s="8">
        <v>-0.17677999287500007</v>
      </c>
      <c r="K25" s="8">
        <v>6.8126273155499995</v>
      </c>
      <c r="L25" s="8">
        <v>0.56980332182500004</v>
      </c>
      <c r="M25" s="8">
        <v>0.20632334517500001</v>
      </c>
      <c r="N25" s="8">
        <v>-4.3451185E-3</v>
      </c>
      <c r="O25" s="8">
        <v>0.81697883604999999</v>
      </c>
      <c r="P25" s="8">
        <v>0.43635392714999999</v>
      </c>
      <c r="Q25" s="24">
        <v>2.7704365689000001</v>
      </c>
      <c r="R25" s="8"/>
      <c r="S25" s="8"/>
      <c r="T25" s="8"/>
    </row>
    <row r="26" spans="1:21" ht="14.5" customHeight="1" x14ac:dyDescent="0.25">
      <c r="A26" s="5" t="s">
        <v>89</v>
      </c>
      <c r="B26" s="125" t="s">
        <v>121</v>
      </c>
      <c r="C26" s="15">
        <v>0</v>
      </c>
      <c r="D26" s="8">
        <v>0.45761121686311762</v>
      </c>
      <c r="E26" s="8">
        <v>3.4882291913000003</v>
      </c>
      <c r="F26" s="8">
        <v>25.497904968260002</v>
      </c>
      <c r="G26" s="8">
        <v>41.248282205259997</v>
      </c>
      <c r="H26" s="8">
        <v>50.394739532480003</v>
      </c>
      <c r="I26" s="8">
        <v>76.22866516114</v>
      </c>
      <c r="J26" s="8">
        <v>5.9075080871399992</v>
      </c>
      <c r="K26" s="8">
        <v>8.3481138229400003</v>
      </c>
      <c r="L26" s="8">
        <v>0.71993348388</v>
      </c>
      <c r="M26" s="8">
        <v>-8.9000814819999996E-2</v>
      </c>
      <c r="N26" s="8">
        <v>-6.7799388800000001E-3</v>
      </c>
      <c r="O26" s="8">
        <v>1.2185563476799999</v>
      </c>
      <c r="P26" s="8">
        <v>1.2306074653799999</v>
      </c>
      <c r="Q26" s="24">
        <v>2.71991513608</v>
      </c>
      <c r="R26" s="8"/>
      <c r="S26" s="8"/>
      <c r="T26" s="8"/>
    </row>
    <row r="27" spans="1:21" ht="14.5" customHeight="1" x14ac:dyDescent="0.25">
      <c r="A27" s="5"/>
      <c r="B27" s="15"/>
      <c r="C27" s="15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24"/>
      <c r="R27" s="8"/>
      <c r="S27" s="8"/>
      <c r="T27" s="8"/>
    </row>
    <row r="28" spans="1:21" ht="14.5" customHeight="1" x14ac:dyDescent="0.25">
      <c r="A28" s="32">
        <v>0.25</v>
      </c>
      <c r="B28" s="156">
        <v>0.25</v>
      </c>
      <c r="C28" s="15"/>
      <c r="D28" s="7">
        <v>0.1356482615726069</v>
      </c>
      <c r="E28" s="7"/>
      <c r="F28" s="7"/>
      <c r="G28" s="7"/>
      <c r="H28" s="7"/>
      <c r="I28" s="7"/>
      <c r="J28" s="7"/>
      <c r="K28" s="7"/>
      <c r="L28" s="7">
        <f t="shared" ref="L28:Q28" si="0">QUARTILE(L4:L26,1)</f>
        <v>0.4127132008833333</v>
      </c>
      <c r="M28" s="7">
        <f t="shared" si="0"/>
        <v>-7.1852256497500003E-2</v>
      </c>
      <c r="N28" s="7">
        <f t="shared" si="0"/>
        <v>-3.1348606224999999E-2</v>
      </c>
      <c r="O28" s="7">
        <f t="shared" si="0"/>
        <v>0.94911040241875</v>
      </c>
      <c r="P28" s="7">
        <f t="shared" si="0"/>
        <v>0.64688313818333332</v>
      </c>
      <c r="Q28" s="7">
        <f t="shared" si="0"/>
        <v>1.5823981303750001</v>
      </c>
      <c r="R28" s="8"/>
      <c r="S28" s="8"/>
      <c r="T28" s="8"/>
    </row>
    <row r="29" spans="1:21" ht="14.5" customHeight="1" x14ac:dyDescent="0.25">
      <c r="A29" s="6" t="s">
        <v>61</v>
      </c>
      <c r="B29" s="157" t="s">
        <v>61</v>
      </c>
      <c r="C29" s="15"/>
      <c r="D29" s="7">
        <v>0.15197886245498196</v>
      </c>
      <c r="E29" s="7"/>
      <c r="F29" s="7"/>
      <c r="G29" s="7"/>
      <c r="H29" s="7"/>
      <c r="I29" s="7"/>
      <c r="J29" s="7"/>
      <c r="K29" s="7"/>
      <c r="L29" s="7">
        <f t="shared" ref="L29:Q29" si="1">MEDIAN(L4:L26)</f>
        <v>0.47331337280000002</v>
      </c>
      <c r="M29" s="7">
        <f t="shared" si="1"/>
        <v>0.18749724703333301</v>
      </c>
      <c r="N29" s="7">
        <f t="shared" si="1"/>
        <v>-8.6402734666666692E-3</v>
      </c>
      <c r="O29" s="7">
        <f t="shared" si="1"/>
        <v>1.0837239379750001</v>
      </c>
      <c r="P29" s="7">
        <f t="shared" si="1"/>
        <v>0.98022544516666665</v>
      </c>
      <c r="Q29" s="7">
        <f t="shared" si="1"/>
        <v>2.3303306745333336</v>
      </c>
      <c r="R29" s="8"/>
      <c r="S29" s="8"/>
      <c r="T29" s="8"/>
    </row>
    <row r="30" spans="1:21" s="30" customFormat="1" ht="14.5" customHeight="1" x14ac:dyDescent="0.25">
      <c r="A30" s="33">
        <v>0.75</v>
      </c>
      <c r="B30" s="158">
        <v>0.75</v>
      </c>
      <c r="C30" s="146"/>
      <c r="D30" s="27">
        <v>0.161077370574436</v>
      </c>
      <c r="E30" s="27"/>
      <c r="F30" s="27"/>
      <c r="G30" s="27"/>
      <c r="H30" s="27"/>
      <c r="I30" s="27"/>
      <c r="J30" s="27"/>
      <c r="K30" s="27"/>
      <c r="L30" s="27">
        <f t="shared" ref="L30:Q30" si="2">QUARTILE(L4:L26,3)</f>
        <v>0.76971935121000001</v>
      </c>
      <c r="M30" s="27">
        <f t="shared" si="2"/>
        <v>0.344434866575</v>
      </c>
      <c r="N30" s="27">
        <f t="shared" si="2"/>
        <v>-5.2106603237499997E-3</v>
      </c>
      <c r="O30" s="27">
        <f t="shared" si="2"/>
        <v>1.2069779622566665</v>
      </c>
      <c r="P30" s="27">
        <f t="shared" si="2"/>
        <v>1.29549870534</v>
      </c>
      <c r="Q30" s="27">
        <f t="shared" si="2"/>
        <v>2.7141344757566666</v>
      </c>
      <c r="R30" s="29"/>
      <c r="S30" s="29"/>
      <c r="T30" s="29"/>
    </row>
    <row r="31" spans="1:21" ht="14.5" customHeight="1" x14ac:dyDescent="0.35">
      <c r="A31" s="17"/>
      <c r="C31" s="124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R31" s="8"/>
      <c r="S31" s="8"/>
      <c r="T31" s="8"/>
    </row>
    <row r="32" spans="1:21" ht="14.5" customHeight="1" x14ac:dyDescent="0.25">
      <c r="A32" s="21" t="s">
        <v>19</v>
      </c>
      <c r="B32" s="159" t="s">
        <v>125</v>
      </c>
      <c r="C32" s="68">
        <v>1</v>
      </c>
      <c r="D32" s="8">
        <v>0.4005683021187888</v>
      </c>
      <c r="E32" s="8">
        <v>-2.2890971660600004</v>
      </c>
      <c r="F32" s="8">
        <v>3.9907017707999999</v>
      </c>
      <c r="G32" s="8">
        <v>41.352701568580002</v>
      </c>
      <c r="H32" s="8">
        <v>65.431353759760015</v>
      </c>
      <c r="I32" s="8">
        <v>71.367259786920016</v>
      </c>
      <c r="J32" s="8">
        <v>-1.3941038370199998</v>
      </c>
      <c r="K32" s="8">
        <v>3.5301676750200004</v>
      </c>
      <c r="L32" s="8">
        <v>0.66408662109999994</v>
      </c>
      <c r="M32" s="8">
        <v>4.67988009E-2</v>
      </c>
      <c r="N32" s="8">
        <v>-0.1760320038</v>
      </c>
      <c r="O32" s="8">
        <v>1.5375126953199998</v>
      </c>
      <c r="P32" s="8">
        <v>1.3951787579199999</v>
      </c>
      <c r="Q32" s="8">
        <v>5.1229843322199997</v>
      </c>
      <c r="R32" s="8"/>
      <c r="S32" s="8"/>
      <c r="T32" s="8"/>
    </row>
    <row r="33" spans="1:21" ht="14.5" customHeight="1" x14ac:dyDescent="0.25">
      <c r="A33" s="21" t="s">
        <v>20</v>
      </c>
      <c r="B33" s="159" t="s">
        <v>141</v>
      </c>
      <c r="C33" s="68">
        <v>0</v>
      </c>
      <c r="D33" s="8">
        <v>0.51535669684051377</v>
      </c>
      <c r="E33" s="8">
        <v>6.2443354606600003</v>
      </c>
      <c r="F33" s="8">
        <v>14.483007240320001</v>
      </c>
      <c r="G33" s="8">
        <v>39.667623138419991</v>
      </c>
      <c r="H33" s="8">
        <v>68.889274597179991</v>
      </c>
      <c r="I33" s="8">
        <v>70.8624463461</v>
      </c>
      <c r="J33" s="8">
        <v>-6.3229905128599997</v>
      </c>
      <c r="K33" s="8">
        <v>-3.7392864227200002</v>
      </c>
      <c r="L33" s="8">
        <v>0.87890760497999998</v>
      </c>
      <c r="M33" s="8">
        <v>0.27856554566000002</v>
      </c>
      <c r="N33" s="8">
        <v>-0.13918910066000001</v>
      </c>
      <c r="O33" s="8">
        <v>1.5736419189399999</v>
      </c>
      <c r="P33" s="8">
        <v>1.0464218455200001</v>
      </c>
      <c r="Q33" s="8">
        <v>4.6960420001799994</v>
      </c>
      <c r="R33" s="8"/>
      <c r="S33" s="8"/>
      <c r="T33" s="8"/>
    </row>
    <row r="34" spans="1:21" ht="14.5" customHeight="1" x14ac:dyDescent="0.25">
      <c r="A34" s="21" t="s">
        <v>21</v>
      </c>
      <c r="B34" s="159" t="s">
        <v>142</v>
      </c>
      <c r="C34" s="68">
        <v>0</v>
      </c>
      <c r="D34" s="8">
        <v>0.42173751230357137</v>
      </c>
      <c r="E34" s="8">
        <v>-10.356726884837499</v>
      </c>
      <c r="F34" s="8">
        <v>12.737740516674998</v>
      </c>
      <c r="G34" s="8">
        <v>37.098312854775003</v>
      </c>
      <c r="H34" s="8">
        <v>67.380577087399985</v>
      </c>
      <c r="I34" s="8">
        <v>70.417870024500004</v>
      </c>
      <c r="J34" s="8">
        <v>-2.1061713546625001</v>
      </c>
      <c r="K34" s="8">
        <v>6.4664309620875002</v>
      </c>
      <c r="L34" s="8">
        <v>0.68370790864999997</v>
      </c>
      <c r="M34" s="8">
        <v>0.1994146671125</v>
      </c>
      <c r="N34" s="8">
        <v>-9.6730098725000005E-2</v>
      </c>
      <c r="O34" s="8">
        <v>1.5572132415750002</v>
      </c>
      <c r="P34" s="8">
        <v>0.65775504107500005</v>
      </c>
      <c r="Q34" s="8">
        <v>4.3588216782</v>
      </c>
      <c r="R34" s="8"/>
      <c r="S34" s="8"/>
      <c r="T34" s="8"/>
    </row>
    <row r="35" spans="1:21" ht="14.5" customHeight="1" x14ac:dyDescent="0.25">
      <c r="A35" s="21" t="s">
        <v>22</v>
      </c>
      <c r="B35" s="159" t="s">
        <v>143</v>
      </c>
      <c r="C35" s="68">
        <v>1</v>
      </c>
      <c r="D35" s="8">
        <v>0.34656505285069933</v>
      </c>
      <c r="E35" s="8">
        <v>1.0038797507666668</v>
      </c>
      <c r="F35" s="8">
        <v>3.3101305166999997</v>
      </c>
      <c r="G35" s="8">
        <v>32.631174087533331</v>
      </c>
      <c r="H35" s="8">
        <v>59.115475972466669</v>
      </c>
      <c r="I35" s="8">
        <v>71.742281572799996</v>
      </c>
      <c r="J35" s="8">
        <v>-15.940395355233335</v>
      </c>
      <c r="K35" s="8">
        <v>-6.2222061156999997</v>
      </c>
      <c r="L35" s="8">
        <v>8.2086027766666667E-2</v>
      </c>
      <c r="M35" s="8">
        <v>0.29785102336666702</v>
      </c>
      <c r="N35" s="8">
        <v>-3.42494602333333E-2</v>
      </c>
      <c r="O35" s="8">
        <v>1.3623945312666665</v>
      </c>
      <c r="P35" s="8">
        <v>0.83353874640000003</v>
      </c>
      <c r="Q35" s="8">
        <v>2.8440039871999994</v>
      </c>
      <c r="R35" s="8"/>
      <c r="S35" s="8"/>
      <c r="T35" s="8"/>
    </row>
    <row r="36" spans="1:21" ht="14.5" customHeight="1" x14ac:dyDescent="0.25">
      <c r="A36" s="21" t="s">
        <v>23</v>
      </c>
      <c r="B36" s="159" t="s">
        <v>144</v>
      </c>
      <c r="C36" s="68">
        <v>1</v>
      </c>
      <c r="D36" s="8">
        <v>0.39348519356849759</v>
      </c>
      <c r="E36" s="8">
        <v>-2.9931226968666667</v>
      </c>
      <c r="F36" s="8">
        <v>3.2456913788666668</v>
      </c>
      <c r="G36" s="8">
        <v>33.152973810833338</v>
      </c>
      <c r="H36" s="8">
        <v>58.866400400833335</v>
      </c>
      <c r="I36" s="8">
        <v>70.287375983566662</v>
      </c>
      <c r="J36" s="8">
        <v>-7.6427717209000008</v>
      </c>
      <c r="K36" s="8">
        <v>-3.3140792052000001</v>
      </c>
      <c r="L36" s="8">
        <v>0.53243668362499996</v>
      </c>
      <c r="M36" s="8">
        <v>0.16626351165</v>
      </c>
      <c r="N36" s="8">
        <v>-0.14501146507500001</v>
      </c>
      <c r="O36" s="8">
        <v>1.422022583</v>
      </c>
      <c r="P36" s="8">
        <v>0.26814866645000002</v>
      </c>
      <c r="Q36" s="8">
        <v>4.4383295492750001</v>
      </c>
      <c r="R36" s="8"/>
      <c r="S36" s="8"/>
      <c r="T36" s="8"/>
    </row>
    <row r="37" spans="1:21" ht="14.5" customHeight="1" x14ac:dyDescent="0.25">
      <c r="A37" s="21" t="s">
        <v>24</v>
      </c>
      <c r="B37" s="159" t="s">
        <v>145</v>
      </c>
      <c r="C37" s="68">
        <v>1</v>
      </c>
      <c r="D37" s="8">
        <v>0.50220178101505719</v>
      </c>
      <c r="E37" s="8">
        <v>-16.979329109200002</v>
      </c>
      <c r="F37" s="8">
        <v>7.9541995525499996</v>
      </c>
      <c r="G37" s="8">
        <v>28.450633049</v>
      </c>
      <c r="H37" s="8">
        <v>59.452339172350001</v>
      </c>
      <c r="I37" s="8">
        <v>71.348314606749994</v>
      </c>
      <c r="J37" s="8">
        <v>-9.0388538837500008</v>
      </c>
      <c r="K37" s="8">
        <v>0.40114483234999992</v>
      </c>
      <c r="L37" s="8">
        <v>0.70514797974999999</v>
      </c>
      <c r="M37" s="8">
        <v>0.29357499695</v>
      </c>
      <c r="N37" s="8">
        <v>-0.16346884154999999</v>
      </c>
      <c r="O37" s="8">
        <v>1.5740560913000001</v>
      </c>
      <c r="P37" s="8">
        <v>0.57027174245000001</v>
      </c>
      <c r="Q37" s="8">
        <v>6.1819192872500004</v>
      </c>
      <c r="R37" s="8"/>
      <c r="S37" s="8"/>
      <c r="T37" s="8"/>
    </row>
    <row r="38" spans="1:21" ht="14.5" customHeight="1" x14ac:dyDescent="0.25">
      <c r="A38" s="21" t="s">
        <v>25</v>
      </c>
      <c r="B38" s="159" t="s">
        <v>146</v>
      </c>
      <c r="C38" s="68">
        <v>1</v>
      </c>
      <c r="D38" s="8">
        <v>0.54365195363763574</v>
      </c>
      <c r="E38" s="8">
        <v>-10.19457912445</v>
      </c>
      <c r="F38" s="8">
        <v>10.404624938974999</v>
      </c>
      <c r="G38" s="8">
        <v>36.669640541074997</v>
      </c>
      <c r="H38" s="8">
        <v>64.985426902775004</v>
      </c>
      <c r="I38" s="8">
        <v>71.326437426425002</v>
      </c>
      <c r="J38" s="8">
        <v>-30.961256980925</v>
      </c>
      <c r="K38" s="8">
        <v>2.7759541571250006</v>
      </c>
      <c r="L38" s="8">
        <v>0.75318783570000003</v>
      </c>
      <c r="M38" s="8">
        <v>0.118329483025</v>
      </c>
      <c r="N38" s="8">
        <v>-1.42548864E-2</v>
      </c>
      <c r="O38" s="8">
        <v>1.5022057800250002</v>
      </c>
      <c r="P38" s="8">
        <v>1.6170902172250001</v>
      </c>
      <c r="Q38" s="8">
        <v>6.964834567175</v>
      </c>
      <c r="R38" s="8"/>
      <c r="S38" s="8"/>
      <c r="T38" s="8"/>
    </row>
    <row r="39" spans="1:21" ht="14.5" customHeight="1" x14ac:dyDescent="0.25">
      <c r="A39" s="21" t="s">
        <v>26</v>
      </c>
      <c r="B39" s="159" t="s">
        <v>126</v>
      </c>
      <c r="C39" s="68">
        <v>1</v>
      </c>
      <c r="D39" s="8">
        <v>0.41955002376338402</v>
      </c>
      <c r="E39" s="8">
        <v>-10.294603347799999</v>
      </c>
      <c r="F39" s="8">
        <v>3.5673387944999999</v>
      </c>
      <c r="G39" s="8">
        <v>27.404772440599999</v>
      </c>
      <c r="H39" s="8">
        <v>60.840208689366669</v>
      </c>
      <c r="I39" s="8">
        <v>71.329167128566667</v>
      </c>
      <c r="J39" s="8">
        <v>-1.2863592803666666</v>
      </c>
      <c r="K39" s="8">
        <v>2.3770603736333338</v>
      </c>
      <c r="L39" s="8">
        <v>0.3269123739</v>
      </c>
      <c r="M39" s="8">
        <v>0.26114362079999998</v>
      </c>
      <c r="N39" s="8">
        <v>-0.13827986653333299</v>
      </c>
      <c r="O39" s="8">
        <v>1.0517471720333333</v>
      </c>
      <c r="P39" s="8">
        <v>0.37247869596666666</v>
      </c>
      <c r="Q39" s="8">
        <v>2.5265267356000001</v>
      </c>
      <c r="R39" s="8"/>
      <c r="S39" s="8"/>
      <c r="T39" s="8"/>
    </row>
    <row r="40" spans="1:21" ht="14.5" customHeight="1" x14ac:dyDescent="0.25">
      <c r="A40" s="21" t="s">
        <v>27</v>
      </c>
      <c r="B40" s="159" t="s">
        <v>147</v>
      </c>
      <c r="C40" s="68">
        <v>1</v>
      </c>
      <c r="D40" s="8">
        <v>0.4575878250221655</v>
      </c>
      <c r="E40" s="8">
        <v>-10.1690524419</v>
      </c>
      <c r="F40" s="8">
        <v>3.2366600831333336</v>
      </c>
      <c r="G40" s="8">
        <v>27.611157735166667</v>
      </c>
      <c r="H40" s="8">
        <v>50.99766667683334</v>
      </c>
      <c r="I40" s="8">
        <v>70.457260779833334</v>
      </c>
      <c r="J40" s="8">
        <v>0.86902391909999999</v>
      </c>
      <c r="K40" s="8">
        <v>4.8758642673666666</v>
      </c>
      <c r="L40" s="8">
        <v>0.14720718955000001</v>
      </c>
      <c r="M40" s="8">
        <v>0.33212493895</v>
      </c>
      <c r="N40" s="8">
        <v>-6.0857037524999998E-2</v>
      </c>
      <c r="O40" s="8">
        <v>1.4353053894000001</v>
      </c>
      <c r="P40" s="8">
        <v>0.47736820879999997</v>
      </c>
      <c r="Q40" s="8">
        <v>3.9608090481000002</v>
      </c>
      <c r="R40" s="8"/>
      <c r="S40" s="8"/>
      <c r="T40" s="8"/>
    </row>
    <row r="41" spans="1:21" ht="14.5" customHeight="1" x14ac:dyDescent="0.25">
      <c r="A41" s="21" t="s">
        <v>28</v>
      </c>
      <c r="B41" s="159" t="s">
        <v>148</v>
      </c>
      <c r="C41" s="68">
        <v>1</v>
      </c>
      <c r="D41" s="8">
        <v>0.43314750357201048</v>
      </c>
      <c r="E41" s="8">
        <v>-4.8850826024999998</v>
      </c>
      <c r="F41" s="8">
        <v>2.4215327501499999</v>
      </c>
      <c r="G41" s="8">
        <v>28.687836646999997</v>
      </c>
      <c r="H41" s="8">
        <v>57.583770751949999</v>
      </c>
      <c r="I41" s="8">
        <v>72.948328267499988</v>
      </c>
      <c r="J41" s="8">
        <v>2.3724555949999893E-2</v>
      </c>
      <c r="K41" s="8">
        <v>3.7694333791500001</v>
      </c>
      <c r="L41" s="8">
        <v>0.52255479429999996</v>
      </c>
      <c r="M41" s="8">
        <v>0.22228705595000001</v>
      </c>
      <c r="N41" s="8">
        <v>-0.17117584229999999</v>
      </c>
      <c r="O41" s="8">
        <v>1.3203580322499999</v>
      </c>
      <c r="P41" s="8">
        <v>0.52457734295000003</v>
      </c>
      <c r="Q41" s="8">
        <v>4.4951059094999994</v>
      </c>
      <c r="R41" s="8"/>
      <c r="S41" s="8"/>
      <c r="T41" s="8"/>
    </row>
    <row r="42" spans="1:21" ht="14.5" customHeight="1" x14ac:dyDescent="0.25">
      <c r="A42" s="21" t="s">
        <v>29</v>
      </c>
      <c r="B42" s="159" t="s">
        <v>127</v>
      </c>
      <c r="C42" s="68">
        <v>1</v>
      </c>
      <c r="D42" s="8">
        <v>0.53638402292671294</v>
      </c>
      <c r="E42" s="8">
        <v>0.10326442867499998</v>
      </c>
      <c r="F42" s="8">
        <v>9.3742412328500002</v>
      </c>
      <c r="G42" s="8">
        <v>38.701625823975</v>
      </c>
      <c r="H42" s="8">
        <v>64.785576820374999</v>
      </c>
      <c r="I42" s="8">
        <v>71.568269223225002</v>
      </c>
      <c r="J42" s="8">
        <v>1.5991617999999999</v>
      </c>
      <c r="K42" s="8">
        <v>5.38166713715</v>
      </c>
      <c r="L42" s="8">
        <v>0.62584117124999994</v>
      </c>
      <c r="M42" s="8">
        <v>0.19305861285000001</v>
      </c>
      <c r="N42" s="8">
        <v>-9.5303577424999994E-2</v>
      </c>
      <c r="O42" s="8">
        <v>1.3258163757250001</v>
      </c>
      <c r="P42" s="8">
        <v>1.15992497745</v>
      </c>
      <c r="Q42" s="8">
        <v>4.1844346031499997</v>
      </c>
      <c r="R42" s="8"/>
      <c r="S42" s="8"/>
      <c r="T42" s="8"/>
    </row>
    <row r="43" spans="1:21" ht="14.5" customHeight="1" x14ac:dyDescent="0.25">
      <c r="A43" s="21" t="s">
        <v>30</v>
      </c>
      <c r="B43" s="159" t="s">
        <v>128</v>
      </c>
      <c r="C43" s="68">
        <v>1</v>
      </c>
      <c r="D43" s="8">
        <v>0.36956283848066518</v>
      </c>
      <c r="E43" s="8">
        <v>-12.292859077499999</v>
      </c>
      <c r="F43" s="8">
        <v>-8.1784410476999998</v>
      </c>
      <c r="G43" s="8">
        <v>30.276803970300001</v>
      </c>
      <c r="H43" s="8">
        <v>60.417606353799997</v>
      </c>
      <c r="I43" s="8">
        <v>70.642201834900007</v>
      </c>
      <c r="J43" s="8">
        <v>-5.7397437095999999</v>
      </c>
      <c r="K43" s="8">
        <v>0.67393225430000003</v>
      </c>
      <c r="L43" s="8">
        <v>5.2435002E-3</v>
      </c>
      <c r="M43" s="8">
        <v>0.23105078130000001</v>
      </c>
      <c r="N43" s="8">
        <v>-0.10647164150000001</v>
      </c>
      <c r="O43" s="8">
        <v>1.2067583008</v>
      </c>
      <c r="P43" s="8">
        <v>0.44352256099999998</v>
      </c>
      <c r="Q43" s="8">
        <v>3.2247192870000001</v>
      </c>
      <c r="R43" s="8"/>
      <c r="S43" s="8"/>
      <c r="T43" s="8"/>
    </row>
    <row r="44" spans="1:21" ht="14.5" customHeight="1" x14ac:dyDescent="0.25">
      <c r="A44" s="21" t="s">
        <v>31</v>
      </c>
      <c r="B44" s="159" t="s">
        <v>129</v>
      </c>
      <c r="C44" s="68">
        <v>1</v>
      </c>
      <c r="D44" s="8">
        <v>0.55174326525222606</v>
      </c>
      <c r="E44" s="8">
        <v>-14.25170612336</v>
      </c>
      <c r="F44" s="8">
        <v>7.9393156051800009</v>
      </c>
      <c r="G44" s="8">
        <v>36.268386077880002</v>
      </c>
      <c r="H44" s="8">
        <v>69.084414672839998</v>
      </c>
      <c r="I44" s="8">
        <v>70.771392081740004</v>
      </c>
      <c r="J44" s="8">
        <v>-1.0713006794600002</v>
      </c>
      <c r="K44" s="8">
        <v>4.7213199615399999</v>
      </c>
      <c r="L44" s="8">
        <v>0.75094501953999993</v>
      </c>
      <c r="M44" s="8">
        <v>8.8627219960000003E-2</v>
      </c>
      <c r="N44" s="8">
        <v>-0.1066388283</v>
      </c>
      <c r="O44" s="8">
        <v>1.3492382324400001</v>
      </c>
      <c r="P44" s="8">
        <v>0.87670626058000001</v>
      </c>
      <c r="Q44" s="8">
        <v>5.0180799795200004</v>
      </c>
      <c r="R44" s="8"/>
      <c r="S44" s="8"/>
      <c r="T44" s="8"/>
    </row>
    <row r="45" spans="1:21" ht="14.5" customHeight="1" x14ac:dyDescent="0.25">
      <c r="A45" s="21" t="s">
        <v>32</v>
      </c>
      <c r="B45" s="159" t="s">
        <v>130</v>
      </c>
      <c r="C45" s="68">
        <v>1</v>
      </c>
      <c r="D45" s="8">
        <v>0.40694232909958372</v>
      </c>
      <c r="E45" s="8">
        <v>-9.1590409278857141</v>
      </c>
      <c r="F45" s="8">
        <v>7.7417448588857143</v>
      </c>
      <c r="G45" s="8">
        <v>32.564011982499999</v>
      </c>
      <c r="H45" s="8">
        <v>57.00468717301429</v>
      </c>
      <c r="I45" s="8">
        <v>71.983016185314284</v>
      </c>
      <c r="J45" s="8">
        <v>1.2883752153428571</v>
      </c>
      <c r="K45" s="8">
        <v>5.8414611816428579</v>
      </c>
      <c r="L45" s="8">
        <v>0.61955293055714289</v>
      </c>
      <c r="M45" s="8">
        <v>9.6272162328571401E-2</v>
      </c>
      <c r="N45" s="8">
        <v>-0.101500627785714</v>
      </c>
      <c r="O45" s="8">
        <v>1.2660460728285716</v>
      </c>
      <c r="P45" s="8">
        <v>0.47933692927142857</v>
      </c>
      <c r="Q45" s="8">
        <v>2.9237380085714291</v>
      </c>
      <c r="R45" s="8"/>
      <c r="S45" s="8"/>
      <c r="T45" s="8"/>
    </row>
    <row r="46" spans="1:21" ht="14.5" customHeight="1" x14ac:dyDescent="0.25">
      <c r="A46" s="21" t="s">
        <v>33</v>
      </c>
      <c r="B46" s="159" t="s">
        <v>131</v>
      </c>
      <c r="C46" s="68">
        <v>0</v>
      </c>
      <c r="D46" s="8">
        <v>0.52049862561814286</v>
      </c>
      <c r="E46" s="8">
        <v>-11.1639111837</v>
      </c>
      <c r="F46" s="8">
        <v>7.3183204332999994</v>
      </c>
      <c r="G46" s="8">
        <v>34.498376210533337</v>
      </c>
      <c r="H46" s="8">
        <v>63.827897389766669</v>
      </c>
      <c r="I46" s="8">
        <v>72.55178614656667</v>
      </c>
      <c r="J46" s="8">
        <v>-1.8507742882000002</v>
      </c>
      <c r="K46" s="8">
        <v>5.4153847694333335</v>
      </c>
      <c r="L46" s="8">
        <v>0.50335567219999999</v>
      </c>
      <c r="M46" s="8">
        <v>0.187867090866667</v>
      </c>
      <c r="N46" s="8">
        <v>-0.130996612566667</v>
      </c>
      <c r="O46" s="8">
        <v>1.3790442708333333</v>
      </c>
      <c r="P46" s="8">
        <v>1.3107209826333333</v>
      </c>
      <c r="Q46" s="8">
        <v>3.9542923119666664</v>
      </c>
      <c r="R46" s="8"/>
      <c r="S46" s="8"/>
      <c r="T46" s="8"/>
    </row>
    <row r="47" spans="1:21" ht="14.5" customHeight="1" x14ac:dyDescent="0.25">
      <c r="A47" s="61" t="s">
        <v>90</v>
      </c>
      <c r="B47" s="159" t="s">
        <v>132</v>
      </c>
      <c r="C47" s="125">
        <v>1</v>
      </c>
      <c r="D47" s="8">
        <v>0.39975997768779936</v>
      </c>
      <c r="E47" s="8">
        <v>2.6896316260166668</v>
      </c>
      <c r="F47" s="8">
        <v>18.268683592483331</v>
      </c>
      <c r="G47" s="8">
        <v>47.244063695249999</v>
      </c>
      <c r="H47" s="8">
        <v>69.507750193283343</v>
      </c>
      <c r="I47" s="8">
        <v>69.921690679450009</v>
      </c>
      <c r="J47" s="8">
        <v>9.8901619910999994</v>
      </c>
      <c r="K47" s="8">
        <v>13.017562707266668</v>
      </c>
      <c r="L47" s="8">
        <v>0.81268334963333333</v>
      </c>
      <c r="M47" s="8">
        <v>7.4020492066666693E-2</v>
      </c>
      <c r="N47" s="8">
        <v>-7.3407135016666694E-2</v>
      </c>
      <c r="O47" s="8">
        <v>1.6245458170500002</v>
      </c>
      <c r="P47" s="8">
        <v>0.82729778293333334</v>
      </c>
      <c r="Q47" s="8">
        <v>4.7275915892666669</v>
      </c>
      <c r="R47" s="8"/>
      <c r="S47" s="8"/>
      <c r="T47" s="8"/>
    </row>
    <row r="48" spans="1:21" ht="14.5" customHeight="1" x14ac:dyDescent="0.25">
      <c r="A48" s="61" t="s">
        <v>80</v>
      </c>
      <c r="B48" s="159" t="s">
        <v>133</v>
      </c>
      <c r="C48" s="68">
        <v>0</v>
      </c>
      <c r="D48" s="8">
        <v>0.47251979830334784</v>
      </c>
      <c r="E48" s="8">
        <v>-15.14189491272</v>
      </c>
      <c r="F48" s="8">
        <v>8.4532949447599997</v>
      </c>
      <c r="G48" s="8">
        <v>39.141452789319999</v>
      </c>
      <c r="H48" s="8">
        <v>65.95981140136</v>
      </c>
      <c r="I48" s="8">
        <v>70.063019052260003</v>
      </c>
      <c r="J48" s="8">
        <v>-3.1855317831000001</v>
      </c>
      <c r="K48" s="8">
        <v>0.76900434493999992</v>
      </c>
      <c r="L48" s="8">
        <v>0.77576516114000005</v>
      </c>
      <c r="M48" s="8">
        <v>0.20284921874</v>
      </c>
      <c r="N48" s="8">
        <v>-0.16405956116000001</v>
      </c>
      <c r="O48" s="8">
        <v>1.52421176758</v>
      </c>
      <c r="P48" s="8">
        <v>1.1739424528</v>
      </c>
      <c r="Q48" s="8">
        <v>5.1427658390200008</v>
      </c>
      <c r="R48" s="8"/>
      <c r="S48" s="8"/>
      <c r="T48" s="8"/>
      <c r="U48" s="8"/>
    </row>
    <row r="49" spans="1:21" ht="14.5" customHeight="1" x14ac:dyDescent="0.25">
      <c r="A49" s="61" t="s">
        <v>81</v>
      </c>
      <c r="B49" s="159" t="s">
        <v>134</v>
      </c>
      <c r="C49" s="68">
        <v>1</v>
      </c>
      <c r="D49" s="8">
        <v>0.42556747317143462</v>
      </c>
      <c r="E49" s="8">
        <v>-16.470436096183334</v>
      </c>
      <c r="F49" s="8">
        <v>6.7587614059666672</v>
      </c>
      <c r="G49" s="8">
        <v>36.965496063233331</v>
      </c>
      <c r="H49" s="8">
        <v>67.738073984783327</v>
      </c>
      <c r="I49" s="8">
        <v>69.826630797916664</v>
      </c>
      <c r="J49" s="8">
        <v>-3.5647964278666673</v>
      </c>
      <c r="K49" s="8">
        <v>2.9976674119499997</v>
      </c>
      <c r="L49" s="8">
        <v>0.57263357033333329</v>
      </c>
      <c r="M49" s="8">
        <v>0.37602943420000001</v>
      </c>
      <c r="N49" s="8">
        <v>-0.1501070239</v>
      </c>
      <c r="O49" s="8">
        <v>1.4304138692166666</v>
      </c>
      <c r="P49" s="8">
        <v>0.82231478739999997</v>
      </c>
      <c r="Q49" s="8">
        <v>4.168036208166666</v>
      </c>
      <c r="R49" s="8"/>
      <c r="S49" s="8"/>
      <c r="T49" s="8"/>
      <c r="U49" s="8"/>
    </row>
    <row r="50" spans="1:21" ht="14.5" customHeight="1" x14ac:dyDescent="0.25">
      <c r="A50" s="61" t="s">
        <v>82</v>
      </c>
      <c r="B50" s="159" t="s">
        <v>135</v>
      </c>
      <c r="C50" s="68">
        <v>1</v>
      </c>
      <c r="D50" s="8">
        <v>0.51334396767122881</v>
      </c>
      <c r="E50" s="8">
        <v>-8.2281252145625015</v>
      </c>
      <c r="F50" s="8">
        <v>9.6060158014250003</v>
      </c>
      <c r="G50" s="8">
        <v>27.085718393325003</v>
      </c>
      <c r="H50" s="8">
        <v>61.070490837087505</v>
      </c>
      <c r="I50" s="8">
        <v>71.217981454087493</v>
      </c>
      <c r="J50" s="8">
        <v>3.3692738106375</v>
      </c>
      <c r="K50" s="8">
        <v>6.6451589464999996</v>
      </c>
      <c r="L50" s="8">
        <v>0.53707359315000003</v>
      </c>
      <c r="M50" s="8">
        <v>0.28367171096249999</v>
      </c>
      <c r="N50" s="8">
        <v>-0.119231394775</v>
      </c>
      <c r="O50" s="8">
        <v>1.2600215454250001</v>
      </c>
      <c r="P50" s="8">
        <v>0.68367410528749994</v>
      </c>
      <c r="Q50" s="8">
        <v>3.3653895749124998</v>
      </c>
      <c r="R50" s="8"/>
      <c r="S50" s="8"/>
      <c r="T50" s="8"/>
      <c r="U50" s="8"/>
    </row>
    <row r="51" spans="1:21" ht="14.5" customHeight="1" x14ac:dyDescent="0.25">
      <c r="A51" s="61" t="s">
        <v>83</v>
      </c>
      <c r="B51" s="159" t="s">
        <v>136</v>
      </c>
      <c r="C51" s="68">
        <v>0</v>
      </c>
      <c r="D51" s="8">
        <v>0.59818362081156917</v>
      </c>
      <c r="E51" s="8">
        <v>-0.63618474535555558</v>
      </c>
      <c r="F51" s="8">
        <v>6.1535861227333335</v>
      </c>
      <c r="G51" s="8">
        <v>36.775581359877776</v>
      </c>
      <c r="H51" s="8">
        <v>71.259023878311098</v>
      </c>
      <c r="I51" s="8">
        <v>70.154345152211107</v>
      </c>
      <c r="J51" s="8">
        <v>-2.9860705650555555</v>
      </c>
      <c r="K51" s="8">
        <v>1.6184844573333335</v>
      </c>
      <c r="L51" s="8">
        <v>0.67288036090000003</v>
      </c>
      <c r="M51" s="8">
        <v>0.205067976211111</v>
      </c>
      <c r="N51" s="8">
        <v>-0.19243823073333299</v>
      </c>
      <c r="O51" s="8">
        <v>1.2381434190444445</v>
      </c>
      <c r="P51" s="8">
        <v>0.87873204932222226</v>
      </c>
      <c r="Q51" s="8">
        <v>4.8802910197222227</v>
      </c>
      <c r="R51" s="8"/>
      <c r="S51" s="8"/>
      <c r="T51" s="8"/>
      <c r="U51" s="8"/>
    </row>
    <row r="52" spans="1:21" ht="14.5" customHeight="1" x14ac:dyDescent="0.25">
      <c r="A52" s="61" t="s">
        <v>91</v>
      </c>
      <c r="B52" s="159" t="s">
        <v>124</v>
      </c>
      <c r="C52" s="125">
        <v>1</v>
      </c>
      <c r="D52" s="8">
        <v>0.43200810769129949</v>
      </c>
      <c r="E52" s="8">
        <v>1.8959898471800003</v>
      </c>
      <c r="F52" s="8">
        <v>4.3216377258400005</v>
      </c>
      <c r="G52" s="8">
        <v>43.354066467300001</v>
      </c>
      <c r="H52" s="8">
        <v>65.656680297859992</v>
      </c>
      <c r="I52" s="8">
        <v>70.919681094880005</v>
      </c>
      <c r="J52" s="8">
        <v>0.13987932502</v>
      </c>
      <c r="K52" s="8">
        <v>4.4963464737200001</v>
      </c>
      <c r="L52" s="8">
        <v>0.34648910216000001</v>
      </c>
      <c r="M52" s="8">
        <v>1.7329126279999999E-2</v>
      </c>
      <c r="N52" s="8">
        <v>-9.0234277340000002E-2</v>
      </c>
      <c r="O52" s="8">
        <v>1.3221402343599999</v>
      </c>
      <c r="P52" s="8">
        <v>1.5462781409799997</v>
      </c>
      <c r="Q52" s="8">
        <v>4.6171616854200002</v>
      </c>
      <c r="R52" s="8"/>
      <c r="S52" s="8"/>
      <c r="T52" s="8"/>
      <c r="U52" s="8"/>
    </row>
    <row r="53" spans="1:21" ht="14.5" customHeight="1" x14ac:dyDescent="0.25">
      <c r="A53" s="61" t="s">
        <v>92</v>
      </c>
      <c r="B53" s="159" t="s">
        <v>122</v>
      </c>
      <c r="C53" s="125">
        <v>1</v>
      </c>
      <c r="D53" s="8">
        <v>0.52218766934087013</v>
      </c>
      <c r="E53" s="8">
        <v>-0.70942486449999997</v>
      </c>
      <c r="F53" s="8">
        <v>-1.04618992804</v>
      </c>
      <c r="G53" s="8">
        <v>39.382010650639998</v>
      </c>
      <c r="H53" s="8">
        <v>70.650164794920002</v>
      </c>
      <c r="I53" s="8">
        <v>69.327683970739997</v>
      </c>
      <c r="J53" s="8">
        <v>-0.54947347716000006</v>
      </c>
      <c r="K53" s="8">
        <v>3.60868954658</v>
      </c>
      <c r="L53" s="8">
        <v>0.62175124512000002</v>
      </c>
      <c r="M53" s="8">
        <v>0.13145707796</v>
      </c>
      <c r="N53" s="8">
        <v>-0.20963739472000001</v>
      </c>
      <c r="O53" s="8">
        <v>1.25316083986</v>
      </c>
      <c r="P53" s="8">
        <v>0.81488083383999999</v>
      </c>
      <c r="Q53" s="8">
        <v>4.4322458000399996</v>
      </c>
      <c r="R53" s="8"/>
      <c r="S53" s="8"/>
      <c r="T53" s="8"/>
      <c r="U53" s="8"/>
    </row>
    <row r="54" spans="1:21" ht="14.5" customHeight="1" x14ac:dyDescent="0.25">
      <c r="A54" s="61" t="s">
        <v>93</v>
      </c>
      <c r="B54" s="159" t="s">
        <v>123</v>
      </c>
      <c r="C54" s="68">
        <v>0</v>
      </c>
      <c r="D54" s="8">
        <v>0.47927564861684585</v>
      </c>
      <c r="E54" s="8">
        <v>-14.2005342245125</v>
      </c>
      <c r="F54" s="8">
        <v>5.0050941407750003</v>
      </c>
      <c r="G54" s="8">
        <v>39.575351715074994</v>
      </c>
      <c r="H54" s="8">
        <v>63.215277671800003</v>
      </c>
      <c r="I54" s="8">
        <v>69.983245726812498</v>
      </c>
      <c r="J54" s="8">
        <v>-0.65964381256249993</v>
      </c>
      <c r="K54" s="8">
        <v>5.8533753752875013</v>
      </c>
      <c r="L54" s="8">
        <v>0.65121683119999996</v>
      </c>
      <c r="M54" s="8">
        <v>0.21259215546249999</v>
      </c>
      <c r="N54" s="8">
        <v>-0.13753300761250001</v>
      </c>
      <c r="O54" s="8">
        <v>1.4886464233374999</v>
      </c>
      <c r="P54" s="8">
        <v>1.1014720656874999</v>
      </c>
      <c r="Q54" s="8">
        <v>4.5810859727375002</v>
      </c>
      <c r="R54" s="8"/>
      <c r="S54" s="8"/>
      <c r="T54" s="8"/>
      <c r="U54" s="8"/>
    </row>
    <row r="55" spans="1:21" ht="14.5" customHeight="1" x14ac:dyDescent="0.25">
      <c r="A55" s="123"/>
      <c r="B55" s="26"/>
      <c r="C55" s="26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1" ht="14.5" customHeight="1" x14ac:dyDescent="0.25">
      <c r="A56" s="32">
        <v>0.25</v>
      </c>
      <c r="B56" s="156">
        <v>0.25</v>
      </c>
      <c r="C56" s="15"/>
      <c r="D56" s="7">
        <v>0.14839343378548203</v>
      </c>
      <c r="E56" s="7">
        <f t="shared" ref="E56:K56" si="3">QUARTILE(E32:E54,1)</f>
        <v>-11.7283851306</v>
      </c>
      <c r="F56" s="7">
        <f t="shared" si="3"/>
        <v>3.4387346555999998</v>
      </c>
      <c r="G56" s="7">
        <f t="shared" si="3"/>
        <v>31.4204079764</v>
      </c>
      <c r="H56" s="7">
        <f t="shared" si="3"/>
        <v>59.934972763074995</v>
      </c>
      <c r="I56" s="7">
        <f t="shared" si="3"/>
        <v>70.220860567888877</v>
      </c>
      <c r="J56" s="7">
        <f t="shared" si="3"/>
        <v>-4.6522700687333334</v>
      </c>
      <c r="K56" s="7">
        <f t="shared" si="3"/>
        <v>1.1937444011366667</v>
      </c>
      <c r="L56" s="7">
        <f t="shared" ref="L56:Q56" si="4">QUARTILE(L32:L54,1)</f>
        <v>0.51295523325000003</v>
      </c>
      <c r="M56" s="7">
        <f t="shared" si="4"/>
        <v>0.12489328049250001</v>
      </c>
      <c r="N56" s="7">
        <f t="shared" si="4"/>
        <v>-0.156787932725</v>
      </c>
      <c r="O56" s="7">
        <f t="shared" si="4"/>
        <v>1.2932020525392858</v>
      </c>
      <c r="P56" s="7">
        <f t="shared" si="4"/>
        <v>0.54742454269999996</v>
      </c>
      <c r="Q56" s="7">
        <f t="shared" si="4"/>
        <v>3.9575506800333331</v>
      </c>
      <c r="R56" s="8"/>
      <c r="S56" s="8"/>
      <c r="T56" s="8"/>
    </row>
    <row r="57" spans="1:21" ht="14.5" customHeight="1" x14ac:dyDescent="0.25">
      <c r="A57" s="6" t="s">
        <v>61</v>
      </c>
      <c r="B57" s="157" t="s">
        <v>61</v>
      </c>
      <c r="C57" s="15"/>
      <c r="D57" s="7">
        <v>0.17386356680596046</v>
      </c>
      <c r="E57" s="7">
        <f t="shared" ref="E57:K57" si="5">MEDIAN(E32:E54)</f>
        <v>-9.1590409278857141</v>
      </c>
      <c r="F57" s="7">
        <f t="shared" si="5"/>
        <v>6.7587614059666672</v>
      </c>
      <c r="G57" s="7">
        <f t="shared" si="5"/>
        <v>36.669640541074997</v>
      </c>
      <c r="H57" s="7">
        <f t="shared" si="5"/>
        <v>64.785576820374999</v>
      </c>
      <c r="I57" s="7">
        <f t="shared" si="5"/>
        <v>70.8624463461</v>
      </c>
      <c r="J57" s="7">
        <f t="shared" si="5"/>
        <v>-1.3941038370199998</v>
      </c>
      <c r="K57" s="7">
        <f t="shared" si="5"/>
        <v>3.60868954658</v>
      </c>
      <c r="L57" s="7">
        <f t="shared" ref="L57:Q57" si="6">MEDIAN(L32:L54)</f>
        <v>0.62175124512000002</v>
      </c>
      <c r="M57" s="7">
        <f t="shared" si="6"/>
        <v>0.20284921874</v>
      </c>
      <c r="N57" s="7">
        <f t="shared" si="6"/>
        <v>-0.130996612566667</v>
      </c>
      <c r="O57" s="7">
        <f t="shared" si="6"/>
        <v>1.3790442708333333</v>
      </c>
      <c r="P57" s="7">
        <f t="shared" si="6"/>
        <v>0.82729778293333334</v>
      </c>
      <c r="Q57" s="7">
        <f t="shared" si="6"/>
        <v>4.4383295492750001</v>
      </c>
      <c r="R57" s="8"/>
      <c r="S57" s="8"/>
      <c r="T57" s="8"/>
    </row>
    <row r="58" spans="1:21" s="30" customFormat="1" ht="14.5" customHeight="1" x14ac:dyDescent="0.25">
      <c r="A58" s="33">
        <v>0.75</v>
      </c>
      <c r="B58" s="158">
        <v>0.75</v>
      </c>
      <c r="C58" s="149"/>
      <c r="D58" s="27">
        <v>0.20483392624161223</v>
      </c>
      <c r="E58" s="27">
        <f t="shared" ref="E58:K58" si="7">QUARTILE(E32:E54,3)</f>
        <v>-0.67280480492777772</v>
      </c>
      <c r="F58" s="27">
        <f t="shared" si="7"/>
        <v>8.9137680888049999</v>
      </c>
      <c r="G58" s="27">
        <f t="shared" si="7"/>
        <v>39.261731719979998</v>
      </c>
      <c r="H58" s="27">
        <f t="shared" si="7"/>
        <v>67.559325536091649</v>
      </c>
      <c r="I58" s="27">
        <f t="shared" si="7"/>
        <v>71.357787196835005</v>
      </c>
      <c r="J58" s="27">
        <f t="shared" si="7"/>
        <v>8.1801940484999947E-2</v>
      </c>
      <c r="K58" s="27">
        <f t="shared" si="7"/>
        <v>5.3985259532916672</v>
      </c>
      <c r="L58" s="27">
        <f t="shared" ref="L58:Q58" si="8">QUARTILE(L32:L54,3)</f>
        <v>0.69442794419999998</v>
      </c>
      <c r="M58" s="27">
        <f t="shared" si="8"/>
        <v>0.26985458323</v>
      </c>
      <c r="N58" s="27">
        <f t="shared" si="8"/>
        <v>-9.6016838074999999E-2</v>
      </c>
      <c r="O58" s="27">
        <f t="shared" si="8"/>
        <v>1.5132087738025</v>
      </c>
      <c r="P58" s="27">
        <f t="shared" si="8"/>
        <v>1.1306985215687499</v>
      </c>
      <c r="Q58" s="27">
        <f t="shared" si="8"/>
        <v>4.8039413044944448</v>
      </c>
      <c r="R58" s="29"/>
      <c r="S58" s="29"/>
      <c r="T58" s="29"/>
    </row>
    <row r="59" spans="1:21" ht="14.5" customHeight="1" x14ac:dyDescent="0.35"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R59" s="8"/>
      <c r="S59" s="8"/>
      <c r="T59" s="8"/>
    </row>
    <row r="60" spans="1:21" ht="14.5" customHeight="1" x14ac:dyDescent="0.35"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R60" s="8"/>
      <c r="S60" s="8"/>
      <c r="T60" s="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6"/>
  <sheetViews>
    <sheetView zoomScale="80" zoomScaleNormal="80" workbookViewId="0">
      <pane ySplit="1" topLeftCell="A2" activePane="bottomLeft" state="frozen"/>
      <selection pane="bottomLeft" activeCell="M32" sqref="M32:M54"/>
    </sheetView>
  </sheetViews>
  <sheetFormatPr defaultColWidth="8.7265625" defaultRowHeight="10.5" x14ac:dyDescent="0.25"/>
  <cols>
    <col min="1" max="1" width="17.453125" style="12" customWidth="1"/>
    <col min="2" max="2" width="7.54296875" style="1" customWidth="1"/>
    <col min="3" max="15" width="8.7265625" style="1" customWidth="1"/>
    <col min="16" max="16" width="8.7265625" style="17" customWidth="1"/>
    <col min="17" max="16384" width="8.7265625" style="1"/>
  </cols>
  <sheetData>
    <row r="1" spans="1:25" s="3" customFormat="1" ht="14.5" customHeight="1" x14ac:dyDescent="0.25">
      <c r="A1" s="10" t="s">
        <v>0</v>
      </c>
      <c r="B1" s="22" t="s">
        <v>36</v>
      </c>
      <c r="C1" s="3" t="s">
        <v>95</v>
      </c>
      <c r="D1" s="3" t="s">
        <v>174</v>
      </c>
      <c r="E1" s="178" t="s">
        <v>175</v>
      </c>
      <c r="F1" s="178" t="s">
        <v>176</v>
      </c>
      <c r="G1" s="178" t="s">
        <v>177</v>
      </c>
      <c r="H1" s="178" t="s">
        <v>178</v>
      </c>
      <c r="I1" s="178" t="s">
        <v>179</v>
      </c>
      <c r="J1" s="178" t="s">
        <v>180</v>
      </c>
      <c r="K1" s="3" t="s">
        <v>54</v>
      </c>
      <c r="L1" s="3" t="s">
        <v>55</v>
      </c>
      <c r="M1" s="3" t="s">
        <v>56</v>
      </c>
      <c r="N1" s="3" t="s">
        <v>57</v>
      </c>
      <c r="O1" s="3" t="s">
        <v>65</v>
      </c>
      <c r="P1" s="131" t="s">
        <v>66</v>
      </c>
    </row>
    <row r="2" spans="1:25" s="2" customFormat="1" ht="14.5" customHeight="1" x14ac:dyDescent="0.25">
      <c r="A2" s="11"/>
      <c r="B2" s="23" t="s">
        <v>94</v>
      </c>
      <c r="K2" s="2" t="s">
        <v>46</v>
      </c>
      <c r="L2" s="2" t="s">
        <v>46</v>
      </c>
      <c r="M2" s="2" t="s">
        <v>46</v>
      </c>
      <c r="N2" s="2" t="s">
        <v>46</v>
      </c>
      <c r="O2" s="2" t="s">
        <v>58</v>
      </c>
      <c r="P2" s="132" t="s">
        <v>58</v>
      </c>
    </row>
    <row r="3" spans="1:25" ht="14.5" customHeight="1" x14ac:dyDescent="0.25">
      <c r="B3" s="12"/>
    </row>
    <row r="4" spans="1:25" ht="14.5" customHeight="1" x14ac:dyDescent="0.25">
      <c r="A4" s="125" t="s">
        <v>99</v>
      </c>
      <c r="B4" s="88">
        <v>1</v>
      </c>
      <c r="C4" s="8">
        <v>0.65101553059945405</v>
      </c>
      <c r="D4" s="8">
        <v>7.2696166038500003</v>
      </c>
      <c r="E4" s="8">
        <v>14.091881751999999</v>
      </c>
      <c r="F4" s="8">
        <v>34.213930130000001</v>
      </c>
      <c r="G4" s="8">
        <v>73.271171569800003</v>
      </c>
      <c r="H4" s="8">
        <v>71.426956128450001</v>
      </c>
      <c r="I4" s="8">
        <v>-6.1782200336499997</v>
      </c>
      <c r="J4" s="8">
        <v>0.77303174139999997</v>
      </c>
      <c r="K4" s="8">
        <v>0.56157458495000001</v>
      </c>
      <c r="L4" s="8">
        <v>7.3461538300000004E-2</v>
      </c>
      <c r="M4" s="8">
        <v>-0.15315847015</v>
      </c>
      <c r="N4" s="8">
        <v>1.1743179931500001</v>
      </c>
      <c r="O4" s="8">
        <v>1.5072376376000001</v>
      </c>
      <c r="P4" s="24">
        <v>3.4962669956500001</v>
      </c>
      <c r="Q4" s="8"/>
      <c r="R4" s="8"/>
      <c r="S4" s="8"/>
      <c r="T4" s="8"/>
    </row>
    <row r="5" spans="1:25" ht="14.5" customHeight="1" x14ac:dyDescent="0.25">
      <c r="A5" s="155" t="s">
        <v>100</v>
      </c>
      <c r="B5" s="88">
        <v>0</v>
      </c>
      <c r="C5" s="8">
        <v>0.54648631028192962</v>
      </c>
      <c r="D5" s="8">
        <v>-0.31124466654999994</v>
      </c>
      <c r="E5" s="8">
        <v>0.41868817805000003</v>
      </c>
      <c r="F5" s="8">
        <v>45.036289215099998</v>
      </c>
      <c r="G5" s="8">
        <v>63.688447952250002</v>
      </c>
      <c r="H5" s="8">
        <v>70.066069906199999</v>
      </c>
      <c r="I5" s="8">
        <v>-11.511169433599999</v>
      </c>
      <c r="J5" s="8">
        <v>-2.1481946149999986E-2</v>
      </c>
      <c r="K5" s="8">
        <v>0.55219335940000003</v>
      </c>
      <c r="L5" s="8">
        <v>0.60340164185</v>
      </c>
      <c r="M5" s="8">
        <v>2.0539727949999999E-2</v>
      </c>
      <c r="N5" s="8">
        <v>1.2622348633</v>
      </c>
      <c r="O5" s="8">
        <v>3.0855959190000002</v>
      </c>
      <c r="P5" s="24">
        <v>2.62947023075</v>
      </c>
      <c r="Q5" s="8"/>
      <c r="R5" s="8"/>
      <c r="S5" s="8"/>
      <c r="T5" s="8"/>
    </row>
    <row r="6" spans="1:25" ht="14.5" customHeight="1" x14ac:dyDescent="0.25">
      <c r="A6" s="125" t="s">
        <v>101</v>
      </c>
      <c r="B6" s="88">
        <v>1</v>
      </c>
      <c r="C6" s="8">
        <v>0.46585486569023005</v>
      </c>
      <c r="D6" s="8">
        <v>1.5831518173000001</v>
      </c>
      <c r="E6" s="8">
        <v>23.571228027299998</v>
      </c>
      <c r="F6" s="8">
        <v>39.857299804699998</v>
      </c>
      <c r="G6" s="8">
        <v>66.703483581499995</v>
      </c>
      <c r="H6" s="8">
        <v>70.526315789500003</v>
      </c>
      <c r="I6" s="8">
        <v>-14.5699729919</v>
      </c>
      <c r="J6" s="8">
        <v>-17.395366668699999</v>
      </c>
      <c r="K6" s="8">
        <v>0.37149197389999999</v>
      </c>
      <c r="L6" s="8">
        <v>0.49734973139999999</v>
      </c>
      <c r="M6" s="8">
        <v>-4.4371340000000001E-4</v>
      </c>
      <c r="N6" s="8">
        <v>1.2219332275000001</v>
      </c>
      <c r="O6" s="8">
        <v>1.4356899159000001</v>
      </c>
      <c r="P6" s="24">
        <v>3.030970854</v>
      </c>
      <c r="Q6" s="8"/>
      <c r="R6" s="8"/>
      <c r="S6" s="8"/>
      <c r="T6" s="8"/>
    </row>
    <row r="7" spans="1:25" ht="14.5" customHeight="1" x14ac:dyDescent="0.25">
      <c r="A7" s="125" t="s">
        <v>102</v>
      </c>
      <c r="B7" s="160">
        <v>0</v>
      </c>
      <c r="C7" s="8">
        <v>0.55454523182355975</v>
      </c>
      <c r="D7" s="8">
        <v>2.1202688440499999</v>
      </c>
      <c r="E7" s="8">
        <v>28.519728660600002</v>
      </c>
      <c r="F7" s="8">
        <v>32.539868354799999</v>
      </c>
      <c r="G7" s="8">
        <v>69.806636810300006</v>
      </c>
      <c r="H7" s="8">
        <v>79.491880565749995</v>
      </c>
      <c r="I7" s="8">
        <v>4.3845345974000001</v>
      </c>
      <c r="J7" s="8">
        <v>6.1758167743999994</v>
      </c>
      <c r="K7" s="8">
        <v>0.40581018064999996</v>
      </c>
      <c r="L7" s="8">
        <v>0.34148609925000001</v>
      </c>
      <c r="M7" s="8">
        <v>-2.0084685349999999E-2</v>
      </c>
      <c r="N7" s="8">
        <v>0.7938302612</v>
      </c>
      <c r="O7" s="8">
        <v>0.36388707240000001</v>
      </c>
      <c r="P7" s="24">
        <v>1.95619052795</v>
      </c>
      <c r="Q7" s="8"/>
      <c r="R7" s="8"/>
      <c r="S7" s="8"/>
      <c r="T7" s="8"/>
    </row>
    <row r="8" spans="1:25" ht="14.5" customHeight="1" x14ac:dyDescent="0.25">
      <c r="A8" s="155" t="s">
        <v>103</v>
      </c>
      <c r="B8" s="88">
        <v>0</v>
      </c>
      <c r="C8" s="8">
        <v>0.62504841875943506</v>
      </c>
      <c r="D8" s="8">
        <v>-8.5506029129000005</v>
      </c>
      <c r="E8" s="8">
        <v>4.5708796977999997</v>
      </c>
      <c r="F8" s="8">
        <v>33.640056610100004</v>
      </c>
      <c r="G8" s="8">
        <v>65.384990692149998</v>
      </c>
      <c r="H8" s="8">
        <v>68.978310502249997</v>
      </c>
      <c r="I8" s="8">
        <v>-2.5978659391500001</v>
      </c>
      <c r="J8" s="8">
        <v>2.2046171128499998</v>
      </c>
      <c r="K8" s="8">
        <v>0.43504605099999999</v>
      </c>
      <c r="L8" s="8">
        <v>0.94993804930000003</v>
      </c>
      <c r="M8" s="8">
        <v>-0.35471040344999999</v>
      </c>
      <c r="N8" s="8">
        <v>1.32565979005</v>
      </c>
      <c r="O8" s="8">
        <v>3.24975603125</v>
      </c>
      <c r="P8" s="24">
        <v>3.3817897066000002</v>
      </c>
      <c r="Q8" s="8"/>
      <c r="R8" s="8"/>
      <c r="S8" s="8"/>
      <c r="T8" s="8"/>
    </row>
    <row r="9" spans="1:25" ht="14.5" customHeight="1" x14ac:dyDescent="0.25">
      <c r="A9" s="125" t="s">
        <v>104</v>
      </c>
      <c r="B9" s="88">
        <v>0</v>
      </c>
      <c r="C9" s="8">
        <v>0.63249543589220458</v>
      </c>
      <c r="D9" s="8">
        <v>6.0556683540499998</v>
      </c>
      <c r="E9" s="8">
        <v>26.61736297605</v>
      </c>
      <c r="F9" s="8">
        <v>34.693897247300001</v>
      </c>
      <c r="G9" s="8">
        <v>62.606952667249999</v>
      </c>
      <c r="H9" s="8">
        <v>69.857235561300001</v>
      </c>
      <c r="I9" s="8">
        <v>1.7234024405500001</v>
      </c>
      <c r="J9" s="8">
        <v>5.5145113468</v>
      </c>
      <c r="K9" s="8">
        <v>0.47265853884999998</v>
      </c>
      <c r="L9" s="8">
        <v>4.7763726800000003E-2</v>
      </c>
      <c r="M9" s="8">
        <v>-1.7473449249999998E-2</v>
      </c>
      <c r="N9" s="8">
        <v>1.0655621337999999</v>
      </c>
      <c r="O9" s="8">
        <v>1.0613343313999999</v>
      </c>
      <c r="P9" s="24">
        <v>2.1924016100500001</v>
      </c>
      <c r="Q9" s="8"/>
      <c r="R9" s="8"/>
      <c r="S9" s="8"/>
      <c r="T9" s="8"/>
    </row>
    <row r="10" spans="1:25" ht="14.5" customHeight="1" x14ac:dyDescent="0.25">
      <c r="A10" s="125" t="s">
        <v>105</v>
      </c>
      <c r="B10" s="88">
        <v>0</v>
      </c>
      <c r="C10" s="8">
        <v>0.3811665366131709</v>
      </c>
      <c r="D10" s="8">
        <v>6.7656369208999996</v>
      </c>
      <c r="E10" s="8">
        <v>31.414827346799999</v>
      </c>
      <c r="F10" s="8">
        <v>43.238948821999998</v>
      </c>
      <c r="G10" s="8">
        <v>48.0146713257</v>
      </c>
      <c r="H10" s="8">
        <v>79.069767441899998</v>
      </c>
      <c r="I10" s="8">
        <v>2.8973445300000001E-2</v>
      </c>
      <c r="J10" s="8">
        <v>1.4256092309999999</v>
      </c>
      <c r="K10" s="8">
        <v>0.56872137450000004</v>
      </c>
      <c r="L10" s="8">
        <v>0.27965704349999998</v>
      </c>
      <c r="M10" s="8">
        <v>-1.19591417E-2</v>
      </c>
      <c r="N10" s="8">
        <v>1.0798007812999999</v>
      </c>
      <c r="O10" s="8">
        <v>1.1645217029999999</v>
      </c>
      <c r="P10" s="24">
        <v>2.3187536144999998</v>
      </c>
      <c r="Q10" s="8"/>
      <c r="R10" s="8"/>
      <c r="S10" s="8"/>
      <c r="T10" s="8"/>
    </row>
    <row r="11" spans="1:25" ht="14.5" customHeight="1" x14ac:dyDescent="0.25">
      <c r="A11" s="155" t="s">
        <v>106</v>
      </c>
      <c r="B11" s="88">
        <v>0</v>
      </c>
      <c r="C11" s="8">
        <v>0.43965992765433298</v>
      </c>
      <c r="D11" s="8">
        <v>5.9605889320000003</v>
      </c>
      <c r="E11" s="8">
        <v>47.4147377014</v>
      </c>
      <c r="F11" s="8">
        <v>50.9632644653</v>
      </c>
      <c r="G11" s="8">
        <v>51.3091964722</v>
      </c>
      <c r="H11" s="8">
        <v>83.720930232599997</v>
      </c>
      <c r="I11" s="8">
        <v>8.0650730132999993</v>
      </c>
      <c r="J11" s="8">
        <v>19.072671890300001</v>
      </c>
      <c r="K11" s="8">
        <v>1.5995535889000001</v>
      </c>
      <c r="L11" s="8">
        <v>-0.17204277039999999</v>
      </c>
      <c r="M11" s="8">
        <v>-0.14354019170000001</v>
      </c>
      <c r="N11" s="8">
        <v>0.89483294680000003</v>
      </c>
      <c r="O11" s="8">
        <v>1.6313784904999999</v>
      </c>
      <c r="P11" s="24">
        <v>2.0069810010000002</v>
      </c>
      <c r="Q11" s="8"/>
      <c r="R11" s="8"/>
      <c r="S11" s="8"/>
      <c r="T11" s="8"/>
      <c r="U11" s="8"/>
      <c r="V11" s="8"/>
      <c r="W11" s="8"/>
      <c r="X11" s="8"/>
      <c r="Y11" s="24"/>
    </row>
    <row r="12" spans="1:25" ht="14.5" customHeight="1" x14ac:dyDescent="0.25">
      <c r="A12" s="125" t="s">
        <v>107</v>
      </c>
      <c r="B12" s="88">
        <v>1</v>
      </c>
      <c r="C12" s="8">
        <v>0.71911618728220739</v>
      </c>
      <c r="D12" s="8">
        <v>-7.2112541199000004</v>
      </c>
      <c r="E12" s="8">
        <v>10.719457626300001</v>
      </c>
      <c r="F12" s="8">
        <v>28.873643875100001</v>
      </c>
      <c r="G12" s="8">
        <v>65.256958007799994</v>
      </c>
      <c r="H12" s="8">
        <v>67.796610169499999</v>
      </c>
      <c r="I12" s="8">
        <v>-2.8898472786</v>
      </c>
      <c r="J12" s="8">
        <v>2.4909822941000002</v>
      </c>
      <c r="K12" s="8">
        <v>0.75707464599999996</v>
      </c>
      <c r="L12" s="8">
        <v>0.77092858885000004</v>
      </c>
      <c r="M12" s="8">
        <v>0.20603127285</v>
      </c>
      <c r="N12" s="8">
        <v>1.0286497192500001</v>
      </c>
      <c r="O12" s="8">
        <v>3.2756848409000003</v>
      </c>
      <c r="P12" s="24">
        <v>3.1044582872499999</v>
      </c>
      <c r="Q12" s="8"/>
      <c r="R12" s="8"/>
      <c r="S12" s="8"/>
      <c r="T12" s="8"/>
      <c r="U12" s="8"/>
      <c r="V12" s="8"/>
      <c r="W12" s="8"/>
      <c r="X12" s="8"/>
      <c r="Y12" s="24"/>
    </row>
    <row r="13" spans="1:25" ht="14.5" customHeight="1" x14ac:dyDescent="0.25">
      <c r="A13" s="125" t="s">
        <v>108</v>
      </c>
      <c r="B13" s="88">
        <v>0</v>
      </c>
      <c r="C13" s="8">
        <v>0.3849928443397268</v>
      </c>
      <c r="D13" s="8">
        <v>-10.449681282050001</v>
      </c>
      <c r="E13" s="8">
        <v>4.4929815530999999</v>
      </c>
      <c r="F13" s="8">
        <v>27.639060974149999</v>
      </c>
      <c r="G13" s="8">
        <v>82.147758483899992</v>
      </c>
      <c r="H13" s="8">
        <v>80.339775167349998</v>
      </c>
      <c r="I13" s="8">
        <v>-9.2521405220499986</v>
      </c>
      <c r="J13" s="8">
        <v>-6.7093079090500005</v>
      </c>
      <c r="K13" s="8">
        <v>-0.15386546517499999</v>
      </c>
      <c r="L13" s="8">
        <v>1.1021392669500001</v>
      </c>
      <c r="M13" s="8">
        <v>2.2339115E-2</v>
      </c>
      <c r="N13" s="8">
        <v>1.02206188965</v>
      </c>
      <c r="O13" s="8">
        <v>5.0944786389000001</v>
      </c>
      <c r="P13" s="24">
        <v>1.2783178258999999</v>
      </c>
      <c r="Q13" s="8"/>
      <c r="R13" s="8"/>
      <c r="S13" s="8"/>
      <c r="T13" s="8"/>
      <c r="U13" s="8"/>
      <c r="V13" s="8"/>
      <c r="W13" s="8"/>
      <c r="X13" s="8"/>
      <c r="Y13" s="24"/>
    </row>
    <row r="14" spans="1:25" ht="14.5" customHeight="1" x14ac:dyDescent="0.25">
      <c r="A14" s="155" t="s">
        <v>109</v>
      </c>
      <c r="B14" s="88">
        <v>1</v>
      </c>
      <c r="C14" s="8">
        <v>0.72576204500666996</v>
      </c>
      <c r="D14" s="8">
        <v>14.197961171466668</v>
      </c>
      <c r="E14" s="8">
        <v>29.693049112933334</v>
      </c>
      <c r="F14" s="8">
        <v>47.783022562666666</v>
      </c>
      <c r="G14" s="8">
        <v>74.886469523100004</v>
      </c>
      <c r="H14" s="8">
        <v>73.612995627899991</v>
      </c>
      <c r="I14" s="8">
        <v>1.0349268711333333</v>
      </c>
      <c r="J14" s="8">
        <v>5.6868765354000006</v>
      </c>
      <c r="K14" s="8">
        <v>1.4931546631000001</v>
      </c>
      <c r="L14" s="8">
        <v>0.63008761593333296</v>
      </c>
      <c r="M14" s="8">
        <v>6.41547648E-2</v>
      </c>
      <c r="N14" s="8">
        <v>0.81901328533333329</v>
      </c>
      <c r="O14" s="8">
        <v>1.8741639980666667</v>
      </c>
      <c r="P14" s="24">
        <v>2.2394781684333331</v>
      </c>
      <c r="Q14" s="8"/>
      <c r="R14" s="8"/>
      <c r="S14" s="8"/>
      <c r="T14" s="8"/>
      <c r="U14" s="8"/>
      <c r="V14" s="8"/>
      <c r="W14" s="8"/>
      <c r="X14" s="8"/>
      <c r="Y14" s="24"/>
    </row>
    <row r="15" spans="1:25" ht="14.5" customHeight="1" x14ac:dyDescent="0.25">
      <c r="A15" s="125" t="s">
        <v>110</v>
      </c>
      <c r="B15" s="88">
        <v>1</v>
      </c>
      <c r="C15" s="8">
        <v>0.49311579257736898</v>
      </c>
      <c r="D15" s="8">
        <v>6.2591667175333328</v>
      </c>
      <c r="E15" s="8">
        <v>26.42853037516667</v>
      </c>
      <c r="F15" s="8">
        <v>29.626323064166666</v>
      </c>
      <c r="G15" s="8">
        <v>79.533172607433329</v>
      </c>
      <c r="H15" s="8">
        <v>74.915260812233328</v>
      </c>
      <c r="I15" s="8">
        <v>-2.9187240600666668</v>
      </c>
      <c r="J15" s="8">
        <v>0.54485875026666664</v>
      </c>
      <c r="K15" s="8">
        <v>0.53793064373333344</v>
      </c>
      <c r="L15" s="8">
        <v>1.1330363565999999</v>
      </c>
      <c r="M15" s="8">
        <v>-2.9911308300000002E-2</v>
      </c>
      <c r="N15" s="8">
        <v>1.0057069091999999</v>
      </c>
      <c r="O15" s="8">
        <v>0.85102774023333339</v>
      </c>
      <c r="P15" s="24">
        <v>0.98322639066666673</v>
      </c>
      <c r="Q15" s="8"/>
      <c r="R15" s="8"/>
      <c r="S15" s="8"/>
      <c r="T15" s="8"/>
      <c r="U15" s="8"/>
      <c r="V15" s="8"/>
      <c r="W15" s="8"/>
      <c r="X15" s="8"/>
      <c r="Y15" s="24"/>
    </row>
    <row r="16" spans="1:25" ht="14.5" customHeight="1" x14ac:dyDescent="0.25">
      <c r="A16" s="125" t="s">
        <v>111</v>
      </c>
      <c r="B16" s="88">
        <v>1</v>
      </c>
      <c r="C16" s="8">
        <v>0.70346962619513098</v>
      </c>
      <c r="D16" s="8">
        <v>2.3508882522500003</v>
      </c>
      <c r="E16" s="8">
        <v>16.743238449100001</v>
      </c>
      <c r="F16" s="8">
        <v>21.428571428550001</v>
      </c>
      <c r="G16" s="8">
        <v>43.38962268825</v>
      </c>
      <c r="H16" s="8">
        <v>66.811511993449997</v>
      </c>
      <c r="I16" s="8">
        <v>8.68476176265</v>
      </c>
      <c r="J16" s="8">
        <v>11.043626785299999</v>
      </c>
      <c r="K16" s="8">
        <v>0.51285839839999992</v>
      </c>
      <c r="L16" s="8">
        <v>0.81095635990000003</v>
      </c>
      <c r="M16" s="8">
        <v>-3.7355356000000001E-3</v>
      </c>
      <c r="N16" s="8">
        <v>0.93538952640000006</v>
      </c>
      <c r="O16" s="8">
        <v>2.6513423914500001</v>
      </c>
      <c r="P16" s="24">
        <v>3.2001965903</v>
      </c>
      <c r="Q16" s="8"/>
      <c r="R16" s="8"/>
      <c r="S16" s="8"/>
      <c r="T16" s="8"/>
      <c r="U16" s="8"/>
      <c r="V16" s="8"/>
      <c r="W16" s="8"/>
      <c r="X16" s="8"/>
      <c r="Y16" s="24"/>
    </row>
    <row r="17" spans="1:21" ht="14.5" customHeight="1" x14ac:dyDescent="0.25">
      <c r="A17" s="155" t="s">
        <v>112</v>
      </c>
      <c r="B17" s="88">
        <v>0</v>
      </c>
      <c r="C17" s="8">
        <v>0.50422339604677879</v>
      </c>
      <c r="D17" s="8">
        <v>-1.8636223872666668</v>
      </c>
      <c r="E17" s="8">
        <v>34.694218953433335</v>
      </c>
      <c r="F17" s="8">
        <v>25.833484772766667</v>
      </c>
      <c r="G17" s="8">
        <v>41.266946156799996</v>
      </c>
      <c r="H17" s="8">
        <v>62.109856923400002</v>
      </c>
      <c r="I17" s="8">
        <v>1.0023326476333334</v>
      </c>
      <c r="J17" s="8">
        <v>7.470517158499999</v>
      </c>
      <c r="K17" s="8">
        <v>0.72743815103333331</v>
      </c>
      <c r="L17" s="8">
        <v>0.77643186443333301</v>
      </c>
      <c r="M17" s="8">
        <v>-4.0295349666666699E-3</v>
      </c>
      <c r="N17" s="8">
        <v>1.5412336426</v>
      </c>
      <c r="O17" s="8">
        <v>2.8288791191999998</v>
      </c>
      <c r="P17" s="24">
        <v>3.8743127708</v>
      </c>
      <c r="Q17" s="8"/>
      <c r="R17" s="8"/>
      <c r="S17" s="8"/>
      <c r="T17" s="8"/>
    </row>
    <row r="18" spans="1:21" ht="14.5" customHeight="1" x14ac:dyDescent="0.25">
      <c r="A18" s="125" t="s">
        <v>113</v>
      </c>
      <c r="B18" s="88">
        <v>1</v>
      </c>
      <c r="C18" s="8">
        <v>0.69402371255564843</v>
      </c>
      <c r="D18" s="8">
        <v>1.4865614970666667</v>
      </c>
      <c r="E18" s="8">
        <v>19.350630442333333</v>
      </c>
      <c r="F18" s="8">
        <v>39.762214177400004</v>
      </c>
      <c r="G18" s="8">
        <v>49.6048711141</v>
      </c>
      <c r="H18" s="8">
        <v>73.180333455399989</v>
      </c>
      <c r="I18" s="8">
        <v>11.614541371666666</v>
      </c>
      <c r="J18" s="8">
        <v>16.183604558300001</v>
      </c>
      <c r="K18" s="8">
        <v>0.71889611816666665</v>
      </c>
      <c r="L18" s="8">
        <v>0.77603322346666703</v>
      </c>
      <c r="M18" s="8">
        <v>-1.43076248E-2</v>
      </c>
      <c r="N18" s="8">
        <v>1.2647931315000001</v>
      </c>
      <c r="O18" s="8">
        <v>0.98897877253333333</v>
      </c>
      <c r="P18" s="24">
        <v>2.7738784428999996</v>
      </c>
      <c r="Q18" s="8"/>
      <c r="R18" s="8"/>
      <c r="S18" s="8"/>
      <c r="T18" s="8"/>
    </row>
    <row r="19" spans="1:21" ht="14.5" customHeight="1" x14ac:dyDescent="0.25">
      <c r="A19" s="125" t="s">
        <v>114</v>
      </c>
      <c r="B19" s="88">
        <v>0</v>
      </c>
      <c r="C19" s="8">
        <v>0.44118186766803602</v>
      </c>
      <c r="D19" s="8">
        <v>11.289852738399999</v>
      </c>
      <c r="E19" s="8">
        <v>44.520256042475005</v>
      </c>
      <c r="F19" s="8">
        <v>0</v>
      </c>
      <c r="G19" s="8">
        <v>56.555313110349999</v>
      </c>
      <c r="H19" s="8">
        <v>67.965199470500011</v>
      </c>
      <c r="I19" s="8">
        <v>5.8108088970249998</v>
      </c>
      <c r="J19" s="8">
        <v>16.803409814825002</v>
      </c>
      <c r="K19" s="8">
        <v>1.5881824645999998</v>
      </c>
      <c r="L19" s="8">
        <v>-0.32647025297499999</v>
      </c>
      <c r="M19" s="8">
        <v>-1.0182274275E-2</v>
      </c>
      <c r="N19" s="8">
        <v>0.53155071257499997</v>
      </c>
      <c r="O19" s="8">
        <v>1.2579816041249998</v>
      </c>
      <c r="P19" s="8">
        <v>0.940557667225</v>
      </c>
      <c r="Q19" s="24"/>
      <c r="R19" s="8"/>
      <c r="S19" s="8"/>
      <c r="T19" s="8"/>
      <c r="U19" s="8"/>
    </row>
    <row r="20" spans="1:21" ht="14.5" customHeight="1" x14ac:dyDescent="0.25">
      <c r="A20" s="155" t="s">
        <v>115</v>
      </c>
      <c r="B20" s="15">
        <v>1</v>
      </c>
      <c r="C20" s="8">
        <v>0.41382214879391399</v>
      </c>
      <c r="D20" s="8">
        <v>-0.62626043956666677</v>
      </c>
      <c r="E20" s="8">
        <v>37.332778930633339</v>
      </c>
      <c r="F20" s="8">
        <v>58.345906575500003</v>
      </c>
      <c r="G20" s="8">
        <v>67.054745992033347</v>
      </c>
      <c r="H20" s="8">
        <v>76.626626626633325</v>
      </c>
      <c r="I20" s="8">
        <v>-7.4225427309666658</v>
      </c>
      <c r="J20" s="8">
        <v>-2.3250068426000001</v>
      </c>
      <c r="K20" s="8">
        <v>0.9936375529</v>
      </c>
      <c r="L20" s="8">
        <v>-0.24220687869999999</v>
      </c>
      <c r="M20" s="8">
        <v>-9.0725285333333305E-3</v>
      </c>
      <c r="N20" s="8">
        <v>0.78729644776666652</v>
      </c>
      <c r="O20" s="8">
        <v>1.1569305709333333</v>
      </c>
      <c r="P20" s="24">
        <v>1.6801356313</v>
      </c>
      <c r="Q20" s="8"/>
      <c r="R20" s="8"/>
      <c r="S20" s="8"/>
      <c r="T20" s="8"/>
    </row>
    <row r="21" spans="1:21" ht="14.5" customHeight="1" x14ac:dyDescent="0.25">
      <c r="A21" s="125" t="s">
        <v>116</v>
      </c>
      <c r="B21" s="15">
        <v>1</v>
      </c>
      <c r="C21" s="8">
        <v>0.55397032278960889</v>
      </c>
      <c r="D21" s="8">
        <v>13.6911722819</v>
      </c>
      <c r="E21" s="8">
        <v>40.525606791199998</v>
      </c>
      <c r="F21" s="8">
        <v>0</v>
      </c>
      <c r="G21" s="8">
        <v>62.485589345300006</v>
      </c>
      <c r="H21" s="8">
        <v>79.543790181466662</v>
      </c>
      <c r="I21" s="8">
        <v>-1.5523570180000001</v>
      </c>
      <c r="J21" s="8">
        <v>16.747914314266666</v>
      </c>
      <c r="K21" s="8">
        <v>1.7745052897000002</v>
      </c>
      <c r="L21" s="8">
        <v>-0.278559946666667</v>
      </c>
      <c r="M21" s="8">
        <v>-2.95308901333333E-2</v>
      </c>
      <c r="N21" s="8">
        <v>1.2032771403</v>
      </c>
      <c r="O21" s="8">
        <v>0.94431946523333332</v>
      </c>
      <c r="P21" s="24">
        <v>2.4903092376333333</v>
      </c>
      <c r="Q21" s="8"/>
      <c r="R21" s="8"/>
      <c r="S21" s="8"/>
      <c r="T21" s="8"/>
    </row>
    <row r="22" spans="1:21" ht="14.5" customHeight="1" x14ac:dyDescent="0.25">
      <c r="A22" s="125" t="s">
        <v>117</v>
      </c>
      <c r="B22" s="15">
        <v>1</v>
      </c>
      <c r="C22" s="8">
        <v>0.54906813562936563</v>
      </c>
      <c r="D22" s="8">
        <v>7.3291888237000009</v>
      </c>
      <c r="E22" s="8">
        <v>30.080671310425004</v>
      </c>
      <c r="F22" s="8">
        <v>25.605058521724999</v>
      </c>
      <c r="G22" s="8">
        <v>44.208146095299995</v>
      </c>
      <c r="H22" s="8">
        <v>56.480916023275</v>
      </c>
      <c r="I22" s="8">
        <v>-1.4380524456500001</v>
      </c>
      <c r="J22" s="8">
        <v>5.6766775846500002</v>
      </c>
      <c r="K22" s="8">
        <v>1.0238896942</v>
      </c>
      <c r="L22" s="8">
        <v>0.58042150115000002</v>
      </c>
      <c r="M22" s="8">
        <v>-8.8609175750000001E-3</v>
      </c>
      <c r="N22" s="8">
        <v>0.98470304867500003</v>
      </c>
      <c r="O22" s="8">
        <v>1.73325037085</v>
      </c>
      <c r="P22" s="24">
        <v>1.9907695488249997</v>
      </c>
      <c r="Q22" s="8"/>
      <c r="R22" s="8"/>
      <c r="S22" s="8"/>
      <c r="T22" s="8"/>
    </row>
    <row r="23" spans="1:21" ht="14.5" customHeight="1" x14ac:dyDescent="0.25">
      <c r="A23" s="155" t="s">
        <v>118</v>
      </c>
      <c r="B23" s="15">
        <v>1</v>
      </c>
      <c r="C23" s="8">
        <v>0.53489628602755424</v>
      </c>
      <c r="D23" s="8">
        <v>10.075793743149999</v>
      </c>
      <c r="E23" s="8">
        <v>38.4885892868</v>
      </c>
      <c r="F23" s="8">
        <v>42.475376735925003</v>
      </c>
      <c r="G23" s="8">
        <v>50.363940238950001</v>
      </c>
      <c r="H23" s="8">
        <v>70.702138900750001</v>
      </c>
      <c r="I23" s="8">
        <v>3.7827716450999995</v>
      </c>
      <c r="J23" s="8">
        <v>10.962606668474999</v>
      </c>
      <c r="K23" s="8">
        <v>1.2271286621250002</v>
      </c>
      <c r="L23" s="8">
        <v>0.29382147217499999</v>
      </c>
      <c r="M23" s="8">
        <v>-6.379172925E-3</v>
      </c>
      <c r="N23" s="8">
        <v>0.720554824825</v>
      </c>
      <c r="O23" s="8">
        <v>1.5223600932500001</v>
      </c>
      <c r="P23" s="24">
        <v>1.8257201774</v>
      </c>
      <c r="Q23" s="8"/>
      <c r="R23" s="8"/>
      <c r="S23" s="8"/>
      <c r="T23" s="8"/>
    </row>
    <row r="24" spans="1:21" ht="14.5" customHeight="1" x14ac:dyDescent="0.25">
      <c r="A24" s="125" t="s">
        <v>119</v>
      </c>
      <c r="B24" s="15">
        <v>0</v>
      </c>
      <c r="C24" s="8">
        <v>0.6357316085189596</v>
      </c>
      <c r="D24" s="8">
        <v>10.667030543083333</v>
      </c>
      <c r="E24" s="8">
        <v>35.412582397450002</v>
      </c>
      <c r="F24" s="8">
        <v>38.419397330850003</v>
      </c>
      <c r="G24" s="8">
        <v>53.366324106866671</v>
      </c>
      <c r="H24" s="8">
        <v>88.668403625483336</v>
      </c>
      <c r="I24" s="8">
        <v>-0.70870062833333325</v>
      </c>
      <c r="J24" s="8">
        <v>-0.8832100927833334</v>
      </c>
      <c r="K24" s="8">
        <v>0.93594705201666673</v>
      </c>
      <c r="L24" s="8">
        <v>0.22840684126666699</v>
      </c>
      <c r="M24" s="8">
        <v>-0.10625214705</v>
      </c>
      <c r="N24" s="8">
        <v>1.0461746012333333</v>
      </c>
      <c r="O24" s="8">
        <v>1.3048742335199996</v>
      </c>
      <c r="P24" s="24">
        <v>3.3037375549500001</v>
      </c>
      <c r="Q24" s="8"/>
      <c r="R24" s="8"/>
      <c r="S24" s="8"/>
      <c r="T24" s="8"/>
    </row>
    <row r="25" spans="1:21" ht="14.5" customHeight="1" x14ac:dyDescent="0.25">
      <c r="A25" s="125" t="s">
        <v>120</v>
      </c>
      <c r="B25" s="15">
        <v>0</v>
      </c>
      <c r="C25" s="8">
        <v>0.59249021784634426</v>
      </c>
      <c r="D25" s="8">
        <v>-4.7251645326750005</v>
      </c>
      <c r="E25" s="8">
        <v>24.117336034775001</v>
      </c>
      <c r="F25" s="8">
        <v>27.403246942175002</v>
      </c>
      <c r="G25" s="8">
        <v>42.283755302425</v>
      </c>
      <c r="H25" s="8">
        <v>74.665310859674989</v>
      </c>
      <c r="I25" s="8">
        <v>-3.7596144079999991</v>
      </c>
      <c r="J25" s="8">
        <v>6.3308039903749993</v>
      </c>
      <c r="K25" s="8">
        <v>0.73580470277499999</v>
      </c>
      <c r="L25" s="8">
        <v>0.46053682709999999</v>
      </c>
      <c r="M25" s="8">
        <v>-0.12038011932500001</v>
      </c>
      <c r="N25" s="8">
        <v>0.76693048094999994</v>
      </c>
      <c r="O25" s="8">
        <v>0.43583224457500003</v>
      </c>
      <c r="P25" s="24">
        <v>2.4135197478500001</v>
      </c>
      <c r="Q25" s="8"/>
      <c r="R25" s="8"/>
      <c r="S25" s="8"/>
      <c r="T25" s="8"/>
    </row>
    <row r="26" spans="1:21" ht="14.5" customHeight="1" x14ac:dyDescent="0.25">
      <c r="A26" s="125" t="s">
        <v>121</v>
      </c>
      <c r="B26" s="15">
        <v>0</v>
      </c>
      <c r="C26" s="8">
        <v>0.73880954856516912</v>
      </c>
      <c r="D26" s="8">
        <v>5.9775476023400005</v>
      </c>
      <c r="E26" s="8">
        <v>20.821863937380002</v>
      </c>
      <c r="F26" s="8">
        <v>37.684203782079997</v>
      </c>
      <c r="G26" s="8">
        <v>58.402616882320004</v>
      </c>
      <c r="H26" s="8">
        <v>75.815351280780007</v>
      </c>
      <c r="I26" s="8">
        <v>-3.8489367485199999</v>
      </c>
      <c r="J26" s="8">
        <v>2.5978855132999996</v>
      </c>
      <c r="K26" s="8">
        <v>0.94789468994000003</v>
      </c>
      <c r="L26" s="8">
        <v>1.13338720704</v>
      </c>
      <c r="M26" s="8">
        <v>-8.02816204E-3</v>
      </c>
      <c r="N26" s="8">
        <v>1.0670008789200001</v>
      </c>
      <c r="O26" s="8">
        <v>2.6374641801799998</v>
      </c>
      <c r="P26" s="24">
        <v>2.3791319975199996</v>
      </c>
      <c r="Q26" s="8"/>
      <c r="R26" s="8"/>
      <c r="S26" s="8"/>
      <c r="T26" s="8"/>
    </row>
    <row r="27" spans="1:21" ht="14.5" customHeight="1" x14ac:dyDescent="0.25">
      <c r="A27" s="15"/>
      <c r="B27" s="6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24"/>
      <c r="Q27" s="8"/>
      <c r="R27" s="8"/>
      <c r="S27" s="8"/>
      <c r="T27" s="8"/>
    </row>
    <row r="28" spans="1:21" ht="14.5" customHeight="1" x14ac:dyDescent="0.25">
      <c r="A28" s="156">
        <v>0.25</v>
      </c>
      <c r="B28" s="15"/>
      <c r="C28" s="7">
        <v>0.16811032601575465</v>
      </c>
      <c r="D28" s="7">
        <v>0.16811032601575465</v>
      </c>
      <c r="E28" s="7">
        <v>0.16811032601575465</v>
      </c>
      <c r="F28" s="7">
        <v>0.16811032601575465</v>
      </c>
      <c r="G28" s="7">
        <v>0.16811032601575465</v>
      </c>
      <c r="H28" s="7">
        <v>0.16811032601575465</v>
      </c>
      <c r="I28" s="7">
        <v>0.16811032601575465</v>
      </c>
      <c r="J28" s="7">
        <v>0.16811032601575465</v>
      </c>
      <c r="K28" s="7">
        <f t="shared" ref="K28:P28" si="0">QUARTILE(K4:K26,1)</f>
        <v>0.52539452106666662</v>
      </c>
      <c r="L28" s="7">
        <f t="shared" si="0"/>
        <v>0.15093418978333351</v>
      </c>
      <c r="M28" s="7">
        <f t="shared" si="0"/>
        <v>-2.9721099216666651E-2</v>
      </c>
      <c r="N28" s="7">
        <f t="shared" si="0"/>
        <v>0.8569231160666666</v>
      </c>
      <c r="O28" s="7">
        <f>QUARTILE(O4:O26,1)</f>
        <v>1.1091324511666665</v>
      </c>
      <c r="P28" s="7">
        <f t="shared" si="0"/>
        <v>1.9734800383874997</v>
      </c>
      <c r="Q28" s="7"/>
      <c r="R28" s="8"/>
      <c r="S28" s="8"/>
      <c r="T28" s="8"/>
    </row>
    <row r="29" spans="1:21" ht="14.5" customHeight="1" x14ac:dyDescent="0.25">
      <c r="A29" s="157" t="s">
        <v>61</v>
      </c>
      <c r="B29" s="15"/>
      <c r="C29" s="7">
        <v>0.22812100777574706</v>
      </c>
      <c r="D29" s="7">
        <v>0.22812100777574706</v>
      </c>
      <c r="E29" s="7">
        <v>0.22812100777574706</v>
      </c>
      <c r="F29" s="7">
        <v>0.22812100777574706</v>
      </c>
      <c r="G29" s="7">
        <v>0.22812100777574706</v>
      </c>
      <c r="H29" s="7">
        <v>0.22812100777574706</v>
      </c>
      <c r="I29" s="7">
        <v>0.22812100777574706</v>
      </c>
      <c r="J29" s="7">
        <v>0.22812100777574706</v>
      </c>
      <c r="K29" s="7">
        <f t="shared" ref="K29:P29" si="1">MEDIAN(K4:K26)</f>
        <v>0.72743815103333331</v>
      </c>
      <c r="L29" s="7">
        <f t="shared" si="1"/>
        <v>0.49734973139999999</v>
      </c>
      <c r="M29" s="7">
        <f t="shared" si="1"/>
        <v>-1.0182274275E-2</v>
      </c>
      <c r="N29" s="7">
        <f t="shared" si="1"/>
        <v>1.0286497192500001</v>
      </c>
      <c r="O29" s="7">
        <f>MEDIAN(O4:O26)</f>
        <v>1.5072376376000001</v>
      </c>
      <c r="P29" s="7">
        <f t="shared" si="1"/>
        <v>2.3791319975199996</v>
      </c>
      <c r="Q29" s="7"/>
      <c r="R29" s="8"/>
      <c r="S29" s="8"/>
      <c r="T29" s="8"/>
    </row>
    <row r="30" spans="1:21" s="30" customFormat="1" ht="14.5" customHeight="1" x14ac:dyDescent="0.25">
      <c r="A30" s="158">
        <v>0.75</v>
      </c>
      <c r="B30" s="146"/>
      <c r="C30" s="27">
        <v>0.24773383033643431</v>
      </c>
      <c r="D30" s="27">
        <v>0.24773383033643431</v>
      </c>
      <c r="E30" s="27">
        <v>0.24773383033643431</v>
      </c>
      <c r="F30" s="27">
        <v>0.24773383033643431</v>
      </c>
      <c r="G30" s="27">
        <v>0.24773383033643431</v>
      </c>
      <c r="H30" s="27">
        <v>0.24773383033643431</v>
      </c>
      <c r="I30" s="27">
        <v>0.24773383033643431</v>
      </c>
      <c r="J30" s="27">
        <v>0.24773383033643431</v>
      </c>
      <c r="K30" s="27">
        <f t="shared" ref="K30:P30" si="2">QUARTILE(K4:K26,3)</f>
        <v>1.0087636235499999</v>
      </c>
      <c r="L30" s="27">
        <f t="shared" si="2"/>
        <v>0.77623254394999996</v>
      </c>
      <c r="M30" s="27">
        <f t="shared" si="2"/>
        <v>-3.882535283333335E-3</v>
      </c>
      <c r="N30" s="27">
        <f t="shared" si="2"/>
        <v>1.1887975667249999</v>
      </c>
      <c r="O30" s="27">
        <f>QUARTILE(O4:O26,3)</f>
        <v>2.6444032858149997</v>
      </c>
      <c r="P30" s="27">
        <f t="shared" si="2"/>
        <v>3.0677145706250002</v>
      </c>
      <c r="Q30" s="27"/>
      <c r="R30" s="29"/>
      <c r="S30" s="29"/>
      <c r="T30" s="29"/>
    </row>
    <row r="31" spans="1:21" ht="14.5" customHeight="1" x14ac:dyDescent="0.25">
      <c r="B31" s="1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4"/>
      <c r="Q31" s="8"/>
      <c r="R31" s="8"/>
      <c r="S31" s="8"/>
      <c r="T31" s="8"/>
    </row>
    <row r="32" spans="1:21" ht="14.5" customHeight="1" x14ac:dyDescent="0.25">
      <c r="A32" s="159" t="s">
        <v>125</v>
      </c>
      <c r="B32" s="68">
        <v>1</v>
      </c>
      <c r="C32" s="8">
        <v>0.62863012664485751</v>
      </c>
      <c r="D32" s="8">
        <v>-8.991912364940001</v>
      </c>
      <c r="E32" s="8">
        <v>7.0313244819799987</v>
      </c>
      <c r="F32" s="8">
        <v>38.521682739259994</v>
      </c>
      <c r="G32" s="8">
        <v>68.486238098139992</v>
      </c>
      <c r="H32" s="8">
        <v>68.087404238939996</v>
      </c>
      <c r="I32" s="8">
        <v>-3.4779982805400005</v>
      </c>
      <c r="J32" s="8">
        <v>4.8670732498199998</v>
      </c>
      <c r="K32" s="8">
        <v>1.3290502929600001</v>
      </c>
      <c r="L32" s="8">
        <v>0.14874419176000001</v>
      </c>
      <c r="M32" s="8">
        <v>-0.28803001709999998</v>
      </c>
      <c r="N32" s="8">
        <v>1.7404633788999999</v>
      </c>
      <c r="O32" s="8">
        <v>2.1059224539600003</v>
      </c>
      <c r="P32" s="24">
        <v>8.0218171004399998</v>
      </c>
      <c r="Q32" s="8"/>
      <c r="R32" s="8"/>
      <c r="S32" s="8"/>
      <c r="T32" s="8"/>
    </row>
    <row r="33" spans="1:21" ht="14.5" customHeight="1" x14ac:dyDescent="0.25">
      <c r="A33" s="159" t="s">
        <v>141</v>
      </c>
      <c r="B33" s="68">
        <v>0</v>
      </c>
      <c r="C33" s="8">
        <v>0.71529457804576035</v>
      </c>
      <c r="D33" s="8">
        <v>4.3790111541999996</v>
      </c>
      <c r="E33" s="8">
        <v>17.721695582100001</v>
      </c>
      <c r="F33" s="8">
        <v>40.723181406666669</v>
      </c>
      <c r="G33" s="8">
        <v>68.375427246100003</v>
      </c>
      <c r="H33" s="8">
        <v>68.495378940599991</v>
      </c>
      <c r="I33" s="8">
        <v>-4.2263117631</v>
      </c>
      <c r="J33" s="8">
        <v>-0.7455350160666665</v>
      </c>
      <c r="K33" s="8">
        <v>1.1921202189333335</v>
      </c>
      <c r="L33" s="8">
        <v>0.45016834516666698</v>
      </c>
      <c r="M33" s="8">
        <v>-0.204510381066667</v>
      </c>
      <c r="N33" s="8">
        <v>1.5404905191999998</v>
      </c>
      <c r="O33" s="8">
        <v>2.3159642505</v>
      </c>
      <c r="P33" s="24">
        <v>4.6338790161333323</v>
      </c>
      <c r="Q33" s="8"/>
      <c r="R33" s="8"/>
      <c r="S33" s="8"/>
      <c r="T33" s="8"/>
    </row>
    <row r="34" spans="1:21" ht="14.5" customHeight="1" x14ac:dyDescent="0.25">
      <c r="A34" s="159" t="s">
        <v>142</v>
      </c>
      <c r="B34" s="68">
        <v>0</v>
      </c>
      <c r="C34" s="8">
        <v>0.54004928895238091</v>
      </c>
      <c r="D34" s="8">
        <v>-11.804801623033335</v>
      </c>
      <c r="E34" s="8">
        <v>16.897557258599999</v>
      </c>
      <c r="F34" s="8">
        <v>39.295912424733331</v>
      </c>
      <c r="G34" s="8">
        <v>67.414100646999998</v>
      </c>
      <c r="H34" s="8">
        <v>69.511823035866669</v>
      </c>
      <c r="I34" s="8">
        <v>0.18270659446666671</v>
      </c>
      <c r="J34" s="8">
        <v>7.7683116595000001</v>
      </c>
      <c r="K34" s="8">
        <v>1.0164423014333333</v>
      </c>
      <c r="L34" s="8">
        <v>0.2329145406</v>
      </c>
      <c r="M34" s="8">
        <v>-0.145279853833333</v>
      </c>
      <c r="N34" s="8">
        <v>1.6693994547666666</v>
      </c>
      <c r="O34" s="8">
        <v>1.4964081932333333</v>
      </c>
      <c r="P34" s="24">
        <v>6.1374075117000002</v>
      </c>
      <c r="Q34" s="8"/>
      <c r="R34" s="8"/>
      <c r="S34" s="8"/>
      <c r="T34" s="8"/>
    </row>
    <row r="35" spans="1:21" ht="14.5" customHeight="1" x14ac:dyDescent="0.25">
      <c r="A35" s="159" t="s">
        <v>143</v>
      </c>
      <c r="B35" s="68">
        <v>1</v>
      </c>
      <c r="C35" s="8">
        <v>0.63447522736911377</v>
      </c>
      <c r="D35" s="8">
        <v>-2.9931226968666667</v>
      </c>
      <c r="E35" s="8">
        <v>3.2456913788666668</v>
      </c>
      <c r="F35" s="8">
        <v>33.152973810833338</v>
      </c>
      <c r="G35" s="8">
        <v>58.866400400833335</v>
      </c>
      <c r="H35" s="8">
        <v>70.287375983566662</v>
      </c>
      <c r="I35" s="8">
        <v>-7.6427717209000008</v>
      </c>
      <c r="J35" s="8">
        <v>-3.3140792052000001</v>
      </c>
      <c r="K35" s="8">
        <v>0.34107514950000001</v>
      </c>
      <c r="L35" s="8">
        <v>0.50820487469999998</v>
      </c>
      <c r="M35" s="8">
        <v>-0.110354329466667</v>
      </c>
      <c r="N35" s="8">
        <v>1.6605309651666669</v>
      </c>
      <c r="O35" s="8">
        <v>2.2242958782</v>
      </c>
      <c r="P35" s="24">
        <v>5.7707617542333338</v>
      </c>
      <c r="Q35" s="8"/>
      <c r="R35" s="8"/>
      <c r="S35" s="8"/>
      <c r="T35" s="8"/>
    </row>
    <row r="36" spans="1:21" ht="14.5" customHeight="1" x14ac:dyDescent="0.25">
      <c r="A36" s="159" t="s">
        <v>144</v>
      </c>
      <c r="B36" s="68">
        <v>1</v>
      </c>
      <c r="C36" s="8">
        <v>0.66925328027964259</v>
      </c>
      <c r="D36" s="8">
        <v>-0.11850435138000001</v>
      </c>
      <c r="E36" s="8">
        <v>15.538413429259998</v>
      </c>
      <c r="F36" s="8">
        <v>37.189752197280001</v>
      </c>
      <c r="G36" s="8">
        <v>65.517290496840005</v>
      </c>
      <c r="H36" s="8">
        <v>67.95207531058</v>
      </c>
      <c r="I36" s="8">
        <v>2.9003390550399999</v>
      </c>
      <c r="J36" s="8">
        <v>8.9575563430600003</v>
      </c>
      <c r="K36" s="8">
        <v>1.0705389892399999</v>
      </c>
      <c r="L36" s="8">
        <v>0.20110002900000001</v>
      </c>
      <c r="M36" s="8">
        <v>-0.22195995484</v>
      </c>
      <c r="N36" s="8">
        <v>1.3836541870399999</v>
      </c>
      <c r="O36" s="8">
        <v>1.4679701521599999</v>
      </c>
      <c r="P36" s="24">
        <v>5.5300941976800004</v>
      </c>
      <c r="Q36" s="8"/>
      <c r="R36" s="8"/>
      <c r="S36" s="8"/>
      <c r="T36" s="8"/>
    </row>
    <row r="37" spans="1:21" ht="14.5" customHeight="1" x14ac:dyDescent="0.25">
      <c r="A37" s="159" t="s">
        <v>145</v>
      </c>
      <c r="B37" s="68">
        <v>1</v>
      </c>
      <c r="C37" s="8">
        <v>0.79359036630034541</v>
      </c>
      <c r="D37" s="8">
        <v>-21.910706710820001</v>
      </c>
      <c r="E37" s="8">
        <v>19.580515480020001</v>
      </c>
      <c r="F37" s="8">
        <v>38.835340118420007</v>
      </c>
      <c r="G37" s="8">
        <v>58.327185058600001</v>
      </c>
      <c r="H37" s="8">
        <v>69.156677696100004</v>
      </c>
      <c r="I37" s="8">
        <v>-6.3492039680600003</v>
      </c>
      <c r="J37" s="8">
        <v>3.64677710534</v>
      </c>
      <c r="K37" s="8">
        <v>1.3892419677799999</v>
      </c>
      <c r="L37" s="8">
        <v>0.32908512571999998</v>
      </c>
      <c r="M37" s="8">
        <v>-0.26165402832000001</v>
      </c>
      <c r="N37" s="8">
        <v>1.36938754884</v>
      </c>
      <c r="O37" s="8">
        <v>2.4737158787600002</v>
      </c>
      <c r="P37" s="24">
        <v>5.9237369898200001</v>
      </c>
      <c r="Q37" s="8"/>
      <c r="R37" s="8"/>
      <c r="S37" s="8"/>
      <c r="T37" s="8"/>
    </row>
    <row r="38" spans="1:21" ht="14.5" customHeight="1" x14ac:dyDescent="0.25">
      <c r="A38" s="159" t="s">
        <v>146</v>
      </c>
      <c r="B38" s="68">
        <v>1</v>
      </c>
      <c r="C38" s="8">
        <v>0.82538082312065153</v>
      </c>
      <c r="D38" s="8">
        <v>-10.136056105266666</v>
      </c>
      <c r="E38" s="8">
        <v>18.921202341733334</v>
      </c>
      <c r="F38" s="8">
        <v>33.528692563366668</v>
      </c>
      <c r="G38" s="8">
        <v>64.159311930316662</v>
      </c>
      <c r="H38" s="8">
        <v>71.603129733183337</v>
      </c>
      <c r="I38" s="8">
        <v>-4.9792664945166676</v>
      </c>
      <c r="J38" s="8">
        <v>5.795869628566666</v>
      </c>
      <c r="K38" s="8">
        <v>1.2599342753</v>
      </c>
      <c r="L38" s="8">
        <v>0.26087560528333298</v>
      </c>
      <c r="M38" s="8">
        <v>-0.260284193666667</v>
      </c>
      <c r="N38" s="8">
        <v>1.4128072713000002</v>
      </c>
      <c r="O38" s="8">
        <v>3.1750979330500004</v>
      </c>
      <c r="P38" s="24">
        <v>7.7087732848833328</v>
      </c>
      <c r="Q38" s="8"/>
      <c r="R38" s="8"/>
      <c r="S38" s="8"/>
      <c r="T38" s="8"/>
    </row>
    <row r="39" spans="1:21" ht="14.5" customHeight="1" x14ac:dyDescent="0.25">
      <c r="A39" s="159" t="s">
        <v>126</v>
      </c>
      <c r="B39" s="68">
        <v>1</v>
      </c>
      <c r="C39" s="8">
        <v>0.69880832451891728</v>
      </c>
      <c r="D39" s="8">
        <v>-14.051796595266666</v>
      </c>
      <c r="E39" s="8">
        <v>8.2148981094333333</v>
      </c>
      <c r="F39" s="8">
        <v>29.02957789103333</v>
      </c>
      <c r="G39" s="8">
        <v>65.690353393566667</v>
      </c>
      <c r="H39" s="8">
        <v>69.071739807033339</v>
      </c>
      <c r="I39" s="8">
        <v>-3.6449766953666667</v>
      </c>
      <c r="J39" s="8">
        <v>5.4097611109333341</v>
      </c>
      <c r="K39" s="8">
        <v>0.42178339639999995</v>
      </c>
      <c r="L39" s="8">
        <v>0.54202390546666701</v>
      </c>
      <c r="M39" s="8">
        <v>-0.13294996006666701</v>
      </c>
      <c r="N39" s="8">
        <v>1.5249471435666668</v>
      </c>
      <c r="O39" s="8">
        <v>1.4847429577</v>
      </c>
      <c r="P39" s="24">
        <v>5.1684570038666662</v>
      </c>
      <c r="Q39" s="8"/>
      <c r="R39" s="8"/>
      <c r="S39" s="8"/>
      <c r="T39" s="8"/>
    </row>
    <row r="40" spans="1:21" ht="14.5" customHeight="1" x14ac:dyDescent="0.25">
      <c r="A40" s="159" t="s">
        <v>147</v>
      </c>
      <c r="B40" s="68">
        <v>1</v>
      </c>
      <c r="C40" s="8">
        <v>0.58770145143164032</v>
      </c>
      <c r="D40" s="8">
        <v>-11.868662071240001</v>
      </c>
      <c r="E40" s="8">
        <v>7.2361212253599998</v>
      </c>
      <c r="F40" s="8">
        <v>28.859669113159999</v>
      </c>
      <c r="G40" s="8">
        <v>45.968049621580001</v>
      </c>
      <c r="H40" s="8">
        <v>67.508556091840006</v>
      </c>
      <c r="I40" s="8">
        <v>3.2979787111199999</v>
      </c>
      <c r="J40" s="8">
        <v>8.2313339233399994</v>
      </c>
      <c r="K40" s="8">
        <v>0.33499879915999997</v>
      </c>
      <c r="L40" s="8">
        <v>0.30978305511999998</v>
      </c>
      <c r="M40" s="8">
        <v>-6.1849312599999998E-2</v>
      </c>
      <c r="N40" s="8">
        <v>1.6317927245999999</v>
      </c>
      <c r="O40" s="8">
        <v>1.1182531709000001</v>
      </c>
      <c r="P40" s="24">
        <v>5.5152042816600009</v>
      </c>
      <c r="Q40" s="8"/>
      <c r="R40" s="8"/>
      <c r="S40" s="8"/>
      <c r="T40" s="8"/>
    </row>
    <row r="41" spans="1:21" ht="14.5" customHeight="1" x14ac:dyDescent="0.25">
      <c r="A41" s="159" t="s">
        <v>148</v>
      </c>
      <c r="B41" s="68">
        <v>1</v>
      </c>
      <c r="C41" s="8">
        <v>0.69313560591726431</v>
      </c>
      <c r="D41" s="8">
        <v>-2.6558459599999997</v>
      </c>
      <c r="E41" s="8">
        <v>1.5374459425333333</v>
      </c>
      <c r="F41" s="8">
        <v>33.786887486800005</v>
      </c>
      <c r="G41" s="8">
        <v>60.63491185503333</v>
      </c>
      <c r="H41" s="8">
        <v>67.82867709673333</v>
      </c>
      <c r="I41" s="8">
        <v>1.2060394088333333</v>
      </c>
      <c r="J41" s="8">
        <v>6.5458127657333334</v>
      </c>
      <c r="K41" s="8">
        <v>0.66297203573333341</v>
      </c>
      <c r="L41" s="8">
        <v>0.35486305236666699</v>
      </c>
      <c r="M41" s="8">
        <v>-0.27362427773333298</v>
      </c>
      <c r="N41" s="8">
        <v>1.4976103108666667</v>
      </c>
      <c r="O41" s="8">
        <v>2.2613748342666669</v>
      </c>
      <c r="P41" s="24">
        <v>5.9916145060333337</v>
      </c>
      <c r="Q41" s="8"/>
      <c r="R41" s="8"/>
      <c r="S41" s="8"/>
      <c r="T41" s="8"/>
    </row>
    <row r="42" spans="1:21" ht="14.5" customHeight="1" x14ac:dyDescent="0.25">
      <c r="A42" s="159" t="s">
        <v>127</v>
      </c>
      <c r="B42" s="68">
        <v>1</v>
      </c>
      <c r="C42" s="8">
        <v>0.79478043408620624</v>
      </c>
      <c r="D42" s="8">
        <v>-0.76303595300000004</v>
      </c>
      <c r="E42" s="8">
        <v>9.5990962981999992</v>
      </c>
      <c r="F42" s="8">
        <v>33.197780609100001</v>
      </c>
      <c r="G42" s="8">
        <v>70.581344604500003</v>
      </c>
      <c r="H42" s="8">
        <v>69.491525423699997</v>
      </c>
      <c r="I42" s="8">
        <v>3.8440568446999999</v>
      </c>
      <c r="J42" s="8">
        <v>8.0892610549999997</v>
      </c>
      <c r="K42" s="8">
        <v>0.51450353999999998</v>
      </c>
      <c r="L42" s="8">
        <v>0.46600027469999999</v>
      </c>
      <c r="M42" s="8">
        <v>-0.14464988710000001</v>
      </c>
      <c r="N42" s="8">
        <v>1.3055093994</v>
      </c>
      <c r="O42" s="8">
        <v>1.9678133342999999</v>
      </c>
      <c r="P42" s="24">
        <v>4.2871076773999999</v>
      </c>
      <c r="Q42" s="8"/>
      <c r="R42" s="8"/>
      <c r="S42" s="8"/>
      <c r="T42" s="8"/>
    </row>
    <row r="43" spans="1:21" ht="14.5" customHeight="1" x14ac:dyDescent="0.25">
      <c r="A43" s="159" t="s">
        <v>128</v>
      </c>
      <c r="B43" s="68">
        <v>1</v>
      </c>
      <c r="C43" s="8">
        <v>0.63494618371658551</v>
      </c>
      <c r="D43" s="8">
        <v>-13.882728258766667</v>
      </c>
      <c r="E43" s="8">
        <v>3.5064363877000004</v>
      </c>
      <c r="F43" s="8">
        <v>25.630781173700001</v>
      </c>
      <c r="G43" s="8">
        <v>58.336622873933329</v>
      </c>
      <c r="H43" s="8">
        <v>69.836751503200006</v>
      </c>
      <c r="I43" s="8">
        <v>-0.14030003546666667</v>
      </c>
      <c r="J43" s="8">
        <v>4.4776379267666657</v>
      </c>
      <c r="K43" s="8">
        <v>0.6087978922666667</v>
      </c>
      <c r="L43" s="8">
        <v>0.285472391766667</v>
      </c>
      <c r="M43" s="8">
        <v>-0.16116701759999999</v>
      </c>
      <c r="N43" s="8">
        <v>1.4907689209000001</v>
      </c>
      <c r="O43" s="8">
        <v>1.4676039964666667</v>
      </c>
      <c r="P43" s="24">
        <v>5.9757422104666666</v>
      </c>
      <c r="Q43" s="8"/>
      <c r="R43" s="8"/>
      <c r="S43" s="8"/>
      <c r="T43" s="8"/>
    </row>
    <row r="44" spans="1:21" ht="14.5" customHeight="1" x14ac:dyDescent="0.25">
      <c r="A44" s="159" t="s">
        <v>129</v>
      </c>
      <c r="B44" s="68">
        <v>1</v>
      </c>
      <c r="C44" s="8">
        <v>0.84130966678171026</v>
      </c>
      <c r="D44" s="8">
        <v>-16.4715795517</v>
      </c>
      <c r="E44" s="8">
        <v>13.08249549864</v>
      </c>
      <c r="F44" s="8">
        <v>35.38077545166</v>
      </c>
      <c r="G44" s="8">
        <v>72.997853088379998</v>
      </c>
      <c r="H44" s="8">
        <v>71.790707064700001</v>
      </c>
      <c r="I44" s="8">
        <v>2.1977809429199997</v>
      </c>
      <c r="J44" s="8">
        <v>7.6833452224799998</v>
      </c>
      <c r="K44" s="8">
        <v>1.1956331176600001</v>
      </c>
      <c r="L44" s="8">
        <v>0.32806463318000001</v>
      </c>
      <c r="M44" s="8">
        <v>-0.16609865569999999</v>
      </c>
      <c r="N44" s="8">
        <v>1.0591881958</v>
      </c>
      <c r="O44" s="8">
        <v>1.4997148799799997</v>
      </c>
      <c r="P44" s="24">
        <v>4.828306039540001</v>
      </c>
      <c r="Q44" s="8"/>
      <c r="R44" s="8"/>
      <c r="S44" s="8"/>
      <c r="T44" s="8"/>
    </row>
    <row r="45" spans="1:21" ht="14.5" customHeight="1" x14ac:dyDescent="0.25">
      <c r="A45" s="159" t="s">
        <v>130</v>
      </c>
      <c r="B45" s="68">
        <v>1</v>
      </c>
      <c r="C45" s="8">
        <v>0.60274357866218109</v>
      </c>
      <c r="D45" s="8">
        <v>-10.874632954599999</v>
      </c>
      <c r="E45" s="8">
        <v>11.727757811525001</v>
      </c>
      <c r="F45" s="8">
        <v>34.350584983825001</v>
      </c>
      <c r="G45" s="8">
        <v>62.113203048674997</v>
      </c>
      <c r="H45" s="8">
        <v>69.876662563200014</v>
      </c>
      <c r="I45" s="8">
        <v>1.1266661882249998</v>
      </c>
      <c r="J45" s="8">
        <v>5.4640830159</v>
      </c>
      <c r="K45" s="8">
        <v>1.0270682067750001</v>
      </c>
      <c r="L45" s="8">
        <v>9.6847563974999995E-2</v>
      </c>
      <c r="M45" s="8">
        <v>-0.11336682845</v>
      </c>
      <c r="N45" s="8">
        <v>1.3001311035250001</v>
      </c>
      <c r="O45" s="8">
        <v>1.1635335328</v>
      </c>
      <c r="P45" s="24">
        <v>4.5387083885500008</v>
      </c>
      <c r="Q45" s="8"/>
      <c r="R45" s="8"/>
      <c r="S45" s="8"/>
      <c r="T45" s="8"/>
    </row>
    <row r="46" spans="1:21" ht="14.5" customHeight="1" x14ac:dyDescent="0.25">
      <c r="A46" s="159" t="s">
        <v>131</v>
      </c>
      <c r="B46" s="68">
        <v>0</v>
      </c>
      <c r="C46" s="8">
        <v>0.68471472100815933</v>
      </c>
      <c r="D46" s="8">
        <v>-15.235315640766666</v>
      </c>
      <c r="E46" s="8">
        <v>10.210397402433333</v>
      </c>
      <c r="F46" s="8">
        <v>35.942354838066663</v>
      </c>
      <c r="G46" s="8">
        <v>67.038716634133337</v>
      </c>
      <c r="H46" s="8">
        <v>69.471220287433326</v>
      </c>
      <c r="I46" s="8">
        <v>-1.0089015165999999</v>
      </c>
      <c r="J46" s="8">
        <v>6.6350289980333335</v>
      </c>
      <c r="K46" s="8">
        <v>0.65112053426666661</v>
      </c>
      <c r="L46" s="8">
        <v>0.28752747093333297</v>
      </c>
      <c r="M46" s="8">
        <v>-0.156023109433333</v>
      </c>
      <c r="N46" s="8">
        <v>1.5267679850333333</v>
      </c>
      <c r="O46" s="8">
        <v>2.2201479812333331</v>
      </c>
      <c r="P46" s="24">
        <v>4.4389504827000001</v>
      </c>
      <c r="Q46" s="8"/>
      <c r="R46" s="8"/>
      <c r="S46" s="8"/>
      <c r="T46" s="8"/>
    </row>
    <row r="47" spans="1:21" ht="14.5" customHeight="1" x14ac:dyDescent="0.25">
      <c r="A47" s="159" t="s">
        <v>132</v>
      </c>
      <c r="B47" s="125">
        <v>1</v>
      </c>
      <c r="C47" s="8">
        <v>0.62130080110388042</v>
      </c>
      <c r="D47" s="8">
        <v>-0.6858201362166666</v>
      </c>
      <c r="E47" s="8">
        <v>20.353877862299999</v>
      </c>
      <c r="F47" s="8">
        <v>48.028739929199993</v>
      </c>
      <c r="G47" s="8">
        <v>68.012027740483333</v>
      </c>
      <c r="H47" s="8">
        <v>65.79404186261668</v>
      </c>
      <c r="I47" s="8">
        <v>10.235975027083333</v>
      </c>
      <c r="J47" s="8">
        <v>13.53779268265</v>
      </c>
      <c r="K47" s="8">
        <v>1.3730558593800002</v>
      </c>
      <c r="L47" s="8">
        <v>0.15420433198</v>
      </c>
      <c r="M47" s="8">
        <v>-0.19464353332000001</v>
      </c>
      <c r="N47" s="8">
        <v>1.5527708984399999</v>
      </c>
      <c r="O47" s="8">
        <v>2.7558200736599998</v>
      </c>
      <c r="P47" s="8">
        <v>5.26264348642</v>
      </c>
      <c r="Q47" s="24"/>
      <c r="R47" s="8"/>
      <c r="S47" s="8"/>
      <c r="T47" s="8"/>
      <c r="U47" s="8"/>
    </row>
    <row r="48" spans="1:21" ht="14.5" customHeight="1" x14ac:dyDescent="0.25">
      <c r="A48" s="159" t="s">
        <v>133</v>
      </c>
      <c r="B48" s="68">
        <v>0</v>
      </c>
      <c r="C48" s="8">
        <v>0.64954643134785406</v>
      </c>
      <c r="D48" s="8">
        <v>-16.08404865264</v>
      </c>
      <c r="E48" s="8">
        <v>12.765122985839998</v>
      </c>
      <c r="F48" s="8">
        <v>40.030081939699997</v>
      </c>
      <c r="G48" s="8">
        <v>65.75244216918</v>
      </c>
      <c r="H48" s="8">
        <v>69.168622926279994</v>
      </c>
      <c r="I48" s="8">
        <v>9.6291267860000043E-2</v>
      </c>
      <c r="J48" s="8">
        <v>4.3268939495200005</v>
      </c>
      <c r="K48" s="8">
        <v>1.1062195312400001</v>
      </c>
      <c r="L48" s="8">
        <v>0.26648828738000002</v>
      </c>
      <c r="M48" s="8">
        <v>-0.24908671262000001</v>
      </c>
      <c r="N48" s="8">
        <v>1.6573477783400001</v>
      </c>
      <c r="O48" s="8">
        <v>3.1410636061799999</v>
      </c>
      <c r="P48" s="8">
        <v>7.1022809330800003</v>
      </c>
      <c r="Q48" s="24"/>
      <c r="R48" s="8"/>
      <c r="S48" s="8"/>
      <c r="T48" s="8"/>
      <c r="U48" s="8"/>
    </row>
    <row r="49" spans="1:21" ht="14.5" customHeight="1" x14ac:dyDescent="0.25">
      <c r="A49" s="159" t="s">
        <v>134</v>
      </c>
      <c r="B49" s="68">
        <v>1</v>
      </c>
      <c r="C49" s="8">
        <v>0.57606688753869673</v>
      </c>
      <c r="D49" s="8">
        <v>-16.996466212800001</v>
      </c>
      <c r="E49" s="8">
        <v>11.15412314732222</v>
      </c>
      <c r="F49" s="8">
        <v>40.677556355777789</v>
      </c>
      <c r="G49" s="8">
        <v>70.897745768233349</v>
      </c>
      <c r="H49" s="8">
        <v>67.063625198277776</v>
      </c>
      <c r="I49" s="8">
        <v>-0.73537309135555562</v>
      </c>
      <c r="J49" s="8">
        <v>3.6861773927999999</v>
      </c>
      <c r="K49" s="8">
        <v>0.99100263129999988</v>
      </c>
      <c r="L49" s="8">
        <v>0.43753936768888901</v>
      </c>
      <c r="M49" s="8">
        <v>-0.21957503086666699</v>
      </c>
      <c r="N49" s="8">
        <v>1.7493284234000002</v>
      </c>
      <c r="O49" s="8">
        <v>1.292701758377778</v>
      </c>
      <c r="P49" s="8">
        <v>6.2576084165888881</v>
      </c>
      <c r="Q49" s="24"/>
      <c r="R49" s="8"/>
      <c r="S49" s="8"/>
      <c r="T49" s="8"/>
      <c r="U49" s="8"/>
    </row>
    <row r="50" spans="1:21" ht="14.5" customHeight="1" x14ac:dyDescent="0.25">
      <c r="A50" s="159" t="s">
        <v>135</v>
      </c>
      <c r="B50" s="68">
        <v>1</v>
      </c>
      <c r="C50" s="8">
        <v>0.63765276888712541</v>
      </c>
      <c r="D50" s="8">
        <v>-9.2100579261599993</v>
      </c>
      <c r="E50" s="8">
        <v>11.361513137809998</v>
      </c>
      <c r="F50" s="8">
        <v>27.389603614809999</v>
      </c>
      <c r="G50" s="8">
        <v>61.821144485479998</v>
      </c>
      <c r="H50" s="8">
        <v>70.458416464739997</v>
      </c>
      <c r="I50" s="8">
        <v>6.1567589282900004</v>
      </c>
      <c r="J50" s="8">
        <v>7.4943599700900005</v>
      </c>
      <c r="K50" s="8">
        <v>0.79623255005000004</v>
      </c>
      <c r="L50" s="8">
        <v>0.28542292327000002</v>
      </c>
      <c r="M50" s="8">
        <v>-0.20123671417</v>
      </c>
      <c r="N50" s="8">
        <v>1.3913081176800002</v>
      </c>
      <c r="O50" s="8">
        <v>0.86570540536999996</v>
      </c>
      <c r="P50" s="8">
        <v>4.4319324234500002</v>
      </c>
      <c r="Q50" s="24"/>
      <c r="R50" s="8"/>
      <c r="S50" s="8"/>
      <c r="T50" s="8"/>
      <c r="U50" s="8"/>
    </row>
    <row r="51" spans="1:21" ht="14.5" customHeight="1" x14ac:dyDescent="0.25">
      <c r="A51" s="159" t="s">
        <v>136</v>
      </c>
      <c r="B51" s="68">
        <v>0</v>
      </c>
      <c r="C51" s="8">
        <v>0.74313399446036499</v>
      </c>
      <c r="D51" s="8">
        <v>-5.1986980438333328</v>
      </c>
      <c r="E51" s="8">
        <v>6.8860848546</v>
      </c>
      <c r="F51" s="8">
        <v>36.00319989523333</v>
      </c>
      <c r="G51" s="8">
        <v>71.562575022383342</v>
      </c>
      <c r="H51" s="8">
        <v>67.98967456375</v>
      </c>
      <c r="I51" s="8">
        <v>-3.1968023975666671</v>
      </c>
      <c r="J51" s="8">
        <v>2.4767824311999997</v>
      </c>
      <c r="K51" s="8">
        <v>0.87875487263333341</v>
      </c>
      <c r="L51" s="8">
        <v>0.29225285340000001</v>
      </c>
      <c r="M51" s="8">
        <v>-0.33207427978333298</v>
      </c>
      <c r="N51" s="8">
        <v>1.2214522094833333</v>
      </c>
      <c r="O51" s="8">
        <v>1.8736476666499999</v>
      </c>
      <c r="P51" s="8">
        <v>4.5301951351666654</v>
      </c>
      <c r="Q51" s="24"/>
      <c r="R51" s="8"/>
      <c r="S51" s="8"/>
      <c r="T51" s="8"/>
      <c r="U51" s="8"/>
    </row>
    <row r="52" spans="1:21" ht="14.5" customHeight="1" x14ac:dyDescent="0.25">
      <c r="A52" s="159" t="s">
        <v>124</v>
      </c>
      <c r="B52" s="125">
        <v>1</v>
      </c>
      <c r="C52" s="8">
        <v>0.61751730490890167</v>
      </c>
      <c r="D52" s="8">
        <v>0.84985391795999998</v>
      </c>
      <c r="E52" s="8">
        <v>7.0671590805199997</v>
      </c>
      <c r="F52" s="8">
        <v>45.113700103740001</v>
      </c>
      <c r="G52" s="8">
        <v>68.078990936280007</v>
      </c>
      <c r="H52" s="8">
        <v>69.15815366564</v>
      </c>
      <c r="I52" s="8">
        <v>2.0748143195999997</v>
      </c>
      <c r="J52" s="8">
        <v>6.9522152900799998</v>
      </c>
      <c r="K52" s="8">
        <v>0.51609818724000001</v>
      </c>
      <c r="L52" s="8">
        <v>7.1969577019999995E-2</v>
      </c>
      <c r="M52" s="8">
        <v>-0.11658444978</v>
      </c>
      <c r="N52" s="8">
        <v>1.4555783203400001</v>
      </c>
      <c r="O52" s="8">
        <v>2.6327144648800003</v>
      </c>
      <c r="P52" s="8">
        <v>6.0386245110000001</v>
      </c>
      <c r="Q52" s="24"/>
      <c r="R52" s="8"/>
      <c r="S52" s="8"/>
      <c r="T52" s="8"/>
      <c r="U52" s="8"/>
    </row>
    <row r="53" spans="1:21" ht="14.5" customHeight="1" x14ac:dyDescent="0.25">
      <c r="A53" s="159" t="s">
        <v>122</v>
      </c>
      <c r="B53" s="125">
        <v>1</v>
      </c>
      <c r="C53" s="8">
        <v>0.66715832262411423</v>
      </c>
      <c r="D53" s="8">
        <v>-2.8095918595833336</v>
      </c>
      <c r="E53" s="8">
        <v>4.434521456533334</v>
      </c>
      <c r="F53" s="8">
        <v>40.152035395316666</v>
      </c>
      <c r="G53" s="8">
        <v>69.258505503333325</v>
      </c>
      <c r="H53" s="8">
        <v>69.234561178016676</v>
      </c>
      <c r="I53" s="8">
        <v>0.66250897075000004</v>
      </c>
      <c r="J53" s="8">
        <v>6.7012071609666668</v>
      </c>
      <c r="K53" s="8">
        <v>1.0678721822166668</v>
      </c>
      <c r="L53" s="8">
        <v>3.9707448950000002E-2</v>
      </c>
      <c r="M53" s="8">
        <v>-0.29544103496666702</v>
      </c>
      <c r="N53" s="8">
        <v>1.1906139322833333</v>
      </c>
      <c r="O53" s="8">
        <v>1.6286306375999999</v>
      </c>
      <c r="P53" s="8">
        <v>4.9344149873666669</v>
      </c>
      <c r="Q53" s="24"/>
      <c r="R53" s="8"/>
      <c r="S53" s="8"/>
      <c r="T53" s="8"/>
      <c r="U53" s="8"/>
    </row>
    <row r="54" spans="1:21" ht="14.5" customHeight="1" x14ac:dyDescent="0.25">
      <c r="A54" s="159" t="s">
        <v>123</v>
      </c>
      <c r="B54" s="68">
        <v>0</v>
      </c>
      <c r="C54" s="8">
        <v>0.73440658565901862</v>
      </c>
      <c r="D54" s="8">
        <v>-20.155936050400001</v>
      </c>
      <c r="E54" s="8">
        <v>14.03960418702</v>
      </c>
      <c r="F54" s="8">
        <v>39.110055160519998</v>
      </c>
      <c r="G54" s="8">
        <v>65.500735473659986</v>
      </c>
      <c r="H54" s="8">
        <v>71.779286259700001</v>
      </c>
      <c r="I54" s="8">
        <v>1.2540072441199999</v>
      </c>
      <c r="J54" s="8">
        <v>13.119112777679998</v>
      </c>
      <c r="K54" s="8">
        <v>1.0528514526400001</v>
      </c>
      <c r="L54" s="8">
        <v>0.27722446744000001</v>
      </c>
      <c r="M54" s="8">
        <v>-0.20310144958000001</v>
      </c>
      <c r="N54" s="8">
        <v>1.1646328246800002</v>
      </c>
      <c r="O54" s="8">
        <v>1.528146684</v>
      </c>
      <c r="P54" s="8">
        <v>4.0301786954000001</v>
      </c>
      <c r="Q54" s="24"/>
      <c r="R54" s="8"/>
      <c r="S54" s="8"/>
      <c r="T54" s="8"/>
      <c r="U54" s="8"/>
    </row>
    <row r="55" spans="1:21" ht="14.5" customHeight="1" x14ac:dyDescent="0.25">
      <c r="A55" s="26"/>
      <c r="B55" s="6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24"/>
      <c r="Q55" s="8"/>
      <c r="R55" s="8"/>
      <c r="S55" s="8"/>
      <c r="T55" s="8"/>
    </row>
    <row r="56" spans="1:21" ht="14.5" customHeight="1" x14ac:dyDescent="0.25">
      <c r="A56" s="156">
        <v>0.25</v>
      </c>
      <c r="B56" s="68"/>
      <c r="C56" s="7">
        <v>0.22939189894474066</v>
      </c>
      <c r="D56" s="7">
        <v>0.22939189894474066</v>
      </c>
      <c r="E56" s="7">
        <v>0.22939189894474066</v>
      </c>
      <c r="F56" s="7">
        <v>0.22939189894474066</v>
      </c>
      <c r="G56" s="7">
        <v>0.22939189894474066</v>
      </c>
      <c r="H56" s="7">
        <v>0.22939189894474066</v>
      </c>
      <c r="I56" s="7">
        <v>0.22939189894474066</v>
      </c>
      <c r="J56" s="7">
        <v>0.22939189894474066</v>
      </c>
      <c r="K56" s="7">
        <f t="shared" ref="K56:P56" si="3">QUARTILE(K32:K54,1)</f>
        <v>0.62995921326666671</v>
      </c>
      <c r="L56" s="7">
        <f t="shared" si="3"/>
        <v>0.21700728480000001</v>
      </c>
      <c r="M56" s="7">
        <f t="shared" si="3"/>
        <v>-0.25468545314333352</v>
      </c>
      <c r="N56" s="7">
        <f t="shared" si="3"/>
        <v>1.3374484741199999</v>
      </c>
      <c r="O56" s="7">
        <f t="shared" si="3"/>
        <v>1.47635655493</v>
      </c>
      <c r="P56" s="7">
        <f t="shared" si="3"/>
        <v>4.586293702341667</v>
      </c>
      <c r="Q56" s="8"/>
      <c r="R56" s="8"/>
      <c r="S56" s="8"/>
      <c r="T56" s="8"/>
    </row>
    <row r="57" spans="1:21" ht="14.5" customHeight="1" x14ac:dyDescent="0.25">
      <c r="A57" s="157" t="s">
        <v>61</v>
      </c>
      <c r="B57" s="68"/>
      <c r="C57" s="7">
        <v>0.24872134453992117</v>
      </c>
      <c r="D57" s="7">
        <v>0.24872134453992117</v>
      </c>
      <c r="E57" s="7">
        <v>0.24872134453992117</v>
      </c>
      <c r="F57" s="7">
        <v>0.24872134453992117</v>
      </c>
      <c r="G57" s="7">
        <v>0.24872134453992117</v>
      </c>
      <c r="H57" s="7">
        <v>0.24872134453992117</v>
      </c>
      <c r="I57" s="7">
        <v>0.24872134453992117</v>
      </c>
      <c r="J57" s="7">
        <v>0.24872134453992117</v>
      </c>
      <c r="K57" s="7">
        <f t="shared" ref="K57:P57" si="4">MEDIAN(K32:K54)</f>
        <v>1.0164423014333333</v>
      </c>
      <c r="L57" s="7">
        <f t="shared" si="4"/>
        <v>0.285472391766667</v>
      </c>
      <c r="M57" s="7">
        <f t="shared" si="4"/>
        <v>-0.20123671417</v>
      </c>
      <c r="N57" s="7">
        <f t="shared" si="4"/>
        <v>1.4907689209000001</v>
      </c>
      <c r="O57" s="7">
        <f t="shared" si="4"/>
        <v>1.8736476666499999</v>
      </c>
      <c r="P57" s="7">
        <f t="shared" si="4"/>
        <v>5.5152042816600009</v>
      </c>
      <c r="Q57" s="8"/>
      <c r="R57" s="8"/>
      <c r="S57" s="8"/>
      <c r="T57" s="8"/>
    </row>
    <row r="58" spans="1:21" s="30" customFormat="1" ht="14.5" customHeight="1" x14ac:dyDescent="0.25">
      <c r="A58" s="158">
        <v>0.75</v>
      </c>
      <c r="B58" s="161"/>
      <c r="C58" s="27">
        <v>0.28230584653862267</v>
      </c>
      <c r="D58" s="27">
        <v>0.28230584653862267</v>
      </c>
      <c r="E58" s="27">
        <v>0.28230584653862267</v>
      </c>
      <c r="F58" s="27">
        <v>0.28230584653862267</v>
      </c>
      <c r="G58" s="27">
        <v>0.28230584653862267</v>
      </c>
      <c r="H58" s="27">
        <v>0.28230584653862267</v>
      </c>
      <c r="I58" s="27">
        <v>0.28230584653862267</v>
      </c>
      <c r="J58" s="27">
        <v>0.28230584653862267</v>
      </c>
      <c r="K58" s="27">
        <f t="shared" ref="K58:P58" si="5">QUARTILE(K32:K54,3)</f>
        <v>1.1491698750866668</v>
      </c>
      <c r="L58" s="27">
        <f t="shared" si="5"/>
        <v>0.34197408904333348</v>
      </c>
      <c r="M58" s="27">
        <f t="shared" si="5"/>
        <v>-0.14496487046666651</v>
      </c>
      <c r="N58" s="27">
        <f t="shared" si="5"/>
        <v>1.5922818115199999</v>
      </c>
      <c r="O58" s="27">
        <f t="shared" si="5"/>
        <v>2.2886695423833334</v>
      </c>
      <c r="P58" s="27">
        <f t="shared" si="5"/>
        <v>6.0151195085166673</v>
      </c>
      <c r="Q58" s="29"/>
      <c r="R58" s="29"/>
      <c r="S58" s="29"/>
      <c r="T58" s="29"/>
    </row>
    <row r="59" spans="1:21" ht="14.5" customHeight="1" x14ac:dyDescent="0.25">
      <c r="B59" s="133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8"/>
      <c r="P59" s="24"/>
      <c r="Q59" s="8"/>
      <c r="R59" s="8"/>
      <c r="S59" s="8"/>
      <c r="T59" s="8"/>
    </row>
    <row r="60" spans="1:21" ht="14.5" customHeight="1" x14ac:dyDescent="0.25">
      <c r="B60" s="67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8"/>
      <c r="P60" s="24"/>
      <c r="Q60" s="8"/>
      <c r="R60" s="8"/>
      <c r="S60" s="8"/>
      <c r="T60" s="8"/>
    </row>
    <row r="61" spans="1:21" ht="14.5" customHeight="1" x14ac:dyDescent="0.25">
      <c r="B61" s="67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1:21" x14ac:dyDescent="0.25">
      <c r="B62" s="67"/>
    </row>
    <row r="63" spans="1:21" x14ac:dyDescent="0.25">
      <c r="B63" s="67"/>
    </row>
    <row r="64" spans="1:21" x14ac:dyDescent="0.25">
      <c r="B64" s="67"/>
    </row>
    <row r="65" spans="2:2" x14ac:dyDescent="0.25">
      <c r="B65" s="61"/>
    </row>
    <row r="66" spans="2:2" x14ac:dyDescent="0.25">
      <c r="B66" s="67"/>
    </row>
    <row r="67" spans="2:2" x14ac:dyDescent="0.25">
      <c r="B67" s="67"/>
    </row>
    <row r="68" spans="2:2" x14ac:dyDescent="0.25">
      <c r="B68" s="67"/>
    </row>
    <row r="69" spans="2:2" x14ac:dyDescent="0.25">
      <c r="B69" s="67"/>
    </row>
    <row r="70" spans="2:2" x14ac:dyDescent="0.25">
      <c r="B70" s="61"/>
    </row>
    <row r="71" spans="2:2" x14ac:dyDescent="0.25">
      <c r="B71" s="61"/>
    </row>
    <row r="72" spans="2:2" x14ac:dyDescent="0.25">
      <c r="B72" s="67"/>
    </row>
    <row r="73" spans="2:2" x14ac:dyDescent="0.25">
      <c r="B73" s="123"/>
    </row>
    <row r="74" spans="2:2" x14ac:dyDescent="0.25">
      <c r="B74" s="5"/>
    </row>
    <row r="75" spans="2:2" x14ac:dyDescent="0.25">
      <c r="B75" s="5"/>
    </row>
    <row r="76" spans="2:2" x14ac:dyDescent="0.25">
      <c r="B76" s="1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1"/>
  <sheetViews>
    <sheetView zoomScale="80" zoomScaleNormal="80" workbookViewId="0">
      <selection activeCell="E37" sqref="E36:E37"/>
    </sheetView>
  </sheetViews>
  <sheetFormatPr defaultRowHeight="14.5" x14ac:dyDescent="0.35"/>
  <cols>
    <col min="1" max="1" width="17" style="12" customWidth="1"/>
    <col min="2" max="2" width="10.26953125" style="167" customWidth="1"/>
    <col min="3" max="7" width="8.7265625" style="1" customWidth="1"/>
    <col min="8" max="8" width="8.7265625" style="12" customWidth="1"/>
    <col min="9" max="12" width="8.7265625" style="1"/>
  </cols>
  <sheetData>
    <row r="1" spans="1:17" x14ac:dyDescent="0.35">
      <c r="A1" s="10" t="s">
        <v>0</v>
      </c>
      <c r="B1" s="22" t="s">
        <v>36</v>
      </c>
      <c r="C1" s="3" t="s">
        <v>137</v>
      </c>
      <c r="D1" s="3"/>
      <c r="E1" s="3"/>
      <c r="F1" s="3"/>
      <c r="G1" s="3"/>
      <c r="H1" s="3"/>
      <c r="I1" s="3" t="s">
        <v>138</v>
      </c>
      <c r="J1" s="3"/>
      <c r="K1" s="3"/>
      <c r="L1" s="3"/>
      <c r="M1" s="3"/>
      <c r="N1" s="3"/>
    </row>
    <row r="2" spans="1:17" x14ac:dyDescent="0.35">
      <c r="A2" s="11"/>
      <c r="B2" s="23" t="s">
        <v>94</v>
      </c>
      <c r="C2" s="3" t="s">
        <v>63</v>
      </c>
      <c r="D2" s="3"/>
      <c r="E2" s="3"/>
      <c r="F2" s="3" t="s">
        <v>64</v>
      </c>
      <c r="G2" s="3"/>
      <c r="H2" s="3"/>
      <c r="I2" s="3" t="s">
        <v>63</v>
      </c>
      <c r="J2" s="3"/>
      <c r="K2" s="3"/>
      <c r="L2" s="3" t="s">
        <v>64</v>
      </c>
      <c r="M2" s="3"/>
      <c r="N2" s="3"/>
    </row>
    <row r="3" spans="1:17" s="127" customFormat="1" x14ac:dyDescent="0.35">
      <c r="A3" s="44"/>
      <c r="B3" s="162"/>
      <c r="C3" s="2" t="s">
        <v>67</v>
      </c>
      <c r="D3" s="2" t="s">
        <v>96</v>
      </c>
      <c r="E3" s="2" t="s">
        <v>98</v>
      </c>
      <c r="F3" s="2" t="s">
        <v>67</v>
      </c>
      <c r="G3" s="2" t="s">
        <v>96</v>
      </c>
      <c r="H3" s="2" t="s">
        <v>98</v>
      </c>
      <c r="I3" s="2" t="s">
        <v>67</v>
      </c>
      <c r="J3" s="2" t="s">
        <v>96</v>
      </c>
      <c r="K3" s="2" t="s">
        <v>97</v>
      </c>
      <c r="L3" s="2" t="s">
        <v>67</v>
      </c>
      <c r="M3" s="2" t="s">
        <v>96</v>
      </c>
      <c r="N3" s="2" t="s">
        <v>97</v>
      </c>
      <c r="O3" s="46"/>
      <c r="P3" s="46"/>
      <c r="Q3" s="46"/>
    </row>
    <row r="4" spans="1:17" x14ac:dyDescent="0.35">
      <c r="A4" s="125" t="s">
        <v>99</v>
      </c>
      <c r="B4" s="168">
        <v>1</v>
      </c>
      <c r="C4" s="31">
        <v>5.01</v>
      </c>
      <c r="D4" s="31">
        <v>1.03</v>
      </c>
      <c r="E4" s="31">
        <v>89.69</v>
      </c>
      <c r="F4" s="31">
        <v>5.19</v>
      </c>
      <c r="G4" s="31">
        <v>2.13</v>
      </c>
      <c r="H4" s="40">
        <v>78.66</v>
      </c>
      <c r="I4" s="31">
        <v>0.91</v>
      </c>
      <c r="J4" s="31">
        <v>-1.19</v>
      </c>
      <c r="K4" s="31">
        <v>111.94</v>
      </c>
      <c r="L4" s="31">
        <v>2.37</v>
      </c>
      <c r="M4" s="31">
        <v>3.44</v>
      </c>
      <c r="N4" s="31">
        <v>65.599999999999994</v>
      </c>
    </row>
    <row r="5" spans="1:17" x14ac:dyDescent="0.35">
      <c r="A5" s="155" t="s">
        <v>100</v>
      </c>
      <c r="B5" s="169">
        <v>0</v>
      </c>
      <c r="C5" s="31">
        <v>5.01</v>
      </c>
      <c r="D5" s="31">
        <v>1.01</v>
      </c>
      <c r="E5" s="31">
        <v>89.94</v>
      </c>
      <c r="F5" s="31">
        <v>4.87</v>
      </c>
      <c r="G5" s="31">
        <v>0.66</v>
      </c>
      <c r="H5" s="40">
        <v>93.37</v>
      </c>
      <c r="I5" s="31">
        <v>1.96</v>
      </c>
      <c r="J5" s="31">
        <v>2.13</v>
      </c>
      <c r="K5" s="31">
        <v>78.7</v>
      </c>
      <c r="L5" s="31">
        <v>2.31</v>
      </c>
      <c r="M5" s="31">
        <v>3.23</v>
      </c>
      <c r="N5" s="31">
        <v>67.72</v>
      </c>
    </row>
    <row r="6" spans="1:17" x14ac:dyDescent="0.35">
      <c r="A6" s="125" t="s">
        <v>101</v>
      </c>
      <c r="B6" s="169">
        <v>1</v>
      </c>
      <c r="C6" s="31">
        <v>5.27</v>
      </c>
      <c r="D6" s="31">
        <v>1.91</v>
      </c>
      <c r="E6" s="31">
        <v>80.88</v>
      </c>
      <c r="F6" s="31">
        <v>5.37</v>
      </c>
      <c r="G6" s="31">
        <v>3</v>
      </c>
      <c r="H6" s="40">
        <v>70.010000000000005</v>
      </c>
      <c r="I6" s="31">
        <v>1.63</v>
      </c>
      <c r="J6" s="31">
        <v>1.08</v>
      </c>
      <c r="K6" s="31">
        <v>89.25</v>
      </c>
      <c r="L6" s="31">
        <v>2.0099999999999998</v>
      </c>
      <c r="M6" s="31">
        <v>2.29</v>
      </c>
      <c r="N6" s="31">
        <v>77.12</v>
      </c>
    </row>
    <row r="7" spans="1:17" x14ac:dyDescent="0.35">
      <c r="A7" s="125" t="s">
        <v>102</v>
      </c>
      <c r="B7" s="169">
        <v>0</v>
      </c>
      <c r="C7" s="31">
        <v>4.88</v>
      </c>
      <c r="D7" s="31">
        <v>0.57999999999999996</v>
      </c>
      <c r="E7" s="31">
        <v>94.24</v>
      </c>
      <c r="F7" s="31">
        <v>4.91</v>
      </c>
      <c r="G7" s="31">
        <v>0.87</v>
      </c>
      <c r="H7" s="40">
        <v>91.32</v>
      </c>
      <c r="I7" s="31">
        <v>1.9</v>
      </c>
      <c r="J7" s="31">
        <v>1.95</v>
      </c>
      <c r="K7" s="31">
        <v>80.53</v>
      </c>
      <c r="L7" s="31">
        <v>2.2200000000000002</v>
      </c>
      <c r="M7" s="31">
        <v>2.94</v>
      </c>
      <c r="N7" s="31">
        <v>70.599999999999994</v>
      </c>
    </row>
    <row r="8" spans="1:17" x14ac:dyDescent="0.35">
      <c r="A8" s="155" t="s">
        <v>103</v>
      </c>
      <c r="B8" s="169">
        <v>0</v>
      </c>
      <c r="C8" s="31">
        <v>4.4000000000000004</v>
      </c>
      <c r="D8" s="31">
        <v>-1.04</v>
      </c>
      <c r="E8" s="31">
        <v>110.41</v>
      </c>
      <c r="F8" s="31">
        <v>4.75</v>
      </c>
      <c r="G8" s="31">
        <v>0.12</v>
      </c>
      <c r="H8" s="40">
        <v>98.75</v>
      </c>
      <c r="I8" s="31">
        <v>1.04</v>
      </c>
      <c r="J8" s="31">
        <v>-0.8</v>
      </c>
      <c r="K8" s="31">
        <v>108.03</v>
      </c>
      <c r="L8" s="31">
        <v>0.26</v>
      </c>
      <c r="M8" s="31">
        <v>4.1500000000000004</v>
      </c>
      <c r="N8" s="31">
        <v>58.48</v>
      </c>
    </row>
    <row r="9" spans="1:17" x14ac:dyDescent="0.35">
      <c r="A9" s="125" t="s">
        <v>104</v>
      </c>
      <c r="B9" s="169">
        <v>0</v>
      </c>
      <c r="C9" s="31">
        <v>5.1100000000000003</v>
      </c>
      <c r="D9" s="31">
        <v>1.37</v>
      </c>
      <c r="E9" s="31">
        <v>86.3</v>
      </c>
      <c r="F9" s="31">
        <v>5.1100000000000003</v>
      </c>
      <c r="G9" s="31">
        <v>1.76</v>
      </c>
      <c r="H9" s="40">
        <v>82.42</v>
      </c>
      <c r="I9" s="31">
        <v>1.06</v>
      </c>
      <c r="J9" s="31">
        <v>-0.74</v>
      </c>
      <c r="K9" s="31">
        <v>107.41</v>
      </c>
      <c r="L9" s="31">
        <v>2.14</v>
      </c>
      <c r="M9" s="31">
        <v>2.7</v>
      </c>
      <c r="N9" s="31">
        <v>72.989999999999995</v>
      </c>
    </row>
    <row r="10" spans="1:17" x14ac:dyDescent="0.35">
      <c r="A10" s="125" t="s">
        <v>105</v>
      </c>
      <c r="B10" s="169">
        <v>0</v>
      </c>
      <c r="C10" s="31">
        <v>5.29</v>
      </c>
      <c r="D10" s="31">
        <v>1.98</v>
      </c>
      <c r="E10" s="31">
        <v>80.209999999999994</v>
      </c>
      <c r="F10" s="31">
        <v>5.15</v>
      </c>
      <c r="G10" s="31">
        <v>1.94</v>
      </c>
      <c r="H10" s="40">
        <v>80.569999999999993</v>
      </c>
      <c r="I10" s="31">
        <v>1.71</v>
      </c>
      <c r="J10" s="31">
        <v>1.34</v>
      </c>
      <c r="K10" s="31">
        <v>86.55</v>
      </c>
      <c r="L10" s="31">
        <v>1.96</v>
      </c>
      <c r="M10" s="31">
        <v>2.11</v>
      </c>
      <c r="N10" s="31">
        <v>78.849999999999994</v>
      </c>
    </row>
    <row r="11" spans="1:17" x14ac:dyDescent="0.35">
      <c r="A11" s="155" t="s">
        <v>106</v>
      </c>
      <c r="B11" s="169">
        <v>0</v>
      </c>
      <c r="C11" s="31">
        <v>5.63</v>
      </c>
      <c r="D11" s="31">
        <v>3.12</v>
      </c>
      <c r="E11" s="31">
        <v>68.84</v>
      </c>
      <c r="F11" s="31">
        <v>5.64</v>
      </c>
      <c r="G11" s="31">
        <v>4.21</v>
      </c>
      <c r="H11" s="40">
        <v>57.88</v>
      </c>
      <c r="I11" s="31">
        <v>2.2000000000000002</v>
      </c>
      <c r="J11" s="31">
        <v>2.88</v>
      </c>
      <c r="K11" s="31">
        <v>71.16</v>
      </c>
      <c r="L11" s="31">
        <v>2.39</v>
      </c>
      <c r="M11" s="31">
        <v>3.5</v>
      </c>
      <c r="N11" s="31">
        <v>65</v>
      </c>
    </row>
    <row r="12" spans="1:17" x14ac:dyDescent="0.35">
      <c r="A12" s="125" t="s">
        <v>107</v>
      </c>
      <c r="B12" s="169">
        <v>1</v>
      </c>
      <c r="C12" s="31">
        <v>4.8099999999999996</v>
      </c>
      <c r="D12" s="31">
        <v>0.35</v>
      </c>
      <c r="E12" s="31">
        <v>96.48</v>
      </c>
      <c r="F12" s="31">
        <v>4.99</v>
      </c>
      <c r="G12" s="31">
        <v>1.23</v>
      </c>
      <c r="H12" s="40">
        <v>87.67</v>
      </c>
      <c r="I12" s="31">
        <v>1.41</v>
      </c>
      <c r="J12" s="31">
        <v>0.37</v>
      </c>
      <c r="K12" s="31">
        <v>96.28</v>
      </c>
      <c r="L12" s="31">
        <v>2.8</v>
      </c>
      <c r="M12" s="31">
        <v>4.8</v>
      </c>
      <c r="N12" s="31">
        <v>52</v>
      </c>
    </row>
    <row r="13" spans="1:17" x14ac:dyDescent="0.35">
      <c r="A13" s="125" t="s">
        <v>108</v>
      </c>
      <c r="B13" s="169">
        <v>0</v>
      </c>
      <c r="C13" s="31">
        <v>5.6</v>
      </c>
      <c r="D13" s="31">
        <v>3.02</v>
      </c>
      <c r="E13" s="31">
        <v>69.819999999999993</v>
      </c>
      <c r="F13" s="31">
        <v>5.69</v>
      </c>
      <c r="G13" s="31">
        <v>4.4400000000000004</v>
      </c>
      <c r="H13" s="40">
        <v>55.6</v>
      </c>
      <c r="I13" s="31">
        <v>2.08</v>
      </c>
      <c r="J13" s="31">
        <v>2.5099999999999998</v>
      </c>
      <c r="K13" s="31">
        <v>74.89</v>
      </c>
      <c r="L13" s="31">
        <v>2.73</v>
      </c>
      <c r="M13" s="31">
        <v>4.5599999999999996</v>
      </c>
      <c r="N13" s="31">
        <v>54.41</v>
      </c>
    </row>
    <row r="14" spans="1:17" x14ac:dyDescent="0.35">
      <c r="A14" s="155" t="s">
        <v>109</v>
      </c>
      <c r="B14" s="170">
        <v>1</v>
      </c>
      <c r="C14" s="31">
        <v>5.29</v>
      </c>
      <c r="D14" s="31">
        <v>1.97</v>
      </c>
      <c r="E14" s="31">
        <v>80.27</v>
      </c>
      <c r="F14" s="31">
        <v>5.39</v>
      </c>
      <c r="G14" s="31">
        <v>3.05</v>
      </c>
      <c r="H14" s="40">
        <v>69.47</v>
      </c>
      <c r="I14" s="31">
        <v>1.47</v>
      </c>
      <c r="J14" s="31">
        <v>0.56999999999999995</v>
      </c>
      <c r="K14" s="31">
        <v>94.32</v>
      </c>
      <c r="L14" s="31">
        <v>2.4700000000000002</v>
      </c>
      <c r="M14" s="31">
        <v>3.74</v>
      </c>
      <c r="N14" s="31">
        <v>62.59</v>
      </c>
    </row>
    <row r="15" spans="1:17" x14ac:dyDescent="0.35">
      <c r="A15" s="125" t="s">
        <v>110</v>
      </c>
      <c r="B15" s="170">
        <v>1</v>
      </c>
      <c r="C15" s="31">
        <v>5.47</v>
      </c>
      <c r="D15" s="31">
        <v>2.58</v>
      </c>
      <c r="E15" s="31">
        <v>74.17</v>
      </c>
      <c r="F15" s="31">
        <v>5.55</v>
      </c>
      <c r="G15" s="31">
        <v>3.8</v>
      </c>
      <c r="H15" s="40">
        <v>61.96</v>
      </c>
      <c r="I15" s="31">
        <v>1.76</v>
      </c>
      <c r="J15" s="31">
        <v>1.49</v>
      </c>
      <c r="K15" s="31">
        <v>85.05</v>
      </c>
      <c r="L15" s="31">
        <v>2.11</v>
      </c>
      <c r="M15" s="31">
        <v>2.6</v>
      </c>
      <c r="N15" s="31">
        <v>74.040000000000006</v>
      </c>
    </row>
    <row r="16" spans="1:17" x14ac:dyDescent="0.35">
      <c r="A16" s="125" t="s">
        <v>111</v>
      </c>
      <c r="B16" s="169">
        <v>1</v>
      </c>
      <c r="C16" s="31">
        <v>5.05</v>
      </c>
      <c r="D16" s="31">
        <v>1.17</v>
      </c>
      <c r="E16" s="31">
        <v>88.29</v>
      </c>
      <c r="F16" s="31">
        <v>5.33</v>
      </c>
      <c r="G16" s="31">
        <v>2.78</v>
      </c>
      <c r="H16" s="40">
        <v>72.180000000000007</v>
      </c>
      <c r="I16" s="31">
        <v>1.25</v>
      </c>
      <c r="J16" s="31">
        <v>-0.12</v>
      </c>
      <c r="K16" s="31">
        <v>101.21</v>
      </c>
      <c r="L16" s="31">
        <v>2.71</v>
      </c>
      <c r="M16" s="31">
        <v>4.49</v>
      </c>
      <c r="N16" s="31">
        <v>55.09</v>
      </c>
    </row>
    <row r="17" spans="1:14" x14ac:dyDescent="0.35">
      <c r="A17" s="155" t="s">
        <v>112</v>
      </c>
      <c r="B17" s="171">
        <v>0</v>
      </c>
      <c r="C17" s="31">
        <v>5.34</v>
      </c>
      <c r="D17" s="31">
        <v>2.15</v>
      </c>
      <c r="E17" s="31">
        <v>78.48</v>
      </c>
      <c r="F17" s="31">
        <v>5.27</v>
      </c>
      <c r="G17" s="31">
        <v>2.5099999999999998</v>
      </c>
      <c r="H17" s="40">
        <v>74.930000000000007</v>
      </c>
      <c r="I17" s="31">
        <v>1.82</v>
      </c>
      <c r="J17" s="31">
        <v>1.7</v>
      </c>
      <c r="K17" s="31">
        <v>83.05</v>
      </c>
      <c r="L17" s="31">
        <v>2.2599999999999998</v>
      </c>
      <c r="M17" s="31">
        <v>3.09</v>
      </c>
      <c r="N17" s="31">
        <v>69.069999999999993</v>
      </c>
    </row>
    <row r="18" spans="1:14" x14ac:dyDescent="0.35">
      <c r="A18" s="125" t="s">
        <v>113</v>
      </c>
      <c r="B18" s="163">
        <v>1</v>
      </c>
      <c r="C18" s="31">
        <v>5.33</v>
      </c>
      <c r="D18" s="31">
        <v>2.1</v>
      </c>
      <c r="E18" s="31">
        <v>78.989999999999995</v>
      </c>
      <c r="F18" s="31">
        <v>5.41</v>
      </c>
      <c r="G18" s="31">
        <v>3.16</v>
      </c>
      <c r="H18" s="40">
        <v>68.430000000000007</v>
      </c>
      <c r="I18" s="31">
        <v>1.57</v>
      </c>
      <c r="J18" s="31">
        <v>0.88</v>
      </c>
      <c r="K18" s="31">
        <v>91.18</v>
      </c>
      <c r="L18" s="31">
        <v>2.4500000000000002</v>
      </c>
      <c r="M18" s="31">
        <v>3.67</v>
      </c>
      <c r="N18" s="31">
        <v>63.26</v>
      </c>
    </row>
    <row r="19" spans="1:14" x14ac:dyDescent="0.35">
      <c r="A19" s="125" t="s">
        <v>114</v>
      </c>
      <c r="B19" s="172">
        <v>0</v>
      </c>
      <c r="C19" s="31">
        <v>6.17</v>
      </c>
      <c r="D19" s="31">
        <v>4.96</v>
      </c>
      <c r="E19" s="31">
        <v>50.41</v>
      </c>
      <c r="F19" s="31">
        <v>6.15</v>
      </c>
      <c r="G19" s="31">
        <v>6.6</v>
      </c>
      <c r="H19" s="40">
        <v>34</v>
      </c>
      <c r="I19" s="31">
        <v>2.39</v>
      </c>
      <c r="J19" s="31">
        <v>3.5</v>
      </c>
      <c r="K19" s="31">
        <v>64.959999999999994</v>
      </c>
      <c r="L19" s="31">
        <v>2.4300000000000002</v>
      </c>
      <c r="M19" s="31">
        <v>3.62</v>
      </c>
      <c r="N19" s="31">
        <v>63.84</v>
      </c>
    </row>
    <row r="20" spans="1:14" x14ac:dyDescent="0.35">
      <c r="A20" s="155" t="s">
        <v>115</v>
      </c>
      <c r="B20" s="163">
        <v>0</v>
      </c>
      <c r="C20" s="31">
        <v>5.63</v>
      </c>
      <c r="D20" s="31">
        <v>3.14</v>
      </c>
      <c r="E20" s="31">
        <v>68.62</v>
      </c>
      <c r="F20" s="31">
        <v>5.71</v>
      </c>
      <c r="G20" s="31">
        <v>4.57</v>
      </c>
      <c r="H20" s="40">
        <v>54.34</v>
      </c>
      <c r="I20" s="31">
        <v>1.78</v>
      </c>
      <c r="J20" s="31">
        <v>1.55</v>
      </c>
      <c r="K20" s="31">
        <v>84.51</v>
      </c>
      <c r="L20" s="31">
        <v>1.96</v>
      </c>
      <c r="M20" s="31">
        <v>2.12</v>
      </c>
      <c r="N20" s="31">
        <v>78.849999999999994</v>
      </c>
    </row>
    <row r="21" spans="1:14" x14ac:dyDescent="0.35">
      <c r="A21" s="125" t="s">
        <v>116</v>
      </c>
      <c r="B21" s="163">
        <v>1</v>
      </c>
      <c r="C21" s="31">
        <v>5.89</v>
      </c>
      <c r="D21" s="31">
        <v>4.0199999999999996</v>
      </c>
      <c r="E21" s="31">
        <v>59.75</v>
      </c>
      <c r="F21" s="31">
        <v>5.99</v>
      </c>
      <c r="G21" s="31">
        <v>5.87</v>
      </c>
      <c r="H21" s="40">
        <v>41.31</v>
      </c>
      <c r="I21" s="31">
        <v>2.12</v>
      </c>
      <c r="J21" s="31">
        <v>2.64</v>
      </c>
      <c r="K21" s="31">
        <v>73.62</v>
      </c>
      <c r="L21" s="31">
        <v>2.34</v>
      </c>
      <c r="M21" s="31">
        <v>3.34</v>
      </c>
      <c r="N21" s="31">
        <v>66.61</v>
      </c>
    </row>
    <row r="22" spans="1:14" x14ac:dyDescent="0.35">
      <c r="A22" s="125" t="s">
        <v>117</v>
      </c>
      <c r="B22" s="163">
        <v>1</v>
      </c>
      <c r="C22" s="31">
        <v>5.48</v>
      </c>
      <c r="D22" s="31">
        <v>2.62</v>
      </c>
      <c r="E22" s="31">
        <v>73.81</v>
      </c>
      <c r="F22" s="31">
        <v>5.47</v>
      </c>
      <c r="G22" s="31">
        <v>3.42</v>
      </c>
      <c r="H22" s="40">
        <v>65.790000000000006</v>
      </c>
      <c r="I22" s="31">
        <v>2.06</v>
      </c>
      <c r="J22" s="31">
        <v>2.4500000000000002</v>
      </c>
      <c r="K22" s="31">
        <v>75.459999999999994</v>
      </c>
      <c r="L22" s="31">
        <v>2.38</v>
      </c>
      <c r="M22" s="31">
        <v>3.46</v>
      </c>
      <c r="N22" s="31">
        <v>65.349999999999994</v>
      </c>
    </row>
    <row r="23" spans="1:14" x14ac:dyDescent="0.35">
      <c r="A23" s="155" t="s">
        <v>118</v>
      </c>
      <c r="B23" s="163">
        <v>1</v>
      </c>
      <c r="C23" s="31">
        <v>5.52</v>
      </c>
      <c r="D23" s="31">
        <v>2.76</v>
      </c>
      <c r="E23" s="31">
        <v>72.400000000000006</v>
      </c>
      <c r="F23" s="31">
        <v>5.51</v>
      </c>
      <c r="G23" s="31">
        <v>3.62</v>
      </c>
      <c r="H23" s="40">
        <v>63.79</v>
      </c>
      <c r="I23" s="31">
        <v>2.02</v>
      </c>
      <c r="J23" s="31">
        <v>2.33</v>
      </c>
      <c r="K23" s="31">
        <v>76.709999999999994</v>
      </c>
      <c r="L23" s="31">
        <v>2.4900000000000002</v>
      </c>
      <c r="M23" s="31">
        <v>3.81</v>
      </c>
      <c r="N23" s="31">
        <v>61.88</v>
      </c>
    </row>
    <row r="24" spans="1:14" x14ac:dyDescent="0.35">
      <c r="A24" s="125" t="s">
        <v>119</v>
      </c>
      <c r="B24" s="163">
        <v>1</v>
      </c>
      <c r="C24" s="31">
        <v>5.16</v>
      </c>
      <c r="D24" s="31">
        <v>1.53</v>
      </c>
      <c r="E24" s="31">
        <v>84.72</v>
      </c>
      <c r="F24" s="31">
        <v>5.23</v>
      </c>
      <c r="G24" s="31">
        <v>2.31</v>
      </c>
      <c r="H24" s="40">
        <v>76.900000000000006</v>
      </c>
      <c r="I24" s="31">
        <v>1.55</v>
      </c>
      <c r="J24" s="31">
        <v>0.82</v>
      </c>
      <c r="K24" s="31">
        <v>91.8</v>
      </c>
      <c r="L24" s="31">
        <v>2.54</v>
      </c>
      <c r="M24" s="31">
        <v>3.98</v>
      </c>
      <c r="N24" s="31">
        <v>60.21</v>
      </c>
    </row>
    <row r="25" spans="1:14" x14ac:dyDescent="0.35">
      <c r="A25" s="125" t="s">
        <v>120</v>
      </c>
      <c r="B25" s="163">
        <v>0</v>
      </c>
      <c r="C25" s="31">
        <v>5.4</v>
      </c>
      <c r="D25" s="31">
        <v>2.35</v>
      </c>
      <c r="E25" s="31">
        <v>76.53</v>
      </c>
      <c r="F25" s="31">
        <v>5.43</v>
      </c>
      <c r="G25" s="31">
        <v>3.26</v>
      </c>
      <c r="H25" s="40">
        <v>67.38</v>
      </c>
      <c r="I25" s="31">
        <v>1.51</v>
      </c>
      <c r="J25" s="31">
        <v>0.69</v>
      </c>
      <c r="K25" s="31">
        <v>93.12</v>
      </c>
      <c r="L25" s="31">
        <v>1.86</v>
      </c>
      <c r="M25" s="31">
        <v>1.81</v>
      </c>
      <c r="N25" s="31">
        <v>81.88</v>
      </c>
    </row>
    <row r="26" spans="1:14" x14ac:dyDescent="0.35">
      <c r="A26" s="125" t="s">
        <v>121</v>
      </c>
      <c r="B26" s="163">
        <v>0</v>
      </c>
      <c r="C26" s="31">
        <v>5.47</v>
      </c>
      <c r="D26" s="31">
        <v>2.59</v>
      </c>
      <c r="E26" s="31">
        <v>74.14</v>
      </c>
      <c r="F26" s="31">
        <v>5.42</v>
      </c>
      <c r="G26" s="31">
        <v>3.2</v>
      </c>
      <c r="H26" s="40">
        <v>68.040000000000006</v>
      </c>
      <c r="I26" s="31">
        <v>1.67</v>
      </c>
      <c r="J26" s="31">
        <v>1.22</v>
      </c>
      <c r="K26" s="31">
        <v>87.81</v>
      </c>
      <c r="L26" s="31">
        <v>2.78</v>
      </c>
      <c r="M26" s="31">
        <v>4.72</v>
      </c>
      <c r="N26" s="31">
        <v>52.78</v>
      </c>
    </row>
    <row r="27" spans="1:14" x14ac:dyDescent="0.35">
      <c r="A27" s="15"/>
      <c r="B27" s="163"/>
      <c r="C27" s="31"/>
      <c r="D27" s="31"/>
      <c r="E27" s="31"/>
      <c r="F27" s="31"/>
      <c r="G27" s="31"/>
      <c r="H27" s="40"/>
      <c r="I27" s="31"/>
      <c r="J27" s="31"/>
      <c r="K27" s="31"/>
      <c r="L27" s="31"/>
      <c r="M27" s="31"/>
      <c r="N27" s="31"/>
    </row>
    <row r="28" spans="1:14" x14ac:dyDescent="0.35">
      <c r="A28" s="156">
        <v>0.25</v>
      </c>
      <c r="B28" s="164"/>
      <c r="C28" s="7">
        <f t="shared" ref="C28:N28" si="0">QUARTILE(C4:C26,1)</f>
        <v>5.08</v>
      </c>
      <c r="D28" s="7">
        <f t="shared" si="0"/>
        <v>1.27</v>
      </c>
      <c r="E28" s="7">
        <f t="shared" si="0"/>
        <v>73.105000000000004</v>
      </c>
      <c r="F28" s="7">
        <f t="shared" si="0"/>
        <v>5.17</v>
      </c>
      <c r="G28" s="7">
        <f t="shared" si="0"/>
        <v>2.0350000000000001</v>
      </c>
      <c r="H28" s="14">
        <f t="shared" si="0"/>
        <v>62.875</v>
      </c>
      <c r="I28" s="7">
        <f t="shared" si="0"/>
        <v>1.49</v>
      </c>
      <c r="J28" s="7">
        <f t="shared" si="0"/>
        <v>0.62999999999999989</v>
      </c>
      <c r="K28" s="7">
        <f t="shared" si="0"/>
        <v>77.704999999999998</v>
      </c>
      <c r="L28" s="7">
        <f t="shared" si="0"/>
        <v>2.125</v>
      </c>
      <c r="M28" s="7">
        <f t="shared" si="0"/>
        <v>2.8200000000000003</v>
      </c>
      <c r="N28" s="7">
        <f t="shared" si="0"/>
        <v>61.045000000000002</v>
      </c>
    </row>
    <row r="29" spans="1:14" x14ac:dyDescent="0.35">
      <c r="A29" s="157" t="s">
        <v>61</v>
      </c>
      <c r="B29" s="164"/>
      <c r="C29" s="7">
        <f t="shared" ref="C29:N29" si="1">MEDIAN(C4:C26)</f>
        <v>5.33</v>
      </c>
      <c r="D29" s="7">
        <f t="shared" si="1"/>
        <v>2.1</v>
      </c>
      <c r="E29" s="7">
        <f t="shared" si="1"/>
        <v>78.989999999999995</v>
      </c>
      <c r="F29" s="7">
        <f t="shared" si="1"/>
        <v>5.39</v>
      </c>
      <c r="G29" s="7">
        <f t="shared" si="1"/>
        <v>3.05</v>
      </c>
      <c r="H29" s="14">
        <f t="shared" si="1"/>
        <v>69.47</v>
      </c>
      <c r="I29" s="7">
        <f t="shared" si="1"/>
        <v>1.71</v>
      </c>
      <c r="J29" s="7">
        <f t="shared" si="1"/>
        <v>1.34</v>
      </c>
      <c r="K29" s="7">
        <f t="shared" si="1"/>
        <v>86.55</v>
      </c>
      <c r="L29" s="7">
        <f t="shared" si="1"/>
        <v>2.37</v>
      </c>
      <c r="M29" s="7">
        <f t="shared" si="1"/>
        <v>3.46</v>
      </c>
      <c r="N29" s="7">
        <f t="shared" si="1"/>
        <v>65.349999999999994</v>
      </c>
    </row>
    <row r="30" spans="1:14" x14ac:dyDescent="0.35">
      <c r="A30" s="173">
        <v>0.75</v>
      </c>
      <c r="B30" s="165"/>
      <c r="C30" s="27">
        <f t="shared" ref="C30:N30" si="2">QUARTILE(C4:C26,3)</f>
        <v>5.5</v>
      </c>
      <c r="D30" s="27">
        <f t="shared" si="2"/>
        <v>2.69</v>
      </c>
      <c r="E30" s="27">
        <f t="shared" si="2"/>
        <v>87.295000000000002</v>
      </c>
      <c r="F30" s="27">
        <f t="shared" si="2"/>
        <v>5.5299999999999994</v>
      </c>
      <c r="G30" s="27">
        <f t="shared" si="2"/>
        <v>3.71</v>
      </c>
      <c r="H30" s="34">
        <f t="shared" si="2"/>
        <v>79.614999999999995</v>
      </c>
      <c r="I30" s="27">
        <f t="shared" si="2"/>
        <v>1.99</v>
      </c>
      <c r="J30" s="27">
        <f t="shared" si="2"/>
        <v>2.23</v>
      </c>
      <c r="K30" s="27">
        <f t="shared" si="2"/>
        <v>93.72</v>
      </c>
      <c r="L30" s="27">
        <f t="shared" si="2"/>
        <v>2.4800000000000004</v>
      </c>
      <c r="M30" s="27">
        <f t="shared" si="2"/>
        <v>3.895</v>
      </c>
      <c r="N30" s="27">
        <f t="shared" si="2"/>
        <v>71.794999999999987</v>
      </c>
    </row>
    <row r="31" spans="1:14" x14ac:dyDescent="0.35">
      <c r="A31" s="41"/>
      <c r="B31" s="166"/>
      <c r="C31"/>
      <c r="D31"/>
      <c r="E31"/>
      <c r="F31"/>
      <c r="G31"/>
      <c r="H31" s="41"/>
      <c r="I31"/>
      <c r="J31"/>
      <c r="K31"/>
      <c r="L31"/>
    </row>
    <row r="32" spans="1:14" x14ac:dyDescent="0.35">
      <c r="A32" s="41"/>
      <c r="B32" s="166"/>
      <c r="C32"/>
      <c r="D32"/>
      <c r="E32"/>
      <c r="F32"/>
      <c r="G32"/>
      <c r="H32" s="41"/>
      <c r="I32"/>
      <c r="J32"/>
      <c r="K32"/>
      <c r="L32"/>
    </row>
    <row r="33" spans="1:12" x14ac:dyDescent="0.35">
      <c r="A33" s="41"/>
      <c r="B33" s="166"/>
      <c r="C33"/>
      <c r="D33"/>
      <c r="E33"/>
      <c r="F33"/>
      <c r="G33"/>
      <c r="H33" s="41"/>
      <c r="I33"/>
      <c r="J33"/>
      <c r="K33"/>
      <c r="L33"/>
    </row>
    <row r="34" spans="1:12" x14ac:dyDescent="0.35">
      <c r="A34" s="41"/>
      <c r="B34" s="166"/>
      <c r="C34"/>
      <c r="D34"/>
      <c r="E34"/>
      <c r="F34"/>
      <c r="G34"/>
      <c r="H34" s="41"/>
      <c r="I34"/>
      <c r="J34"/>
      <c r="K34"/>
      <c r="L34"/>
    </row>
    <row r="35" spans="1:12" x14ac:dyDescent="0.35">
      <c r="A35" s="41"/>
      <c r="B35" s="166"/>
      <c r="C35"/>
      <c r="D35"/>
      <c r="E35"/>
      <c r="F35"/>
      <c r="G35"/>
      <c r="H35" s="41"/>
      <c r="I35"/>
      <c r="J35"/>
      <c r="K35"/>
      <c r="L35"/>
    </row>
    <row r="36" spans="1:12" x14ac:dyDescent="0.35">
      <c r="A36" s="41"/>
      <c r="B36" s="166"/>
      <c r="C36"/>
      <c r="D36"/>
      <c r="E36"/>
      <c r="F36"/>
      <c r="G36"/>
      <c r="H36" s="41"/>
      <c r="I36"/>
      <c r="J36"/>
      <c r="K36"/>
      <c r="L36"/>
    </row>
    <row r="37" spans="1:12" x14ac:dyDescent="0.35">
      <c r="A37" s="41"/>
      <c r="B37" s="166"/>
      <c r="C37"/>
      <c r="D37"/>
      <c r="E37"/>
      <c r="F37"/>
      <c r="G37"/>
      <c r="H37" s="41"/>
      <c r="I37"/>
      <c r="J37"/>
      <c r="K37"/>
      <c r="L37"/>
    </row>
    <row r="38" spans="1:12" x14ac:dyDescent="0.35">
      <c r="A38" s="41"/>
      <c r="B38" s="166"/>
      <c r="C38"/>
      <c r="D38"/>
      <c r="E38"/>
      <c r="F38"/>
      <c r="G38"/>
      <c r="H38" s="41"/>
      <c r="I38"/>
      <c r="J38"/>
      <c r="K38"/>
      <c r="L38"/>
    </row>
    <row r="39" spans="1:12" x14ac:dyDescent="0.35">
      <c r="A39" s="41"/>
      <c r="B39" s="166"/>
      <c r="C39"/>
      <c r="D39"/>
      <c r="E39"/>
      <c r="F39"/>
      <c r="G39"/>
      <c r="H39" s="41"/>
      <c r="I39"/>
      <c r="J39"/>
      <c r="K39"/>
      <c r="L39"/>
    </row>
    <row r="40" spans="1:12" x14ac:dyDescent="0.35">
      <c r="A40" s="41"/>
      <c r="B40" s="166"/>
      <c r="C40"/>
      <c r="D40"/>
      <c r="E40"/>
      <c r="F40"/>
      <c r="G40"/>
      <c r="H40" s="41"/>
      <c r="I40"/>
      <c r="J40"/>
      <c r="K40"/>
      <c r="L40"/>
    </row>
    <row r="41" spans="1:12" x14ac:dyDescent="0.35">
      <c r="A41" s="41"/>
      <c r="B41" s="166"/>
      <c r="C41"/>
      <c r="D41"/>
      <c r="E41"/>
      <c r="F41"/>
      <c r="G41"/>
      <c r="H41" s="41"/>
      <c r="I41"/>
      <c r="J41"/>
      <c r="K41"/>
      <c r="L41"/>
    </row>
    <row r="42" spans="1:12" x14ac:dyDescent="0.35">
      <c r="A42" s="41"/>
      <c r="B42" s="166"/>
      <c r="C42"/>
      <c r="D42"/>
      <c r="E42"/>
      <c r="F42"/>
      <c r="G42"/>
      <c r="H42" s="41"/>
      <c r="I42"/>
      <c r="J42"/>
      <c r="K42"/>
      <c r="L42"/>
    </row>
    <row r="43" spans="1:12" x14ac:dyDescent="0.35">
      <c r="A43" s="41"/>
      <c r="B43" s="166"/>
      <c r="C43"/>
      <c r="D43"/>
      <c r="E43"/>
      <c r="F43"/>
      <c r="G43"/>
      <c r="H43" s="41"/>
      <c r="I43"/>
      <c r="J43"/>
      <c r="K43"/>
      <c r="L43"/>
    </row>
    <row r="44" spans="1:12" x14ac:dyDescent="0.35">
      <c r="A44" s="41"/>
      <c r="B44" s="166"/>
      <c r="C44"/>
      <c r="D44"/>
      <c r="E44"/>
      <c r="F44"/>
      <c r="G44"/>
      <c r="H44" s="41"/>
      <c r="I44"/>
      <c r="J44"/>
      <c r="K44"/>
      <c r="L44"/>
    </row>
    <row r="45" spans="1:12" x14ac:dyDescent="0.35">
      <c r="A45" s="41"/>
      <c r="B45" s="166"/>
      <c r="C45"/>
      <c r="D45"/>
      <c r="E45"/>
      <c r="F45"/>
      <c r="G45"/>
      <c r="H45" s="41"/>
      <c r="I45"/>
      <c r="J45"/>
      <c r="K45"/>
      <c r="L45"/>
    </row>
    <row r="46" spans="1:12" x14ac:dyDescent="0.35">
      <c r="A46" s="41"/>
      <c r="B46" s="166"/>
      <c r="C46"/>
      <c r="D46"/>
      <c r="E46"/>
      <c r="F46"/>
      <c r="G46"/>
      <c r="H46" s="41"/>
      <c r="I46"/>
      <c r="J46"/>
      <c r="K46"/>
      <c r="L46"/>
    </row>
    <row r="47" spans="1:12" x14ac:dyDescent="0.35">
      <c r="A47" s="41"/>
      <c r="B47" s="166"/>
      <c r="C47"/>
      <c r="D47"/>
      <c r="E47"/>
      <c r="F47"/>
      <c r="G47"/>
      <c r="H47" s="41"/>
      <c r="I47"/>
      <c r="J47"/>
      <c r="K47"/>
      <c r="L47"/>
    </row>
    <row r="48" spans="1:12" x14ac:dyDescent="0.35">
      <c r="A48" s="41"/>
      <c r="B48" s="166"/>
      <c r="C48"/>
      <c r="D48"/>
      <c r="E48"/>
      <c r="F48"/>
      <c r="G48"/>
      <c r="H48" s="41"/>
      <c r="I48"/>
      <c r="J48"/>
      <c r="K48"/>
      <c r="L48"/>
    </row>
    <row r="49" spans="1:12" x14ac:dyDescent="0.35">
      <c r="A49" s="41"/>
      <c r="B49" s="166"/>
      <c r="C49"/>
      <c r="D49"/>
      <c r="E49"/>
      <c r="F49"/>
      <c r="G49"/>
      <c r="H49" s="41"/>
      <c r="I49"/>
      <c r="J49"/>
      <c r="K49"/>
      <c r="L49"/>
    </row>
    <row r="50" spans="1:12" x14ac:dyDescent="0.35">
      <c r="A50" s="41"/>
      <c r="B50" s="166"/>
      <c r="C50"/>
      <c r="D50"/>
      <c r="E50"/>
      <c r="F50"/>
      <c r="G50"/>
      <c r="H50" s="41"/>
      <c r="I50"/>
      <c r="J50"/>
      <c r="K50"/>
      <c r="L50"/>
    </row>
    <row r="51" spans="1:12" x14ac:dyDescent="0.35">
      <c r="A51" s="41"/>
      <c r="B51" s="166"/>
      <c r="C51"/>
      <c r="D51"/>
      <c r="E51"/>
      <c r="F51"/>
      <c r="G51"/>
      <c r="H51" s="41"/>
      <c r="I51"/>
      <c r="J51"/>
      <c r="K51"/>
      <c r="L51"/>
    </row>
  </sheetData>
  <pageMargins left="0.7" right="0.7" top="0.75" bottom="0.75" header="0.3" footer="0.3"/>
  <pageSetup paperSize="9" orientation="portrait" r:id="rId1"/>
  <ignoredErrors>
    <ignoredError sqref="I28:I3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7"/>
  <sheetViews>
    <sheetView zoomScale="80" zoomScaleNormal="80" workbookViewId="0">
      <selection activeCell="J10" sqref="J10"/>
    </sheetView>
  </sheetViews>
  <sheetFormatPr defaultRowHeight="14.5" customHeight="1" x14ac:dyDescent="0.25"/>
  <cols>
    <col min="1" max="1" width="17" style="12" customWidth="1"/>
    <col min="2" max="2" width="10.6328125" style="12" customWidth="1"/>
    <col min="3" max="16384" width="8.7265625" style="1"/>
  </cols>
  <sheetData>
    <row r="1" spans="1:6" s="3" customFormat="1" ht="14.5" customHeight="1" x14ac:dyDescent="0.25">
      <c r="A1" s="10" t="s">
        <v>0</v>
      </c>
      <c r="B1" s="10" t="s">
        <v>36</v>
      </c>
      <c r="C1" s="3" t="s">
        <v>152</v>
      </c>
    </row>
    <row r="2" spans="1:6" s="2" customFormat="1" ht="14.5" customHeight="1" x14ac:dyDescent="0.25">
      <c r="A2" s="11"/>
      <c r="B2" s="11" t="s">
        <v>37</v>
      </c>
      <c r="C2" s="2" t="s">
        <v>68</v>
      </c>
      <c r="D2" s="2" t="s">
        <v>69</v>
      </c>
      <c r="E2" s="2" t="s">
        <v>70</v>
      </c>
      <c r="F2" s="2" t="s">
        <v>71</v>
      </c>
    </row>
    <row r="3" spans="1:6" ht="14.5" customHeight="1" x14ac:dyDescent="0.25">
      <c r="A3" s="45"/>
      <c r="B3" s="42"/>
    </row>
    <row r="4" spans="1:6" ht="14.5" customHeight="1" x14ac:dyDescent="0.25">
      <c r="A4" s="125" t="s">
        <v>99</v>
      </c>
      <c r="B4" s="175">
        <v>1</v>
      </c>
      <c r="C4" s="174" t="s">
        <v>153</v>
      </c>
      <c r="D4" s="174" t="s">
        <v>154</v>
      </c>
      <c r="E4" s="174" t="s">
        <v>155</v>
      </c>
      <c r="F4" s="174" t="s">
        <v>156</v>
      </c>
    </row>
    <row r="5" spans="1:6" ht="14.5" customHeight="1" x14ac:dyDescent="0.25">
      <c r="A5" s="155" t="s">
        <v>100</v>
      </c>
      <c r="B5" s="175">
        <v>0</v>
      </c>
      <c r="C5" s="174" t="s">
        <v>157</v>
      </c>
      <c r="D5" s="174" t="s">
        <v>158</v>
      </c>
      <c r="E5" s="174" t="s">
        <v>155</v>
      </c>
      <c r="F5" s="174" t="s">
        <v>156</v>
      </c>
    </row>
    <row r="6" spans="1:6" ht="14.5" customHeight="1" x14ac:dyDescent="0.25">
      <c r="A6" s="125" t="s">
        <v>101</v>
      </c>
      <c r="B6" s="175">
        <v>1</v>
      </c>
      <c r="C6" s="174" t="s">
        <v>159</v>
      </c>
      <c r="D6" s="174" t="s">
        <v>154</v>
      </c>
      <c r="E6" s="174" t="s">
        <v>160</v>
      </c>
      <c r="F6" s="174" t="s">
        <v>161</v>
      </c>
    </row>
    <row r="7" spans="1:6" ht="14.5" customHeight="1" x14ac:dyDescent="0.25">
      <c r="A7" s="125" t="s">
        <v>102</v>
      </c>
      <c r="B7" s="176">
        <v>0</v>
      </c>
      <c r="C7" s="174" t="s">
        <v>153</v>
      </c>
      <c r="D7" s="174" t="s">
        <v>162</v>
      </c>
      <c r="E7" s="174" t="s">
        <v>163</v>
      </c>
      <c r="F7" s="174" t="s">
        <v>164</v>
      </c>
    </row>
    <row r="8" spans="1:6" ht="14.5" customHeight="1" x14ac:dyDescent="0.25">
      <c r="A8" s="155" t="s">
        <v>103</v>
      </c>
      <c r="B8" s="175">
        <v>0</v>
      </c>
      <c r="C8" s="174" t="s">
        <v>157</v>
      </c>
      <c r="D8" s="174" t="s">
        <v>154</v>
      </c>
      <c r="E8" s="174" t="s">
        <v>155</v>
      </c>
      <c r="F8" s="174" t="s">
        <v>156</v>
      </c>
    </row>
    <row r="9" spans="1:6" ht="14.5" customHeight="1" x14ac:dyDescent="0.25">
      <c r="A9" s="125" t="s">
        <v>104</v>
      </c>
      <c r="B9" s="175">
        <v>0</v>
      </c>
      <c r="C9" s="174" t="s">
        <v>153</v>
      </c>
      <c r="D9" s="174" t="s">
        <v>165</v>
      </c>
      <c r="E9" s="174" t="s">
        <v>155</v>
      </c>
      <c r="F9" s="174" t="s">
        <v>156</v>
      </c>
    </row>
    <row r="10" spans="1:6" ht="14.5" customHeight="1" x14ac:dyDescent="0.25">
      <c r="A10" s="125" t="s">
        <v>105</v>
      </c>
      <c r="B10" s="175">
        <v>0</v>
      </c>
      <c r="C10" s="174" t="s">
        <v>166</v>
      </c>
      <c r="D10" s="174" t="s">
        <v>165</v>
      </c>
      <c r="E10" s="174" t="s">
        <v>167</v>
      </c>
      <c r="F10" s="174" t="s">
        <v>161</v>
      </c>
    </row>
    <row r="11" spans="1:6" ht="14.5" customHeight="1" x14ac:dyDescent="0.25">
      <c r="A11" s="155" t="s">
        <v>106</v>
      </c>
      <c r="B11" s="175">
        <v>0</v>
      </c>
      <c r="C11" s="174" t="s">
        <v>153</v>
      </c>
      <c r="D11" s="174" t="s">
        <v>168</v>
      </c>
      <c r="E11" s="174" t="s">
        <v>169</v>
      </c>
      <c r="F11" s="174" t="s">
        <v>164</v>
      </c>
    </row>
    <row r="12" spans="1:6" ht="14.5" customHeight="1" x14ac:dyDescent="0.25">
      <c r="A12" s="125" t="s">
        <v>107</v>
      </c>
      <c r="B12" s="175">
        <v>1</v>
      </c>
      <c r="C12" s="174" t="s">
        <v>170</v>
      </c>
      <c r="D12" s="174" t="s">
        <v>154</v>
      </c>
      <c r="E12" s="174" t="s">
        <v>155</v>
      </c>
      <c r="F12" s="174" t="s">
        <v>156</v>
      </c>
    </row>
    <row r="13" spans="1:6" ht="14.5" customHeight="1" x14ac:dyDescent="0.25">
      <c r="A13" s="125" t="s">
        <v>108</v>
      </c>
      <c r="B13" s="175">
        <v>0</v>
      </c>
      <c r="C13" s="174" t="s">
        <v>166</v>
      </c>
      <c r="D13" s="174" t="s">
        <v>162</v>
      </c>
      <c r="E13" s="174" t="s">
        <v>160</v>
      </c>
      <c r="F13" s="174" t="s">
        <v>161</v>
      </c>
    </row>
    <row r="14" spans="1:6" ht="14.5" customHeight="1" x14ac:dyDescent="0.25">
      <c r="A14" s="155" t="s">
        <v>109</v>
      </c>
      <c r="B14" s="175">
        <v>1</v>
      </c>
      <c r="C14" s="174" t="s">
        <v>153</v>
      </c>
      <c r="D14" s="174" t="s">
        <v>171</v>
      </c>
      <c r="E14" s="174" t="s">
        <v>167</v>
      </c>
      <c r="F14" s="174" t="s">
        <v>156</v>
      </c>
    </row>
    <row r="15" spans="1:6" ht="14.5" customHeight="1" x14ac:dyDescent="0.25">
      <c r="A15" s="125" t="s">
        <v>110</v>
      </c>
      <c r="B15" s="175">
        <v>1</v>
      </c>
      <c r="C15" s="174" t="s">
        <v>172</v>
      </c>
      <c r="D15" s="174" t="s">
        <v>162</v>
      </c>
      <c r="E15" s="174" t="s">
        <v>155</v>
      </c>
      <c r="F15" s="174" t="s">
        <v>156</v>
      </c>
    </row>
    <row r="16" spans="1:6" ht="14.5" customHeight="1" x14ac:dyDescent="0.25">
      <c r="A16" s="125" t="s">
        <v>111</v>
      </c>
      <c r="B16" s="175">
        <v>1</v>
      </c>
      <c r="C16" s="174" t="s">
        <v>170</v>
      </c>
      <c r="D16" s="174" t="s">
        <v>154</v>
      </c>
      <c r="E16" s="174" t="s">
        <v>155</v>
      </c>
      <c r="F16" s="174" t="s">
        <v>161</v>
      </c>
    </row>
    <row r="17" spans="1:6" ht="14.5" customHeight="1" x14ac:dyDescent="0.25">
      <c r="A17" s="155" t="s">
        <v>112</v>
      </c>
      <c r="B17" s="175">
        <v>0</v>
      </c>
      <c r="C17" s="174" t="s">
        <v>172</v>
      </c>
      <c r="D17" s="174" t="s">
        <v>154</v>
      </c>
      <c r="E17" s="174" t="s">
        <v>169</v>
      </c>
      <c r="F17" s="174" t="s">
        <v>164</v>
      </c>
    </row>
    <row r="18" spans="1:6" ht="14.5" customHeight="1" x14ac:dyDescent="0.25">
      <c r="A18" s="125" t="s">
        <v>113</v>
      </c>
      <c r="B18" s="175">
        <v>1</v>
      </c>
      <c r="C18" s="174" t="s">
        <v>157</v>
      </c>
      <c r="D18" s="174" t="s">
        <v>154</v>
      </c>
      <c r="E18" s="174" t="s">
        <v>155</v>
      </c>
      <c r="F18" s="174" t="s">
        <v>173</v>
      </c>
    </row>
    <row r="19" spans="1:6" ht="14.5" customHeight="1" x14ac:dyDescent="0.25">
      <c r="A19" s="125" t="s">
        <v>114</v>
      </c>
      <c r="B19" s="175">
        <v>0</v>
      </c>
      <c r="C19" s="174" t="s">
        <v>153</v>
      </c>
      <c r="D19" s="174" t="s">
        <v>171</v>
      </c>
      <c r="E19" s="174" t="s">
        <v>160</v>
      </c>
      <c r="F19" s="174" t="s">
        <v>161</v>
      </c>
    </row>
    <row r="20" spans="1:6" ht="14.5" customHeight="1" x14ac:dyDescent="0.25">
      <c r="A20" s="155" t="s">
        <v>115</v>
      </c>
      <c r="B20" s="177">
        <v>1</v>
      </c>
      <c r="C20" s="174" t="s">
        <v>153</v>
      </c>
      <c r="D20" s="174" t="s">
        <v>154</v>
      </c>
      <c r="E20" s="174" t="s">
        <v>167</v>
      </c>
      <c r="F20" s="174" t="s">
        <v>161</v>
      </c>
    </row>
    <row r="21" spans="1:6" ht="14.5" customHeight="1" x14ac:dyDescent="0.25">
      <c r="A21" s="125" t="s">
        <v>116</v>
      </c>
      <c r="B21" s="177">
        <v>1</v>
      </c>
      <c r="C21" s="174" t="s">
        <v>153</v>
      </c>
      <c r="D21" s="174" t="s">
        <v>171</v>
      </c>
      <c r="E21" s="174" t="s">
        <v>169</v>
      </c>
      <c r="F21" s="174" t="s">
        <v>164</v>
      </c>
    </row>
    <row r="22" spans="1:6" ht="14.5" customHeight="1" x14ac:dyDescent="0.25">
      <c r="A22" s="125" t="s">
        <v>117</v>
      </c>
      <c r="B22" s="177">
        <v>1</v>
      </c>
      <c r="C22" s="174" t="s">
        <v>159</v>
      </c>
      <c r="D22" s="174" t="s">
        <v>171</v>
      </c>
      <c r="E22" s="174" t="s">
        <v>155</v>
      </c>
      <c r="F22" s="174" t="s">
        <v>156</v>
      </c>
    </row>
    <row r="23" spans="1:6" ht="14.5" customHeight="1" x14ac:dyDescent="0.25">
      <c r="A23" s="155" t="s">
        <v>118</v>
      </c>
      <c r="B23" s="177">
        <v>1</v>
      </c>
      <c r="C23" s="174" t="s">
        <v>159</v>
      </c>
      <c r="D23" s="174" t="s">
        <v>171</v>
      </c>
      <c r="E23" s="174" t="s">
        <v>155</v>
      </c>
      <c r="F23" s="174" t="s">
        <v>164</v>
      </c>
    </row>
    <row r="24" spans="1:6" ht="14.5" customHeight="1" x14ac:dyDescent="0.25">
      <c r="A24" s="125" t="s">
        <v>119</v>
      </c>
      <c r="B24" s="177">
        <v>0</v>
      </c>
      <c r="C24" s="174" t="s">
        <v>153</v>
      </c>
      <c r="D24" s="174" t="s">
        <v>171</v>
      </c>
      <c r="E24" s="174" t="s">
        <v>167</v>
      </c>
      <c r="F24" s="174" t="s">
        <v>156</v>
      </c>
    </row>
    <row r="25" spans="1:6" ht="14.5" customHeight="1" x14ac:dyDescent="0.25">
      <c r="A25" s="125" t="s">
        <v>120</v>
      </c>
      <c r="B25" s="177">
        <v>0</v>
      </c>
      <c r="C25" s="174" t="s">
        <v>159</v>
      </c>
      <c r="D25" s="174" t="s">
        <v>171</v>
      </c>
      <c r="E25" s="174" t="s">
        <v>155</v>
      </c>
      <c r="F25" s="174" t="s">
        <v>161</v>
      </c>
    </row>
    <row r="26" spans="1:6" ht="14.5" customHeight="1" x14ac:dyDescent="0.25">
      <c r="A26" s="125" t="s">
        <v>121</v>
      </c>
      <c r="B26" s="177">
        <v>0</v>
      </c>
      <c r="C26" s="174" t="s">
        <v>153</v>
      </c>
      <c r="D26" s="174" t="s">
        <v>171</v>
      </c>
      <c r="E26" s="174" t="s">
        <v>163</v>
      </c>
      <c r="F26" s="174" t="s">
        <v>161</v>
      </c>
    </row>
    <row r="27" spans="1:6" ht="14.5" customHeight="1" x14ac:dyDescent="0.25">
      <c r="A27" s="15"/>
      <c r="B27" s="43"/>
      <c r="C27" s="38"/>
      <c r="D27" s="38"/>
      <c r="E27" s="38"/>
      <c r="F27" s="38"/>
    </row>
    <row r="28" spans="1:6" ht="14.5" customHeight="1" x14ac:dyDescent="0.35">
      <c r="A28" s="41"/>
    </row>
    <row r="29" spans="1:6" ht="14.5" customHeight="1" x14ac:dyDescent="0.35">
      <c r="A29" s="41"/>
    </row>
    <row r="30" spans="1:6" ht="14.5" customHeight="1" x14ac:dyDescent="0.35">
      <c r="A30" s="41"/>
    </row>
    <row r="31" spans="1:6" ht="14.5" customHeight="1" x14ac:dyDescent="0.35">
      <c r="A31" s="41"/>
    </row>
    <row r="32" spans="1:6" ht="14.5" customHeight="1" x14ac:dyDescent="0.35">
      <c r="A32" s="41"/>
    </row>
    <row r="33" spans="1:1" ht="14.5" customHeight="1" x14ac:dyDescent="0.35">
      <c r="A33" s="41"/>
    </row>
    <row r="34" spans="1:1" ht="14.5" customHeight="1" x14ac:dyDescent="0.35">
      <c r="A34" s="41"/>
    </row>
    <row r="35" spans="1:1" ht="14.5" customHeight="1" x14ac:dyDescent="0.35">
      <c r="A35" s="41"/>
    </row>
    <row r="36" spans="1:1" ht="14.5" customHeight="1" x14ac:dyDescent="0.35">
      <c r="A36" s="41"/>
    </row>
    <row r="37" spans="1:1" ht="14.5" customHeight="1" x14ac:dyDescent="0.35">
      <c r="A37" s="41"/>
    </row>
    <row r="38" spans="1:1" ht="14.5" customHeight="1" x14ac:dyDescent="0.35">
      <c r="A38" s="41"/>
    </row>
    <row r="39" spans="1:1" ht="14.5" customHeight="1" x14ac:dyDescent="0.35">
      <c r="A39" s="41"/>
    </row>
    <row r="40" spans="1:1" ht="14.5" customHeight="1" x14ac:dyDescent="0.35">
      <c r="A40" s="41"/>
    </row>
    <row r="41" spans="1:1" ht="14.5" customHeight="1" x14ac:dyDescent="0.35">
      <c r="A41" s="41"/>
    </row>
    <row r="42" spans="1:1" ht="14.5" customHeight="1" x14ac:dyDescent="0.35">
      <c r="A42" s="41"/>
    </row>
    <row r="43" spans="1:1" ht="14.5" customHeight="1" x14ac:dyDescent="0.35">
      <c r="A43" s="41"/>
    </row>
    <row r="44" spans="1:1" ht="14.5" customHeight="1" x14ac:dyDescent="0.35">
      <c r="A44" s="41"/>
    </row>
    <row r="45" spans="1:1" ht="14.5" customHeight="1" x14ac:dyDescent="0.35">
      <c r="A45" s="41"/>
    </row>
    <row r="46" spans="1:1" ht="14.5" customHeight="1" x14ac:dyDescent="0.35">
      <c r="A46" s="41"/>
    </row>
    <row r="47" spans="1:1" ht="14.5" customHeight="1" x14ac:dyDescent="0.35">
      <c r="A47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Subject information</vt:lpstr>
      <vt:lpstr>MVIC Nmkg</vt:lpstr>
      <vt:lpstr>MVIC RFD300</vt:lpstr>
      <vt:lpstr>Gait_v1</vt:lpstr>
      <vt:lpstr>Gait_v3</vt:lpstr>
      <vt:lpstr>GDI</vt:lpstr>
      <vt:lpstr>Gait Class 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Marije Goudriaan</dc:creator>
  <cp:lastModifiedBy>Marije Goudriaan</cp:lastModifiedBy>
  <dcterms:created xsi:type="dcterms:W3CDTF">2015-10-23T09:36:13Z</dcterms:created>
  <dcterms:modified xsi:type="dcterms:W3CDTF">2017-09-22T19:23:21Z</dcterms:modified>
</cp:coreProperties>
</file>