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d.docs.live.net/6216c14895a7aa06/Desktop/Planowanie przestrzenne - Król/"/>
    </mc:Choice>
  </mc:AlternateContent>
  <xr:revisionPtr revIDLastSave="4" documentId="8_{68C63488-2219-4AD5-9061-CBC4DC140818}" xr6:coauthVersionLast="47" xr6:coauthVersionMax="47" xr10:uidLastSave="{2530C8F8-DA3D-47C1-BC43-F9E1870C3F73}"/>
  <bookViews>
    <workbookView xWindow="-108" yWindow="-108" windowWidth="23256" windowHeight="12456" firstSheet="1" activeTab="1" xr2:uid="{00000000-000D-0000-FFFF-FFFF00000000}"/>
  </bookViews>
  <sheets>
    <sheet name="OPIS" sheetId="1" r:id="rId1"/>
    <sheet name="TABLICA"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 i="2" l="1"/>
  <c r="W4" i="2"/>
  <c r="AB15" i="2" l="1"/>
  <c r="AB14" i="2"/>
  <c r="AC10" i="2" s="1"/>
  <c r="Z15" i="2"/>
  <c r="AA15" i="2" s="1"/>
  <c r="Z14" i="2"/>
  <c r="AA10" i="2" s="1"/>
  <c r="X15" i="2"/>
  <c r="X14" i="2"/>
  <c r="U15" i="2"/>
  <c r="U14" i="2"/>
  <c r="V9" i="2" s="1"/>
  <c r="S15" i="2"/>
  <c r="S14" i="2"/>
  <c r="Q15" i="2"/>
  <c r="Q14" i="2"/>
  <c r="R10" i="2" s="1"/>
  <c r="N15" i="2"/>
  <c r="N14" i="2"/>
  <c r="O12" i="2" s="1"/>
  <c r="L15" i="2"/>
  <c r="L14" i="2"/>
  <c r="AA9" i="2" l="1"/>
  <c r="R9" i="2"/>
  <c r="Y15" i="2"/>
  <c r="AA6" i="2"/>
  <c r="AA8" i="2"/>
  <c r="AA5" i="2"/>
  <c r="Y12" i="2"/>
  <c r="T6" i="2"/>
  <c r="Y11" i="2"/>
  <c r="T15" i="2"/>
  <c r="Y10" i="2"/>
  <c r="AD10" i="2" s="1"/>
  <c r="T5" i="2"/>
  <c r="Y9" i="2"/>
  <c r="V15" i="2"/>
  <c r="V12" i="2"/>
  <c r="AC15" i="2"/>
  <c r="AD15" i="2" s="1"/>
  <c r="R15" i="2"/>
  <c r="W15" i="2" s="1"/>
  <c r="V11" i="2"/>
  <c r="AA14" i="2"/>
  <c r="AA4" i="2"/>
  <c r="R12" i="2"/>
  <c r="V10" i="2"/>
  <c r="AA13" i="2"/>
  <c r="AC12" i="2"/>
  <c r="R11" i="2"/>
  <c r="AA12" i="2"/>
  <c r="AC11" i="2"/>
  <c r="AA11" i="2"/>
  <c r="M10" i="2"/>
  <c r="T14" i="2"/>
  <c r="AC9" i="2"/>
  <c r="T13" i="2"/>
  <c r="Y8" i="2"/>
  <c r="AC8" i="2"/>
  <c r="R8" i="2"/>
  <c r="V8" i="2"/>
  <c r="Y7" i="2"/>
  <c r="AC7" i="2"/>
  <c r="R7" i="2"/>
  <c r="V7" i="2"/>
  <c r="Y4" i="2"/>
  <c r="Y6" i="2"/>
  <c r="AC4" i="2"/>
  <c r="AC6" i="2"/>
  <c r="R4" i="2"/>
  <c r="R6" i="2"/>
  <c r="T12" i="2"/>
  <c r="V4" i="2"/>
  <c r="V6" i="2"/>
  <c r="Y5" i="2"/>
  <c r="AC5" i="2"/>
  <c r="R5" i="2"/>
  <c r="T11" i="2"/>
  <c r="V5" i="2"/>
  <c r="Y14" i="2"/>
  <c r="AC14" i="2"/>
  <c r="R14" i="2"/>
  <c r="T10" i="2"/>
  <c r="V14" i="2"/>
  <c r="Y13" i="2"/>
  <c r="AC13" i="2"/>
  <c r="R13" i="2"/>
  <c r="T9" i="2"/>
  <c r="W9" i="2" s="1"/>
  <c r="V13" i="2"/>
  <c r="AA7" i="2"/>
  <c r="T8" i="2"/>
  <c r="T7" i="2"/>
  <c r="T4" i="2"/>
  <c r="O15" i="2"/>
  <c r="O5" i="2"/>
  <c r="O14" i="2"/>
  <c r="O13" i="2"/>
  <c r="O7" i="2"/>
  <c r="O4" i="2"/>
  <c r="O6" i="2"/>
  <c r="M15" i="2"/>
  <c r="O11" i="2"/>
  <c r="M9" i="2"/>
  <c r="O10" i="2"/>
  <c r="M8" i="2"/>
  <c r="O9" i="2"/>
  <c r="M7" i="2"/>
  <c r="M14" i="2"/>
  <c r="M6" i="2"/>
  <c r="M13" i="2"/>
  <c r="M5" i="2"/>
  <c r="M12" i="2"/>
  <c r="M4" i="2"/>
  <c r="M11" i="2"/>
  <c r="O8" i="2"/>
  <c r="G15" i="2"/>
  <c r="G14" i="2"/>
  <c r="W12" i="2" l="1"/>
  <c r="W11" i="2"/>
  <c r="AD9" i="2"/>
  <c r="W10" i="2"/>
  <c r="W7" i="2"/>
  <c r="AD5" i="2"/>
  <c r="AD11" i="2"/>
  <c r="AD12" i="2"/>
  <c r="W14" i="2"/>
  <c r="W13" i="2"/>
  <c r="AD14" i="2"/>
  <c r="AD6" i="2"/>
  <c r="AD13" i="2"/>
  <c r="H4" i="2"/>
  <c r="AD7" i="2"/>
  <c r="W6" i="2"/>
  <c r="W8" i="2"/>
  <c r="AD8" i="2"/>
  <c r="AD4" i="2"/>
  <c r="H5" i="2"/>
  <c r="H13" i="2"/>
  <c r="H6" i="2"/>
  <c r="H14" i="2"/>
  <c r="H15" i="2"/>
  <c r="H7" i="2"/>
  <c r="H8" i="2"/>
  <c r="H9" i="2"/>
  <c r="H10" i="2"/>
  <c r="H11" i="2"/>
  <c r="H12" i="2"/>
  <c r="E15" i="2"/>
  <c r="E14" i="2"/>
  <c r="J15" i="2"/>
  <c r="J14" i="2"/>
  <c r="K8" i="2" s="1"/>
  <c r="P8" i="2" s="1"/>
  <c r="C15" i="2"/>
  <c r="C14" i="2"/>
  <c r="F4" i="2" l="1"/>
  <c r="D4" i="2"/>
  <c r="D14" i="2"/>
  <c r="K6" i="2"/>
  <c r="P6" i="2" s="1"/>
  <c r="K13" i="2"/>
  <c r="P13" i="2" s="1"/>
  <c r="F15" i="2"/>
  <c r="F12" i="2"/>
  <c r="F11" i="2"/>
  <c r="K12" i="2"/>
  <c r="P12" i="2" s="1"/>
  <c r="F10" i="2"/>
  <c r="K11" i="2"/>
  <c r="P11" i="2" s="1"/>
  <c r="F9" i="2"/>
  <c r="K10" i="2"/>
  <c r="P10" i="2" s="1"/>
  <c r="K9" i="2"/>
  <c r="P9" i="2" s="1"/>
  <c r="K5" i="2"/>
  <c r="P5" i="2" s="1"/>
  <c r="F8" i="2"/>
  <c r="F7" i="2"/>
  <c r="I4" i="2"/>
  <c r="K7" i="2"/>
  <c r="P7" i="2" s="1"/>
  <c r="F14" i="2"/>
  <c r="I14" i="2" s="1"/>
  <c r="F6" i="2"/>
  <c r="K4" i="2"/>
  <c r="P4" i="2" s="1"/>
  <c r="F13" i="2"/>
  <c r="F5" i="2"/>
  <c r="K15" i="2"/>
  <c r="P15" i="2" s="1"/>
  <c r="K14" i="2"/>
  <c r="P14" i="2" s="1"/>
  <c r="D15" i="2"/>
  <c r="D12" i="2"/>
  <c r="D11" i="2"/>
  <c r="D10" i="2"/>
  <c r="D9" i="2"/>
  <c r="D8" i="2"/>
  <c r="D7" i="2"/>
  <c r="D6" i="2"/>
  <c r="D13" i="2"/>
  <c r="I13" i="2" s="1"/>
  <c r="AF13" i="2" s="1"/>
  <c r="D5" i="2"/>
  <c r="AF4" i="2" l="1"/>
  <c r="I7" i="2"/>
  <c r="AF7" i="2" s="1"/>
  <c r="I8" i="2"/>
  <c r="AF8" i="2" s="1"/>
  <c r="I6" i="2"/>
  <c r="AF6" i="2" s="1"/>
  <c r="I10" i="2"/>
  <c r="AF10" i="2" s="1"/>
  <c r="I11" i="2"/>
  <c r="AF11" i="2" s="1"/>
  <c r="I9" i="2"/>
  <c r="AF9" i="2" s="1"/>
  <c r="I12" i="2"/>
  <c r="AF12" i="2" s="1"/>
  <c r="I5" i="2"/>
  <c r="AF5" i="2" s="1"/>
  <c r="I15" i="2"/>
</calcChain>
</file>

<file path=xl/sharedStrings.xml><?xml version="1.0" encoding="utf-8"?>
<sst xmlns="http://schemas.openxmlformats.org/spreadsheetml/2006/main" count="84" uniqueCount="62">
  <si>
    <t>Kategoria:</t>
  </si>
  <si>
    <t>STAN I OCHRONA ŚRODOWISKA</t>
  </si>
  <si>
    <t>Dane o ściekach komunalnych (spr. OS-5), przemysłowych (spr. OS-3). Emisja zanieczyszczeń powietrza z zakładów (spr. OS-1). Odpady komunalne (M-09). Odpady przemysłowe (spr. OS-6). Zużycie wody. Ochrona przyrody i krajobrazu (spr. OS-7, SG-01). Tereny zieleni ogólnodostępne i osiedlowe - dane (spr. SG-01 i Zał. do M-01). Nakłady na środki trwałe służące ochronie środowiska i gospodarce wodnej oraz efekty rzeczowe inwestycji ochrony środowiska i gospodarki wodnej (Załącznik do sprawozdań: F-03, SP i SG-01 - środki trwałe).</t>
  </si>
  <si>
    <t>Grupa:</t>
  </si>
  <si>
    <t>OCZYSZCZANIE ŚCIEKÓW KOMUNALNYCH</t>
  </si>
  <si>
    <t>-</t>
  </si>
  <si>
    <t>Podgrupa:</t>
  </si>
  <si>
    <t>Ludność korzystająca z oczyszczalni</t>
  </si>
  <si>
    <t>Dane dotyczące ludności obsługiwanej przez oczyszczalnie ścieków są danymi szacunkowymi pochodzącymi ze sprawozdania OS-5 (Sprawozdanie z oczyszczalni ścieków miejskich i wiejskich). Szacunek ludności korzystającej z oczyszczalni ścieków z danego terenu miasta/gminy podawany jest np.: w oparciu o umowy na odprowadzanie i oczyszczanie ścieków, liczbę przyłączy kanalizacyjnych, danych o ludności korzystającej z oczyszczalni uzyskanych ze spółdzielni mieszkaniowych lub danych projektowych oczyszczalni. Oszacowana liczba ludności korzystającej z oczyszczalni ścieków nie może być większa od liczby ludności zamieszkałej w danej gminie (według stanu na 31 grudnia okresu sprawozdawczego). Na sprawozdaniu OS-5 nie wykazujemy ludności czasowo przebywającej na terenie danej gminy (w celach turystycznych) oraz pracowników zakładów, od których ścieki płyną na oczyszczalnię. Ponadto na sprawozdaniu nie ujmujemy ludności, od której ścieki zostały dowiezione na oczyszczalnię lub stację zlewną wozami asenizacyjnymi (ścieki gromadzone przejściowo w zbiornikach bezodpływowych). Wskaźniki odnoszące się do liczby i struktury ludności (płeć, grupy wieku) od 2010 roku zostały przeliczone zgodnie z bilansem przygotowanym w oparciu o wyniki NSP 2011. Wskaźniki odnoszące się do liczby i struktury ludności (płeć, grupy wieku) od 2020 roku zostały przeliczone zgodnie z bilansem przygotowanym w oparciu o wyniki NSP 2021.</t>
  </si>
  <si>
    <t>Data ostatniej aktualizacji:</t>
  </si>
  <si>
    <t>01.07.2024</t>
  </si>
  <si>
    <t>Wymiary:</t>
  </si>
  <si>
    <t>Rodzaje oczyszczalni; Rok</t>
  </si>
  <si>
    <t>Przypisy:</t>
  </si>
  <si>
    <t>Znak '-' oznacza brak informacji z powodu: zmiany poziomu prezentacji, zmian wprowadzonych do wykazu jednostek terytorialnych lub modyfikacji listy cech w danym okresie sprawozdawczym</t>
  </si>
  <si>
    <t>Kod</t>
  </si>
  <si>
    <t>Nazwa</t>
  </si>
  <si>
    <t>1218013</t>
  </si>
  <si>
    <t>Andrychów (3)</t>
  </si>
  <si>
    <t>1218022</t>
  </si>
  <si>
    <t>Brzeźnica (2)</t>
  </si>
  <si>
    <t>1218033</t>
  </si>
  <si>
    <t>Kalwaria Zebrzydowska (3)</t>
  </si>
  <si>
    <t>1218042</t>
  </si>
  <si>
    <t>Lanckorona (2)</t>
  </si>
  <si>
    <t>1218052</t>
  </si>
  <si>
    <t>Mucharz (2)</t>
  </si>
  <si>
    <t>1218062</t>
  </si>
  <si>
    <t>Spytkowice (2)</t>
  </si>
  <si>
    <t>1218072</t>
  </si>
  <si>
    <t>Stryszów (2)</t>
  </si>
  <si>
    <t>1218082</t>
  </si>
  <si>
    <t>Tomice (2)</t>
  </si>
  <si>
    <t>1218093</t>
  </si>
  <si>
    <t>Wadowice (3)</t>
  </si>
  <si>
    <t>1218102</t>
  </si>
  <si>
    <t>Wieprz (2)</t>
  </si>
  <si>
    <t>min</t>
  </si>
  <si>
    <t>max</t>
  </si>
  <si>
    <t xml:space="preserve">zmienne środowiskowe </t>
  </si>
  <si>
    <t>X1</t>
  </si>
  <si>
    <t>U1</t>
  </si>
  <si>
    <t>S</t>
  </si>
  <si>
    <t>X2</t>
  </si>
  <si>
    <t xml:space="preserve">zmienne gospodarcze </t>
  </si>
  <si>
    <t xml:space="preserve">zmienne społeczne  </t>
  </si>
  <si>
    <t>X3</t>
  </si>
  <si>
    <t>U2</t>
  </si>
  <si>
    <t xml:space="preserve">zmienne kulturowe  </t>
  </si>
  <si>
    <t>Ws</t>
  </si>
  <si>
    <t>X4</t>
  </si>
  <si>
    <t>X5</t>
  </si>
  <si>
    <t>X6</t>
  </si>
  <si>
    <t>X7</t>
  </si>
  <si>
    <t>X8</t>
  </si>
  <si>
    <t>X9</t>
  </si>
  <si>
    <t>X10</t>
  </si>
  <si>
    <t>X11</t>
  </si>
  <si>
    <t>X12</t>
  </si>
  <si>
    <t>WZ</t>
  </si>
  <si>
    <t>Wg</t>
  </si>
  <si>
    <t>Wk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</si>
</sst>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name val="Calibri"/>
    </font>
    <font>
      <sz val="11"/>
      <color rgb="FF000000"/>
      <name val="Calibri"/>
      <family val="2"/>
      <charset val="238"/>
    </font>
    <font>
      <sz val="11"/>
      <name val="Calibri"/>
      <family val="2"/>
      <charset val="238"/>
    </font>
    <font>
      <sz val="10"/>
      <name val="Times New Roman"/>
      <family val="1"/>
      <charset val="238"/>
    </font>
    <font>
      <sz val="10"/>
      <color rgb="FF000000"/>
      <name val="Times New Roman"/>
      <family val="1"/>
      <charset val="238"/>
    </font>
  </fonts>
  <fills count="11">
    <fill>
      <patternFill patternType="none"/>
    </fill>
    <fill>
      <patternFill patternType="gray125"/>
    </fill>
    <fill>
      <patternFill patternType="solid">
        <fgColor rgb="FFD3D3D3"/>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3" tint="0.89999084444715716"/>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2">
    <xf numFmtId="0" fontId="0" fillId="0" borderId="0"/>
    <xf numFmtId="0" fontId="1" fillId="2" borderId="1">
      <alignment horizontal="left" vertical="center" wrapText="1"/>
    </xf>
  </cellStyleXfs>
  <cellXfs count="73">
    <xf numFmtId="0" fontId="0" fillId="0" borderId="0" xfId="0"/>
    <xf numFmtId="0" fontId="0" fillId="0" borderId="0" xfId="0" applyAlignment="1">
      <alignment vertical="top"/>
    </xf>
    <xf numFmtId="0" fontId="0" fillId="0" borderId="0" xfId="0" applyAlignment="1">
      <alignment vertical="top" wrapText="1"/>
    </xf>
    <xf numFmtId="0" fontId="1" fillId="0" borderId="3" xfId="1" applyFill="1" applyBorder="1" applyAlignment="1">
      <alignment horizontal="center" vertical="center" wrapText="1"/>
    </xf>
    <xf numFmtId="0" fontId="1" fillId="0" borderId="5" xfId="1" applyFill="1" applyBorder="1" applyAlignment="1">
      <alignment horizontal="center" vertical="center" wrapText="1"/>
    </xf>
    <xf numFmtId="0" fontId="0" fillId="0" borderId="8" xfId="0" applyBorder="1"/>
    <xf numFmtId="0" fontId="0" fillId="0" borderId="11" xfId="0" applyBorder="1"/>
    <xf numFmtId="0" fontId="0" fillId="0" borderId="7" xfId="0" applyBorder="1"/>
    <xf numFmtId="0" fontId="0" fillId="0" borderId="9" xfId="0" applyBorder="1"/>
    <xf numFmtId="0" fontId="0" fillId="0" borderId="2" xfId="0" applyBorder="1"/>
    <xf numFmtId="0" fontId="0" fillId="0" borderId="14" xfId="0" applyBorder="1"/>
    <xf numFmtId="0" fontId="1" fillId="0" borderId="15" xfId="1" applyFill="1" applyBorder="1" applyAlignment="1">
      <alignment horizontal="center" vertical="center" wrapText="1"/>
    </xf>
    <xf numFmtId="3" fontId="0" fillId="0" borderId="7" xfId="0" applyNumberFormat="1" applyBorder="1"/>
    <xf numFmtId="3" fontId="0" fillId="0" borderId="9" xfId="0" applyNumberFormat="1" applyBorder="1"/>
    <xf numFmtId="3" fontId="0" fillId="0" borderId="18" xfId="0" applyNumberFormat="1" applyBorder="1"/>
    <xf numFmtId="0" fontId="0" fillId="6" borderId="17" xfId="0" applyFill="1" applyBorder="1"/>
    <xf numFmtId="0" fontId="0" fillId="6" borderId="11" xfId="0" applyFill="1" applyBorder="1"/>
    <xf numFmtId="0" fontId="0" fillId="0" borderId="18" xfId="0" applyBorder="1"/>
    <xf numFmtId="0" fontId="0" fillId="6" borderId="8" xfId="0" applyFill="1" applyBorder="1"/>
    <xf numFmtId="0" fontId="1" fillId="4" borderId="13" xfId="1" applyFill="1" applyBorder="1" applyAlignment="1">
      <alignment horizontal="center" vertical="center" wrapText="1"/>
    </xf>
    <xf numFmtId="0" fontId="2" fillId="0" borderId="0" xfId="0" applyFont="1"/>
    <xf numFmtId="0" fontId="0" fillId="8" borderId="23" xfId="0" applyFill="1" applyBorder="1"/>
    <xf numFmtId="0" fontId="0" fillId="8" borderId="22" xfId="0" applyFill="1" applyBorder="1"/>
    <xf numFmtId="0" fontId="0" fillId="6" borderId="12" xfId="0" applyFill="1" applyBorder="1"/>
    <xf numFmtId="0" fontId="0" fillId="6" borderId="10" xfId="0" applyFill="1" applyBorder="1"/>
    <xf numFmtId="0" fontId="1" fillId="5" borderId="21" xfId="1" applyFill="1" applyBorder="1" applyAlignment="1">
      <alignment horizontal="center" vertical="center" wrapText="1"/>
    </xf>
    <xf numFmtId="0" fontId="1" fillId="3" borderId="23" xfId="1" applyFill="1" applyBorder="1" applyAlignment="1">
      <alignment horizontal="center" vertical="center" wrapText="1"/>
    </xf>
    <xf numFmtId="0" fontId="1" fillId="0" borderId="28" xfId="1" applyFill="1" applyBorder="1" applyAlignment="1">
      <alignment horizontal="center" vertical="center" wrapText="1"/>
    </xf>
    <xf numFmtId="0" fontId="1" fillId="7" borderId="13" xfId="1" applyFill="1" applyBorder="1" applyAlignment="1">
      <alignment horizontal="center" vertical="center" wrapText="1"/>
    </xf>
    <xf numFmtId="0" fontId="1" fillId="0" borderId="29" xfId="1" applyFill="1" applyBorder="1" applyAlignment="1">
      <alignment horizontal="center" vertical="center" wrapText="1"/>
    </xf>
    <xf numFmtId="0" fontId="0" fillId="0" borderId="17" xfId="0" applyBorder="1"/>
    <xf numFmtId="0" fontId="0" fillId="8" borderId="18" xfId="0" applyFill="1" applyBorder="1"/>
    <xf numFmtId="0" fontId="0" fillId="8" borderId="9" xfId="0" applyFill="1" applyBorder="1"/>
    <xf numFmtId="0" fontId="0" fillId="0" borderId="12" xfId="0" applyBorder="1"/>
    <xf numFmtId="0" fontId="1" fillId="0" borderId="31" xfId="1" applyFill="1" applyBorder="1" applyAlignment="1">
      <alignment horizontal="center" vertical="center" wrapText="1"/>
    </xf>
    <xf numFmtId="0" fontId="1" fillId="0" borderId="0" xfId="1" applyFill="1" applyBorder="1" applyAlignment="1">
      <alignment horizontal="center" vertical="center" wrapText="1"/>
    </xf>
    <xf numFmtId="3" fontId="0" fillId="0" borderId="0" xfId="0" applyNumberFormat="1"/>
    <xf numFmtId="0" fontId="0" fillId="0" borderId="0" xfId="0" applyAlignment="1">
      <alignment vertical="center"/>
    </xf>
    <xf numFmtId="0" fontId="1" fillId="0" borderId="0" xfId="1" applyFill="1" applyBorder="1" applyAlignment="1">
      <alignment vertical="center" wrapText="1"/>
    </xf>
    <xf numFmtId="0" fontId="1" fillId="0" borderId="2" xfId="1" applyFill="1" applyBorder="1">
      <alignment horizontal="left" vertical="center" wrapText="1"/>
    </xf>
    <xf numFmtId="0" fontId="1" fillId="0" borderId="14" xfId="1" applyFill="1" applyBorder="1">
      <alignment horizontal="left" vertical="center" wrapText="1"/>
    </xf>
    <xf numFmtId="0" fontId="0" fillId="6" borderId="16" xfId="0" applyFill="1" applyBorder="1" applyAlignment="1">
      <alignment horizontal="center" vertical="center"/>
    </xf>
    <xf numFmtId="0" fontId="0" fillId="6" borderId="6" xfId="0" applyFill="1" applyBorder="1" applyAlignment="1">
      <alignment horizontal="center" vertical="center"/>
    </xf>
    <xf numFmtId="0" fontId="1" fillId="5" borderId="18" xfId="1" applyFill="1" applyBorder="1" applyAlignment="1">
      <alignment horizontal="center" vertical="center" wrapText="1"/>
    </xf>
    <xf numFmtId="0" fontId="1" fillId="5" borderId="12" xfId="1" applyFill="1" applyBorder="1" applyAlignment="1">
      <alignment horizontal="center" vertical="center" wrapText="1"/>
    </xf>
    <xf numFmtId="0" fontId="1" fillId="5" borderId="4" xfId="1" applyFill="1" applyBorder="1" applyAlignment="1">
      <alignment horizontal="center" vertical="center" wrapText="1"/>
    </xf>
    <xf numFmtId="0" fontId="0" fillId="6" borderId="14" xfId="0" applyFill="1" applyBorder="1" applyAlignment="1">
      <alignment horizontal="center" vertical="center"/>
    </xf>
    <xf numFmtId="0" fontId="0" fillId="7" borderId="23" xfId="0" applyFill="1" applyBorder="1" applyAlignment="1">
      <alignment horizontal="center" vertical="center"/>
    </xf>
    <xf numFmtId="0" fontId="0" fillId="7" borderId="22" xfId="0" applyFill="1" applyBorder="1" applyAlignment="1">
      <alignment horizontal="center" vertical="center"/>
    </xf>
    <xf numFmtId="0" fontId="1" fillId="4" borderId="24" xfId="1" applyFill="1" applyBorder="1" applyAlignment="1">
      <alignment horizontal="center" vertical="center" wrapText="1"/>
    </xf>
    <xf numFmtId="0" fontId="1" fillId="4" borderId="25" xfId="1" applyFill="1" applyBorder="1" applyAlignment="1">
      <alignment horizontal="center" vertical="center" wrapText="1"/>
    </xf>
    <xf numFmtId="0" fontId="1" fillId="4" borderId="26" xfId="1" applyFill="1" applyBorder="1" applyAlignment="1">
      <alignment horizontal="center" vertical="center" wrapText="1"/>
    </xf>
    <xf numFmtId="0" fontId="0" fillId="6" borderId="30"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9" borderId="27" xfId="0" applyFill="1" applyBorder="1" applyAlignment="1">
      <alignment horizontal="center" vertical="center"/>
    </xf>
    <xf numFmtId="0" fontId="0" fillId="9" borderId="20" xfId="0" applyFill="1" applyBorder="1" applyAlignment="1">
      <alignment horizontal="center" vertical="center"/>
    </xf>
    <xf numFmtId="0" fontId="0" fillId="3" borderId="23" xfId="0" applyFill="1" applyBorder="1" applyAlignment="1">
      <alignment horizontal="center" vertical="center"/>
    </xf>
    <xf numFmtId="0" fontId="0" fillId="3" borderId="22" xfId="0" applyFill="1" applyBorder="1" applyAlignment="1">
      <alignment horizontal="center" vertical="center"/>
    </xf>
    <xf numFmtId="0" fontId="1" fillId="7" borderId="12" xfId="1" applyFill="1" applyBorder="1" applyAlignment="1">
      <alignment horizontal="center" vertical="center" wrapText="1"/>
    </xf>
    <xf numFmtId="0" fontId="1" fillId="7" borderId="17" xfId="1" applyFill="1" applyBorder="1" applyAlignment="1">
      <alignment horizontal="center" vertical="center" wrapText="1"/>
    </xf>
    <xf numFmtId="0" fontId="1" fillId="3" borderId="12" xfId="1" applyFill="1" applyBorder="1" applyAlignment="1">
      <alignment horizontal="center" vertical="center" wrapText="1"/>
    </xf>
    <xf numFmtId="0" fontId="1" fillId="3" borderId="17" xfId="1" applyFill="1" applyBorder="1" applyAlignment="1">
      <alignment horizontal="center" vertical="center" wrapText="1"/>
    </xf>
    <xf numFmtId="0" fontId="0" fillId="10" borderId="23" xfId="0" applyFill="1" applyBorder="1" applyAlignment="1">
      <alignment horizontal="center"/>
    </xf>
    <xf numFmtId="0" fontId="0" fillId="0" borderId="19" xfId="0" applyBorder="1"/>
    <xf numFmtId="0" fontId="0" fillId="0" borderId="22" xfId="0" applyBorder="1"/>
    <xf numFmtId="0" fontId="0" fillId="0" borderId="0" xfId="0" applyFill="1" applyBorder="1"/>
    <xf numFmtId="0" fontId="2" fillId="0" borderId="0" xfId="0" applyFont="1" applyFill="1" applyBorder="1" applyAlignment="1">
      <alignment horizontal="center"/>
    </xf>
    <xf numFmtId="0" fontId="3" fillId="0" borderId="0" xfId="0" applyFont="1" applyFill="1" applyBorder="1" applyAlignment="1">
      <alignment horizontal="center"/>
    </xf>
    <xf numFmtId="0" fontId="0" fillId="0" borderId="0" xfId="0" applyFill="1" applyBorder="1" applyAlignment="1">
      <alignment horizontal="center"/>
    </xf>
    <xf numFmtId="164" fontId="0" fillId="0" borderId="0" xfId="0" applyNumberFormat="1" applyFill="1" applyBorder="1" applyAlignment="1">
      <alignment horizontal="center"/>
    </xf>
    <xf numFmtId="0" fontId="4"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2">
    <cellStyle name="Kolumna" xfId="1" xr:uid="{00000000-0005-0000-0000-000001000000}"/>
    <cellStyle name="Normalny"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heetViews>
  <sheetFormatPr defaultRowHeight="14.4" x14ac:dyDescent="0.3"/>
  <cols>
    <col min="1" max="1" width="20" customWidth="1"/>
    <col min="2" max="2" width="200" customWidth="1"/>
  </cols>
  <sheetData>
    <row r="1" spans="1:2" x14ac:dyDescent="0.3">
      <c r="A1" t="s">
        <v>0</v>
      </c>
      <c r="B1" t="s">
        <v>1</v>
      </c>
    </row>
    <row r="2" spans="1:2" ht="49.95" customHeight="1" x14ac:dyDescent="0.3">
      <c r="B2" s="2" t="s">
        <v>2</v>
      </c>
    </row>
    <row r="3" spans="1:2" x14ac:dyDescent="0.3">
      <c r="A3" t="s">
        <v>3</v>
      </c>
      <c r="B3" t="s">
        <v>4</v>
      </c>
    </row>
    <row r="4" spans="1:2" x14ac:dyDescent="0.3">
      <c r="B4" t="s">
        <v>5</v>
      </c>
    </row>
    <row r="5" spans="1:2" x14ac:dyDescent="0.3">
      <c r="A5" t="s">
        <v>6</v>
      </c>
      <c r="B5" t="s">
        <v>7</v>
      </c>
    </row>
    <row r="6" spans="1:2" ht="49.95" customHeight="1" x14ac:dyDescent="0.3">
      <c r="B6" s="2" t="s">
        <v>8</v>
      </c>
    </row>
    <row r="7" spans="1:2" x14ac:dyDescent="0.3">
      <c r="A7" t="s">
        <v>9</v>
      </c>
      <c r="B7" t="s">
        <v>10</v>
      </c>
    </row>
    <row r="8" spans="1:2" x14ac:dyDescent="0.3">
      <c r="A8" t="s">
        <v>11</v>
      </c>
      <c r="B8" t="s">
        <v>12</v>
      </c>
    </row>
    <row r="9" spans="1:2" ht="49.95" customHeight="1" x14ac:dyDescent="0.3">
      <c r="A9" s="1" t="s">
        <v>13</v>
      </c>
      <c r="B9" s="2" t="s">
        <v>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I42"/>
  <sheetViews>
    <sheetView tabSelected="1" zoomScale="70" zoomScaleNormal="70" workbookViewId="0">
      <selection activeCell="AM38" sqref="AM38"/>
    </sheetView>
  </sheetViews>
  <sheetFormatPr defaultRowHeight="14.4" x14ac:dyDescent="0.3"/>
  <cols>
    <col min="2" max="2" width="35.88671875" bestFit="1" customWidth="1"/>
    <col min="8" max="9" width="8.88671875" customWidth="1"/>
    <col min="42" max="42" width="9" customWidth="1"/>
    <col min="43" max="43" width="18.21875" bestFit="1" customWidth="1"/>
    <col min="44" max="44" width="22.44140625" customWidth="1"/>
    <col min="45" max="45" width="21.6640625" bestFit="1" customWidth="1"/>
    <col min="50" max="50" width="18.21875" bestFit="1" customWidth="1"/>
    <col min="51" max="51" width="22.44140625" bestFit="1" customWidth="1"/>
    <col min="55" max="55" width="25" bestFit="1" customWidth="1"/>
    <col min="56" max="57" width="13.33203125" bestFit="1" customWidth="1"/>
    <col min="58" max="58" width="14.88671875" bestFit="1" customWidth="1"/>
    <col min="59" max="59" width="14.5546875" bestFit="1" customWidth="1"/>
    <col min="60" max="60" width="17.5546875" bestFit="1" customWidth="1"/>
  </cols>
  <sheetData>
    <row r="1" spans="1:61" ht="14.4" customHeight="1" thickBot="1" x14ac:dyDescent="0.35">
      <c r="A1" s="39" t="s">
        <v>15</v>
      </c>
      <c r="B1" s="40" t="s">
        <v>16</v>
      </c>
      <c r="C1" s="49" t="s">
        <v>39</v>
      </c>
      <c r="D1" s="50"/>
      <c r="E1" s="50"/>
      <c r="F1" s="50"/>
      <c r="G1" s="50"/>
      <c r="H1" s="51"/>
      <c r="I1" s="19"/>
      <c r="J1" s="43" t="s">
        <v>44</v>
      </c>
      <c r="K1" s="44"/>
      <c r="L1" s="44"/>
      <c r="M1" s="44"/>
      <c r="N1" s="45"/>
      <c r="O1" s="45"/>
      <c r="P1" s="25"/>
      <c r="Q1" s="61" t="s">
        <v>45</v>
      </c>
      <c r="R1" s="61"/>
      <c r="S1" s="61"/>
      <c r="T1" s="61"/>
      <c r="U1" s="61"/>
      <c r="V1" s="62"/>
      <c r="W1" s="26"/>
      <c r="X1" s="59" t="s">
        <v>48</v>
      </c>
      <c r="Y1" s="59"/>
      <c r="Z1" s="59"/>
      <c r="AA1" s="59"/>
      <c r="AB1" s="59"/>
      <c r="AC1" s="60"/>
      <c r="AD1" s="28"/>
    </row>
    <row r="2" spans="1:61" ht="15" thickBot="1" x14ac:dyDescent="0.35">
      <c r="A2" s="39"/>
      <c r="B2" s="40"/>
      <c r="C2" s="11" t="s">
        <v>40</v>
      </c>
      <c r="D2" s="41" t="s">
        <v>41</v>
      </c>
      <c r="E2" s="11" t="s">
        <v>43</v>
      </c>
      <c r="F2" s="41" t="s">
        <v>47</v>
      </c>
      <c r="G2" s="11" t="s">
        <v>46</v>
      </c>
      <c r="H2" s="41" t="s">
        <v>47</v>
      </c>
      <c r="I2" s="53" t="s">
        <v>49</v>
      </c>
      <c r="J2" s="11" t="s">
        <v>50</v>
      </c>
      <c r="K2" s="41" t="s">
        <v>41</v>
      </c>
      <c r="L2" s="11" t="s">
        <v>51</v>
      </c>
      <c r="M2" s="41" t="s">
        <v>47</v>
      </c>
      <c r="N2" s="3" t="s">
        <v>52</v>
      </c>
      <c r="O2" s="46" t="s">
        <v>47</v>
      </c>
      <c r="P2" s="55" t="s">
        <v>60</v>
      </c>
      <c r="Q2" s="11" t="s">
        <v>53</v>
      </c>
      <c r="R2" s="41" t="s">
        <v>41</v>
      </c>
      <c r="S2" s="11" t="s">
        <v>54</v>
      </c>
      <c r="T2" s="41" t="s">
        <v>47</v>
      </c>
      <c r="U2" s="11" t="s">
        <v>55</v>
      </c>
      <c r="V2" s="41" t="s">
        <v>47</v>
      </c>
      <c r="W2" s="57" t="s">
        <v>49</v>
      </c>
      <c r="X2" s="27" t="s">
        <v>56</v>
      </c>
      <c r="Y2" s="41" t="s">
        <v>41</v>
      </c>
      <c r="Z2" s="11" t="s">
        <v>57</v>
      </c>
      <c r="AA2" s="41" t="s">
        <v>47</v>
      </c>
      <c r="AB2" s="11" t="s">
        <v>58</v>
      </c>
      <c r="AC2" s="41" t="s">
        <v>47</v>
      </c>
      <c r="AD2" s="47" t="s">
        <v>61</v>
      </c>
      <c r="BB2" s="17"/>
      <c r="BC2" s="33"/>
      <c r="BD2" s="33"/>
      <c r="BE2" s="33"/>
      <c r="BF2" s="33"/>
      <c r="BG2" s="33"/>
      <c r="BH2" s="33"/>
      <c r="BI2" s="30"/>
    </row>
    <row r="3" spans="1:61" ht="15" thickBot="1" x14ac:dyDescent="0.35">
      <c r="A3" s="39"/>
      <c r="B3" s="40"/>
      <c r="C3" s="4" t="s">
        <v>42</v>
      </c>
      <c r="D3" s="42"/>
      <c r="E3" s="4" t="s">
        <v>42</v>
      </c>
      <c r="F3" s="42"/>
      <c r="G3" s="4" t="s">
        <v>42</v>
      </c>
      <c r="H3" s="42"/>
      <c r="I3" s="54"/>
      <c r="J3" s="4" t="s">
        <v>42</v>
      </c>
      <c r="K3" s="42"/>
      <c r="L3" s="4" t="s">
        <v>42</v>
      </c>
      <c r="M3" s="42"/>
      <c r="N3" s="3" t="s">
        <v>42</v>
      </c>
      <c r="O3" s="46"/>
      <c r="P3" s="56"/>
      <c r="Q3" s="29" t="s">
        <v>42</v>
      </c>
      <c r="R3" s="52"/>
      <c r="S3" s="29" t="s">
        <v>42</v>
      </c>
      <c r="T3" s="52"/>
      <c r="U3" s="29" t="s">
        <v>42</v>
      </c>
      <c r="V3" s="52"/>
      <c r="W3" s="58"/>
      <c r="X3" s="34" t="s">
        <v>42</v>
      </c>
      <c r="Y3" s="52"/>
      <c r="Z3" s="29" t="s">
        <v>42</v>
      </c>
      <c r="AA3" s="52"/>
      <c r="AB3" s="29" t="s">
        <v>42</v>
      </c>
      <c r="AC3" s="52"/>
      <c r="AD3" s="48"/>
      <c r="AF3" s="63" t="s">
        <v>59</v>
      </c>
      <c r="AP3" s="66"/>
      <c r="AQ3" s="66"/>
      <c r="AR3" s="66"/>
      <c r="AS3" s="66"/>
      <c r="AT3" s="66"/>
      <c r="AU3" s="66"/>
      <c r="AV3" s="66"/>
      <c r="AW3" s="66"/>
      <c r="AX3" s="66"/>
      <c r="AY3" s="66"/>
      <c r="AZ3" s="66"/>
      <c r="BA3" s="66"/>
      <c r="BB3" s="66"/>
      <c r="BC3" s="66"/>
      <c r="BD3" s="66"/>
      <c r="BE3" s="66"/>
      <c r="BF3" s="66"/>
      <c r="BG3" s="66"/>
      <c r="BH3" s="66"/>
      <c r="BI3" s="66"/>
    </row>
    <row r="4" spans="1:61" x14ac:dyDescent="0.3">
      <c r="A4" s="9" t="s">
        <v>17</v>
      </c>
      <c r="B4" s="10" t="s">
        <v>18</v>
      </c>
      <c r="C4" s="12">
        <v>36584</v>
      </c>
      <c r="D4" s="5">
        <f t="shared" ref="D4:D15" si="0">(C4-$C$14)/($C$15-$C$14)</f>
        <v>1</v>
      </c>
      <c r="E4" s="7">
        <v>83</v>
      </c>
      <c r="F4" s="5">
        <f t="shared" ref="F4:F15" si="1">(E4-$E$14)/($E$15-$E$14)</f>
        <v>1</v>
      </c>
      <c r="G4" s="7">
        <v>12914.88</v>
      </c>
      <c r="H4" s="5">
        <f t="shared" ref="H4:H15" si="2">($G$15-G4)/($G$15-$G$14)</f>
        <v>0</v>
      </c>
      <c r="I4">
        <f>D4+F4+H4</f>
        <v>2</v>
      </c>
      <c r="J4" s="7">
        <v>1079</v>
      </c>
      <c r="K4" s="5">
        <f t="shared" ref="K4:K15" si="3">($J$15-J4)/($J$15-$J$14)</f>
        <v>0</v>
      </c>
      <c r="L4" s="7">
        <v>4.3</v>
      </c>
      <c r="M4" s="5">
        <f t="shared" ref="M4:M15" si="4">(L4-$L$14)/($L$15-$L$14)</f>
        <v>0.17924528301886791</v>
      </c>
      <c r="N4">
        <v>92</v>
      </c>
      <c r="O4">
        <f t="shared" ref="O4:O15" si="5">(N4-$N$14)/($N$15-$N$14)</f>
        <v>0.18040621266427714</v>
      </c>
      <c r="P4" s="7">
        <f>K4+M4+O4</f>
        <v>0.35965149568314503</v>
      </c>
      <c r="Q4" s="17">
        <v>93</v>
      </c>
      <c r="R4" s="33">
        <f t="shared" ref="R4:R15" si="6">(Q4-$Q$14)/($Q$15-$Q$14)</f>
        <v>0.71794871794871795</v>
      </c>
      <c r="S4" s="17">
        <v>29.1</v>
      </c>
      <c r="T4" s="33">
        <f t="shared" ref="T4:T15" si="7">($S$15-S4)/($S$15-$S$14)</f>
        <v>0.18390804597701127</v>
      </c>
      <c r="U4" s="17">
        <v>2996</v>
      </c>
      <c r="V4" s="30">
        <f t="shared" ref="V4:V15" si="8">(U4-$U$14)/($U$15-$U$14)</f>
        <v>0.44149720011788979</v>
      </c>
      <c r="W4" s="17">
        <f>R4+T4+V4</f>
        <v>1.343353964043619</v>
      </c>
      <c r="X4" s="17">
        <v>1.7</v>
      </c>
      <c r="Y4" s="33">
        <f t="shared" ref="Y4:Y15" si="9">(X4-$X$14)/($X$15-$X$14)</f>
        <v>7.0588235294117632E-2</v>
      </c>
      <c r="Z4" s="17">
        <v>3.79</v>
      </c>
      <c r="AA4" s="33">
        <f t="shared" ref="AA4:AA15" si="10">(Z4-$Z$14)/($Z$15-$Z$14)</f>
        <v>4.4361304115446289E-2</v>
      </c>
      <c r="AB4" s="17">
        <v>81</v>
      </c>
      <c r="AC4" s="30">
        <f t="shared" ref="AC4:AC15" si="11">(AB4-$AB$14)/($AB$15-$AB$14)</f>
        <v>0.71052631578947367</v>
      </c>
      <c r="AD4" s="5">
        <f>Y4+AA4+AC4</f>
        <v>0.82547585519903754</v>
      </c>
      <c r="AF4" s="64">
        <f>I4+P4+W4+AD4</f>
        <v>4.5284813149258021</v>
      </c>
      <c r="AP4" s="66"/>
      <c r="AQ4" s="66"/>
      <c r="AR4" s="66"/>
      <c r="AS4" s="66"/>
      <c r="AT4" s="66"/>
      <c r="AU4" s="66"/>
      <c r="AV4" s="66"/>
      <c r="AW4" s="66"/>
      <c r="AX4" s="66"/>
      <c r="AY4" s="66"/>
      <c r="AZ4" s="66"/>
      <c r="BA4" s="66"/>
      <c r="BB4" s="66"/>
      <c r="BC4" s="66"/>
      <c r="BD4" s="66"/>
      <c r="BE4" s="66"/>
      <c r="BF4" s="66"/>
      <c r="BG4" s="66"/>
      <c r="BH4" s="66"/>
      <c r="BI4" s="66"/>
    </row>
    <row r="5" spans="1:61" x14ac:dyDescent="0.3">
      <c r="A5" s="9" t="s">
        <v>19</v>
      </c>
      <c r="B5" s="10" t="s">
        <v>20</v>
      </c>
      <c r="C5" s="12">
        <v>2470</v>
      </c>
      <c r="D5" s="5">
        <f t="shared" si="0"/>
        <v>4.3461193360251234E-2</v>
      </c>
      <c r="E5" s="7">
        <v>82</v>
      </c>
      <c r="F5" s="5">
        <f t="shared" si="1"/>
        <v>0.98795180722891562</v>
      </c>
      <c r="G5" s="7">
        <v>2857.88</v>
      </c>
      <c r="H5" s="5">
        <f t="shared" si="2"/>
        <v>0.84671203455885025</v>
      </c>
      <c r="I5">
        <f t="shared" ref="I5:I15" si="12">D5+F5+H5</f>
        <v>1.8781250351480172</v>
      </c>
      <c r="J5" s="7">
        <v>120</v>
      </c>
      <c r="K5" s="5">
        <f t="shared" si="3"/>
        <v>0.94669299111549854</v>
      </c>
      <c r="L5" s="7">
        <v>4.5</v>
      </c>
      <c r="M5" s="5">
        <f t="shared" si="4"/>
        <v>0.19811320754716982</v>
      </c>
      <c r="N5">
        <v>151.5</v>
      </c>
      <c r="O5">
        <f t="shared" si="5"/>
        <v>0.89127837514934294</v>
      </c>
      <c r="P5" s="7">
        <f t="shared" ref="P5:P15" si="13">K5+M5+O5</f>
        <v>2.036084573812011</v>
      </c>
      <c r="Q5" s="7">
        <v>86.8</v>
      </c>
      <c r="R5">
        <f t="shared" si="6"/>
        <v>0.39999999999999986</v>
      </c>
      <c r="S5" s="7">
        <v>24.3</v>
      </c>
      <c r="T5">
        <f t="shared" si="7"/>
        <v>0.73563218390804586</v>
      </c>
      <c r="U5" s="7">
        <v>5417</v>
      </c>
      <c r="V5" s="5">
        <f t="shared" si="8"/>
        <v>0.79826112584733278</v>
      </c>
      <c r="W5" s="7">
        <f>R5+T5+V5</f>
        <v>1.9338933097553785</v>
      </c>
      <c r="X5" s="7">
        <v>5.5</v>
      </c>
      <c r="Y5">
        <f t="shared" si="9"/>
        <v>0.51764705882352946</v>
      </c>
      <c r="Z5" s="7">
        <v>9.2899999999999991</v>
      </c>
      <c r="AA5">
        <f t="shared" si="10"/>
        <v>0.33832175307322282</v>
      </c>
      <c r="AB5" s="7">
        <v>15</v>
      </c>
      <c r="AC5" s="5">
        <f t="shared" si="11"/>
        <v>0.13157894736842105</v>
      </c>
      <c r="AD5" s="5">
        <f t="shared" ref="AD5:AD15" si="14">Y5+AA5+AC5</f>
        <v>0.98754775926517335</v>
      </c>
      <c r="AF5" s="64">
        <f>I5+P5+W5+AD5</f>
        <v>6.8356506779805803</v>
      </c>
      <c r="AP5" s="66"/>
      <c r="AQ5" s="67"/>
      <c r="AR5" s="67"/>
      <c r="AS5" s="67"/>
      <c r="AT5" s="66"/>
      <c r="AU5" s="66"/>
      <c r="AV5" s="66"/>
      <c r="AW5" s="66"/>
      <c r="AX5" s="66"/>
      <c r="AY5" s="66"/>
      <c r="AZ5" s="66"/>
      <c r="BA5" s="66"/>
      <c r="BB5" s="66"/>
      <c r="BC5" s="67"/>
      <c r="BD5" s="67"/>
      <c r="BE5" s="67"/>
      <c r="BF5" s="68"/>
      <c r="BG5" s="68"/>
      <c r="BH5" s="68"/>
      <c r="BI5" s="66"/>
    </row>
    <row r="6" spans="1:61" x14ac:dyDescent="0.3">
      <c r="A6" s="9" t="s">
        <v>21</v>
      </c>
      <c r="B6" s="10" t="s">
        <v>22</v>
      </c>
      <c r="C6" s="12">
        <v>2652</v>
      </c>
      <c r="D6" s="5">
        <f t="shared" si="0"/>
        <v>4.8564378645132349E-2</v>
      </c>
      <c r="E6" s="7">
        <v>7</v>
      </c>
      <c r="F6" s="5">
        <f t="shared" si="1"/>
        <v>8.4337349397590355E-2</v>
      </c>
      <c r="G6" s="7">
        <v>4741.1899999999996</v>
      </c>
      <c r="H6" s="5">
        <f t="shared" si="2"/>
        <v>0.68815369292565653</v>
      </c>
      <c r="I6">
        <f t="shared" si="12"/>
        <v>0.82105542096837925</v>
      </c>
      <c r="J6" s="7">
        <v>307</v>
      </c>
      <c r="K6" s="5">
        <f t="shared" si="3"/>
        <v>0.76209279368213223</v>
      </c>
      <c r="L6" s="7">
        <v>2.7</v>
      </c>
      <c r="M6" s="5">
        <f t="shared" si="4"/>
        <v>2.8301886792452855E-2</v>
      </c>
      <c r="N6">
        <v>146.80000000000001</v>
      </c>
      <c r="O6">
        <f t="shared" si="5"/>
        <v>0.83512544802867406</v>
      </c>
      <c r="P6" s="7">
        <f t="shared" si="13"/>
        <v>1.625520128503259</v>
      </c>
      <c r="Q6" s="7">
        <v>94.4</v>
      </c>
      <c r="R6">
        <f t="shared" si="6"/>
        <v>0.78974358974359005</v>
      </c>
      <c r="S6" s="7">
        <v>26.4</v>
      </c>
      <c r="T6">
        <f t="shared" si="7"/>
        <v>0.49425287356321851</v>
      </c>
      <c r="U6" s="7">
        <v>4972</v>
      </c>
      <c r="V6" s="5">
        <f t="shared" si="8"/>
        <v>0.73268493958149128</v>
      </c>
      <c r="W6" s="7">
        <f t="shared" ref="W6:W15" si="15">R6+T6+V6</f>
        <v>2.0166814028882998</v>
      </c>
      <c r="X6" s="7">
        <v>2.5</v>
      </c>
      <c r="Y6">
        <f t="shared" si="9"/>
        <v>0.16470588235294117</v>
      </c>
      <c r="Z6" s="7">
        <v>7.02</v>
      </c>
      <c r="AA6">
        <f t="shared" si="10"/>
        <v>0.21699625868519506</v>
      </c>
      <c r="AB6" s="7">
        <v>16</v>
      </c>
      <c r="AC6" s="5">
        <f t="shared" si="11"/>
        <v>0.14035087719298245</v>
      </c>
      <c r="AD6" s="5">
        <f t="shared" si="14"/>
        <v>0.52205301823111872</v>
      </c>
      <c r="AF6" s="64">
        <f>I6+P6+W6+AD6</f>
        <v>4.9853099705910564</v>
      </c>
      <c r="AP6" s="66"/>
      <c r="AQ6" s="69"/>
      <c r="AR6" s="67"/>
      <c r="AS6" s="70"/>
      <c r="AT6" s="66"/>
      <c r="AU6" s="66"/>
      <c r="AV6" s="66"/>
      <c r="AW6" s="66"/>
      <c r="AX6" s="67"/>
      <c r="AY6" s="67"/>
      <c r="AZ6" s="67"/>
      <c r="BA6" s="66"/>
      <c r="BB6" s="66"/>
      <c r="BC6" s="67"/>
      <c r="BD6" s="70"/>
      <c r="BE6" s="70"/>
      <c r="BF6" s="70"/>
      <c r="BG6" s="70"/>
      <c r="BH6" s="70"/>
      <c r="BI6" s="66"/>
    </row>
    <row r="7" spans="1:61" x14ac:dyDescent="0.3">
      <c r="A7" s="9" t="s">
        <v>23</v>
      </c>
      <c r="B7" s="10" t="s">
        <v>24</v>
      </c>
      <c r="C7" s="12">
        <v>920</v>
      </c>
      <c r="D7" s="5">
        <f t="shared" si="0"/>
        <v>0</v>
      </c>
      <c r="E7" s="7">
        <v>35</v>
      </c>
      <c r="F7" s="5">
        <f t="shared" si="1"/>
        <v>0.42168674698795183</v>
      </c>
      <c r="G7" s="7">
        <v>1268.94</v>
      </c>
      <c r="H7" s="5">
        <f t="shared" si="2"/>
        <v>0.9804869793924923</v>
      </c>
      <c r="I7">
        <f t="shared" si="12"/>
        <v>1.4021737263804441</v>
      </c>
      <c r="J7" s="7">
        <v>110</v>
      </c>
      <c r="K7" s="5">
        <f t="shared" si="3"/>
        <v>0.95656465942744329</v>
      </c>
      <c r="L7" s="7">
        <v>2.9</v>
      </c>
      <c r="M7" s="5">
        <f t="shared" si="4"/>
        <v>4.716981132075472E-2</v>
      </c>
      <c r="N7">
        <v>160.6</v>
      </c>
      <c r="O7">
        <f t="shared" si="5"/>
        <v>1</v>
      </c>
      <c r="P7" s="7">
        <f t="shared" si="13"/>
        <v>2.0037344707481983</v>
      </c>
      <c r="Q7" s="7">
        <v>82.6</v>
      </c>
      <c r="R7">
        <f t="shared" si="6"/>
        <v>0.18461538461538432</v>
      </c>
      <c r="S7" s="7">
        <v>23.7</v>
      </c>
      <c r="T7">
        <f t="shared" si="7"/>
        <v>0.8045977011494253</v>
      </c>
      <c r="U7" s="7">
        <v>6267</v>
      </c>
      <c r="V7" s="5">
        <f t="shared" si="8"/>
        <v>0.92351900972590628</v>
      </c>
      <c r="W7" s="7">
        <f t="shared" si="15"/>
        <v>1.9127320954907159</v>
      </c>
      <c r="X7" s="7">
        <v>6.4</v>
      </c>
      <c r="Y7">
        <f t="shared" si="9"/>
        <v>0.623529411764706</v>
      </c>
      <c r="Z7" s="7">
        <v>6.4</v>
      </c>
      <c r="AA7">
        <f t="shared" si="10"/>
        <v>0.18385889898450028</v>
      </c>
      <c r="AB7" s="7">
        <v>0</v>
      </c>
      <c r="AC7" s="5">
        <f t="shared" si="11"/>
        <v>0</v>
      </c>
      <c r="AD7" s="5">
        <f t="shared" si="14"/>
        <v>0.80738831074920625</v>
      </c>
      <c r="AF7" s="64">
        <f>I7+P7+W7+AD7</f>
        <v>6.1260286033685647</v>
      </c>
      <c r="AP7" s="66"/>
      <c r="AQ7" s="69"/>
      <c r="AR7" s="67"/>
      <c r="AS7" s="70"/>
      <c r="AT7" s="66"/>
      <c r="AU7" s="66"/>
      <c r="AV7" s="66"/>
      <c r="AW7" s="66"/>
      <c r="AX7" s="69"/>
      <c r="AY7" s="67"/>
      <c r="AZ7" s="70"/>
      <c r="BA7" s="66"/>
      <c r="BB7" s="66"/>
      <c r="BC7" s="67"/>
      <c r="BD7" s="70"/>
      <c r="BE7" s="70"/>
      <c r="BF7" s="70"/>
      <c r="BG7" s="70"/>
      <c r="BH7" s="70"/>
      <c r="BI7" s="66"/>
    </row>
    <row r="8" spans="1:61" x14ac:dyDescent="0.3">
      <c r="A8" s="9" t="s">
        <v>25</v>
      </c>
      <c r="B8" s="10" t="s">
        <v>26</v>
      </c>
      <c r="C8" s="12">
        <v>4175</v>
      </c>
      <c r="D8" s="5">
        <f t="shared" si="0"/>
        <v>9.1268506056527587E-2</v>
      </c>
      <c r="E8" s="7">
        <v>0</v>
      </c>
      <c r="F8" s="5">
        <f t="shared" si="1"/>
        <v>0</v>
      </c>
      <c r="G8" s="7">
        <v>1037.17</v>
      </c>
      <c r="H8" s="5">
        <f t="shared" si="2"/>
        <v>1</v>
      </c>
      <c r="I8">
        <f t="shared" si="12"/>
        <v>1.0912685060565277</v>
      </c>
      <c r="J8" s="7">
        <v>66</v>
      </c>
      <c r="K8" s="5">
        <f t="shared" si="3"/>
        <v>1</v>
      </c>
      <c r="L8" s="7">
        <v>7.5</v>
      </c>
      <c r="M8" s="5">
        <f t="shared" si="4"/>
        <v>0.48113207547169812</v>
      </c>
      <c r="N8">
        <v>89.5</v>
      </c>
      <c r="O8">
        <f t="shared" si="5"/>
        <v>0.1505376344086021</v>
      </c>
      <c r="P8" s="7">
        <f t="shared" si="13"/>
        <v>1.6316697098803001</v>
      </c>
      <c r="Q8" s="7">
        <v>85.2</v>
      </c>
      <c r="R8">
        <f t="shared" si="6"/>
        <v>0.3179487179487181</v>
      </c>
      <c r="S8" s="7">
        <v>27</v>
      </c>
      <c r="T8">
        <f t="shared" si="7"/>
        <v>0.42528735632183906</v>
      </c>
      <c r="U8" s="7">
        <v>0</v>
      </c>
      <c r="V8" s="5">
        <f t="shared" si="8"/>
        <v>0</v>
      </c>
      <c r="W8" s="7">
        <f t="shared" si="15"/>
        <v>0.74323607427055716</v>
      </c>
      <c r="X8" s="7">
        <v>9.6</v>
      </c>
      <c r="Y8">
        <f t="shared" si="9"/>
        <v>1</v>
      </c>
      <c r="Z8" s="7">
        <v>21.67</v>
      </c>
      <c r="AA8">
        <f t="shared" si="10"/>
        <v>1</v>
      </c>
      <c r="AB8" s="7">
        <v>32</v>
      </c>
      <c r="AC8" s="5">
        <f t="shared" si="11"/>
        <v>0.2807017543859649</v>
      </c>
      <c r="AD8" s="5">
        <f t="shared" si="14"/>
        <v>2.2807017543859649</v>
      </c>
      <c r="AF8" s="64">
        <f>I8+P8+W8+AD8</f>
        <v>5.7468760445933498</v>
      </c>
      <c r="AP8" s="66"/>
      <c r="AQ8" s="69"/>
      <c r="AR8" s="67"/>
      <c r="AS8" s="70"/>
      <c r="AT8" s="66"/>
      <c r="AU8" s="66"/>
      <c r="AV8" s="66"/>
      <c r="AW8" s="66"/>
      <c r="AX8" s="69"/>
      <c r="AY8" s="67"/>
      <c r="AZ8" s="70"/>
      <c r="BA8" s="66"/>
      <c r="BB8" s="66"/>
      <c r="BC8" s="67"/>
      <c r="BD8" s="70"/>
      <c r="BE8" s="70"/>
      <c r="BF8" s="70"/>
      <c r="BG8" s="70"/>
      <c r="BH8" s="70"/>
      <c r="BI8" s="66"/>
    </row>
    <row r="9" spans="1:61" x14ac:dyDescent="0.3">
      <c r="A9" s="9" t="s">
        <v>27</v>
      </c>
      <c r="B9" s="10" t="s">
        <v>28</v>
      </c>
      <c r="C9" s="12">
        <v>2677</v>
      </c>
      <c r="D9" s="5">
        <f t="shared" si="0"/>
        <v>4.9265365634813818E-2</v>
      </c>
      <c r="E9" s="7">
        <v>0</v>
      </c>
      <c r="F9" s="5">
        <f t="shared" si="1"/>
        <v>0</v>
      </c>
      <c r="G9" s="7">
        <v>2122.84</v>
      </c>
      <c r="H9" s="5">
        <f t="shared" si="2"/>
        <v>0.90859601724574857</v>
      </c>
      <c r="I9">
        <f t="shared" si="12"/>
        <v>0.95786138288056244</v>
      </c>
      <c r="J9" s="7">
        <v>148</v>
      </c>
      <c r="K9" s="5">
        <f t="shared" si="3"/>
        <v>0.91905231984205327</v>
      </c>
      <c r="L9" s="7">
        <v>2.4</v>
      </c>
      <c r="M9" s="5">
        <f t="shared" si="4"/>
        <v>0</v>
      </c>
      <c r="N9">
        <v>147.80000000000001</v>
      </c>
      <c r="O9">
        <f t="shared" si="5"/>
        <v>0.847072879330944</v>
      </c>
      <c r="P9" s="7">
        <f t="shared" si="13"/>
        <v>1.7661251991729974</v>
      </c>
      <c r="Q9" s="7">
        <v>90.5</v>
      </c>
      <c r="R9">
        <f t="shared" si="6"/>
        <v>0.58974358974358976</v>
      </c>
      <c r="S9" s="7">
        <v>22.6</v>
      </c>
      <c r="T9">
        <f t="shared" si="7"/>
        <v>0.93103448275862055</v>
      </c>
      <c r="U9" s="7">
        <v>5049</v>
      </c>
      <c r="V9" s="5">
        <f t="shared" si="8"/>
        <v>0.74403183023872677</v>
      </c>
      <c r="W9" s="7">
        <f t="shared" si="15"/>
        <v>2.2648099027409372</v>
      </c>
      <c r="X9" s="7">
        <v>3</v>
      </c>
      <c r="Y9">
        <f t="shared" si="9"/>
        <v>0.22352941176470587</v>
      </c>
      <c r="Z9" s="7">
        <v>2.96</v>
      </c>
      <c r="AA9">
        <f t="shared" si="10"/>
        <v>0</v>
      </c>
      <c r="AB9" s="7">
        <v>41</v>
      </c>
      <c r="AC9" s="5">
        <f t="shared" si="11"/>
        <v>0.35964912280701755</v>
      </c>
      <c r="AD9" s="5">
        <f t="shared" si="14"/>
        <v>0.58317853457172342</v>
      </c>
      <c r="AF9" s="64">
        <f>I9+P9+W9+AD9</f>
        <v>5.5719750193662199</v>
      </c>
      <c r="AP9" s="66"/>
      <c r="AQ9" s="69"/>
      <c r="AR9" s="67"/>
      <c r="AS9" s="70"/>
      <c r="AT9" s="66"/>
      <c r="AU9" s="66"/>
      <c r="AV9" s="66"/>
      <c r="AW9" s="66"/>
      <c r="AX9" s="69"/>
      <c r="AY9" s="67"/>
      <c r="AZ9" s="70"/>
      <c r="BA9" s="66"/>
      <c r="BB9" s="66"/>
      <c r="BC9" s="67"/>
      <c r="BD9" s="70"/>
      <c r="BE9" s="70"/>
      <c r="BF9" s="70"/>
      <c r="BG9" s="70"/>
      <c r="BH9" s="70"/>
      <c r="BI9" s="66"/>
    </row>
    <row r="10" spans="1:61" x14ac:dyDescent="0.3">
      <c r="A10" s="9" t="s">
        <v>29</v>
      </c>
      <c r="B10" s="10" t="s">
        <v>30</v>
      </c>
      <c r="C10" s="12">
        <v>5680</v>
      </c>
      <c r="D10" s="5">
        <f t="shared" si="0"/>
        <v>0.13346792283535217</v>
      </c>
      <c r="E10" s="7">
        <v>73</v>
      </c>
      <c r="F10" s="5">
        <f t="shared" si="1"/>
        <v>0.87951807228915657</v>
      </c>
      <c r="G10" s="7">
        <v>1677.22</v>
      </c>
      <c r="H10" s="5">
        <f t="shared" si="2"/>
        <v>0.94611335013230669</v>
      </c>
      <c r="I10">
        <f t="shared" si="12"/>
        <v>1.9590993452568155</v>
      </c>
      <c r="J10" s="7">
        <v>109</v>
      </c>
      <c r="K10" s="5">
        <f t="shared" si="3"/>
        <v>0.95755182625863766</v>
      </c>
      <c r="L10" s="7">
        <v>4.7</v>
      </c>
      <c r="M10" s="5">
        <f t="shared" si="4"/>
        <v>0.21698113207547173</v>
      </c>
      <c r="N10">
        <v>136.30000000000001</v>
      </c>
      <c r="O10">
        <f t="shared" si="5"/>
        <v>0.70967741935483886</v>
      </c>
      <c r="P10" s="7">
        <f t="shared" si="13"/>
        <v>1.8842103776889481</v>
      </c>
      <c r="Q10" s="7">
        <v>89.9</v>
      </c>
      <c r="R10">
        <f t="shared" si="6"/>
        <v>0.55897435897435932</v>
      </c>
      <c r="S10" s="7">
        <v>23.1</v>
      </c>
      <c r="T10">
        <f t="shared" si="7"/>
        <v>0.87356321839080442</v>
      </c>
      <c r="U10" s="7">
        <v>6786</v>
      </c>
      <c r="V10" s="5">
        <f t="shared" si="8"/>
        <v>1</v>
      </c>
      <c r="W10" s="7">
        <f t="shared" si="15"/>
        <v>2.4325375773651636</v>
      </c>
      <c r="X10" s="7">
        <v>4.4000000000000004</v>
      </c>
      <c r="Y10">
        <f t="shared" si="9"/>
        <v>0.38823529411764707</v>
      </c>
      <c r="Z10" s="7">
        <v>7.35</v>
      </c>
      <c r="AA10">
        <f t="shared" si="10"/>
        <v>0.23463388562266166</v>
      </c>
      <c r="AB10" s="7">
        <v>9</v>
      </c>
      <c r="AC10" s="5">
        <f t="shared" si="11"/>
        <v>7.8947368421052627E-2</v>
      </c>
      <c r="AD10" s="5">
        <f t="shared" si="14"/>
        <v>0.70181654816136141</v>
      </c>
      <c r="AF10" s="64">
        <f>I10+P10+W10+AD10</f>
        <v>6.9776638484722886</v>
      </c>
      <c r="AP10" s="66"/>
      <c r="AQ10" s="69"/>
      <c r="AR10" s="67"/>
      <c r="AS10" s="70"/>
      <c r="AT10" s="66"/>
      <c r="AU10" s="66"/>
      <c r="AV10" s="66"/>
      <c r="AW10" s="66"/>
      <c r="AX10" s="69"/>
      <c r="AY10" s="67"/>
      <c r="AZ10" s="70"/>
      <c r="BA10" s="66"/>
      <c r="BB10" s="66"/>
      <c r="BC10" s="67"/>
      <c r="BD10" s="70"/>
      <c r="BE10" s="70"/>
      <c r="BF10" s="70"/>
      <c r="BG10" s="70"/>
      <c r="BH10" s="70"/>
      <c r="BI10" s="66"/>
    </row>
    <row r="11" spans="1:61" x14ac:dyDescent="0.3">
      <c r="A11" s="9" t="s">
        <v>31</v>
      </c>
      <c r="B11" s="10" t="s">
        <v>32</v>
      </c>
      <c r="C11" s="12">
        <v>2671</v>
      </c>
      <c r="D11" s="5">
        <f t="shared" si="0"/>
        <v>4.9097128757290262E-2</v>
      </c>
      <c r="E11" s="7">
        <v>30</v>
      </c>
      <c r="F11" s="5">
        <f t="shared" si="1"/>
        <v>0.36144578313253012</v>
      </c>
      <c r="G11" s="7">
        <v>1752.77</v>
      </c>
      <c r="H11" s="5">
        <f t="shared" si="2"/>
        <v>0.93975269643727621</v>
      </c>
      <c r="I11">
        <f t="shared" si="12"/>
        <v>1.3502956083270967</v>
      </c>
      <c r="J11" s="7">
        <v>107</v>
      </c>
      <c r="K11" s="5">
        <f t="shared" si="3"/>
        <v>0.95952615992102663</v>
      </c>
      <c r="L11" s="7">
        <v>13</v>
      </c>
      <c r="M11" s="5">
        <f t="shared" si="4"/>
        <v>1</v>
      </c>
      <c r="N11">
        <v>76.900000000000006</v>
      </c>
      <c r="O11">
        <f t="shared" si="5"/>
        <v>0</v>
      </c>
      <c r="P11" s="7">
        <f t="shared" si="13"/>
        <v>1.9595261599210265</v>
      </c>
      <c r="Q11" s="7">
        <v>84.3</v>
      </c>
      <c r="R11">
        <f t="shared" si="6"/>
        <v>0.27179487179487166</v>
      </c>
      <c r="S11" s="7">
        <v>22.7</v>
      </c>
      <c r="T11">
        <f t="shared" si="7"/>
        <v>0.91954022988505757</v>
      </c>
      <c r="U11" s="7">
        <v>0</v>
      </c>
      <c r="V11" s="5">
        <f t="shared" si="8"/>
        <v>0</v>
      </c>
      <c r="W11" s="7">
        <f t="shared" si="15"/>
        <v>1.1913351016799292</v>
      </c>
      <c r="X11" s="7">
        <v>3.6</v>
      </c>
      <c r="Y11">
        <f t="shared" si="9"/>
        <v>0.29411764705882354</v>
      </c>
      <c r="Z11" s="7">
        <v>17.059999999999999</v>
      </c>
      <c r="AA11">
        <f t="shared" si="10"/>
        <v>0.75360769641902714</v>
      </c>
      <c r="AB11" s="7">
        <v>18</v>
      </c>
      <c r="AC11" s="5">
        <f t="shared" si="11"/>
        <v>0.15789473684210525</v>
      </c>
      <c r="AD11" s="5">
        <f t="shared" si="14"/>
        <v>1.2056200803199559</v>
      </c>
      <c r="AF11" s="64">
        <f>I11+P11+W11+AD11</f>
        <v>5.7067769502480079</v>
      </c>
      <c r="AP11" s="66"/>
      <c r="AQ11" s="69"/>
      <c r="AR11" s="67"/>
      <c r="AS11" s="70"/>
      <c r="AT11" s="66"/>
      <c r="AU11" s="66"/>
      <c r="AV11" s="66"/>
      <c r="AW11" s="66"/>
      <c r="AX11" s="69"/>
      <c r="AY11" s="67"/>
      <c r="AZ11" s="70"/>
      <c r="BA11" s="66"/>
      <c r="BB11" s="66"/>
      <c r="BC11" s="67"/>
      <c r="BD11" s="70"/>
      <c r="BE11" s="70"/>
      <c r="BF11" s="70"/>
      <c r="BG11" s="70"/>
      <c r="BH11" s="70"/>
      <c r="BI11" s="66"/>
    </row>
    <row r="12" spans="1:61" x14ac:dyDescent="0.3">
      <c r="A12" s="9" t="s">
        <v>33</v>
      </c>
      <c r="B12" s="10" t="s">
        <v>34</v>
      </c>
      <c r="C12" s="12">
        <v>29059</v>
      </c>
      <c r="D12" s="5">
        <f t="shared" si="0"/>
        <v>0.78900291610587703</v>
      </c>
      <c r="E12" s="7">
        <v>56</v>
      </c>
      <c r="F12" s="5">
        <f t="shared" si="1"/>
        <v>0.67469879518072284</v>
      </c>
      <c r="G12" s="7">
        <v>12131.37</v>
      </c>
      <c r="H12" s="5">
        <f t="shared" si="2"/>
        <v>6.5964735626648438E-2</v>
      </c>
      <c r="I12">
        <f t="shared" si="12"/>
        <v>1.5296664469132482</v>
      </c>
      <c r="J12" s="7">
        <v>783</v>
      </c>
      <c r="K12" s="5">
        <f t="shared" si="3"/>
        <v>0.29220138203356366</v>
      </c>
      <c r="L12" s="7">
        <v>4</v>
      </c>
      <c r="M12" s="5">
        <f t="shared" si="4"/>
        <v>0.15094339622641512</v>
      </c>
      <c r="N12">
        <v>102.9</v>
      </c>
      <c r="O12">
        <f t="shared" si="5"/>
        <v>0.31063321385902037</v>
      </c>
      <c r="P12" s="7">
        <f t="shared" si="13"/>
        <v>0.7537779921189991</v>
      </c>
      <c r="Q12" s="7">
        <v>98.5</v>
      </c>
      <c r="R12">
        <f t="shared" si="6"/>
        <v>1</v>
      </c>
      <c r="S12" s="7">
        <v>30.7</v>
      </c>
      <c r="T12">
        <f t="shared" si="7"/>
        <v>0</v>
      </c>
      <c r="U12" s="7">
        <v>2280</v>
      </c>
      <c r="V12" s="5">
        <f t="shared" si="8"/>
        <v>0.33598585322723251</v>
      </c>
      <c r="W12" s="7">
        <f t="shared" si="15"/>
        <v>1.3359858532272324</v>
      </c>
      <c r="X12" s="7">
        <v>1.1000000000000001</v>
      </c>
      <c r="Y12">
        <f t="shared" si="9"/>
        <v>0</v>
      </c>
      <c r="Z12" s="7">
        <v>5.99</v>
      </c>
      <c r="AA12">
        <f t="shared" si="10"/>
        <v>0.16194548369855694</v>
      </c>
      <c r="AB12" s="7">
        <v>114</v>
      </c>
      <c r="AC12" s="5">
        <f t="shared" si="11"/>
        <v>1</v>
      </c>
      <c r="AD12" s="5">
        <f t="shared" si="14"/>
        <v>1.161945483698557</v>
      </c>
      <c r="AF12" s="64">
        <f>I12+P12+W12+AD12</f>
        <v>4.7813757759580362</v>
      </c>
      <c r="AP12" s="66"/>
      <c r="AQ12" s="69"/>
      <c r="AR12" s="67"/>
      <c r="AS12" s="70"/>
      <c r="AT12" s="66"/>
      <c r="AU12" s="66"/>
      <c r="AV12" s="66"/>
      <c r="AW12" s="66"/>
      <c r="AX12" s="69"/>
      <c r="AY12" s="67"/>
      <c r="AZ12" s="70"/>
      <c r="BA12" s="66"/>
      <c r="BB12" s="66"/>
      <c r="BC12" s="67"/>
      <c r="BD12" s="70"/>
      <c r="BE12" s="70"/>
      <c r="BF12" s="70"/>
      <c r="BG12" s="70"/>
      <c r="BH12" s="70"/>
      <c r="BI12" s="66"/>
    </row>
    <row r="13" spans="1:61" ht="15" thickBot="1" x14ac:dyDescent="0.35">
      <c r="A13" s="9" t="s">
        <v>35</v>
      </c>
      <c r="B13" s="10" t="s">
        <v>36</v>
      </c>
      <c r="C13" s="13">
        <v>3123</v>
      </c>
      <c r="D13" s="6">
        <f t="shared" si="0"/>
        <v>6.1770973530731271E-2</v>
      </c>
      <c r="E13" s="8">
        <v>11</v>
      </c>
      <c r="F13" s="6">
        <f t="shared" si="1"/>
        <v>0.13253012048192772</v>
      </c>
      <c r="G13" s="7">
        <v>2992.01</v>
      </c>
      <c r="H13" s="5">
        <f t="shared" si="2"/>
        <v>0.8354194537499231</v>
      </c>
      <c r="I13">
        <f t="shared" si="12"/>
        <v>1.0297205477625822</v>
      </c>
      <c r="J13" s="8">
        <v>194</v>
      </c>
      <c r="K13" s="6">
        <f t="shared" si="3"/>
        <v>0.87364264560710758</v>
      </c>
      <c r="L13" s="7">
        <v>6.6</v>
      </c>
      <c r="M13" s="5">
        <f t="shared" si="4"/>
        <v>0.39622641509433959</v>
      </c>
      <c r="N13">
        <v>148.4</v>
      </c>
      <c r="O13">
        <f t="shared" si="5"/>
        <v>0.85424133811230596</v>
      </c>
      <c r="P13" s="7">
        <f t="shared" si="13"/>
        <v>2.1241103988137531</v>
      </c>
      <c r="Q13" s="7">
        <v>79</v>
      </c>
      <c r="R13">
        <f t="shared" si="6"/>
        <v>0</v>
      </c>
      <c r="S13" s="7">
        <v>22</v>
      </c>
      <c r="T13">
        <f t="shared" si="7"/>
        <v>1</v>
      </c>
      <c r="U13" s="7">
        <v>6382</v>
      </c>
      <c r="V13" s="5">
        <f t="shared" si="8"/>
        <v>0.9404656646035956</v>
      </c>
      <c r="W13" s="8">
        <f t="shared" si="15"/>
        <v>1.9404656646035956</v>
      </c>
      <c r="X13" s="7">
        <v>3.1</v>
      </c>
      <c r="Y13">
        <f t="shared" si="9"/>
        <v>0.23529411764705882</v>
      </c>
      <c r="Z13" s="7">
        <v>9.44</v>
      </c>
      <c r="AA13">
        <f t="shared" si="10"/>
        <v>0.34633885622661675</v>
      </c>
      <c r="AB13" s="8">
        <v>24</v>
      </c>
      <c r="AC13" s="6">
        <f t="shared" si="11"/>
        <v>0.21052631578947367</v>
      </c>
      <c r="AD13" s="5">
        <f t="shared" si="14"/>
        <v>0.7921592896631493</v>
      </c>
      <c r="AF13" s="65">
        <f>I13+P13+W13+AD13</f>
        <v>5.8864559008430799</v>
      </c>
      <c r="AP13" s="66"/>
      <c r="AQ13" s="69"/>
      <c r="AR13" s="67"/>
      <c r="AS13" s="70"/>
      <c r="AT13" s="66"/>
      <c r="AU13" s="66"/>
      <c r="AV13" s="66"/>
      <c r="AW13" s="66"/>
      <c r="AX13" s="69"/>
      <c r="AY13" s="67"/>
      <c r="AZ13" s="70"/>
      <c r="BA13" s="66"/>
      <c r="BB13" s="66"/>
      <c r="BC13" s="67"/>
      <c r="BD13" s="70"/>
      <c r="BE13" s="70"/>
      <c r="BF13" s="70"/>
      <c r="BG13" s="70"/>
      <c r="BH13" s="70"/>
      <c r="BI13" s="66"/>
    </row>
    <row r="14" spans="1:61" x14ac:dyDescent="0.3">
      <c r="B14" t="s">
        <v>37</v>
      </c>
      <c r="C14" s="14">
        <f>MIN(C4:C13)</f>
        <v>920</v>
      </c>
      <c r="D14" s="15">
        <f t="shared" si="0"/>
        <v>0</v>
      </c>
      <c r="E14" s="17">
        <f>MIN(E4:E13)</f>
        <v>0</v>
      </c>
      <c r="F14" s="15">
        <f t="shared" si="1"/>
        <v>0</v>
      </c>
      <c r="G14" s="17">
        <f>MIN(G4:G13)</f>
        <v>1037.17</v>
      </c>
      <c r="H14" s="15">
        <f t="shared" si="2"/>
        <v>1</v>
      </c>
      <c r="I14" s="21">
        <f t="shared" si="12"/>
        <v>1</v>
      </c>
      <c r="J14" s="12">
        <f>MIN(J4:J13)</f>
        <v>66</v>
      </c>
      <c r="K14" s="18">
        <f t="shared" si="3"/>
        <v>1</v>
      </c>
      <c r="L14" s="17">
        <f>MIN(L4:L13)</f>
        <v>2.4</v>
      </c>
      <c r="M14" s="15">
        <f t="shared" si="4"/>
        <v>0</v>
      </c>
      <c r="N14" s="17">
        <f>MIN(N4:N13)</f>
        <v>76.900000000000006</v>
      </c>
      <c r="O14" s="23">
        <f t="shared" si="5"/>
        <v>0</v>
      </c>
      <c r="P14" s="31">
        <f t="shared" si="13"/>
        <v>1</v>
      </c>
      <c r="Q14" s="17">
        <f>MIN(Q4:Q13)</f>
        <v>79</v>
      </c>
      <c r="R14" s="23">
        <f t="shared" si="6"/>
        <v>0</v>
      </c>
      <c r="S14" s="17">
        <f>MIN(S4:S13)</f>
        <v>22</v>
      </c>
      <c r="T14" s="23">
        <f t="shared" si="7"/>
        <v>1</v>
      </c>
      <c r="U14" s="17">
        <f>MIN(U4:U13)</f>
        <v>0</v>
      </c>
      <c r="V14" s="15">
        <f t="shared" si="8"/>
        <v>0</v>
      </c>
      <c r="W14" s="31">
        <f t="shared" si="15"/>
        <v>1</v>
      </c>
      <c r="X14" s="17">
        <f>MIN(X4:X13)</f>
        <v>1.1000000000000001</v>
      </c>
      <c r="Y14" s="23">
        <f t="shared" si="9"/>
        <v>0</v>
      </c>
      <c r="Z14" s="17">
        <f>MIN(Z4:Z13)</f>
        <v>2.96</v>
      </c>
      <c r="AA14" s="23">
        <f t="shared" si="10"/>
        <v>0</v>
      </c>
      <c r="AB14" s="17">
        <f>MIN(AB4:AB13)</f>
        <v>0</v>
      </c>
      <c r="AC14" s="15">
        <f t="shared" si="11"/>
        <v>0</v>
      </c>
      <c r="AD14" s="21">
        <f t="shared" si="14"/>
        <v>0</v>
      </c>
      <c r="AP14" s="66"/>
      <c r="AQ14" s="69"/>
      <c r="AR14" s="67"/>
      <c r="AS14" s="70"/>
      <c r="AT14" s="66"/>
      <c r="AU14" s="66"/>
      <c r="AV14" s="66"/>
      <c r="AW14" s="66"/>
      <c r="AX14" s="69"/>
      <c r="AY14" s="67"/>
      <c r="AZ14" s="70"/>
      <c r="BA14" s="66"/>
      <c r="BB14" s="66"/>
      <c r="BC14" s="67"/>
      <c r="BD14" s="70"/>
      <c r="BE14" s="70"/>
      <c r="BF14" s="70"/>
      <c r="BG14" s="70"/>
      <c r="BH14" s="70"/>
      <c r="BI14" s="66"/>
    </row>
    <row r="15" spans="1:61" ht="15" thickBot="1" x14ac:dyDescent="0.35">
      <c r="B15" t="s">
        <v>38</v>
      </c>
      <c r="C15" s="13">
        <f>MAX(C4:C13)</f>
        <v>36584</v>
      </c>
      <c r="D15" s="16">
        <f t="shared" si="0"/>
        <v>1</v>
      </c>
      <c r="E15" s="8">
        <f>MAX(E4:E13)</f>
        <v>83</v>
      </c>
      <c r="F15" s="16">
        <f t="shared" si="1"/>
        <v>1</v>
      </c>
      <c r="G15" s="8">
        <f>MAX(G4:G13)</f>
        <v>12914.88</v>
      </c>
      <c r="H15" s="16">
        <f t="shared" si="2"/>
        <v>0</v>
      </c>
      <c r="I15" s="22">
        <f t="shared" si="12"/>
        <v>2</v>
      </c>
      <c r="J15" s="13">
        <f>MAX(J4:J13)</f>
        <v>1079</v>
      </c>
      <c r="K15" s="16">
        <f t="shared" si="3"/>
        <v>0</v>
      </c>
      <c r="L15" s="8">
        <f>MAX(L4:L13)</f>
        <v>13</v>
      </c>
      <c r="M15" s="16">
        <f t="shared" si="4"/>
        <v>1</v>
      </c>
      <c r="N15" s="8">
        <f>MAX(N4:N13)</f>
        <v>160.6</v>
      </c>
      <c r="O15" s="24">
        <f t="shared" si="5"/>
        <v>1</v>
      </c>
      <c r="P15" s="32">
        <f t="shared" si="13"/>
        <v>2</v>
      </c>
      <c r="Q15" s="8">
        <f>MAX(Q4:Q13)</f>
        <v>98.5</v>
      </c>
      <c r="R15" s="24">
        <f t="shared" si="6"/>
        <v>1</v>
      </c>
      <c r="S15" s="8">
        <f>MAX(S4:S13)</f>
        <v>30.7</v>
      </c>
      <c r="T15" s="24">
        <f t="shared" si="7"/>
        <v>0</v>
      </c>
      <c r="U15" s="8">
        <f>MAX(U4:U13)</f>
        <v>6786</v>
      </c>
      <c r="V15" s="16">
        <f t="shared" si="8"/>
        <v>1</v>
      </c>
      <c r="W15" s="32">
        <f t="shared" si="15"/>
        <v>2</v>
      </c>
      <c r="X15" s="8">
        <f>MAX(X4:X13)</f>
        <v>9.6</v>
      </c>
      <c r="Y15" s="24">
        <f t="shared" si="9"/>
        <v>1</v>
      </c>
      <c r="Z15" s="8">
        <f>MAX(Z4:Z13)</f>
        <v>21.67</v>
      </c>
      <c r="AA15" s="24">
        <f t="shared" si="10"/>
        <v>1</v>
      </c>
      <c r="AB15" s="8">
        <f>MAX(AB4:AB13)</f>
        <v>114</v>
      </c>
      <c r="AC15" s="16">
        <f t="shared" si="11"/>
        <v>1</v>
      </c>
      <c r="AD15" s="22">
        <f t="shared" si="14"/>
        <v>3</v>
      </c>
      <c r="AP15" s="66"/>
      <c r="AQ15" s="69"/>
      <c r="AR15" s="67"/>
      <c r="AS15" s="70"/>
      <c r="AT15" s="66"/>
      <c r="AU15" s="66"/>
      <c r="AV15" s="66"/>
      <c r="AW15" s="66"/>
      <c r="AX15" s="69"/>
      <c r="AY15" s="67"/>
      <c r="AZ15" s="70"/>
      <c r="BA15" s="66"/>
      <c r="BB15" s="66"/>
      <c r="BC15" s="67"/>
      <c r="BD15" s="70"/>
      <c r="BE15" s="70"/>
      <c r="BF15" s="70"/>
      <c r="BG15" s="70"/>
      <c r="BH15" s="70"/>
      <c r="BI15" s="66"/>
    </row>
    <row r="16" spans="1:61" x14ac:dyDescent="0.3">
      <c r="C16" s="20"/>
      <c r="D16" s="20"/>
      <c r="E16" s="20"/>
      <c r="F16" s="20"/>
      <c r="G16" s="20"/>
      <c r="H16" s="20"/>
      <c r="J16" s="20"/>
      <c r="K16" s="20"/>
      <c r="L16" s="20"/>
      <c r="M16" s="20"/>
      <c r="N16" s="20"/>
      <c r="O16" s="20"/>
      <c r="P16" s="20"/>
      <c r="Q16" s="20"/>
      <c r="X16" s="20"/>
      <c r="Z16" s="20"/>
      <c r="AB16" s="20"/>
      <c r="AP16" s="66"/>
      <c r="AQ16" s="66"/>
      <c r="AR16" s="66"/>
      <c r="AS16" s="66"/>
      <c r="AT16" s="66"/>
      <c r="AU16" s="66"/>
      <c r="AV16" s="66"/>
      <c r="AW16" s="66"/>
      <c r="AX16" s="69"/>
      <c r="AY16" s="67"/>
      <c r="AZ16" s="70"/>
      <c r="BA16" s="66"/>
      <c r="BB16" s="66"/>
      <c r="BC16" s="66"/>
      <c r="BD16" s="66"/>
      <c r="BE16" s="66"/>
      <c r="BF16" s="66"/>
      <c r="BG16" s="66"/>
      <c r="BH16" s="66"/>
      <c r="BI16" s="66"/>
    </row>
    <row r="17" spans="1:61" x14ac:dyDescent="0.3">
      <c r="AP17" s="66"/>
      <c r="AQ17" s="66"/>
      <c r="AR17" s="66"/>
      <c r="AS17" s="66"/>
      <c r="AT17" s="66"/>
      <c r="AU17" s="66"/>
      <c r="AV17" s="66"/>
      <c r="AW17" s="66"/>
      <c r="AX17" s="66"/>
      <c r="AY17" s="66"/>
      <c r="AZ17" s="66"/>
      <c r="BA17" s="66"/>
      <c r="BB17" s="66"/>
      <c r="BC17" s="66"/>
      <c r="BD17" s="66"/>
      <c r="BE17" s="66"/>
      <c r="BF17" s="66"/>
      <c r="BG17" s="66"/>
      <c r="BH17" s="66"/>
      <c r="BI17" s="66"/>
    </row>
    <row r="18" spans="1:61" x14ac:dyDescent="0.3">
      <c r="AP18" s="66"/>
      <c r="AQ18" s="66"/>
      <c r="AR18" s="66"/>
      <c r="AS18" s="66"/>
      <c r="AT18" s="66"/>
      <c r="AU18" s="66"/>
      <c r="AV18" s="66"/>
      <c r="AW18" s="66"/>
      <c r="AX18" s="66"/>
      <c r="AY18" s="66"/>
      <c r="AZ18" s="66"/>
      <c r="BA18" s="66"/>
      <c r="BB18" s="66"/>
      <c r="BC18" s="66"/>
      <c r="BD18" s="66"/>
      <c r="BE18" s="66"/>
      <c r="BF18" s="66"/>
      <c r="BG18" s="66"/>
      <c r="BH18" s="66"/>
      <c r="BI18" s="66"/>
    </row>
    <row r="19" spans="1:61" x14ac:dyDescent="0.3">
      <c r="AP19" s="66"/>
      <c r="AQ19" s="66"/>
      <c r="AR19" s="66"/>
      <c r="AS19" s="66"/>
      <c r="AT19" s="66"/>
      <c r="AU19" s="66"/>
      <c r="AV19" s="66"/>
      <c r="AW19" s="66"/>
      <c r="AX19" s="66"/>
      <c r="AY19" s="66"/>
      <c r="AZ19" s="66"/>
      <c r="BA19" s="66"/>
      <c r="BB19" s="66"/>
      <c r="BC19" s="66"/>
      <c r="BD19" s="66"/>
      <c r="BE19" s="66"/>
      <c r="BF19" s="66"/>
      <c r="BG19" s="66"/>
      <c r="BH19" s="66"/>
      <c r="BI19" s="66"/>
    </row>
    <row r="20" spans="1:61" x14ac:dyDescent="0.3">
      <c r="AP20" s="66"/>
      <c r="AQ20" s="66"/>
      <c r="AR20" s="66"/>
      <c r="AS20" s="66"/>
      <c r="AT20" s="66"/>
      <c r="AU20" s="66"/>
      <c r="AV20" s="66"/>
      <c r="AW20" s="66"/>
      <c r="AX20" s="66"/>
      <c r="AY20" s="66"/>
      <c r="AZ20" s="66"/>
      <c r="BA20" s="66"/>
      <c r="BB20" s="66"/>
      <c r="BC20" s="66"/>
      <c r="BD20" s="66"/>
      <c r="BE20" s="66"/>
      <c r="BF20" s="66"/>
      <c r="BG20" s="66"/>
      <c r="BH20" s="66"/>
      <c r="BI20" s="66"/>
    </row>
    <row r="21" spans="1:61" x14ac:dyDescent="0.3">
      <c r="A21" s="38"/>
      <c r="B21" s="38"/>
      <c r="C21" s="38"/>
      <c r="D21" s="38"/>
      <c r="E21" s="38"/>
      <c r="F21" s="38"/>
      <c r="G21" s="38"/>
      <c r="H21" s="38"/>
      <c r="I21" s="35"/>
      <c r="J21" s="38"/>
      <c r="K21" s="38"/>
      <c r="L21" s="38"/>
      <c r="M21" s="38"/>
      <c r="N21" s="38"/>
      <c r="O21" s="38"/>
      <c r="P21" s="35"/>
      <c r="Q21" s="38"/>
      <c r="R21" s="38"/>
      <c r="S21" s="38"/>
      <c r="T21" s="38"/>
      <c r="U21" s="38"/>
      <c r="V21" s="38"/>
      <c r="W21" s="35"/>
      <c r="X21" s="38"/>
      <c r="Y21" s="38"/>
      <c r="Z21" s="38"/>
      <c r="AA21" s="38"/>
      <c r="AB21" s="38"/>
      <c r="AC21" s="38"/>
      <c r="AD21" s="35"/>
      <c r="AP21" s="66"/>
      <c r="AQ21" s="66"/>
      <c r="AR21" s="66"/>
      <c r="AS21" s="66"/>
      <c r="AT21" s="66"/>
      <c r="AU21" s="66"/>
      <c r="AV21" s="66"/>
      <c r="AW21" s="66"/>
      <c r="AX21" s="66"/>
      <c r="AY21" s="66"/>
      <c r="AZ21" s="66"/>
      <c r="BA21" s="66"/>
      <c r="BB21" s="66"/>
      <c r="BC21" s="71"/>
      <c r="BD21" s="71"/>
      <c r="BE21" s="71"/>
      <c r="BF21" s="71"/>
      <c r="BG21" s="71"/>
      <c r="BH21" s="71"/>
      <c r="BI21" s="66"/>
    </row>
    <row r="22" spans="1:61" x14ac:dyDescent="0.3">
      <c r="A22" s="38"/>
      <c r="B22" s="38"/>
      <c r="C22" s="35"/>
      <c r="D22" s="37"/>
      <c r="E22" s="35"/>
      <c r="F22" s="37"/>
      <c r="G22" s="35"/>
      <c r="H22" s="37"/>
      <c r="I22" s="37"/>
      <c r="J22" s="35"/>
      <c r="K22" s="37"/>
      <c r="L22" s="35"/>
      <c r="M22" s="37"/>
      <c r="N22" s="35"/>
      <c r="O22" s="37"/>
      <c r="P22" s="37"/>
      <c r="Q22" s="35"/>
      <c r="R22" s="37"/>
      <c r="S22" s="35"/>
      <c r="T22" s="37"/>
      <c r="U22" s="35"/>
      <c r="V22" s="37"/>
      <c r="W22" s="37"/>
      <c r="X22" s="35"/>
      <c r="Y22" s="37"/>
      <c r="Z22" s="35"/>
      <c r="AA22" s="37"/>
      <c r="AB22" s="35"/>
      <c r="AC22" s="37"/>
      <c r="AD22" s="37"/>
      <c r="AP22" s="66"/>
      <c r="AQ22" s="66"/>
      <c r="AR22" s="66"/>
      <c r="AS22" s="66"/>
      <c r="AT22" s="66"/>
      <c r="AU22" s="66"/>
      <c r="AV22" s="66"/>
      <c r="AW22" s="66"/>
      <c r="AX22" s="66"/>
      <c r="AY22" s="66"/>
      <c r="AZ22" s="66"/>
      <c r="BA22" s="66"/>
      <c r="BB22" s="66"/>
      <c r="BC22" s="72"/>
      <c r="BD22" s="72"/>
      <c r="BE22" s="72"/>
      <c r="BF22" s="72"/>
      <c r="BG22" s="72"/>
      <c r="BH22" s="72"/>
      <c r="BI22" s="66"/>
    </row>
    <row r="23" spans="1:61" x14ac:dyDescent="0.3">
      <c r="A23" s="38"/>
      <c r="B23" s="38"/>
      <c r="C23" s="35"/>
      <c r="D23" s="37"/>
      <c r="E23" s="35"/>
      <c r="F23" s="37"/>
      <c r="G23" s="35"/>
      <c r="H23" s="37"/>
      <c r="I23" s="37"/>
      <c r="J23" s="35"/>
      <c r="K23" s="37"/>
      <c r="L23" s="35"/>
      <c r="M23" s="37"/>
      <c r="N23" s="35"/>
      <c r="O23" s="37"/>
      <c r="P23" s="37"/>
      <c r="Q23" s="35"/>
      <c r="R23" s="37"/>
      <c r="S23" s="35"/>
      <c r="T23" s="37"/>
      <c r="U23" s="35"/>
      <c r="V23" s="37"/>
      <c r="W23" s="37"/>
      <c r="X23" s="35"/>
      <c r="Y23" s="37"/>
      <c r="Z23" s="35"/>
      <c r="AA23" s="37"/>
      <c r="AB23" s="35"/>
      <c r="AC23" s="37"/>
      <c r="AD23" s="37"/>
      <c r="AP23" s="66"/>
      <c r="AQ23" s="66"/>
      <c r="AR23" s="66"/>
      <c r="AS23" s="66"/>
      <c r="AT23" s="66"/>
      <c r="AU23" s="66"/>
      <c r="AV23" s="66"/>
      <c r="AW23" s="66"/>
      <c r="AX23" s="66"/>
      <c r="AY23" s="66"/>
      <c r="AZ23" s="66"/>
      <c r="BA23" s="66"/>
      <c r="BB23" s="66"/>
      <c r="BC23" s="72"/>
      <c r="BD23" s="72"/>
      <c r="BE23" s="72"/>
      <c r="BF23" s="72"/>
      <c r="BG23" s="72"/>
      <c r="BH23" s="72"/>
      <c r="BI23" s="66"/>
    </row>
    <row r="24" spans="1:61" x14ac:dyDescent="0.3">
      <c r="C24" s="36"/>
      <c r="AP24" s="66"/>
      <c r="AQ24" s="66"/>
      <c r="AR24" s="67"/>
      <c r="AS24" s="70"/>
      <c r="AT24" s="66"/>
      <c r="AU24" s="66"/>
      <c r="AV24" s="66"/>
      <c r="AW24" s="66"/>
      <c r="AX24" s="66"/>
      <c r="AY24" s="66"/>
      <c r="AZ24" s="66"/>
      <c r="BA24" s="66"/>
      <c r="BB24" s="66"/>
      <c r="BC24" s="72"/>
      <c r="BD24" s="72"/>
      <c r="BE24" s="72"/>
      <c r="BF24" s="72"/>
      <c r="BG24" s="72"/>
      <c r="BH24" s="72"/>
      <c r="BI24" s="66"/>
    </row>
    <row r="25" spans="1:61" x14ac:dyDescent="0.3">
      <c r="C25" s="36"/>
      <c r="AP25" s="66"/>
      <c r="AQ25" s="66"/>
      <c r="AR25" s="67"/>
      <c r="AS25" s="70"/>
      <c r="AT25" s="66"/>
      <c r="AU25" s="66"/>
      <c r="AV25" s="66"/>
      <c r="AW25" s="66"/>
      <c r="AX25" s="66"/>
      <c r="AY25" s="66"/>
      <c r="AZ25" s="66"/>
      <c r="BA25" s="66"/>
      <c r="BB25" s="66"/>
      <c r="BC25" s="72"/>
      <c r="BD25" s="72"/>
      <c r="BE25" s="72"/>
      <c r="BF25" s="72"/>
      <c r="BG25" s="72"/>
      <c r="BH25" s="72"/>
      <c r="BI25" s="66"/>
    </row>
    <row r="26" spans="1:61" x14ac:dyDescent="0.3">
      <c r="C26" s="36"/>
      <c r="AP26" s="66"/>
      <c r="AQ26" s="66"/>
      <c r="AR26" s="67"/>
      <c r="AS26" s="70"/>
      <c r="AT26" s="66"/>
      <c r="AU26" s="66"/>
      <c r="AV26" s="66"/>
      <c r="AW26" s="66"/>
      <c r="AX26" s="66"/>
      <c r="AY26" s="66"/>
      <c r="AZ26" s="66"/>
      <c r="BA26" s="66"/>
      <c r="BB26" s="66"/>
      <c r="BC26" s="72"/>
      <c r="BD26" s="72"/>
      <c r="BE26" s="72"/>
      <c r="BF26" s="72"/>
      <c r="BG26" s="72"/>
      <c r="BH26" s="72"/>
      <c r="BI26" s="66"/>
    </row>
    <row r="27" spans="1:61" x14ac:dyDescent="0.3">
      <c r="C27" s="36"/>
      <c r="AP27" s="66"/>
      <c r="AQ27" s="66"/>
      <c r="AR27" s="67"/>
      <c r="AS27" s="70"/>
      <c r="AT27" s="66"/>
      <c r="AU27" s="66"/>
      <c r="AV27" s="66"/>
      <c r="AW27" s="66"/>
      <c r="AX27" s="66"/>
      <c r="AY27" s="66"/>
      <c r="AZ27" s="66"/>
      <c r="BA27" s="66"/>
      <c r="BB27" s="66"/>
      <c r="BC27" s="72"/>
      <c r="BD27" s="72"/>
      <c r="BE27" s="72"/>
      <c r="BF27" s="72"/>
      <c r="BG27" s="72"/>
      <c r="BH27" s="72"/>
      <c r="BI27" s="66"/>
    </row>
    <row r="28" spans="1:61" x14ac:dyDescent="0.3">
      <c r="C28" s="36"/>
      <c r="AP28" s="66"/>
      <c r="AQ28" s="66"/>
      <c r="AR28" s="67"/>
      <c r="AS28" s="70"/>
      <c r="AT28" s="66"/>
      <c r="AU28" s="66"/>
      <c r="AV28" s="66"/>
      <c r="AW28" s="66"/>
      <c r="AX28" s="66"/>
      <c r="AY28" s="66"/>
      <c r="AZ28" s="66"/>
      <c r="BA28" s="66"/>
      <c r="BB28" s="66"/>
      <c r="BC28" s="72"/>
      <c r="BD28" s="72"/>
      <c r="BE28" s="72"/>
      <c r="BF28" s="72"/>
      <c r="BG28" s="72"/>
      <c r="BH28" s="72"/>
      <c r="BI28" s="66"/>
    </row>
    <row r="29" spans="1:61" x14ac:dyDescent="0.3">
      <c r="C29" s="36"/>
      <c r="AP29" s="66"/>
      <c r="AQ29" s="66"/>
      <c r="AR29" s="67"/>
      <c r="AS29" s="70"/>
      <c r="AT29" s="66"/>
      <c r="AU29" s="66"/>
      <c r="AV29" s="66"/>
      <c r="AW29" s="66"/>
      <c r="AX29" s="66"/>
      <c r="AY29" s="66"/>
      <c r="AZ29" s="66"/>
      <c r="BA29" s="66"/>
      <c r="BB29" s="66"/>
      <c r="BC29" s="72"/>
      <c r="BD29" s="72"/>
      <c r="BE29" s="72"/>
      <c r="BF29" s="72"/>
      <c r="BG29" s="72"/>
      <c r="BH29" s="72"/>
      <c r="BI29" s="66"/>
    </row>
    <row r="30" spans="1:61" x14ac:dyDescent="0.3">
      <c r="C30" s="36"/>
      <c r="AP30" s="66"/>
      <c r="AQ30" s="66"/>
      <c r="AR30" s="67"/>
      <c r="AS30" s="70"/>
      <c r="AT30" s="66"/>
      <c r="AU30" s="66"/>
      <c r="AV30" s="66"/>
      <c r="AW30" s="66"/>
      <c r="AX30" s="66"/>
      <c r="AY30" s="66"/>
      <c r="AZ30" s="66"/>
      <c r="BA30" s="66"/>
      <c r="BB30" s="66"/>
      <c r="BC30" s="72"/>
      <c r="BD30" s="72"/>
      <c r="BE30" s="72"/>
      <c r="BF30" s="72"/>
      <c r="BG30" s="72"/>
      <c r="BH30" s="72"/>
      <c r="BI30" s="66"/>
    </row>
    <row r="31" spans="1:61" x14ac:dyDescent="0.3">
      <c r="C31" s="36"/>
      <c r="AP31" s="66"/>
      <c r="AQ31" s="66"/>
      <c r="AR31" s="67"/>
      <c r="AS31" s="70"/>
      <c r="AT31" s="66"/>
      <c r="AU31" s="66"/>
      <c r="AV31" s="66"/>
      <c r="AW31" s="66"/>
      <c r="AX31" s="66"/>
      <c r="AY31" s="66"/>
      <c r="AZ31" s="66"/>
      <c r="BA31" s="66"/>
      <c r="BB31" s="66"/>
      <c r="BC31" s="66"/>
      <c r="BD31" s="66"/>
      <c r="BE31" s="66"/>
      <c r="BF31" s="66"/>
      <c r="BG31" s="66"/>
      <c r="BH31" s="66"/>
      <c r="BI31" s="66"/>
    </row>
    <row r="32" spans="1:61" x14ac:dyDescent="0.3">
      <c r="C32" s="36"/>
      <c r="AP32" s="66"/>
      <c r="AQ32" s="66"/>
      <c r="AR32" s="67"/>
      <c r="AS32" s="70"/>
      <c r="AT32" s="66"/>
      <c r="AU32" s="66"/>
      <c r="AV32" s="66"/>
      <c r="AW32" s="66"/>
      <c r="AX32" s="66"/>
      <c r="AY32" s="66"/>
      <c r="AZ32" s="66"/>
      <c r="BA32" s="66"/>
      <c r="BB32" s="66"/>
      <c r="BC32" s="66"/>
      <c r="BD32" s="72"/>
      <c r="BE32" s="72"/>
      <c r="BF32" s="66"/>
      <c r="BG32" s="66"/>
      <c r="BH32" s="66"/>
      <c r="BI32" s="66"/>
    </row>
    <row r="33" spans="3:61" x14ac:dyDescent="0.3">
      <c r="C33" s="36"/>
      <c r="AP33" s="66"/>
      <c r="AQ33" s="66"/>
      <c r="AR33" s="67"/>
      <c r="AS33" s="70"/>
      <c r="AT33" s="66"/>
      <c r="AU33" s="66"/>
      <c r="AV33" s="66"/>
      <c r="AW33" s="66"/>
      <c r="AX33" s="66"/>
      <c r="AY33" s="66"/>
      <c r="AZ33" s="66"/>
      <c r="BA33" s="66"/>
      <c r="BB33" s="66"/>
      <c r="BC33" s="66"/>
      <c r="BD33" s="72"/>
      <c r="BE33" s="72"/>
      <c r="BF33" s="66"/>
      <c r="BG33" s="66"/>
      <c r="BH33" s="66"/>
      <c r="BI33" s="66"/>
    </row>
    <row r="34" spans="3:61" x14ac:dyDescent="0.3">
      <c r="C34" s="36"/>
      <c r="AP34" s="66"/>
      <c r="AQ34" s="66"/>
      <c r="AR34" s="66"/>
      <c r="AS34" s="66"/>
      <c r="AT34" s="66"/>
      <c r="AU34" s="66"/>
      <c r="AV34" s="66"/>
      <c r="AW34" s="66"/>
      <c r="AX34" s="66"/>
      <c r="AY34" s="66"/>
      <c r="AZ34" s="66"/>
      <c r="BA34" s="66"/>
      <c r="BB34" s="66"/>
      <c r="BC34" s="66"/>
      <c r="BD34" s="72"/>
      <c r="BE34" s="72"/>
      <c r="BF34" s="66"/>
      <c r="BG34" s="66"/>
      <c r="BH34" s="66"/>
      <c r="BI34" s="66"/>
    </row>
    <row r="35" spans="3:61" x14ac:dyDescent="0.3">
      <c r="C35" s="36"/>
      <c r="AP35" s="66"/>
      <c r="AQ35" s="66"/>
      <c r="AR35" s="66"/>
      <c r="AS35" s="66"/>
      <c r="AT35" s="66"/>
      <c r="AU35" s="66"/>
      <c r="AV35" s="66"/>
      <c r="AW35" s="66"/>
      <c r="AX35" s="66"/>
      <c r="AY35" s="66"/>
      <c r="AZ35" s="66"/>
      <c r="BA35" s="66"/>
      <c r="BB35" s="66"/>
      <c r="BC35" s="66"/>
      <c r="BD35" s="72"/>
      <c r="BE35" s="72"/>
      <c r="BF35" s="66"/>
      <c r="BG35" s="66"/>
      <c r="BH35" s="66"/>
      <c r="BI35" s="66"/>
    </row>
    <row r="36" spans="3:61" x14ac:dyDescent="0.3">
      <c r="C36" s="36"/>
      <c r="AP36" s="66"/>
      <c r="AQ36" s="66"/>
      <c r="AR36" s="66"/>
      <c r="AS36" s="66"/>
      <c r="AT36" s="66"/>
      <c r="AU36" s="66"/>
      <c r="AV36" s="66"/>
      <c r="AW36" s="66"/>
      <c r="AX36" s="66"/>
      <c r="AY36" s="66"/>
      <c r="AZ36" s="66"/>
      <c r="BA36" s="66"/>
      <c r="BB36" s="66"/>
      <c r="BC36" s="66"/>
      <c r="BD36" s="72"/>
      <c r="BE36" s="72"/>
      <c r="BF36" s="66"/>
      <c r="BG36" s="66"/>
      <c r="BH36" s="66"/>
      <c r="BI36" s="66"/>
    </row>
    <row r="37" spans="3:61" x14ac:dyDescent="0.3">
      <c r="C37" s="36"/>
      <c r="AP37" s="66"/>
      <c r="AQ37" s="66"/>
      <c r="AR37" s="66"/>
      <c r="AS37" s="66"/>
      <c r="AT37" s="66"/>
      <c r="AU37" s="66"/>
      <c r="AV37" s="66"/>
      <c r="AW37" s="66"/>
      <c r="AX37" s="66"/>
      <c r="AY37" s="66"/>
      <c r="AZ37" s="66"/>
      <c r="BA37" s="66"/>
      <c r="BB37" s="66"/>
      <c r="BC37" s="66"/>
      <c r="BD37" s="72"/>
      <c r="BE37" s="72"/>
      <c r="BF37" s="66"/>
      <c r="BG37" s="66"/>
      <c r="BH37" s="66"/>
      <c r="BI37" s="66"/>
    </row>
    <row r="38" spans="3:61" x14ac:dyDescent="0.3">
      <c r="C38" s="36"/>
      <c r="AP38" s="66"/>
      <c r="AQ38" s="66"/>
      <c r="AR38" s="66"/>
      <c r="AS38" s="66"/>
      <c r="AT38" s="66"/>
      <c r="AU38" s="66"/>
      <c r="AV38" s="66"/>
      <c r="AW38" s="66"/>
      <c r="AX38" s="66"/>
      <c r="AY38" s="66"/>
      <c r="AZ38" s="66"/>
      <c r="BA38" s="66"/>
      <c r="BB38" s="66"/>
      <c r="BC38" s="66"/>
      <c r="BD38" s="72"/>
      <c r="BE38" s="72"/>
      <c r="BF38" s="66"/>
      <c r="BG38" s="66"/>
      <c r="BH38" s="66"/>
      <c r="BI38" s="66"/>
    </row>
    <row r="39" spans="3:61" x14ac:dyDescent="0.3">
      <c r="C39" s="36"/>
      <c r="AP39" s="66"/>
      <c r="AQ39" s="66"/>
      <c r="AR39" s="66"/>
      <c r="AS39" s="66"/>
      <c r="AT39" s="66"/>
      <c r="AU39" s="66"/>
      <c r="AV39" s="66"/>
      <c r="AW39" s="66"/>
      <c r="AX39" s="66"/>
      <c r="AY39" s="66"/>
      <c r="AZ39" s="66"/>
      <c r="BA39" s="66"/>
      <c r="BB39" s="66"/>
      <c r="BC39" s="66"/>
      <c r="BD39" s="72"/>
      <c r="BE39" s="72"/>
      <c r="BF39" s="66"/>
      <c r="BG39" s="66"/>
      <c r="BH39" s="66"/>
      <c r="BI39" s="66"/>
    </row>
    <row r="40" spans="3:61" x14ac:dyDescent="0.3">
      <c r="C40" s="36"/>
      <c r="J40" s="36"/>
      <c r="AP40" s="66"/>
      <c r="AQ40" s="66"/>
      <c r="AR40" s="66"/>
      <c r="AS40" s="66"/>
      <c r="AT40" s="66"/>
      <c r="AU40" s="66"/>
      <c r="AV40" s="66"/>
      <c r="AW40" s="66"/>
      <c r="AX40" s="66"/>
      <c r="AY40" s="66"/>
      <c r="AZ40" s="66"/>
      <c r="BA40" s="66"/>
      <c r="BB40" s="66"/>
      <c r="BC40" s="66"/>
      <c r="BD40" s="72"/>
      <c r="BE40" s="72"/>
      <c r="BF40" s="66"/>
      <c r="BG40" s="66"/>
      <c r="BH40" s="66"/>
      <c r="BI40" s="66"/>
    </row>
    <row r="41" spans="3:61" x14ac:dyDescent="0.3">
      <c r="C41" s="36"/>
      <c r="J41" s="36"/>
      <c r="AP41" s="66"/>
      <c r="AQ41" s="66"/>
      <c r="AR41" s="66"/>
      <c r="AS41" s="66"/>
      <c r="AT41" s="66"/>
      <c r="AU41" s="66"/>
      <c r="AV41" s="66"/>
      <c r="AW41" s="66"/>
      <c r="AX41" s="66"/>
      <c r="AY41" s="66"/>
      <c r="AZ41" s="66"/>
      <c r="BA41" s="66"/>
      <c r="BB41" s="66"/>
      <c r="BC41" s="66"/>
      <c r="BD41" s="66"/>
      <c r="BE41" s="66"/>
      <c r="BF41" s="66"/>
      <c r="BG41" s="66"/>
      <c r="BH41" s="66"/>
      <c r="BI41" s="66"/>
    </row>
    <row r="42" spans="3:61" x14ac:dyDescent="0.3">
      <c r="AP42" s="66"/>
      <c r="AQ42" s="66"/>
      <c r="AR42" s="66"/>
      <c r="AS42" s="66"/>
      <c r="AT42" s="66"/>
      <c r="AU42" s="66"/>
      <c r="AV42" s="66"/>
      <c r="AW42" s="66"/>
      <c r="AX42" s="66"/>
      <c r="AY42" s="66"/>
      <c r="AZ42" s="66"/>
      <c r="BA42" s="66"/>
      <c r="BB42" s="66"/>
      <c r="BC42" s="66"/>
      <c r="BD42" s="66"/>
      <c r="BE42" s="66"/>
      <c r="BF42" s="66"/>
      <c r="BG42" s="66"/>
      <c r="BH42" s="66"/>
      <c r="BI42" s="66"/>
    </row>
  </sheetData>
  <sortState xmlns:xlrd2="http://schemas.microsoft.com/office/spreadsheetml/2017/richdata2" ref="AR24:AS33">
    <sortCondition descending="1" ref="AS24:AS33"/>
  </sortState>
  <mergeCells count="22">
    <mergeCell ref="AD2:AD3"/>
    <mergeCell ref="C1:H1"/>
    <mergeCell ref="R2:R3"/>
    <mergeCell ref="I2:I3"/>
    <mergeCell ref="P2:P3"/>
    <mergeCell ref="W2:W3"/>
    <mergeCell ref="X1:AC1"/>
    <mergeCell ref="Y2:Y3"/>
    <mergeCell ref="AA2:AA3"/>
    <mergeCell ref="AC2:AC3"/>
    <mergeCell ref="T2:T3"/>
    <mergeCell ref="V2:V3"/>
    <mergeCell ref="Q1:V1"/>
    <mergeCell ref="A1:A3"/>
    <mergeCell ref="B1:B3"/>
    <mergeCell ref="D2:D3"/>
    <mergeCell ref="K2:K3"/>
    <mergeCell ref="J1:O1"/>
    <mergeCell ref="M2:M3"/>
    <mergeCell ref="O2:O3"/>
    <mergeCell ref="F2:F3"/>
    <mergeCell ref="H2: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OPIS</vt:lpstr>
      <vt:lpstr>TABLICA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 Pocięgiel</dc:creator>
  <cp:lastModifiedBy>Ola Pocięgiel</cp:lastModifiedBy>
  <dcterms:created xsi:type="dcterms:W3CDTF">2025-03-10T08:01:34Z</dcterms:created>
  <dcterms:modified xsi:type="dcterms:W3CDTF">2025-05-06T13:02:59Z</dcterms:modified>
</cp:coreProperties>
</file>