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https://d.docs.live.net/6216c14895a7aa06/Desktop/Planowanie przestrzenne - Król/"/>
    </mc:Choice>
  </mc:AlternateContent>
  <xr:revisionPtr revIDLastSave="14" documentId="8_{EA3EDFE1-9570-4D5C-9661-01A9B51CECA8}" xr6:coauthVersionLast="47" xr6:coauthVersionMax="47" xr10:uidLastSave="{8A12AF95-2551-43E8-821C-F70E44038649}"/>
  <bookViews>
    <workbookView xWindow="-108" yWindow="-108" windowWidth="23256" windowHeight="12456" firstSheet="1" activeTab="1" xr2:uid="{00000000-000D-0000-FFFF-FFFF00000000}"/>
  </bookViews>
  <sheets>
    <sheet name="OPIS" sheetId="1" r:id="rId1"/>
    <sheet name="TABLICA"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F4" i="2" l="1"/>
  <c r="AF5" i="2"/>
  <c r="AF6" i="2"/>
  <c r="AF7" i="2"/>
  <c r="AF8" i="2"/>
  <c r="AF9" i="2"/>
  <c r="AF10" i="2"/>
  <c r="AF11" i="2"/>
  <c r="AF12" i="2"/>
  <c r="AF13" i="2"/>
  <c r="AD15" i="2" l="1"/>
  <c r="C15" i="2"/>
  <c r="C14" i="2"/>
  <c r="E15" i="2"/>
  <c r="AB15" i="2" l="1"/>
  <c r="Z15" i="2"/>
  <c r="X15" i="2"/>
  <c r="U15" i="2"/>
  <c r="V15" i="2" s="1"/>
  <c r="S15" i="2"/>
  <c r="Q15" i="2"/>
  <c r="N15" i="2"/>
  <c r="L15" i="2"/>
  <c r="J15" i="2"/>
  <c r="G15" i="2"/>
  <c r="AB14" i="2"/>
  <c r="Z14" i="2"/>
  <c r="X14" i="2"/>
  <c r="U14" i="2"/>
  <c r="S14" i="2"/>
  <c r="Q14" i="2"/>
  <c r="N14" i="2"/>
  <c r="L14" i="2"/>
  <c r="J14" i="2"/>
  <c r="G14" i="2"/>
  <c r="E14" i="2"/>
  <c r="H4" i="2" l="1"/>
  <c r="H14" i="2"/>
  <c r="AA15" i="2"/>
  <c r="D15" i="2"/>
  <c r="AC15" i="2"/>
  <c r="D9" i="2"/>
  <c r="D5" i="2"/>
  <c r="D6" i="2"/>
  <c r="D7" i="2"/>
  <c r="D11" i="2"/>
  <c r="D12" i="2"/>
  <c r="R15" i="2"/>
  <c r="V6" i="2"/>
  <c r="V4" i="2"/>
  <c r="V11" i="2"/>
  <c r="V12" i="2"/>
  <c r="V13" i="2"/>
  <c r="V7" i="2"/>
  <c r="V8" i="2"/>
  <c r="V5" i="2"/>
  <c r="V9" i="2"/>
  <c r="V10" i="2"/>
  <c r="V14" i="2"/>
  <c r="AA12" i="2"/>
  <c r="AA4" i="2"/>
  <c r="AA7" i="2"/>
  <c r="AA8" i="2"/>
  <c r="AA10" i="2"/>
  <c r="AA11" i="2"/>
  <c r="AA5" i="2"/>
  <c r="AA13" i="2"/>
  <c r="AA9" i="2"/>
  <c r="AA6" i="2"/>
  <c r="AA14" i="2"/>
  <c r="Y15" i="2"/>
  <c r="F5" i="2"/>
  <c r="F13" i="2"/>
  <c r="F6" i="2"/>
  <c r="F14" i="2"/>
  <c r="F11" i="2"/>
  <c r="F4" i="2"/>
  <c r="F7" i="2"/>
  <c r="F8" i="2"/>
  <c r="F9" i="2"/>
  <c r="F10" i="2"/>
  <c r="F12" i="2"/>
  <c r="H9" i="2"/>
  <c r="H10" i="2"/>
  <c r="H5" i="2"/>
  <c r="H11" i="2"/>
  <c r="H7" i="2"/>
  <c r="H12" i="2"/>
  <c r="H13" i="2"/>
  <c r="H6" i="2"/>
  <c r="H8" i="2"/>
  <c r="H15" i="2"/>
  <c r="D13" i="2"/>
  <c r="D14" i="2"/>
  <c r="R11" i="2"/>
  <c r="R12" i="2"/>
  <c r="R4" i="2"/>
  <c r="R7" i="2"/>
  <c r="R8" i="2"/>
  <c r="R10" i="2"/>
  <c r="R5" i="2"/>
  <c r="R13" i="2"/>
  <c r="R6" i="2"/>
  <c r="R14" i="2"/>
  <c r="R9" i="2"/>
  <c r="Y4" i="2"/>
  <c r="Y7" i="2"/>
  <c r="Y8" i="2"/>
  <c r="AD8" i="2" s="1"/>
  <c r="Y13" i="2"/>
  <c r="Y14" i="2"/>
  <c r="Y9" i="2"/>
  <c r="Y10" i="2"/>
  <c r="Y11" i="2"/>
  <c r="Y12" i="2"/>
  <c r="Y5" i="2"/>
  <c r="Y6" i="2"/>
  <c r="AC5" i="2"/>
  <c r="AC6" i="2"/>
  <c r="AC4" i="2"/>
  <c r="AC13" i="2"/>
  <c r="AC7" i="2"/>
  <c r="AC8" i="2"/>
  <c r="AC9" i="2"/>
  <c r="AC14" i="2"/>
  <c r="AC10" i="2"/>
  <c r="AC11" i="2"/>
  <c r="AC12" i="2"/>
  <c r="D4" i="2"/>
  <c r="K6" i="2"/>
  <c r="K14" i="2"/>
  <c r="K15" i="2"/>
  <c r="K12" i="2"/>
  <c r="K4" i="2"/>
  <c r="K10" i="2"/>
  <c r="K11" i="2"/>
  <c r="K7" i="2"/>
  <c r="K5" i="2"/>
  <c r="K8" i="2"/>
  <c r="K9" i="2"/>
  <c r="K13" i="2"/>
  <c r="M15" i="2"/>
  <c r="D10" i="2"/>
  <c r="F15" i="2"/>
  <c r="O6" i="2"/>
  <c r="O14" i="2"/>
  <c r="O10" i="2"/>
  <c r="O11" i="2"/>
  <c r="O12" i="2"/>
  <c r="O5" i="2"/>
  <c r="O4" i="2"/>
  <c r="O7" i="2"/>
  <c r="O8" i="2"/>
  <c r="O9" i="2"/>
  <c r="O13" i="2"/>
  <c r="T10" i="2"/>
  <c r="T11" i="2"/>
  <c r="T8" i="2"/>
  <c r="T9" i="2"/>
  <c r="T15" i="2"/>
  <c r="T12" i="2"/>
  <c r="T4" i="2"/>
  <c r="T7" i="2"/>
  <c r="T5" i="2"/>
  <c r="T13" i="2"/>
  <c r="T6" i="2"/>
  <c r="T14" i="2"/>
  <c r="M10" i="2"/>
  <c r="M11" i="2"/>
  <c r="M9" i="2"/>
  <c r="M12" i="2"/>
  <c r="M6" i="2"/>
  <c r="M7" i="2"/>
  <c r="M8" i="2"/>
  <c r="M5" i="2"/>
  <c r="M13" i="2"/>
  <c r="M14" i="2"/>
  <c r="M4" i="2"/>
  <c r="O15" i="2"/>
  <c r="D8" i="2"/>
  <c r="I6" i="2" l="1"/>
  <c r="I8" i="2"/>
  <c r="W15" i="2"/>
  <c r="AD14" i="2"/>
  <c r="I15" i="2"/>
  <c r="P14" i="2"/>
  <c r="I14" i="2"/>
  <c r="I7" i="2"/>
  <c r="AD9" i="2"/>
  <c r="AD13" i="2"/>
  <c r="P13" i="2"/>
  <c r="I12" i="2"/>
  <c r="P15" i="2"/>
  <c r="W14" i="2"/>
  <c r="W12" i="2"/>
  <c r="I9" i="2"/>
  <c r="P8" i="2"/>
  <c r="I11" i="2"/>
  <c r="P10" i="2"/>
  <c r="P4" i="2"/>
  <c r="AD7" i="2"/>
  <c r="AD4" i="2"/>
  <c r="I5" i="2"/>
  <c r="P9" i="2"/>
  <c r="W6" i="2"/>
  <c r="W13" i="2"/>
  <c r="W5" i="2"/>
  <c r="I13" i="2"/>
  <c r="P12" i="2"/>
  <c r="W10" i="2"/>
  <c r="W7" i="2"/>
  <c r="P6" i="2"/>
  <c r="AD12" i="2"/>
  <c r="W4" i="2"/>
  <c r="W11" i="2"/>
  <c r="P7" i="2"/>
  <c r="I10" i="2"/>
  <c r="I4" i="2"/>
  <c r="AD11" i="2"/>
  <c r="W9" i="2"/>
  <c r="W8" i="2"/>
  <c r="AD6" i="2"/>
  <c r="P5" i="2"/>
  <c r="AD5" i="2"/>
  <c r="P11" i="2"/>
  <c r="AD10" i="2"/>
</calcChain>
</file>

<file path=xl/sharedStrings.xml><?xml version="1.0" encoding="utf-8"?>
<sst xmlns="http://schemas.openxmlformats.org/spreadsheetml/2006/main" count="84" uniqueCount="62">
  <si>
    <t>Kategoria:</t>
  </si>
  <si>
    <t>STAN I OCHRONA ŚRODOWISKA</t>
  </si>
  <si>
    <t>Dane o ściekach komunalnych (spr. OS-5), przemysłowych (spr. OS-3). Emisja zanieczyszczeń powietrza z zakładów (spr. OS-1). Odpady komunalne (M-09). Odpady przemysłowe (spr. OS-6). Zużycie wody. Ochrona przyrody i krajobrazu (spr. OS-7, SG-01). Tereny zieleni ogólnodostępne i osiedlowe - dane (spr. SG-01 i Zał. do M-01). Nakłady na środki trwałe służące ochronie środowiska i gospodarce wodnej oraz efekty rzeczowe inwestycji ochrony środowiska i gospodarki wodnej (Załącznik do sprawozdań: F-03, SP i SG-01 - środki trwałe).</t>
  </si>
  <si>
    <t>Grupa:</t>
  </si>
  <si>
    <t>OCZYSZCZANIE ŚCIEKÓW KOMUNALNYCH</t>
  </si>
  <si>
    <t>-</t>
  </si>
  <si>
    <t>Podgrupa:</t>
  </si>
  <si>
    <t>Ludność korzystająca z oczyszczalni</t>
  </si>
  <si>
    <t>Dane dotyczące ludności obsługiwanej przez oczyszczalnie ścieków są danymi szacunkowymi pochodzącymi ze sprawozdania OS-5 (Sprawozdanie z oczyszczalni ścieków miejskich i wiejskich). Szacunek ludności korzystającej z oczyszczalni ścieków z danego terenu miasta/gminy podawany jest np.: w oparciu o umowy na odprowadzanie i oczyszczanie ścieków, liczbę przyłączy kanalizacyjnych, danych o ludności korzystającej z oczyszczalni uzyskanych ze spółdzielni mieszkaniowych lub danych projektowych oczyszczalni. Oszacowana liczba ludności korzystającej z oczyszczalni ścieków nie może być większa od liczby ludności zamieszkałej w danej gminie (według stanu na 31 grudnia okresu sprawozdawczego). Na sprawozdaniu OS-5 nie wykazujemy ludności czasowo przebywającej na terenie danej gminy (w celach turystycznych) oraz pracowników zakładów, od których ścieki płyną na oczyszczalnię. Ponadto na sprawozdaniu nie ujmujemy ludności, od której ścieki zostały dowiezione na oczyszczalnię lub stację zlewną wozami asenizacyjnymi (ścieki gromadzone przejściowo w zbiornikach bezodpływowych). Wskaźniki odnoszące się do liczby i struktury ludności (płeć, grupy wieku) od 2010 roku zostały przeliczone zgodnie z bilansem przygotowanym w oparciu o wyniki NSP 2011. Wskaźniki odnoszące się do liczby i struktury ludności (płeć, grupy wieku) od 2020 roku zostały przeliczone zgodnie z bilansem przygotowanym w oparciu o wyniki NSP 2021.</t>
  </si>
  <si>
    <t>Data ostatniej aktualizacji:</t>
  </si>
  <si>
    <t>01.07.2024</t>
  </si>
  <si>
    <t>Wymiary:</t>
  </si>
  <si>
    <t>Rodzaje oczyszczalni; Rok</t>
  </si>
  <si>
    <t>Przypisy:</t>
  </si>
  <si>
    <t>Znak '-' oznacza brak informacji z powodu: zmiany poziomu prezentacji, zmian wprowadzonych do wykazu jednostek terytorialnych lub modyfikacji listy cech w danym okresie sprawozdawczym</t>
  </si>
  <si>
    <t>Kod</t>
  </si>
  <si>
    <t>Nazwa</t>
  </si>
  <si>
    <t>1218013</t>
  </si>
  <si>
    <t>Andrychów (3)</t>
  </si>
  <si>
    <t>1218022</t>
  </si>
  <si>
    <t>Brzeźnica (2)</t>
  </si>
  <si>
    <t>1218033</t>
  </si>
  <si>
    <t>Kalwaria Zebrzydowska (3)</t>
  </si>
  <si>
    <t>1218042</t>
  </si>
  <si>
    <t>Lanckorona (2)</t>
  </si>
  <si>
    <t>1218052</t>
  </si>
  <si>
    <t>Mucharz (2)</t>
  </si>
  <si>
    <t>1218062</t>
  </si>
  <si>
    <t>Spytkowice (2)</t>
  </si>
  <si>
    <t>1218072</t>
  </si>
  <si>
    <t>Stryszów (2)</t>
  </si>
  <si>
    <t>1218082</t>
  </si>
  <si>
    <t>Tomice (2)</t>
  </si>
  <si>
    <t>1218093</t>
  </si>
  <si>
    <t>Wadowice (3)</t>
  </si>
  <si>
    <t>1218102</t>
  </si>
  <si>
    <t>Wieprz (2)</t>
  </si>
  <si>
    <t>min</t>
  </si>
  <si>
    <t>max</t>
  </si>
  <si>
    <t xml:space="preserve">zmienne środowiskowe </t>
  </si>
  <si>
    <t>X1</t>
  </si>
  <si>
    <t>U1</t>
  </si>
  <si>
    <t>S</t>
  </si>
  <si>
    <t>X2</t>
  </si>
  <si>
    <t xml:space="preserve">zmienne gospodarcze </t>
  </si>
  <si>
    <t xml:space="preserve">zmienne społeczne  </t>
  </si>
  <si>
    <t>X3</t>
  </si>
  <si>
    <t>U2</t>
  </si>
  <si>
    <t xml:space="preserve">zmienne kulturowe  </t>
  </si>
  <si>
    <t>Ws</t>
  </si>
  <si>
    <t>X4</t>
  </si>
  <si>
    <t>X5</t>
  </si>
  <si>
    <t>X6</t>
  </si>
  <si>
    <t>X7</t>
  </si>
  <si>
    <t>X8</t>
  </si>
  <si>
    <t>X9</t>
  </si>
  <si>
    <t>X10</t>
  </si>
  <si>
    <t>X11</t>
  </si>
  <si>
    <t>X12</t>
  </si>
  <si>
    <t>WZ</t>
  </si>
  <si>
    <t>Wg</t>
  </si>
  <si>
    <t>Wk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</si>
</sst>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4" formatCode="0.0000"/>
  </numFmts>
  <fonts count="5" x14ac:knownFonts="1">
    <font>
      <sz val="11"/>
      <name val="Calibri"/>
    </font>
    <font>
      <sz val="11"/>
      <color rgb="FF000000"/>
      <name val="Calibri"/>
      <family val="2"/>
      <charset val="238"/>
    </font>
    <font>
      <sz val="11"/>
      <name val="Calibri"/>
      <family val="2"/>
      <charset val="238"/>
    </font>
    <font>
      <sz val="12"/>
      <color rgb="FF000000"/>
      <name val="Times New Roman"/>
      <family val="1"/>
      <charset val="238"/>
    </font>
    <font>
      <sz val="11"/>
      <name val="Times New Roman"/>
      <family val="1"/>
      <charset val="238"/>
    </font>
  </fonts>
  <fills count="11">
    <fill>
      <patternFill patternType="none"/>
    </fill>
    <fill>
      <patternFill patternType="gray125"/>
    </fill>
    <fill>
      <patternFill patternType="solid">
        <fgColor rgb="FFD3D3D3"/>
      </patternFill>
    </fill>
    <fill>
      <patternFill patternType="solid">
        <fgColor theme="8" tint="0.79998168889431442"/>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FFFF99"/>
        <bgColor indexed="64"/>
      </patternFill>
    </fill>
    <fill>
      <patternFill patternType="solid">
        <fgColor theme="5" tint="0.39997558519241921"/>
        <bgColor indexed="64"/>
      </patternFill>
    </fill>
    <fill>
      <patternFill patternType="solid">
        <fgColor theme="7" tint="0.79998168889431442"/>
        <bgColor indexed="64"/>
      </patternFill>
    </fill>
    <fill>
      <patternFill patternType="solid">
        <fgColor theme="3" tint="0.89999084444715716"/>
        <bgColor indexed="64"/>
      </patternFill>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s>
  <cellStyleXfs count="2">
    <xf numFmtId="0" fontId="0" fillId="0" borderId="0"/>
    <xf numFmtId="0" fontId="1" fillId="2" borderId="1">
      <alignment horizontal="left" vertical="center" wrapText="1"/>
    </xf>
  </cellStyleXfs>
  <cellXfs count="74">
    <xf numFmtId="0" fontId="0" fillId="0" borderId="0" xfId="0"/>
    <xf numFmtId="0" fontId="0" fillId="0" borderId="0" xfId="0" applyAlignment="1">
      <alignment vertical="top"/>
    </xf>
    <xf numFmtId="0" fontId="0" fillId="0" borderId="0" xfId="0" applyAlignment="1">
      <alignment vertical="top" wrapText="1"/>
    </xf>
    <xf numFmtId="0" fontId="1" fillId="0" borderId="3" xfId="1" applyFill="1" applyBorder="1" applyAlignment="1">
      <alignment horizontal="center" vertical="center" wrapText="1"/>
    </xf>
    <xf numFmtId="0" fontId="1" fillId="0" borderId="5" xfId="1" applyFill="1" applyBorder="1" applyAlignment="1">
      <alignment horizontal="center" vertical="center" wrapText="1"/>
    </xf>
    <xf numFmtId="0" fontId="0" fillId="0" borderId="8" xfId="0" applyBorder="1"/>
    <xf numFmtId="0" fontId="0" fillId="0" borderId="10" xfId="0" applyBorder="1"/>
    <xf numFmtId="0" fontId="0" fillId="0" borderId="11" xfId="0" applyBorder="1"/>
    <xf numFmtId="0" fontId="0" fillId="0" borderId="7" xfId="0" applyBorder="1"/>
    <xf numFmtId="0" fontId="0" fillId="0" borderId="9" xfId="0" applyBorder="1"/>
    <xf numFmtId="0" fontId="0" fillId="0" borderId="2" xfId="0" applyBorder="1"/>
    <xf numFmtId="0" fontId="0" fillId="0" borderId="14" xfId="0" applyBorder="1"/>
    <xf numFmtId="0" fontId="1" fillId="0" borderId="15" xfId="1" applyFill="1" applyBorder="1" applyAlignment="1">
      <alignment horizontal="center" vertical="center" wrapText="1"/>
    </xf>
    <xf numFmtId="3" fontId="0" fillId="0" borderId="7" xfId="0" applyNumberFormat="1" applyBorder="1"/>
    <xf numFmtId="3" fontId="0" fillId="0" borderId="9" xfId="0" applyNumberFormat="1" applyBorder="1"/>
    <xf numFmtId="3" fontId="0" fillId="0" borderId="18" xfId="0" applyNumberFormat="1" applyBorder="1"/>
    <xf numFmtId="0" fontId="0" fillId="6" borderId="17" xfId="0" applyFill="1" applyBorder="1"/>
    <xf numFmtId="0" fontId="0" fillId="6" borderId="11" xfId="0" applyFill="1" applyBorder="1"/>
    <xf numFmtId="0" fontId="0" fillId="0" borderId="18" xfId="0" applyBorder="1"/>
    <xf numFmtId="0" fontId="0" fillId="6" borderId="8" xfId="0" applyFill="1" applyBorder="1"/>
    <xf numFmtId="0" fontId="1" fillId="4" borderId="13" xfId="1" applyFill="1" applyBorder="1" applyAlignment="1">
      <alignment horizontal="center" vertical="center" wrapText="1"/>
    </xf>
    <xf numFmtId="0" fontId="2" fillId="0" borderId="0" xfId="0" applyFont="1"/>
    <xf numFmtId="0" fontId="0" fillId="8" borderId="23" xfId="0" applyFill="1" applyBorder="1"/>
    <xf numFmtId="0" fontId="0" fillId="8" borderId="22" xfId="0" applyFill="1" applyBorder="1"/>
    <xf numFmtId="0" fontId="0" fillId="6" borderId="12" xfId="0" applyFill="1" applyBorder="1"/>
    <xf numFmtId="0" fontId="0" fillId="6" borderId="10" xfId="0" applyFill="1" applyBorder="1"/>
    <xf numFmtId="0" fontId="1" fillId="5" borderId="21" xfId="1" applyFill="1" applyBorder="1" applyAlignment="1">
      <alignment horizontal="center" vertical="center" wrapText="1"/>
    </xf>
    <xf numFmtId="0" fontId="1" fillId="3" borderId="23" xfId="1" applyFill="1" applyBorder="1" applyAlignment="1">
      <alignment horizontal="center" vertical="center" wrapText="1"/>
    </xf>
    <xf numFmtId="0" fontId="1" fillId="0" borderId="28" xfId="1" applyFill="1" applyBorder="1" applyAlignment="1">
      <alignment horizontal="center" vertical="center" wrapText="1"/>
    </xf>
    <xf numFmtId="0" fontId="1" fillId="7" borderId="13" xfId="1" applyFill="1" applyBorder="1" applyAlignment="1">
      <alignment horizontal="center" vertical="center" wrapText="1"/>
    </xf>
    <xf numFmtId="0" fontId="1" fillId="0" borderId="29" xfId="1" applyFill="1" applyBorder="1" applyAlignment="1">
      <alignment horizontal="center" vertical="center" wrapText="1"/>
    </xf>
    <xf numFmtId="0" fontId="0" fillId="0" borderId="17" xfId="0" applyBorder="1"/>
    <xf numFmtId="0" fontId="0" fillId="8" borderId="18" xfId="0" applyFill="1" applyBorder="1"/>
    <xf numFmtId="0" fontId="0" fillId="8" borderId="9" xfId="0" applyFill="1" applyBorder="1"/>
    <xf numFmtId="0" fontId="0" fillId="0" borderId="12" xfId="0" applyBorder="1"/>
    <xf numFmtId="0" fontId="1" fillId="0" borderId="31" xfId="1" applyFill="1" applyBorder="1" applyAlignment="1">
      <alignment horizontal="center" vertical="center" wrapText="1"/>
    </xf>
    <xf numFmtId="0" fontId="0" fillId="8" borderId="12" xfId="0" applyFill="1" applyBorder="1"/>
    <xf numFmtId="0" fontId="0" fillId="8" borderId="10" xfId="0" applyFill="1" applyBorder="1"/>
    <xf numFmtId="0" fontId="0" fillId="8" borderId="17" xfId="0" applyFill="1" applyBorder="1"/>
    <xf numFmtId="0" fontId="0" fillId="8" borderId="11" xfId="0" applyFill="1" applyBorder="1"/>
    <xf numFmtId="0" fontId="0" fillId="7" borderId="23" xfId="0" applyFill="1" applyBorder="1" applyAlignment="1">
      <alignment horizontal="center" vertical="center"/>
    </xf>
    <xf numFmtId="0" fontId="0" fillId="7" borderId="22" xfId="0" applyFill="1" applyBorder="1" applyAlignment="1">
      <alignment horizontal="center" vertical="center"/>
    </xf>
    <xf numFmtId="0" fontId="1" fillId="7" borderId="12" xfId="1" applyFill="1" applyBorder="1" applyAlignment="1">
      <alignment horizontal="center" vertical="center" wrapText="1"/>
    </xf>
    <xf numFmtId="0" fontId="1" fillId="7" borderId="17" xfId="1" applyFill="1" applyBorder="1" applyAlignment="1">
      <alignment horizontal="center" vertical="center" wrapText="1"/>
    </xf>
    <xf numFmtId="0" fontId="0" fillId="6" borderId="16" xfId="0" applyFill="1" applyBorder="1" applyAlignment="1">
      <alignment horizontal="center" vertical="center"/>
    </xf>
    <xf numFmtId="0" fontId="0" fillId="6" borderId="6" xfId="0" applyFill="1" applyBorder="1" applyAlignment="1">
      <alignment horizontal="center" vertical="center"/>
    </xf>
    <xf numFmtId="0" fontId="0" fillId="4" borderId="19" xfId="0" applyFill="1" applyBorder="1" applyAlignment="1">
      <alignment horizontal="center" vertical="center"/>
    </xf>
    <xf numFmtId="0" fontId="0" fillId="4" borderId="20" xfId="0" applyFill="1" applyBorder="1" applyAlignment="1">
      <alignment horizontal="center" vertical="center"/>
    </xf>
    <xf numFmtId="0" fontId="0" fillId="6" borderId="14" xfId="0" applyFill="1" applyBorder="1" applyAlignment="1">
      <alignment horizontal="center" vertical="center"/>
    </xf>
    <xf numFmtId="0" fontId="0" fillId="9" borderId="27" xfId="0" applyFill="1" applyBorder="1" applyAlignment="1">
      <alignment horizontal="center" vertical="center"/>
    </xf>
    <xf numFmtId="0" fontId="0" fillId="9" borderId="20" xfId="0" applyFill="1" applyBorder="1" applyAlignment="1">
      <alignment horizontal="center" vertical="center"/>
    </xf>
    <xf numFmtId="0" fontId="0" fillId="6" borderId="30" xfId="0" applyFill="1" applyBorder="1" applyAlignment="1">
      <alignment horizontal="center" vertical="center"/>
    </xf>
    <xf numFmtId="0" fontId="0" fillId="3" borderId="23" xfId="0" applyFill="1" applyBorder="1" applyAlignment="1">
      <alignment horizontal="center" vertical="center"/>
    </xf>
    <xf numFmtId="0" fontId="0" fillId="3" borderId="22" xfId="0" applyFill="1" applyBorder="1" applyAlignment="1">
      <alignment horizontal="center" vertical="center"/>
    </xf>
    <xf numFmtId="0" fontId="1" fillId="0" borderId="2" xfId="1" applyFill="1" applyBorder="1">
      <alignment horizontal="left" vertical="center" wrapText="1"/>
    </xf>
    <xf numFmtId="0" fontId="1" fillId="0" borderId="14" xfId="1" applyFill="1" applyBorder="1">
      <alignment horizontal="left" vertical="center" wrapText="1"/>
    </xf>
    <xf numFmtId="0" fontId="1" fillId="4" borderId="24" xfId="1" applyFill="1" applyBorder="1" applyAlignment="1">
      <alignment horizontal="center" vertical="center" wrapText="1"/>
    </xf>
    <xf numFmtId="0" fontId="1" fillId="4" borderId="25" xfId="1" applyFill="1" applyBorder="1" applyAlignment="1">
      <alignment horizontal="center" vertical="center" wrapText="1"/>
    </xf>
    <xf numFmtId="0" fontId="1" fillId="4" borderId="26" xfId="1" applyFill="1" applyBorder="1" applyAlignment="1">
      <alignment horizontal="center" vertical="center" wrapText="1"/>
    </xf>
    <xf numFmtId="0" fontId="1" fillId="5" borderId="18" xfId="1" applyFill="1" applyBorder="1" applyAlignment="1">
      <alignment horizontal="center" vertical="center" wrapText="1"/>
    </xf>
    <xf numFmtId="0" fontId="1" fillId="5" borderId="12" xfId="1" applyFill="1" applyBorder="1" applyAlignment="1">
      <alignment horizontal="center" vertical="center" wrapText="1"/>
    </xf>
    <xf numFmtId="0" fontId="1" fillId="5" borderId="4" xfId="1" applyFill="1" applyBorder="1" applyAlignment="1">
      <alignment horizontal="center" vertical="center" wrapText="1"/>
    </xf>
    <xf numFmtId="0" fontId="1" fillId="3" borderId="12" xfId="1" applyFill="1" applyBorder="1" applyAlignment="1">
      <alignment horizontal="center" vertical="center" wrapText="1"/>
    </xf>
    <xf numFmtId="0" fontId="1" fillId="3" borderId="17" xfId="1" applyFill="1" applyBorder="1" applyAlignment="1">
      <alignment horizontal="center" vertical="center" wrapText="1"/>
    </xf>
    <xf numFmtId="0" fontId="0" fillId="0" borderId="0" xfId="0" applyFill="1" applyBorder="1"/>
    <xf numFmtId="0" fontId="2" fillId="0" borderId="0" xfId="0" applyFont="1" applyFill="1" applyBorder="1" applyAlignment="1">
      <alignment horizontal="center"/>
    </xf>
    <xf numFmtId="0" fontId="2" fillId="0" borderId="0" xfId="0" applyFont="1" applyFill="1" applyBorder="1"/>
    <xf numFmtId="0" fontId="0" fillId="0" borderId="0" xfId="0" applyFill="1" applyBorder="1" applyAlignment="1">
      <alignment horizontal="center"/>
    </xf>
    <xf numFmtId="174" fontId="0" fillId="0" borderId="0" xfId="0" applyNumberFormat="1" applyFill="1" applyBorder="1" applyAlignment="1">
      <alignment horizontal="center"/>
    </xf>
    <xf numFmtId="0" fontId="3" fillId="0" borderId="0" xfId="0" applyFont="1" applyFill="1" applyBorder="1" applyAlignment="1">
      <alignment vertical="center" wrapText="1"/>
    </xf>
    <xf numFmtId="0" fontId="4" fillId="0" borderId="0" xfId="0" applyFont="1" applyFill="1" applyBorder="1" applyAlignment="1">
      <alignment vertical="center" wrapText="1"/>
    </xf>
    <xf numFmtId="0" fontId="0" fillId="0" borderId="19" xfId="0" applyBorder="1"/>
    <xf numFmtId="0" fontId="0" fillId="0" borderId="22" xfId="0" applyBorder="1"/>
    <xf numFmtId="0" fontId="0" fillId="10" borderId="23" xfId="0" applyFill="1" applyBorder="1" applyAlignment="1">
      <alignment horizontal="center"/>
    </xf>
  </cellXfs>
  <cellStyles count="2">
    <cellStyle name="Kolumna" xfId="1" xr:uid="{00000000-0005-0000-0000-000001000000}"/>
    <cellStyle name="Normalny"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Pakiet 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9"/>
  <sheetViews>
    <sheetView workbookViewId="0"/>
  </sheetViews>
  <sheetFormatPr defaultRowHeight="14.4" x14ac:dyDescent="0.3"/>
  <cols>
    <col min="1" max="1" width="20" customWidth="1"/>
    <col min="2" max="2" width="200" customWidth="1"/>
  </cols>
  <sheetData>
    <row r="1" spans="1:2" x14ac:dyDescent="0.3">
      <c r="A1" t="s">
        <v>0</v>
      </c>
      <c r="B1" t="s">
        <v>1</v>
      </c>
    </row>
    <row r="2" spans="1:2" ht="49.95" customHeight="1" x14ac:dyDescent="0.3">
      <c r="B2" s="2" t="s">
        <v>2</v>
      </c>
    </row>
    <row r="3" spans="1:2" x14ac:dyDescent="0.3">
      <c r="A3" t="s">
        <v>3</v>
      </c>
      <c r="B3" t="s">
        <v>4</v>
      </c>
    </row>
    <row r="4" spans="1:2" x14ac:dyDescent="0.3">
      <c r="B4" t="s">
        <v>5</v>
      </c>
    </row>
    <row r="5" spans="1:2" x14ac:dyDescent="0.3">
      <c r="A5" t="s">
        <v>6</v>
      </c>
      <c r="B5" t="s">
        <v>7</v>
      </c>
    </row>
    <row r="6" spans="1:2" ht="49.95" customHeight="1" x14ac:dyDescent="0.3">
      <c r="B6" s="2" t="s">
        <v>8</v>
      </c>
    </row>
    <row r="7" spans="1:2" x14ac:dyDescent="0.3">
      <c r="A7" t="s">
        <v>9</v>
      </c>
      <c r="B7" t="s">
        <v>10</v>
      </c>
    </row>
    <row r="8" spans="1:2" x14ac:dyDescent="0.3">
      <c r="A8" t="s">
        <v>11</v>
      </c>
      <c r="B8" t="s">
        <v>12</v>
      </c>
    </row>
    <row r="9" spans="1:2" ht="49.95" customHeight="1" x14ac:dyDescent="0.3">
      <c r="A9" s="1" t="s">
        <v>13</v>
      </c>
      <c r="B9" s="2" t="s">
        <v>14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V28"/>
  <sheetViews>
    <sheetView tabSelected="1" zoomScale="70" zoomScaleNormal="70" workbookViewId="0">
      <selection activeCell="D26" sqref="D26"/>
    </sheetView>
  </sheetViews>
  <sheetFormatPr defaultRowHeight="14.4" x14ac:dyDescent="0.3"/>
  <cols>
    <col min="2" max="2" width="35.88671875" bestFit="1" customWidth="1"/>
    <col min="8" max="9" width="8.88671875" customWidth="1"/>
    <col min="34" max="34" width="13.33203125" customWidth="1"/>
    <col min="35" max="35" width="9.109375" customWidth="1"/>
    <col min="37" max="37" width="8.88671875" customWidth="1"/>
    <col min="45" max="45" width="18.21875" bestFit="1" customWidth="1"/>
    <col min="46" max="46" width="25" bestFit="1" customWidth="1"/>
    <col min="47" max="47" width="21.6640625" bestFit="1" customWidth="1"/>
  </cols>
  <sheetData>
    <row r="1" spans="1:48" ht="14.4" customHeight="1" thickBot="1" x14ac:dyDescent="0.35">
      <c r="A1" s="54" t="s">
        <v>15</v>
      </c>
      <c r="B1" s="55" t="s">
        <v>16</v>
      </c>
      <c r="C1" s="56" t="s">
        <v>39</v>
      </c>
      <c r="D1" s="57"/>
      <c r="E1" s="57"/>
      <c r="F1" s="57"/>
      <c r="G1" s="57"/>
      <c r="H1" s="58"/>
      <c r="I1" s="20"/>
      <c r="J1" s="59" t="s">
        <v>44</v>
      </c>
      <c r="K1" s="60"/>
      <c r="L1" s="60"/>
      <c r="M1" s="60"/>
      <c r="N1" s="61"/>
      <c r="O1" s="61"/>
      <c r="P1" s="26"/>
      <c r="Q1" s="62" t="s">
        <v>45</v>
      </c>
      <c r="R1" s="62"/>
      <c r="S1" s="62"/>
      <c r="T1" s="62"/>
      <c r="U1" s="62"/>
      <c r="V1" s="63"/>
      <c r="W1" s="27"/>
      <c r="X1" s="42" t="s">
        <v>48</v>
      </c>
      <c r="Y1" s="42"/>
      <c r="Z1" s="42"/>
      <c r="AA1" s="42"/>
      <c r="AB1" s="42"/>
      <c r="AC1" s="43"/>
      <c r="AD1" s="29"/>
    </row>
    <row r="2" spans="1:48" ht="15" thickBot="1" x14ac:dyDescent="0.35">
      <c r="A2" s="54"/>
      <c r="B2" s="55"/>
      <c r="C2" s="12" t="s">
        <v>40</v>
      </c>
      <c r="D2" s="44" t="s">
        <v>41</v>
      </c>
      <c r="E2" s="12" t="s">
        <v>43</v>
      </c>
      <c r="F2" s="44" t="s">
        <v>47</v>
      </c>
      <c r="G2" s="12" t="s">
        <v>46</v>
      </c>
      <c r="H2" s="44" t="s">
        <v>47</v>
      </c>
      <c r="I2" s="46" t="s">
        <v>49</v>
      </c>
      <c r="J2" s="12" t="s">
        <v>50</v>
      </c>
      <c r="K2" s="44" t="s">
        <v>41</v>
      </c>
      <c r="L2" s="12" t="s">
        <v>51</v>
      </c>
      <c r="M2" s="44" t="s">
        <v>47</v>
      </c>
      <c r="N2" s="3" t="s">
        <v>52</v>
      </c>
      <c r="O2" s="48" t="s">
        <v>47</v>
      </c>
      <c r="P2" s="49" t="s">
        <v>60</v>
      </c>
      <c r="Q2" s="12" t="s">
        <v>53</v>
      </c>
      <c r="R2" s="44" t="s">
        <v>41</v>
      </c>
      <c r="S2" s="12" t="s">
        <v>54</v>
      </c>
      <c r="T2" s="44" t="s">
        <v>47</v>
      </c>
      <c r="U2" s="12" t="s">
        <v>55</v>
      </c>
      <c r="V2" s="44" t="s">
        <v>47</v>
      </c>
      <c r="W2" s="52" t="s">
        <v>49</v>
      </c>
      <c r="X2" s="28" t="s">
        <v>56</v>
      </c>
      <c r="Y2" s="44" t="s">
        <v>41</v>
      </c>
      <c r="Z2" s="12" t="s">
        <v>57</v>
      </c>
      <c r="AA2" s="44" t="s">
        <v>47</v>
      </c>
      <c r="AB2" s="12" t="s">
        <v>58</v>
      </c>
      <c r="AC2" s="44" t="s">
        <v>47</v>
      </c>
      <c r="AD2" s="40" t="s">
        <v>61</v>
      </c>
    </row>
    <row r="3" spans="1:48" ht="15" thickBot="1" x14ac:dyDescent="0.35">
      <c r="A3" s="54"/>
      <c r="B3" s="55"/>
      <c r="C3" s="4" t="s">
        <v>42</v>
      </c>
      <c r="D3" s="45"/>
      <c r="E3" s="4" t="s">
        <v>42</v>
      </c>
      <c r="F3" s="45"/>
      <c r="G3" s="4" t="s">
        <v>42</v>
      </c>
      <c r="H3" s="45"/>
      <c r="I3" s="47"/>
      <c r="J3" s="4" t="s">
        <v>42</v>
      </c>
      <c r="K3" s="45"/>
      <c r="L3" s="4" t="s">
        <v>42</v>
      </c>
      <c r="M3" s="45"/>
      <c r="N3" s="3" t="s">
        <v>42</v>
      </c>
      <c r="O3" s="48"/>
      <c r="P3" s="50"/>
      <c r="Q3" s="30" t="s">
        <v>42</v>
      </c>
      <c r="R3" s="51"/>
      <c r="S3" s="30" t="s">
        <v>42</v>
      </c>
      <c r="T3" s="51"/>
      <c r="U3" s="30" t="s">
        <v>42</v>
      </c>
      <c r="V3" s="51"/>
      <c r="W3" s="53"/>
      <c r="X3" s="35" t="s">
        <v>42</v>
      </c>
      <c r="Y3" s="51"/>
      <c r="Z3" s="30" t="s">
        <v>42</v>
      </c>
      <c r="AA3" s="51"/>
      <c r="AB3" s="30" t="s">
        <v>42</v>
      </c>
      <c r="AC3" s="51"/>
      <c r="AD3" s="41"/>
      <c r="AF3" s="73" t="s">
        <v>59</v>
      </c>
      <c r="AO3" s="64"/>
      <c r="AP3" s="64"/>
      <c r="AQ3" s="64"/>
      <c r="AR3" s="64"/>
      <c r="AS3" s="64"/>
      <c r="AT3" s="64"/>
      <c r="AU3" s="64"/>
      <c r="AV3" s="64"/>
    </row>
    <row r="4" spans="1:48" x14ac:dyDescent="0.3">
      <c r="A4" s="10" t="s">
        <v>17</v>
      </c>
      <c r="B4" s="11" t="s">
        <v>18</v>
      </c>
      <c r="C4" s="13">
        <v>36961</v>
      </c>
      <c r="D4" s="5">
        <f t="shared" ref="D4:D15" si="0">(C4-$C$14)/($C$15-$C$14)</f>
        <v>1</v>
      </c>
      <c r="E4" s="8">
        <v>59</v>
      </c>
      <c r="F4" s="5">
        <f t="shared" ref="F4:F15" si="1">(E4-$E$14)/($E$15-$E$14)</f>
        <v>0.36875000000000002</v>
      </c>
      <c r="G4" s="8">
        <v>12735.38</v>
      </c>
      <c r="H4" s="5">
        <f t="shared" ref="H4:H15" si="2">($G$15-G4)/($G$15-$G$14)</f>
        <v>0</v>
      </c>
      <c r="I4">
        <f>D4+F4+H4</f>
        <v>1.3687499999999999</v>
      </c>
      <c r="J4" s="8">
        <v>1129</v>
      </c>
      <c r="K4" s="5">
        <f t="shared" ref="K4:K15" si="3">($J$15-J4)/($J$15-$J$14)</f>
        <v>0</v>
      </c>
      <c r="L4" s="8">
        <v>2.5</v>
      </c>
      <c r="M4" s="5">
        <f t="shared" ref="M4:M15" si="4">(L4-$L$14)/($L$15-$L$14)</f>
        <v>0</v>
      </c>
      <c r="N4">
        <v>119</v>
      </c>
      <c r="O4">
        <f t="shared" ref="O4:O15" si="5">(N4-$N$14)/($N$15-$N$14)</f>
        <v>0.13808463251670389</v>
      </c>
      <c r="P4" s="8">
        <f>K4+M4+O4</f>
        <v>0.13808463251670389</v>
      </c>
      <c r="Q4" s="18">
        <v>97.05</v>
      </c>
      <c r="R4" s="34">
        <f t="shared" ref="R4:R15" si="6">(Q4-$Q$14)/($Q$15-$Q$14)</f>
        <v>0.64113785557986858</v>
      </c>
      <c r="S4" s="18">
        <v>24.3</v>
      </c>
      <c r="T4" s="31">
        <f t="shared" ref="T4:T15" si="7">($S$15-S4)/($S$15-$S$14)</f>
        <v>0.14705882352941174</v>
      </c>
      <c r="U4" s="34">
        <v>3358</v>
      </c>
      <c r="V4" s="31">
        <f t="shared" ref="V4:V15" si="8">(U4-$U$14)/($U$15-$U$14)</f>
        <v>0.32460125664572259</v>
      </c>
      <c r="W4" s="34">
        <f>R4+T4+V4</f>
        <v>1.1127979357550029</v>
      </c>
      <c r="X4" s="18">
        <v>1.6</v>
      </c>
      <c r="Y4" s="34">
        <f t="shared" ref="Y4:Y15" si="9">(X4-$X$14)/($X$15-$X$14)</f>
        <v>3.5714285714285726E-2</v>
      </c>
      <c r="Z4" s="18">
        <v>11.68</v>
      </c>
      <c r="AA4" s="34">
        <f t="shared" ref="AA4:AA15" si="10">(Z4-$Z$14)/($Z$15-$Z$14)</f>
        <v>0.54502648616833427</v>
      </c>
      <c r="AB4" s="18">
        <v>44</v>
      </c>
      <c r="AC4" s="31">
        <f t="shared" ref="AC4:AC15" si="11">(AB4-$AB$14)/($AB$15-$AB$14)</f>
        <v>1</v>
      </c>
      <c r="AD4" s="5">
        <f>Y4+AA4+AC4</f>
        <v>1.5807407718826201</v>
      </c>
      <c r="AF4" s="71">
        <f>I4+P4+W4+AD4</f>
        <v>4.2003733401543268</v>
      </c>
      <c r="AO4" s="64"/>
      <c r="AP4" s="64"/>
      <c r="AQ4" s="64"/>
      <c r="AR4" s="64"/>
      <c r="AS4" s="64"/>
      <c r="AT4" s="64"/>
      <c r="AU4" s="64"/>
      <c r="AV4" s="64"/>
    </row>
    <row r="5" spans="1:48" x14ac:dyDescent="0.3">
      <c r="A5" s="10" t="s">
        <v>19</v>
      </c>
      <c r="B5" s="11" t="s">
        <v>20</v>
      </c>
      <c r="C5" s="13">
        <v>1750</v>
      </c>
      <c r="D5" s="5">
        <f t="shared" si="0"/>
        <v>2.4382810118866199E-2</v>
      </c>
      <c r="E5" s="8">
        <v>160</v>
      </c>
      <c r="F5" s="5">
        <f t="shared" si="1"/>
        <v>1</v>
      </c>
      <c r="G5" s="8">
        <v>2130.79</v>
      </c>
      <c r="H5" s="5">
        <f t="shared" si="2"/>
        <v>0.89744676889746455</v>
      </c>
      <c r="I5">
        <f t="shared" ref="I5:I15" si="12">D5+F5+H5</f>
        <v>1.9218295790163307</v>
      </c>
      <c r="J5" s="8">
        <v>143</v>
      </c>
      <c r="K5" s="5">
        <f t="shared" si="3"/>
        <v>0.95081967213114749</v>
      </c>
      <c r="L5" s="8">
        <v>5</v>
      </c>
      <c r="M5" s="5">
        <f t="shared" si="4"/>
        <v>0.60975609756097571</v>
      </c>
      <c r="N5">
        <v>130.6</v>
      </c>
      <c r="O5">
        <f t="shared" si="5"/>
        <v>0.39643652561247217</v>
      </c>
      <c r="P5" s="8">
        <f t="shared" ref="P5:P15" si="13">K5+M5+O5</f>
        <v>1.9570122953045954</v>
      </c>
      <c r="Q5" s="8">
        <v>95.22</v>
      </c>
      <c r="R5">
        <f t="shared" si="6"/>
        <v>0.54102844638949676</v>
      </c>
      <c r="S5" s="8">
        <v>20.8</v>
      </c>
      <c r="T5" s="5">
        <f t="shared" si="7"/>
        <v>0.66176470588235292</v>
      </c>
      <c r="U5">
        <v>10345</v>
      </c>
      <c r="V5" s="5">
        <f t="shared" si="8"/>
        <v>1</v>
      </c>
      <c r="W5">
        <f t="shared" ref="W5:W15" si="14">R5+T5+V5</f>
        <v>2.2027931522718496</v>
      </c>
      <c r="X5" s="8">
        <v>5.8</v>
      </c>
      <c r="Y5">
        <f t="shared" si="9"/>
        <v>0.53571428571428581</v>
      </c>
      <c r="Z5" s="8">
        <v>2.9</v>
      </c>
      <c r="AA5">
        <f t="shared" si="10"/>
        <v>2.8251912889935251E-2</v>
      </c>
      <c r="AB5" s="8">
        <v>5</v>
      </c>
      <c r="AC5" s="5">
        <f t="shared" si="11"/>
        <v>0</v>
      </c>
      <c r="AD5" s="5">
        <f t="shared" ref="AD5:AD14" si="15">Y5+AA5+AC5</f>
        <v>0.56396619860422104</v>
      </c>
      <c r="AF5" s="71">
        <f>I5+P5+W5+AD5</f>
        <v>6.6456012251969971</v>
      </c>
      <c r="AO5" s="64"/>
      <c r="AP5" s="64"/>
      <c r="AQ5" s="64"/>
      <c r="AR5" s="64"/>
      <c r="AS5" s="65"/>
      <c r="AT5" s="65"/>
      <c r="AU5" s="65"/>
      <c r="AV5" s="64"/>
    </row>
    <row r="6" spans="1:48" x14ac:dyDescent="0.3">
      <c r="A6" s="10" t="s">
        <v>21</v>
      </c>
      <c r="B6" s="11" t="s">
        <v>22</v>
      </c>
      <c r="C6" s="13">
        <v>1809</v>
      </c>
      <c r="D6" s="5">
        <f t="shared" si="0"/>
        <v>2.6017566706381091E-2</v>
      </c>
      <c r="E6" s="8">
        <v>27</v>
      </c>
      <c r="F6" s="5">
        <f t="shared" si="1"/>
        <v>0.16875000000000001</v>
      </c>
      <c r="G6" s="8">
        <v>4873.37</v>
      </c>
      <c r="H6" s="5">
        <f t="shared" si="2"/>
        <v>0.6653473139027114</v>
      </c>
      <c r="I6">
        <f t="shared" si="12"/>
        <v>0.86011488060909247</v>
      </c>
      <c r="J6" s="8">
        <v>319</v>
      </c>
      <c r="K6" s="5">
        <f t="shared" si="3"/>
        <v>0.78109932497589196</v>
      </c>
      <c r="L6" s="8">
        <v>3.1</v>
      </c>
      <c r="M6" s="5">
        <f t="shared" si="4"/>
        <v>0.14634146341463419</v>
      </c>
      <c r="N6">
        <v>157.69999999999999</v>
      </c>
      <c r="O6">
        <f t="shared" si="5"/>
        <v>1</v>
      </c>
      <c r="P6" s="8">
        <f t="shared" si="13"/>
        <v>1.927440788390526</v>
      </c>
      <c r="Q6" s="8">
        <v>99.18</v>
      </c>
      <c r="R6">
        <f t="shared" si="6"/>
        <v>0.75765864332603983</v>
      </c>
      <c r="S6" s="8">
        <v>22.1</v>
      </c>
      <c r="T6" s="5">
        <f t="shared" si="7"/>
        <v>0.47058823529411747</v>
      </c>
      <c r="U6">
        <v>4009</v>
      </c>
      <c r="V6" s="5">
        <f t="shared" si="8"/>
        <v>0.38753020782986952</v>
      </c>
      <c r="W6">
        <f t="shared" si="14"/>
        <v>1.6157770864500267</v>
      </c>
      <c r="X6" s="8">
        <v>2.5</v>
      </c>
      <c r="Y6">
        <f t="shared" si="9"/>
        <v>0.14285714285714288</v>
      </c>
      <c r="Z6" s="8">
        <v>5.99</v>
      </c>
      <c r="AA6">
        <f t="shared" si="10"/>
        <v>0.21012360211889347</v>
      </c>
      <c r="AB6" s="8">
        <v>16</v>
      </c>
      <c r="AC6" s="5">
        <f t="shared" si="11"/>
        <v>0.28205128205128205</v>
      </c>
      <c r="AD6" s="5">
        <f t="shared" si="15"/>
        <v>0.63503202702731842</v>
      </c>
      <c r="AF6" s="71">
        <f>I6+P6+W6+AD6</f>
        <v>5.0383647824769628</v>
      </c>
      <c r="AO6" s="66"/>
      <c r="AP6" s="64"/>
      <c r="AQ6" s="64"/>
      <c r="AR6" s="64"/>
      <c r="AS6" s="67"/>
      <c r="AT6" s="65"/>
      <c r="AU6" s="68"/>
      <c r="AV6" s="64"/>
    </row>
    <row r="7" spans="1:48" x14ac:dyDescent="0.3">
      <c r="A7" s="10" t="s">
        <v>23</v>
      </c>
      <c r="B7" s="11" t="s">
        <v>24</v>
      </c>
      <c r="C7" s="13">
        <v>870</v>
      </c>
      <c r="D7" s="5">
        <f t="shared" si="0"/>
        <v>0</v>
      </c>
      <c r="E7" s="8">
        <v>0</v>
      </c>
      <c r="F7" s="5">
        <f t="shared" si="1"/>
        <v>0</v>
      </c>
      <c r="G7" s="8">
        <v>918.98</v>
      </c>
      <c r="H7" s="5">
        <f t="shared" si="2"/>
        <v>1</v>
      </c>
      <c r="I7">
        <f t="shared" si="12"/>
        <v>1</v>
      </c>
      <c r="J7" s="8">
        <v>117</v>
      </c>
      <c r="K7" s="5">
        <f t="shared" si="3"/>
        <v>0.97589199614271938</v>
      </c>
      <c r="L7" s="8">
        <v>3.1</v>
      </c>
      <c r="M7" s="5">
        <f t="shared" si="4"/>
        <v>0.14634146341463419</v>
      </c>
      <c r="N7">
        <v>131.4</v>
      </c>
      <c r="O7">
        <f t="shared" si="5"/>
        <v>0.4142538975501116</v>
      </c>
      <c r="P7" s="8">
        <f t="shared" si="13"/>
        <v>1.5364873571074651</v>
      </c>
      <c r="Q7" s="8">
        <v>91.52</v>
      </c>
      <c r="R7">
        <f t="shared" si="6"/>
        <v>0.33862144420131274</v>
      </c>
      <c r="S7" s="8">
        <v>19.2</v>
      </c>
      <c r="T7" s="5">
        <f t="shared" si="7"/>
        <v>0.89705882352941191</v>
      </c>
      <c r="U7">
        <v>6235</v>
      </c>
      <c r="V7" s="5">
        <f t="shared" si="8"/>
        <v>0.60270662155630739</v>
      </c>
      <c r="W7">
        <f t="shared" si="14"/>
        <v>1.8383868892870319</v>
      </c>
      <c r="X7" s="8">
        <v>6.4</v>
      </c>
      <c r="Y7">
        <f t="shared" si="9"/>
        <v>0.60714285714285732</v>
      </c>
      <c r="Z7" s="8">
        <v>6.42</v>
      </c>
      <c r="AA7">
        <f t="shared" si="10"/>
        <v>0.23543260741612709</v>
      </c>
      <c r="AB7" s="8">
        <v>8</v>
      </c>
      <c r="AC7" s="5">
        <f t="shared" si="11"/>
        <v>7.6923076923076927E-2</v>
      </c>
      <c r="AD7" s="5">
        <f t="shared" si="15"/>
        <v>0.91949854148206134</v>
      </c>
      <c r="AF7" s="71">
        <f>I7+P7+W7+AD7</f>
        <v>5.2943727878765579</v>
      </c>
      <c r="AO7" s="64"/>
      <c r="AP7" s="64"/>
      <c r="AQ7" s="64"/>
      <c r="AR7" s="64"/>
      <c r="AS7" s="67"/>
      <c r="AT7" s="65"/>
      <c r="AU7" s="68"/>
      <c r="AV7" s="64"/>
    </row>
    <row r="8" spans="1:48" x14ac:dyDescent="0.3">
      <c r="A8" s="10" t="s">
        <v>25</v>
      </c>
      <c r="B8" s="11" t="s">
        <v>26</v>
      </c>
      <c r="C8" s="13">
        <v>4058</v>
      </c>
      <c r="D8" s="5">
        <f t="shared" si="0"/>
        <v>8.8332271203347093E-2</v>
      </c>
      <c r="E8" s="8">
        <v>0</v>
      </c>
      <c r="F8" s="5">
        <f t="shared" si="1"/>
        <v>0</v>
      </c>
      <c r="G8" s="8">
        <v>1630.48</v>
      </c>
      <c r="H8" s="5">
        <f t="shared" si="2"/>
        <v>0.93978707558985819</v>
      </c>
      <c r="I8">
        <f t="shared" si="12"/>
        <v>1.0281193467932053</v>
      </c>
      <c r="J8" s="8">
        <v>92</v>
      </c>
      <c r="K8" s="5">
        <f t="shared" si="3"/>
        <v>1</v>
      </c>
      <c r="L8" s="8">
        <v>6.6</v>
      </c>
      <c r="M8" s="5">
        <f t="shared" si="4"/>
        <v>1</v>
      </c>
      <c r="N8">
        <v>129.30000000000001</v>
      </c>
      <c r="O8">
        <f t="shared" si="5"/>
        <v>0.36748329621380887</v>
      </c>
      <c r="P8" s="8">
        <f t="shared" si="13"/>
        <v>2.367483296213809</v>
      </c>
      <c r="Q8" s="8">
        <v>103.61</v>
      </c>
      <c r="R8">
        <f t="shared" si="6"/>
        <v>1</v>
      </c>
      <c r="S8" s="8">
        <v>21.1</v>
      </c>
      <c r="T8" s="5">
        <f t="shared" si="7"/>
        <v>0.61764705882352922</v>
      </c>
      <c r="U8">
        <v>0</v>
      </c>
      <c r="V8" s="5">
        <f t="shared" si="8"/>
        <v>0</v>
      </c>
      <c r="W8">
        <f t="shared" si="14"/>
        <v>1.6176470588235292</v>
      </c>
      <c r="X8" s="8">
        <v>9.6999999999999993</v>
      </c>
      <c r="Y8">
        <f t="shared" si="9"/>
        <v>1</v>
      </c>
      <c r="Z8" s="8">
        <v>19.41</v>
      </c>
      <c r="AA8">
        <f t="shared" si="10"/>
        <v>1</v>
      </c>
      <c r="AB8" s="8">
        <v>13</v>
      </c>
      <c r="AC8" s="5">
        <f t="shared" si="11"/>
        <v>0.20512820512820512</v>
      </c>
      <c r="AD8" s="5">
        <f t="shared" si="15"/>
        <v>2.2051282051282053</v>
      </c>
      <c r="AF8" s="71">
        <f>I8+P8+W8+AD8</f>
        <v>7.2183779069587484</v>
      </c>
      <c r="AO8" s="64"/>
      <c r="AP8" s="64"/>
      <c r="AQ8" s="64"/>
      <c r="AR8" s="64"/>
      <c r="AS8" s="67"/>
      <c r="AT8" s="65"/>
      <c r="AU8" s="68"/>
      <c r="AV8" s="64"/>
    </row>
    <row r="9" spans="1:48" x14ac:dyDescent="0.3">
      <c r="A9" s="10" t="s">
        <v>27</v>
      </c>
      <c r="B9" s="11" t="s">
        <v>28</v>
      </c>
      <c r="C9" s="13">
        <v>2616</v>
      </c>
      <c r="D9" s="5">
        <f t="shared" si="0"/>
        <v>4.8377711894932257E-2</v>
      </c>
      <c r="E9" s="8">
        <v>12</v>
      </c>
      <c r="F9" s="5">
        <f t="shared" si="1"/>
        <v>7.4999999999999997E-2</v>
      </c>
      <c r="G9" s="8">
        <v>2363.96</v>
      </c>
      <c r="H9" s="5">
        <f t="shared" si="2"/>
        <v>0.87771402457601289</v>
      </c>
      <c r="I9">
        <f t="shared" si="12"/>
        <v>1.0010917364709451</v>
      </c>
      <c r="J9" s="8">
        <v>175</v>
      </c>
      <c r="K9" s="5">
        <f t="shared" si="3"/>
        <v>0.91996142719382834</v>
      </c>
      <c r="L9" s="8">
        <v>2.5</v>
      </c>
      <c r="M9" s="5">
        <f t="shared" si="4"/>
        <v>0</v>
      </c>
      <c r="N9">
        <v>143</v>
      </c>
      <c r="O9">
        <f t="shared" si="5"/>
        <v>0.67260579064587989</v>
      </c>
      <c r="P9" s="8">
        <f t="shared" si="13"/>
        <v>1.5925672178397083</v>
      </c>
      <c r="Q9" s="8">
        <v>94.96</v>
      </c>
      <c r="R9">
        <f t="shared" si="6"/>
        <v>0.52680525164113756</v>
      </c>
      <c r="S9" s="8">
        <v>19.7</v>
      </c>
      <c r="T9" s="5">
        <f t="shared" si="7"/>
        <v>0.82352941176470595</v>
      </c>
      <c r="U9">
        <v>3460</v>
      </c>
      <c r="V9" s="5">
        <f t="shared" si="8"/>
        <v>0.33446109231512811</v>
      </c>
      <c r="W9">
        <f t="shared" si="14"/>
        <v>1.6847957557209716</v>
      </c>
      <c r="X9" s="8">
        <v>2.9</v>
      </c>
      <c r="Y9">
        <f t="shared" si="9"/>
        <v>0.19047619047619049</v>
      </c>
      <c r="Z9" s="8">
        <v>3.85</v>
      </c>
      <c r="AA9">
        <f t="shared" si="10"/>
        <v>8.4167157151265451E-2</v>
      </c>
      <c r="AB9" s="8">
        <v>18</v>
      </c>
      <c r="AC9" s="5">
        <f t="shared" si="11"/>
        <v>0.33333333333333331</v>
      </c>
      <c r="AD9" s="5">
        <f t="shared" si="15"/>
        <v>0.60797668096078927</v>
      </c>
      <c r="AF9" s="71">
        <f t="shared" ref="AF9:AF11" si="16">I9+P9+W9+AD9</f>
        <v>4.8864313909924135</v>
      </c>
      <c r="AO9" s="64"/>
      <c r="AP9" s="64"/>
      <c r="AQ9" s="64"/>
      <c r="AR9" s="64"/>
      <c r="AS9" s="67"/>
      <c r="AT9" s="65"/>
      <c r="AU9" s="68"/>
      <c r="AV9" s="64"/>
    </row>
    <row r="10" spans="1:48" x14ac:dyDescent="0.3">
      <c r="A10" s="10" t="s">
        <v>29</v>
      </c>
      <c r="B10" s="11" t="s">
        <v>30</v>
      </c>
      <c r="C10" s="13">
        <v>5238</v>
      </c>
      <c r="D10" s="5">
        <f t="shared" si="0"/>
        <v>0.12102740295364495</v>
      </c>
      <c r="E10" s="8">
        <v>15</v>
      </c>
      <c r="F10" s="5">
        <f t="shared" si="1"/>
        <v>9.375E-2</v>
      </c>
      <c r="G10" s="8">
        <v>1609.21</v>
      </c>
      <c r="H10" s="5">
        <f t="shared" si="2"/>
        <v>0.94158711621136715</v>
      </c>
      <c r="I10">
        <f t="shared" si="12"/>
        <v>1.156364519165012</v>
      </c>
      <c r="J10" s="8">
        <v>124</v>
      </c>
      <c r="K10" s="5">
        <f t="shared" si="3"/>
        <v>0.96914175506268085</v>
      </c>
      <c r="L10" s="8">
        <v>3.6</v>
      </c>
      <c r="M10" s="5">
        <f t="shared" si="4"/>
        <v>0.26829268292682934</v>
      </c>
      <c r="N10">
        <v>127.4</v>
      </c>
      <c r="O10">
        <f t="shared" si="5"/>
        <v>0.32516703786191564</v>
      </c>
      <c r="P10" s="8">
        <f t="shared" si="13"/>
        <v>1.5626014758514257</v>
      </c>
      <c r="Q10" s="8">
        <v>93.22</v>
      </c>
      <c r="R10">
        <f t="shared" si="6"/>
        <v>0.43161925601750545</v>
      </c>
      <c r="S10" s="8">
        <v>19.899999999999999</v>
      </c>
      <c r="T10" s="5">
        <f t="shared" si="7"/>
        <v>0.79411764705882371</v>
      </c>
      <c r="U10">
        <v>6856</v>
      </c>
      <c r="V10" s="5">
        <f t="shared" si="8"/>
        <v>0.66273562107298212</v>
      </c>
      <c r="W10">
        <f t="shared" si="14"/>
        <v>1.8884725241493112</v>
      </c>
      <c r="X10" s="8">
        <v>4.4000000000000004</v>
      </c>
      <c r="Y10">
        <f t="shared" si="9"/>
        <v>0.36904761904761918</v>
      </c>
      <c r="Z10" s="8">
        <v>5.83</v>
      </c>
      <c r="AA10">
        <f t="shared" si="10"/>
        <v>0.20070629782224836</v>
      </c>
      <c r="AB10" s="8">
        <v>6</v>
      </c>
      <c r="AC10" s="5">
        <f t="shared" si="11"/>
        <v>2.564102564102564E-2</v>
      </c>
      <c r="AD10" s="5">
        <f t="shared" si="15"/>
        <v>0.5953949425108932</v>
      </c>
      <c r="AF10" s="71">
        <f t="shared" si="16"/>
        <v>5.2028334616766418</v>
      </c>
      <c r="AO10" s="64"/>
      <c r="AP10" s="64"/>
      <c r="AQ10" s="64"/>
      <c r="AR10" s="64"/>
      <c r="AS10" s="67"/>
      <c r="AT10" s="65"/>
      <c r="AU10" s="68"/>
      <c r="AV10" s="64"/>
    </row>
    <row r="11" spans="1:48" x14ac:dyDescent="0.3">
      <c r="A11" s="10" t="s">
        <v>31</v>
      </c>
      <c r="B11" s="11" t="s">
        <v>32</v>
      </c>
      <c r="C11" s="13">
        <v>2784</v>
      </c>
      <c r="D11" s="5">
        <f t="shared" si="0"/>
        <v>5.3032612008533986E-2</v>
      </c>
      <c r="E11" s="8">
        <v>103</v>
      </c>
      <c r="F11" s="5">
        <f t="shared" si="1"/>
        <v>0.64375000000000004</v>
      </c>
      <c r="G11" s="8">
        <v>1469.88</v>
      </c>
      <c r="H11" s="5">
        <f t="shared" si="2"/>
        <v>0.9533783555059071</v>
      </c>
      <c r="I11">
        <f t="shared" si="12"/>
        <v>1.6501609675144411</v>
      </c>
      <c r="J11" s="8">
        <v>131</v>
      </c>
      <c r="K11" s="5">
        <f t="shared" si="3"/>
        <v>0.96239151398264222</v>
      </c>
      <c r="L11" s="8">
        <v>4.5</v>
      </c>
      <c r="M11" s="5">
        <f t="shared" si="4"/>
        <v>0.48780487804878053</v>
      </c>
      <c r="N11">
        <v>133</v>
      </c>
      <c r="O11">
        <f t="shared" si="5"/>
        <v>0.44988864142538992</v>
      </c>
      <c r="P11" s="8">
        <f t="shared" si="13"/>
        <v>1.9000850334568127</v>
      </c>
      <c r="Q11" s="8">
        <v>85.33</v>
      </c>
      <c r="R11">
        <f t="shared" si="6"/>
        <v>0</v>
      </c>
      <c r="S11" s="8">
        <v>18.5</v>
      </c>
      <c r="T11" s="5">
        <f t="shared" si="7"/>
        <v>1</v>
      </c>
      <c r="U11">
        <v>0</v>
      </c>
      <c r="V11" s="5">
        <f t="shared" si="8"/>
        <v>0</v>
      </c>
      <c r="W11">
        <f t="shared" si="14"/>
        <v>1</v>
      </c>
      <c r="X11" s="8">
        <v>4.9000000000000004</v>
      </c>
      <c r="Y11">
        <f t="shared" si="9"/>
        <v>0.42857142857142871</v>
      </c>
      <c r="Z11" s="8">
        <v>8.57</v>
      </c>
      <c r="AA11">
        <f t="shared" si="10"/>
        <v>0.36197763390229543</v>
      </c>
      <c r="AB11" s="8">
        <v>7</v>
      </c>
      <c r="AC11" s="5">
        <f t="shared" si="11"/>
        <v>5.128205128205128E-2</v>
      </c>
      <c r="AD11" s="5">
        <f t="shared" si="15"/>
        <v>0.84183111375577546</v>
      </c>
      <c r="AF11" s="71">
        <f t="shared" si="16"/>
        <v>5.3920771147270292</v>
      </c>
      <c r="AO11" s="64"/>
      <c r="AP11" s="64"/>
      <c r="AQ11" s="64"/>
      <c r="AR11" s="64"/>
      <c r="AS11" s="67"/>
      <c r="AT11" s="65"/>
      <c r="AU11" s="68"/>
      <c r="AV11" s="64"/>
    </row>
    <row r="12" spans="1:48" x14ac:dyDescent="0.3">
      <c r="A12" s="10" t="s">
        <v>33</v>
      </c>
      <c r="B12" s="11" t="s">
        <v>34</v>
      </c>
      <c r="C12" s="13">
        <v>27808</v>
      </c>
      <c r="D12" s="5">
        <f t="shared" si="0"/>
        <v>0.74639106702502012</v>
      </c>
      <c r="E12" s="8">
        <v>58</v>
      </c>
      <c r="F12" s="5">
        <f t="shared" si="1"/>
        <v>0.36249999999999999</v>
      </c>
      <c r="G12" s="8">
        <v>12468.31</v>
      </c>
      <c r="H12" s="5">
        <f t="shared" si="2"/>
        <v>2.2601638400866569E-2</v>
      </c>
      <c r="I12">
        <f t="shared" si="12"/>
        <v>1.1314927054258865</v>
      </c>
      <c r="J12" s="8">
        <v>719</v>
      </c>
      <c r="K12" s="5">
        <f t="shared" si="3"/>
        <v>0.39537126325940214</v>
      </c>
      <c r="L12" s="8">
        <v>3.3</v>
      </c>
      <c r="M12" s="5">
        <f t="shared" si="4"/>
        <v>0.19512195121951217</v>
      </c>
      <c r="N12">
        <v>112.8</v>
      </c>
      <c r="O12">
        <f t="shared" si="5"/>
        <v>0</v>
      </c>
      <c r="P12" s="8">
        <f t="shared" si="13"/>
        <v>0.59049321447891434</v>
      </c>
      <c r="Q12" s="8">
        <v>98.63</v>
      </c>
      <c r="R12">
        <f t="shared" si="6"/>
        <v>0.72757111597374158</v>
      </c>
      <c r="S12" s="8">
        <v>25.3</v>
      </c>
      <c r="T12" s="5">
        <f t="shared" si="7"/>
        <v>0</v>
      </c>
      <c r="U12">
        <v>2107</v>
      </c>
      <c r="V12" s="5">
        <f t="shared" si="8"/>
        <v>0.20367327211213146</v>
      </c>
      <c r="W12">
        <f t="shared" si="14"/>
        <v>0.93124438808587306</v>
      </c>
      <c r="X12" s="8">
        <v>1.3</v>
      </c>
      <c r="Y12">
        <f t="shared" si="9"/>
        <v>0</v>
      </c>
      <c r="Z12" s="8">
        <v>6.33</v>
      </c>
      <c r="AA12">
        <f t="shared" si="10"/>
        <v>0.23013537374926427</v>
      </c>
      <c r="AB12" s="8">
        <v>13</v>
      </c>
      <c r="AC12" s="5">
        <f t="shared" si="11"/>
        <v>0.20512820512820512</v>
      </c>
      <c r="AD12" s="5">
        <f t="shared" si="15"/>
        <v>0.43526357887746936</v>
      </c>
      <c r="AF12" s="71">
        <f>I12+P12+W12+AD12</f>
        <v>3.0884938868681435</v>
      </c>
      <c r="AO12" s="64"/>
      <c r="AP12" s="64"/>
      <c r="AQ12" s="64"/>
      <c r="AR12" s="64"/>
      <c r="AS12" s="67"/>
      <c r="AT12" s="65"/>
      <c r="AU12" s="68"/>
      <c r="AV12" s="64"/>
    </row>
    <row r="13" spans="1:48" ht="15" thickBot="1" x14ac:dyDescent="0.35">
      <c r="A13" s="10" t="s">
        <v>35</v>
      </c>
      <c r="B13" s="11" t="s">
        <v>36</v>
      </c>
      <c r="C13" s="13">
        <v>2500</v>
      </c>
      <c r="D13" s="5">
        <f t="shared" si="0"/>
        <v>4.5163614197445349E-2</v>
      </c>
      <c r="E13" s="8">
        <v>6</v>
      </c>
      <c r="F13" s="5">
        <f t="shared" si="1"/>
        <v>3.7499999999999999E-2</v>
      </c>
      <c r="G13" s="8">
        <v>2591.75</v>
      </c>
      <c r="H13" s="5">
        <f t="shared" si="2"/>
        <v>0.85843657966893461</v>
      </c>
      <c r="I13">
        <f t="shared" si="12"/>
        <v>0.94110019386638</v>
      </c>
      <c r="J13" s="8">
        <v>211</v>
      </c>
      <c r="K13" s="5">
        <f t="shared" si="3"/>
        <v>0.88524590163934425</v>
      </c>
      <c r="L13" s="8">
        <v>4.5</v>
      </c>
      <c r="M13" s="5">
        <f t="shared" si="4"/>
        <v>0.48780487804878053</v>
      </c>
      <c r="N13">
        <v>130.9</v>
      </c>
      <c r="O13">
        <f t="shared" si="5"/>
        <v>0.40311804008908714</v>
      </c>
      <c r="P13" s="8">
        <f t="shared" si="13"/>
        <v>1.7761688197772121</v>
      </c>
      <c r="Q13" s="8">
        <v>88.73</v>
      </c>
      <c r="R13">
        <f t="shared" si="6"/>
        <v>0.18599562363238542</v>
      </c>
      <c r="S13" s="9">
        <v>19.8</v>
      </c>
      <c r="T13" s="7">
        <f t="shared" si="7"/>
        <v>0.80882352941176461</v>
      </c>
      <c r="U13">
        <v>6195</v>
      </c>
      <c r="V13" s="5">
        <f t="shared" si="8"/>
        <v>0.59884001933301112</v>
      </c>
      <c r="W13" s="6">
        <f t="shared" si="14"/>
        <v>1.5936591723771611</v>
      </c>
      <c r="X13" s="9">
        <v>3.2</v>
      </c>
      <c r="Y13" s="6">
        <f t="shared" si="9"/>
        <v>0.22619047619047625</v>
      </c>
      <c r="Z13" s="9">
        <v>2.42</v>
      </c>
      <c r="AA13" s="6">
        <f t="shared" si="10"/>
        <v>0</v>
      </c>
      <c r="AB13" s="9">
        <v>40</v>
      </c>
      <c r="AC13" s="7">
        <f t="shared" si="11"/>
        <v>0.89743589743589747</v>
      </c>
      <c r="AD13" s="5">
        <f t="shared" si="15"/>
        <v>1.1236263736263736</v>
      </c>
      <c r="AF13" s="72">
        <f>I13+P13+W13+AD13</f>
        <v>5.4345545596471272</v>
      </c>
      <c r="AO13" s="64"/>
      <c r="AP13" s="64"/>
      <c r="AQ13" s="64"/>
      <c r="AR13" s="64"/>
      <c r="AS13" s="67"/>
      <c r="AT13" s="65"/>
      <c r="AU13" s="68"/>
      <c r="AV13" s="64"/>
    </row>
    <row r="14" spans="1:48" x14ac:dyDescent="0.3">
      <c r="B14" t="s">
        <v>37</v>
      </c>
      <c r="C14" s="15">
        <f>MIN(C4:C13)</f>
        <v>870</v>
      </c>
      <c r="D14" s="16">
        <f t="shared" si="0"/>
        <v>0</v>
      </c>
      <c r="E14" s="18">
        <f>MIN(E4:E13)</f>
        <v>0</v>
      </c>
      <c r="F14" s="16">
        <f t="shared" si="1"/>
        <v>0</v>
      </c>
      <c r="G14" s="18">
        <f>MIN(G4:G13)</f>
        <v>918.98</v>
      </c>
      <c r="H14" s="16">
        <f t="shared" si="2"/>
        <v>1</v>
      </c>
      <c r="I14" s="22">
        <f t="shared" si="12"/>
        <v>1</v>
      </c>
      <c r="J14" s="15">
        <f>MIN(J4:J13)</f>
        <v>92</v>
      </c>
      <c r="K14" s="16">
        <f t="shared" si="3"/>
        <v>1</v>
      </c>
      <c r="L14" s="18">
        <f>MIN(L4:L13)</f>
        <v>2.5</v>
      </c>
      <c r="M14" s="16">
        <f t="shared" si="4"/>
        <v>0</v>
      </c>
      <c r="N14" s="18">
        <f>MIN(N4:N13)</f>
        <v>112.8</v>
      </c>
      <c r="O14" s="16">
        <f t="shared" si="5"/>
        <v>0</v>
      </c>
      <c r="P14" s="32">
        <f t="shared" si="13"/>
        <v>1</v>
      </c>
      <c r="Q14" s="18">
        <f>MIN(Q4:Q13)</f>
        <v>85.33</v>
      </c>
      <c r="R14" s="24">
        <f t="shared" si="6"/>
        <v>0</v>
      </c>
      <c r="S14" s="8">
        <f>MIN(S4:S13)</f>
        <v>18.5</v>
      </c>
      <c r="T14" s="19">
        <f t="shared" si="7"/>
        <v>1</v>
      </c>
      <c r="U14" s="34">
        <f>MIN(U4:U13)</f>
        <v>0</v>
      </c>
      <c r="V14" s="31">
        <f t="shared" si="8"/>
        <v>0</v>
      </c>
      <c r="W14" s="36">
        <f t="shared" si="14"/>
        <v>1</v>
      </c>
      <c r="X14" s="18">
        <f>MIN(X4:X13)</f>
        <v>1.3</v>
      </c>
      <c r="Y14" s="24">
        <f t="shared" si="9"/>
        <v>0</v>
      </c>
      <c r="Z14" s="18">
        <f>MIN(Z4:Z13)</f>
        <v>2.42</v>
      </c>
      <c r="AA14" s="24">
        <f t="shared" si="10"/>
        <v>0</v>
      </c>
      <c r="AB14" s="18">
        <f>MIN(AB4:AB13)</f>
        <v>5</v>
      </c>
      <c r="AC14" s="16">
        <f t="shared" si="11"/>
        <v>0</v>
      </c>
      <c r="AD14" s="38">
        <f t="shared" si="15"/>
        <v>0</v>
      </c>
      <c r="AO14" s="64"/>
      <c r="AP14" s="64"/>
      <c r="AQ14" s="64"/>
      <c r="AR14" s="64"/>
      <c r="AS14" s="67"/>
      <c r="AT14" s="65"/>
      <c r="AU14" s="68"/>
      <c r="AV14" s="64"/>
    </row>
    <row r="15" spans="1:48" ht="15" thickBot="1" x14ac:dyDescent="0.35">
      <c r="B15" t="s">
        <v>38</v>
      </c>
      <c r="C15" s="14">
        <f>MAX(C4:C13)</f>
        <v>36961</v>
      </c>
      <c r="D15" s="17">
        <f t="shared" si="0"/>
        <v>1</v>
      </c>
      <c r="E15" s="9">
        <f>MAX(E4:E13)</f>
        <v>160</v>
      </c>
      <c r="F15" s="17">
        <f t="shared" si="1"/>
        <v>1</v>
      </c>
      <c r="G15" s="9">
        <f>MAX(G4:G13)</f>
        <v>12735.38</v>
      </c>
      <c r="H15" s="17">
        <f t="shared" si="2"/>
        <v>0</v>
      </c>
      <c r="I15" s="23">
        <f t="shared" si="12"/>
        <v>2</v>
      </c>
      <c r="J15" s="14">
        <f>MAX(J4:J13)</f>
        <v>1129</v>
      </c>
      <c r="K15" s="17">
        <f t="shared" si="3"/>
        <v>0</v>
      </c>
      <c r="L15" s="9">
        <f>MAX(L4:L13)</f>
        <v>6.6</v>
      </c>
      <c r="M15" s="17">
        <f t="shared" si="4"/>
        <v>1</v>
      </c>
      <c r="N15" s="9">
        <f>MAX(N4:N13)</f>
        <v>157.69999999999999</v>
      </c>
      <c r="O15" s="17">
        <f t="shared" si="5"/>
        <v>1</v>
      </c>
      <c r="P15" s="33">
        <f t="shared" si="13"/>
        <v>2</v>
      </c>
      <c r="Q15" s="9">
        <f>MAX(Q4:Q13)</f>
        <v>103.61</v>
      </c>
      <c r="R15" s="25">
        <f t="shared" si="6"/>
        <v>1</v>
      </c>
      <c r="S15" s="9">
        <f>MAX(S4:S13)</f>
        <v>25.3</v>
      </c>
      <c r="T15" s="17">
        <f t="shared" si="7"/>
        <v>0</v>
      </c>
      <c r="U15" s="6">
        <f>MAX(U4:U13)</f>
        <v>10345</v>
      </c>
      <c r="V15" s="7">
        <f t="shared" si="8"/>
        <v>1</v>
      </c>
      <c r="W15" s="37">
        <f t="shared" si="14"/>
        <v>2</v>
      </c>
      <c r="X15" s="9">
        <f>MAX(X4:X13)</f>
        <v>9.6999999999999993</v>
      </c>
      <c r="Y15" s="25">
        <f t="shared" si="9"/>
        <v>1</v>
      </c>
      <c r="Z15" s="9">
        <f>MAX(Z4:Z13)</f>
        <v>19.41</v>
      </c>
      <c r="AA15" s="25">
        <f t="shared" si="10"/>
        <v>1</v>
      </c>
      <c r="AB15" s="9">
        <f>MAX(AB4:AB13)</f>
        <v>44</v>
      </c>
      <c r="AC15" s="17">
        <f t="shared" si="11"/>
        <v>1</v>
      </c>
      <c r="AD15" s="39">
        <f>Y15+AA15+AC15</f>
        <v>3</v>
      </c>
      <c r="AO15" s="64"/>
      <c r="AP15" s="64"/>
      <c r="AQ15" s="64"/>
      <c r="AR15" s="64"/>
      <c r="AS15" s="67"/>
      <c r="AT15" s="65"/>
      <c r="AU15" s="68"/>
      <c r="AV15" s="64"/>
    </row>
    <row r="16" spans="1:48" x14ac:dyDescent="0.3">
      <c r="C16" s="21"/>
      <c r="D16" s="21"/>
      <c r="E16" s="21"/>
      <c r="F16" s="21"/>
      <c r="G16" s="21"/>
      <c r="H16" s="21"/>
      <c r="J16" s="21"/>
      <c r="K16" s="21"/>
      <c r="L16" s="21"/>
      <c r="M16" s="21"/>
      <c r="N16" s="21"/>
      <c r="O16" s="21"/>
      <c r="P16" s="21"/>
      <c r="Q16" s="21"/>
      <c r="X16" s="21"/>
      <c r="Z16" s="21"/>
      <c r="AB16" s="21"/>
      <c r="AG16" s="64"/>
      <c r="AH16" s="64"/>
      <c r="AI16" s="64"/>
      <c r="AJ16" s="64"/>
      <c r="AK16" s="64"/>
      <c r="AO16" s="64"/>
      <c r="AP16" s="64"/>
      <c r="AQ16" s="64"/>
      <c r="AR16" s="64"/>
      <c r="AS16" s="64"/>
      <c r="AT16" s="64"/>
      <c r="AU16" s="64"/>
      <c r="AV16" s="64"/>
    </row>
    <row r="17" spans="33:48" ht="15.6" x14ac:dyDescent="0.3">
      <c r="AG17" s="64"/>
      <c r="AH17" s="69"/>
      <c r="AI17" s="69"/>
      <c r="AJ17" s="69"/>
      <c r="AK17" s="64"/>
      <c r="AO17" s="64"/>
      <c r="AP17" s="64"/>
      <c r="AQ17" s="64"/>
      <c r="AR17" s="64"/>
      <c r="AS17" s="64"/>
      <c r="AT17" s="64"/>
      <c r="AU17" s="64"/>
      <c r="AV17" s="64"/>
    </row>
    <row r="18" spans="33:48" x14ac:dyDescent="0.3">
      <c r="AG18" s="64"/>
      <c r="AH18" s="70"/>
      <c r="AI18" s="70"/>
      <c r="AJ18" s="70"/>
      <c r="AK18" s="64"/>
      <c r="AO18" s="64"/>
      <c r="AP18" s="64"/>
      <c r="AQ18" s="64"/>
      <c r="AR18" s="64"/>
      <c r="AS18" s="64"/>
      <c r="AT18" s="64"/>
      <c r="AU18" s="64"/>
      <c r="AV18" s="64"/>
    </row>
    <row r="19" spans="33:48" x14ac:dyDescent="0.3">
      <c r="AG19" s="64"/>
      <c r="AH19" s="70"/>
      <c r="AI19" s="70"/>
      <c r="AJ19" s="70"/>
      <c r="AK19" s="64"/>
    </row>
    <row r="20" spans="33:48" x14ac:dyDescent="0.3">
      <c r="AG20" s="64"/>
      <c r="AH20" s="70"/>
      <c r="AI20" s="70"/>
      <c r="AJ20" s="70"/>
      <c r="AK20" s="64"/>
    </row>
    <row r="21" spans="33:48" x14ac:dyDescent="0.3">
      <c r="AG21" s="64"/>
      <c r="AH21" s="70"/>
      <c r="AI21" s="70"/>
      <c r="AJ21" s="70"/>
      <c r="AK21" s="64"/>
    </row>
    <row r="22" spans="33:48" x14ac:dyDescent="0.3">
      <c r="AG22" s="64"/>
      <c r="AH22" s="70"/>
      <c r="AI22" s="70"/>
      <c r="AJ22" s="70"/>
      <c r="AK22" s="64"/>
    </row>
    <row r="23" spans="33:48" x14ac:dyDescent="0.3">
      <c r="AG23" s="64"/>
      <c r="AH23" s="70"/>
      <c r="AI23" s="70"/>
      <c r="AJ23" s="70"/>
      <c r="AK23" s="64"/>
    </row>
    <row r="24" spans="33:48" x14ac:dyDescent="0.3">
      <c r="AG24" s="64"/>
      <c r="AH24" s="70"/>
      <c r="AI24" s="70"/>
      <c r="AJ24" s="70"/>
      <c r="AK24" s="64"/>
    </row>
    <row r="25" spans="33:48" x14ac:dyDescent="0.3">
      <c r="AG25" s="64"/>
      <c r="AH25" s="70"/>
      <c r="AI25" s="70"/>
      <c r="AJ25" s="70"/>
      <c r="AK25" s="64"/>
    </row>
    <row r="26" spans="33:48" x14ac:dyDescent="0.3">
      <c r="AG26" s="64"/>
      <c r="AH26" s="70"/>
      <c r="AI26" s="70"/>
      <c r="AJ26" s="70"/>
      <c r="AK26" s="64"/>
    </row>
    <row r="27" spans="33:48" x14ac:dyDescent="0.3">
      <c r="AG27" s="64"/>
      <c r="AH27" s="64"/>
      <c r="AI27" s="64"/>
      <c r="AJ27" s="64"/>
      <c r="AK27" s="64"/>
    </row>
    <row r="28" spans="33:48" x14ac:dyDescent="0.3">
      <c r="AG28" s="64"/>
      <c r="AH28" s="64"/>
      <c r="AI28" s="64"/>
      <c r="AJ28" s="64"/>
      <c r="AK28" s="64"/>
    </row>
  </sheetData>
  <sortState xmlns:xlrd2="http://schemas.microsoft.com/office/spreadsheetml/2017/richdata2" ref="AT6:AU15">
    <sortCondition descending="1" ref="AU6:AU15"/>
  </sortState>
  <mergeCells count="22">
    <mergeCell ref="AC2:AC3"/>
    <mergeCell ref="A1:A3"/>
    <mergeCell ref="B1:B3"/>
    <mergeCell ref="C1:H1"/>
    <mergeCell ref="J1:O1"/>
    <mergeCell ref="Q1:V1"/>
    <mergeCell ref="AD2:AD3"/>
    <mergeCell ref="X1:AC1"/>
    <mergeCell ref="D2:D3"/>
    <mergeCell ref="F2:F3"/>
    <mergeCell ref="H2:H3"/>
    <mergeCell ref="I2:I3"/>
    <mergeCell ref="K2:K3"/>
    <mergeCell ref="M2:M3"/>
    <mergeCell ref="O2:O3"/>
    <mergeCell ref="P2:P3"/>
    <mergeCell ref="R2:R3"/>
    <mergeCell ref="T2:T3"/>
    <mergeCell ref="V2:V3"/>
    <mergeCell ref="W2:W3"/>
    <mergeCell ref="Y2:Y3"/>
    <mergeCell ref="AA2:AA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2</vt:i4>
      </vt:variant>
    </vt:vector>
  </HeadingPairs>
  <TitlesOfParts>
    <vt:vector size="2" baseType="lpstr">
      <vt:lpstr>OPIS</vt:lpstr>
      <vt:lpstr>TABLICA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Ola Pocięgiel</dc:creator>
  <cp:lastModifiedBy>Ola Pocięgiel</cp:lastModifiedBy>
  <dcterms:created xsi:type="dcterms:W3CDTF">2025-03-10T08:01:34Z</dcterms:created>
  <dcterms:modified xsi:type="dcterms:W3CDTF">2025-05-06T13:01:43Z</dcterms:modified>
</cp:coreProperties>
</file>