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xr:revisionPtr revIDLastSave="0" documentId="8_{C5A0892B-610B-DD44-BA91-9ACDC2B67B4E}" xr6:coauthVersionLast="47" xr6:coauthVersionMax="47" xr10:uidLastSave="{00000000-0000-0000-0000-000000000000}"/>
  <bookViews>
    <workbookView xWindow="680" yWindow="740" windowWidth="28040" windowHeight="17260" xr2:uid="{8BD9C77A-E113-1844-91A8-19B88CA9E4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  <c r="G35" i="1"/>
  <c r="G36" i="1"/>
  <c r="G37" i="1"/>
  <c r="G38" i="1"/>
  <c r="G33" i="1"/>
  <c r="F34" i="1"/>
  <c r="F35" i="1"/>
  <c r="F36" i="1"/>
  <c r="F37" i="1"/>
  <c r="F38" i="1"/>
  <c r="F33" i="1"/>
  <c r="B29" i="1"/>
  <c r="B28" i="1"/>
  <c r="B27" i="1"/>
  <c r="B26" i="1"/>
  <c r="B25" i="1"/>
  <c r="B24" i="1"/>
  <c r="C21" i="1"/>
  <c r="C20" i="1"/>
  <c r="C19" i="1"/>
  <c r="C18" i="1"/>
  <c r="C17" i="1"/>
  <c r="C16" i="1"/>
  <c r="C14" i="1"/>
  <c r="C13" i="1"/>
  <c r="C12" i="1"/>
  <c r="C11" i="1"/>
  <c r="C10" i="1"/>
  <c r="C25" i="1" s="1"/>
  <c r="C9" i="1"/>
  <c r="F7" i="1"/>
  <c r="F6" i="1"/>
  <c r="C6" i="1"/>
  <c r="F5" i="1"/>
  <c r="C5" i="1"/>
  <c r="F4" i="1"/>
  <c r="C4" i="1"/>
  <c r="D27" i="1" s="1"/>
  <c r="F3" i="1"/>
  <c r="C3" i="1"/>
  <c r="F2" i="1"/>
  <c r="C2" i="1"/>
  <c r="C1" i="1"/>
  <c r="C24" i="1" s="1"/>
  <c r="D25" i="1" l="1"/>
  <c r="D29" i="1"/>
  <c r="D28" i="1"/>
  <c r="C26" i="1"/>
  <c r="D26" i="1"/>
  <c r="D24" i="1"/>
  <c r="C27" i="1"/>
  <c r="C28" i="1"/>
  <c r="C29" i="1"/>
</calcChain>
</file>

<file path=xl/sharedStrings.xml><?xml version="1.0" encoding="utf-8"?>
<sst xmlns="http://schemas.openxmlformats.org/spreadsheetml/2006/main" count="44" uniqueCount="37">
  <si>
    <t>POPG        155</t>
  </si>
  <si>
    <t>POPE        599</t>
  </si>
  <si>
    <t>CDL1        13</t>
  </si>
  <si>
    <t>POPG        60</t>
  </si>
  <si>
    <t>POPE        299</t>
  </si>
  <si>
    <t>CDL1        12</t>
  </si>
  <si>
    <t>POPG        146</t>
  </si>
  <si>
    <t>POPE        576</t>
  </si>
  <si>
    <t>CDL1        17</t>
  </si>
  <si>
    <t>POPG        57</t>
  </si>
  <si>
    <t>POPE        281</t>
  </si>
  <si>
    <t>POPG        121</t>
  </si>
  <si>
    <t>POPE        549</t>
  </si>
  <si>
    <t>CDL1        16</t>
  </si>
  <si>
    <t>POPG        58</t>
  </si>
  <si>
    <t>POPE        252</t>
  </si>
  <si>
    <t>CDL1        15</t>
  </si>
  <si>
    <t>POPE        865</t>
  </si>
  <si>
    <t>CDL1        23</t>
  </si>
  <si>
    <t>POPG        65</t>
  </si>
  <si>
    <t>POPE        408</t>
  </si>
  <si>
    <t>POPG        139</t>
  </si>
  <si>
    <t>CDL1        7</t>
  </si>
  <si>
    <t>0ns</t>
  </si>
  <si>
    <t>AVG</t>
  </si>
  <si>
    <t>Inner_POPG</t>
  </si>
  <si>
    <t>Inner_POPE</t>
  </si>
  <si>
    <t>Inner_CDL1</t>
  </si>
  <si>
    <t>Outer_CDL3</t>
  </si>
  <si>
    <t>Outer_POPG</t>
  </si>
  <si>
    <t>Outer_POPE</t>
  </si>
  <si>
    <t>Start</t>
  </si>
  <si>
    <t>10us</t>
  </si>
  <si>
    <t>Error</t>
  </si>
  <si>
    <t>Fold change</t>
  </si>
  <si>
    <t>Note: Inner and outer are inverse</t>
  </si>
  <si>
    <t>Outer_CDL1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</si>
</sst>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1" xfId="0" applyBorder="1"/>
    <xf numFmtId="10" fontId="0" fillId="0" borderId="1" xfId="1" applyNumberFormat="1" applyFont="1" applyBorder="1"/>
    <xf numFmtId="164" fontId="0" fillId="0" borderId="0" xfId="1" applyNumberFormat="1" applyFont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E8-E84B-817C-8F07951567C0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FCE8-E84B-817C-8F07951567C0}"/>
              </c:ext>
            </c:extLst>
          </c:dPt>
          <c:dPt>
            <c:idx val="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CE8-E84B-817C-8F07951567C0}"/>
              </c:ext>
            </c:extLst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E8-E84B-817C-8F07951567C0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Sheet1!$D$24:$D$29</c:f>
                <c:numCache>
                  <c:formatCode>General</c:formatCode>
                  <c:ptCount val="6"/>
                  <c:pt idx="0">
                    <c:v>1.372083058523358E-2</c:v>
                  </c:pt>
                  <c:pt idx="1">
                    <c:v>1.1626179400158334E-2</c:v>
                  </c:pt>
                  <c:pt idx="2">
                    <c:v>3.5916056811094383E-3</c:v>
                  </c:pt>
                  <c:pt idx="3">
                    <c:v>9.4758335121069865E-3</c:v>
                  </c:pt>
                  <c:pt idx="4">
                    <c:v>1.6309710835498356E-2</c:v>
                  </c:pt>
                  <c:pt idx="5">
                    <c:v>7.0215757188601523E-3</c:v>
                  </c:pt>
                </c:numCache>
              </c:numRef>
            </c:plus>
            <c:minus>
              <c:numRef>
                <c:f>Sheet1!$D$24:$D$29</c:f>
                <c:numCache>
                  <c:formatCode>General</c:formatCode>
                  <c:ptCount val="6"/>
                  <c:pt idx="0">
                    <c:v>1.372083058523358E-2</c:v>
                  </c:pt>
                  <c:pt idx="1">
                    <c:v>1.1626179400158334E-2</c:v>
                  </c:pt>
                  <c:pt idx="2">
                    <c:v>3.5916056811094383E-3</c:v>
                  </c:pt>
                  <c:pt idx="3">
                    <c:v>9.4758335121069865E-3</c:v>
                  </c:pt>
                  <c:pt idx="4">
                    <c:v>1.6309710835498356E-2</c:v>
                  </c:pt>
                  <c:pt idx="5">
                    <c:v>7.0215757188601523E-3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Sheet1!$A$24:$A$29</c:f>
              <c:strCache>
                <c:ptCount val="6"/>
                <c:pt idx="0">
                  <c:v>Inner_POPG</c:v>
                </c:pt>
                <c:pt idx="1">
                  <c:v>Inner_POPE</c:v>
                </c:pt>
                <c:pt idx="2">
                  <c:v>Inner_CDL1</c:v>
                </c:pt>
                <c:pt idx="3">
                  <c:v>Outer_POPG</c:v>
                </c:pt>
                <c:pt idx="4">
                  <c:v>Outer_POPE</c:v>
                </c:pt>
                <c:pt idx="5">
                  <c:v>Outer_CDL3</c:v>
                </c:pt>
              </c:strCache>
            </c:strRef>
          </c:cat>
          <c:val>
            <c:numRef>
              <c:f>Sheet1!$C$24:$C$29</c:f>
              <c:numCache>
                <c:formatCode>0.00%</c:formatCode>
                <c:ptCount val="6"/>
                <c:pt idx="0">
                  <c:v>0.19201172174751227</c:v>
                </c:pt>
                <c:pt idx="1">
                  <c:v>0.78689600250494041</c:v>
                </c:pt>
                <c:pt idx="2">
                  <c:v>2.1092275747547181E-2</c:v>
                </c:pt>
                <c:pt idx="3">
                  <c:v>0.16752658941338186</c:v>
                </c:pt>
                <c:pt idx="4">
                  <c:v>0.79396144503062738</c:v>
                </c:pt>
                <c:pt idx="5">
                  <c:v>3.8511965555990714E-2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E8-E84B-817C-8F0795156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102444095"/>
        <c:axId val="1102445807"/>
      </c:barChart>
      <c:catAx>
        <c:axId val="1102444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2445807"/>
        <c:crosses val="autoZero"/>
        <c:auto val="1"/>
        <c:lblAlgn val="ctr"/>
        <c:lblOffset val="100"/>
        <c:noMultiLvlLbl val="0"/>
      </c:catAx>
      <c:valAx>
        <c:axId val="1102445807"/>
        <c:scaling>
          <c:orientation val="minMax"/>
        </c:scaling>
        <c:delete val="0"/>
        <c:axPos val="l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24440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8-8447-9874-5D30348DDABD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8-8447-9874-5D30348DDABD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8-8447-9874-5D30348DDABD}"/>
              </c:ext>
            </c:extLst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8-8447-9874-5D30348DDABD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Sheet1!$G$33:$G$38</c:f>
                <c:numCache>
                  <c:formatCode>General</c:formatCode>
                  <c:ptCount val="6"/>
                  <c:pt idx="0">
                    <c:v>0.10017321841902239</c:v>
                  </c:pt>
                  <c:pt idx="1">
                    <c:v>1.3846563794883533E-2</c:v>
                  </c:pt>
                  <c:pt idx="2">
                    <c:v>0.15358390007791789</c:v>
                  </c:pt>
                  <c:pt idx="3">
                    <c:v>6.6823085676286934E-2</c:v>
                  </c:pt>
                  <c:pt idx="4">
                    <c:v>1.9336622235099583E-2</c:v>
                  </c:pt>
                  <c:pt idx="5">
                    <c:v>0.4765894519176328</c:v>
                  </c:pt>
                </c:numCache>
              </c:numRef>
            </c:plus>
            <c:minus>
              <c:numRef>
                <c:f>Sheet1!$G$33:$G$38</c:f>
                <c:numCache>
                  <c:formatCode>General</c:formatCode>
                  <c:ptCount val="6"/>
                  <c:pt idx="0">
                    <c:v>0.10017321841902239</c:v>
                  </c:pt>
                  <c:pt idx="1">
                    <c:v>1.3846563794883533E-2</c:v>
                  </c:pt>
                  <c:pt idx="2">
                    <c:v>0.15358390007791789</c:v>
                  </c:pt>
                  <c:pt idx="3">
                    <c:v>6.6823085676286934E-2</c:v>
                  </c:pt>
                  <c:pt idx="4">
                    <c:v>1.9336622235099583E-2</c:v>
                  </c:pt>
                  <c:pt idx="5">
                    <c:v>0.4765894519176328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Sheet1!$A$33:$A$38</c:f>
              <c:strCache>
                <c:ptCount val="6"/>
                <c:pt idx="0">
                  <c:v>Outer_POPG</c:v>
                </c:pt>
                <c:pt idx="1">
                  <c:v>Outer_POPE</c:v>
                </c:pt>
                <c:pt idx="2">
                  <c:v>Outer_CDL1</c:v>
                </c:pt>
                <c:pt idx="3">
                  <c:v>Inner_POPG</c:v>
                </c:pt>
                <c:pt idx="4">
                  <c:v>Inner_POPE</c:v>
                </c:pt>
                <c:pt idx="5">
                  <c:v>Inner_CDL1</c:v>
                </c:pt>
              </c:strCache>
            </c:strRef>
          </c:cat>
          <c:val>
            <c:numRef>
              <c:f>Sheet1!$F$33:$F$38</c:f>
              <c:numCache>
                <c:formatCode>General</c:formatCode>
                <c:ptCount val="6"/>
                <c:pt idx="0">
                  <c:v>1.401841675847691</c:v>
                </c:pt>
                <c:pt idx="1">
                  <c:v>0.93717852818227654</c:v>
                </c:pt>
                <c:pt idx="2">
                  <c:v>0.90194588672844611</c:v>
                </c:pt>
                <c:pt idx="3">
                  <c:v>1.1813888058631994</c:v>
                </c:pt>
                <c:pt idx="4">
                  <c:v>0.94131236823500153</c:v>
                </c:pt>
                <c:pt idx="5">
                  <c:v>2.6139996621128696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958-8447-9874-5D30348DD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102444095"/>
        <c:axId val="1102445807"/>
      </c:barChart>
      <c:catAx>
        <c:axId val="1102444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2445807"/>
        <c:crosses val="autoZero"/>
        <c:auto val="1"/>
        <c:lblAlgn val="ctr"/>
        <c:lblOffset val="100"/>
        <c:noMultiLvlLbl val="0"/>
      </c:catAx>
      <c:valAx>
        <c:axId val="110244580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24440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325034</xdr:colOff>
      <xdr:row>13</xdr:row>
      <xdr:rowOff>187702</xdr:rowOff>
    </xdr:from>
    <xdr:to>
      <xdr:col>7</xdr:col>
      <xdr:colOff>671163</xdr:colOff>
      <xdr:row>28</xdr:row>
      <xdr:rowOff>175002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78CFC8-7156-16B7-0256-9F264249DA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151966</xdr:colOff>
      <xdr:row>24</xdr:row>
      <xdr:rowOff>173675</xdr:rowOff>
    </xdr:from>
    <xdr:to>
      <xdr:col>11</xdr:col>
      <xdr:colOff>162820</xdr:colOff>
      <xdr:row>34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0C31FF-FACD-7D4D-AAC7-4993C33DE8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D090D-6855-6247-97F8-EE1A934F0BB6}">
  <dimension ref="A1:G45"/>
  <sheetViews>
    <sheetView tabSelected="1" zoomScale="117" workbookViewId="0">
      <selection activeCell="L32" sqref="L32"/>
    </sheetView>
  </sheetViews>
  <sheetFormatPr baseColWidth="10" defaultRowHeight="16" x14ac:dyDescent="0.2"/>
  <sheetData>
    <row r="1" spans="1:6" x14ac:dyDescent="0.2">
      <c r="A1" t="s">
        <v>0</v>
      </c>
      <c r="B1">
        <v>155</v>
      </c>
      <c r="C1">
        <f>B1/SUM(B$1:B$3)</f>
        <v>0.20208604954367665</v>
      </c>
      <c r="D1" s="1" t="s">
        <v>23</v>
      </c>
      <c r="E1" s="1"/>
      <c r="F1" s="1"/>
    </row>
    <row r="2" spans="1:6" x14ac:dyDescent="0.2">
      <c r="A2" t="s">
        <v>1</v>
      </c>
      <c r="B2">
        <v>599</v>
      </c>
      <c r="C2">
        <f t="shared" ref="C2:C3" si="0">B2/SUM(B$1:B$3)</f>
        <v>0.78096479791395046</v>
      </c>
      <c r="D2" s="1" t="s">
        <v>21</v>
      </c>
      <c r="E2" s="1">
        <v>139</v>
      </c>
      <c r="F2" s="1">
        <f>E2/SUM(E$2:E$4)</f>
        <v>0.13534566699123662</v>
      </c>
    </row>
    <row r="3" spans="1:6" x14ac:dyDescent="0.2">
      <c r="A3" t="s">
        <v>2</v>
      </c>
      <c r="B3">
        <v>13</v>
      </c>
      <c r="C3">
        <f t="shared" si="0"/>
        <v>1.6949152542372881E-2</v>
      </c>
      <c r="D3" s="1" t="s">
        <v>17</v>
      </c>
      <c r="E3" s="1">
        <v>865</v>
      </c>
      <c r="F3" s="1">
        <f t="shared" ref="F3:F4" si="1">E3/SUM(E$2:E$4)</f>
        <v>0.84225900681596888</v>
      </c>
    </row>
    <row r="4" spans="1:6" x14ac:dyDescent="0.2">
      <c r="A4" t="s">
        <v>3</v>
      </c>
      <c r="B4">
        <v>60</v>
      </c>
      <c r="C4">
        <f>B4/SUM(B$4:B$6)</f>
        <v>0.16172506738544473</v>
      </c>
      <c r="D4" s="1" t="s">
        <v>18</v>
      </c>
      <c r="E4" s="1">
        <v>23</v>
      </c>
      <c r="F4" s="1">
        <f t="shared" si="1"/>
        <v>2.2395326192794548E-2</v>
      </c>
    </row>
    <row r="5" spans="1:6" x14ac:dyDescent="0.2">
      <c r="A5" t="s">
        <v>4</v>
      </c>
      <c r="B5">
        <v>299</v>
      </c>
      <c r="C5">
        <f t="shared" ref="C5:C6" si="2">B5/SUM(B$4:B$6)</f>
        <v>0.80592991913746626</v>
      </c>
      <c r="D5" s="1" t="s">
        <v>19</v>
      </c>
      <c r="E5" s="1">
        <v>65</v>
      </c>
      <c r="F5" s="1">
        <f>E5/SUM(E$5:E$7)</f>
        <v>0.13541666666666666</v>
      </c>
    </row>
    <row r="6" spans="1:6" x14ac:dyDescent="0.2">
      <c r="A6" t="s">
        <v>5</v>
      </c>
      <c r="B6">
        <v>12</v>
      </c>
      <c r="C6">
        <f t="shared" si="2"/>
        <v>3.2345013477088951E-2</v>
      </c>
      <c r="D6" s="1" t="s">
        <v>20</v>
      </c>
      <c r="E6" s="1">
        <v>408</v>
      </c>
      <c r="F6" s="1">
        <f t="shared" ref="F6:F7" si="3">E6/SUM(E$5:E$7)</f>
        <v>0.85</v>
      </c>
    </row>
    <row r="7" spans="1:6" x14ac:dyDescent="0.2">
      <c r="D7" s="1" t="s">
        <v>22</v>
      </c>
      <c r="E7" s="1">
        <v>7</v>
      </c>
      <c r="F7" s="1">
        <f t="shared" si="3"/>
        <v>1.4583333333333334E-2</v>
      </c>
    </row>
    <row r="9" spans="1:6" x14ac:dyDescent="0.2">
      <c r="A9" t="s">
        <v>6</v>
      </c>
      <c r="B9">
        <v>146</v>
      </c>
      <c r="C9">
        <f>B9/SUM(B$9:B$11)</f>
        <v>0.19756427604871449</v>
      </c>
    </row>
    <row r="10" spans="1:6" x14ac:dyDescent="0.2">
      <c r="A10" t="s">
        <v>7</v>
      </c>
      <c r="B10">
        <v>576</v>
      </c>
      <c r="C10">
        <f t="shared" ref="C10:C11" si="4">B10/SUM(B$9:B$11)</f>
        <v>0.77943166441136669</v>
      </c>
    </row>
    <row r="11" spans="1:6" x14ac:dyDescent="0.2">
      <c r="A11" t="s">
        <v>8</v>
      </c>
      <c r="B11">
        <v>17</v>
      </c>
      <c r="C11">
        <f t="shared" si="4"/>
        <v>2.3004059539918808E-2</v>
      </c>
    </row>
    <row r="12" spans="1:6" x14ac:dyDescent="0.2">
      <c r="A12" t="s">
        <v>9</v>
      </c>
      <c r="B12">
        <v>57</v>
      </c>
      <c r="C12">
        <f>B12/SUM(B$12:B$14)</f>
        <v>0.1623931623931624</v>
      </c>
    </row>
    <row r="13" spans="1:6" x14ac:dyDescent="0.2">
      <c r="A13" t="s">
        <v>10</v>
      </c>
      <c r="B13">
        <v>281</v>
      </c>
      <c r="C13">
        <f t="shared" ref="C13:C14" si="5">B13/SUM(B$12:B$14)</f>
        <v>0.80056980056980054</v>
      </c>
    </row>
    <row r="14" spans="1:6" x14ac:dyDescent="0.2">
      <c r="A14" t="s">
        <v>2</v>
      </c>
      <c r="B14">
        <v>13</v>
      </c>
      <c r="C14">
        <f t="shared" si="5"/>
        <v>3.7037037037037035E-2</v>
      </c>
    </row>
    <row r="16" spans="1:6" x14ac:dyDescent="0.2">
      <c r="A16" t="s">
        <v>11</v>
      </c>
      <c r="B16">
        <v>121</v>
      </c>
      <c r="C16">
        <f>B16/SUM(B$16:B$18)</f>
        <v>0.17638483965014579</v>
      </c>
    </row>
    <row r="17" spans="1:7" x14ac:dyDescent="0.2">
      <c r="A17" t="s">
        <v>12</v>
      </c>
      <c r="B17">
        <v>549</v>
      </c>
      <c r="C17">
        <f t="shared" ref="C17:C18" si="6">B17/SUM(B$16:B$18)</f>
        <v>0.80029154518950441</v>
      </c>
    </row>
    <row r="18" spans="1:7" x14ac:dyDescent="0.2">
      <c r="A18" t="s">
        <v>13</v>
      </c>
      <c r="B18">
        <v>16</v>
      </c>
      <c r="C18">
        <f t="shared" si="6"/>
        <v>2.3323615160349854E-2</v>
      </c>
    </row>
    <row r="19" spans="1:7" x14ac:dyDescent="0.2">
      <c r="A19" t="s">
        <v>14</v>
      </c>
      <c r="B19">
        <v>58</v>
      </c>
      <c r="C19">
        <f>B19/SUM(B$19:B$21)</f>
        <v>0.17846153846153845</v>
      </c>
    </row>
    <row r="20" spans="1:7" x14ac:dyDescent="0.2">
      <c r="A20" t="s">
        <v>15</v>
      </c>
      <c r="B20">
        <v>252</v>
      </c>
      <c r="C20">
        <f t="shared" ref="C20:C21" si="7">B20/SUM(B$19:B$21)</f>
        <v>0.77538461538461534</v>
      </c>
    </row>
    <row r="21" spans="1:7" x14ac:dyDescent="0.2">
      <c r="A21" t="s">
        <v>16</v>
      </c>
      <c r="B21">
        <v>15</v>
      </c>
      <c r="C21">
        <f t="shared" si="7"/>
        <v>4.6153846153846156E-2</v>
      </c>
    </row>
    <row r="23" spans="1:7" x14ac:dyDescent="0.2">
      <c r="A23" s="1" t="s">
        <v>24</v>
      </c>
      <c r="B23" s="1"/>
      <c r="C23" s="1"/>
    </row>
    <row r="24" spans="1:7" x14ac:dyDescent="0.2">
      <c r="A24" s="1" t="s">
        <v>25</v>
      </c>
      <c r="B24" s="1">
        <f>AVERAGE(B1,B9,B16)</f>
        <v>140.66666666666666</v>
      </c>
      <c r="C24" s="2">
        <f>AVERAGE(C1,C9,C16)</f>
        <v>0.19201172174751227</v>
      </c>
      <c r="D24" s="2">
        <f>STDEV(C1,C9,C16)</f>
        <v>1.372083058523358E-2</v>
      </c>
    </row>
    <row r="25" spans="1:7" x14ac:dyDescent="0.2">
      <c r="A25" s="1" t="s">
        <v>26</v>
      </c>
      <c r="B25" s="1">
        <f t="shared" ref="B25:C29" si="8">AVERAGE(B2,B10,B17)</f>
        <v>574.66666666666663</v>
      </c>
      <c r="C25" s="2">
        <f t="shared" si="8"/>
        <v>0.78689600250494041</v>
      </c>
      <c r="D25" s="2">
        <f t="shared" ref="D25:D29" si="9">STDEV(C2,C10,C17)</f>
        <v>1.1626179400158334E-2</v>
      </c>
    </row>
    <row r="26" spans="1:7" x14ac:dyDescent="0.2">
      <c r="A26" s="1" t="s">
        <v>27</v>
      </c>
      <c r="B26" s="1">
        <f t="shared" si="8"/>
        <v>15.333333333333334</v>
      </c>
      <c r="C26" s="2">
        <f t="shared" si="8"/>
        <v>2.1092275747547181E-2</v>
      </c>
      <c r="D26" s="2">
        <f t="shared" si="9"/>
        <v>3.5916056811094383E-3</v>
      </c>
    </row>
    <row r="27" spans="1:7" x14ac:dyDescent="0.2">
      <c r="A27" s="1" t="s">
        <v>29</v>
      </c>
      <c r="B27" s="1">
        <f t="shared" si="8"/>
        <v>58.333333333333336</v>
      </c>
      <c r="C27" s="2">
        <f t="shared" si="8"/>
        <v>0.16752658941338186</v>
      </c>
      <c r="D27" s="2">
        <f t="shared" si="9"/>
        <v>9.4758335121069865E-3</v>
      </c>
    </row>
    <row r="28" spans="1:7" x14ac:dyDescent="0.2">
      <c r="A28" s="1" t="s">
        <v>30</v>
      </c>
      <c r="B28" s="1">
        <f t="shared" si="8"/>
        <v>277.33333333333331</v>
      </c>
      <c r="C28" s="2">
        <f t="shared" si="8"/>
        <v>0.79396144503062738</v>
      </c>
      <c r="D28" s="2">
        <f t="shared" si="9"/>
        <v>1.6309710835498356E-2</v>
      </c>
    </row>
    <row r="29" spans="1:7" x14ac:dyDescent="0.2">
      <c r="A29" s="1" t="s">
        <v>28</v>
      </c>
      <c r="B29" s="1">
        <f t="shared" si="8"/>
        <v>13.333333333333334</v>
      </c>
      <c r="C29" s="2">
        <f t="shared" si="8"/>
        <v>3.8511965555990714E-2</v>
      </c>
      <c r="D29" s="2">
        <f t="shared" si="9"/>
        <v>7.0215757188601523E-3</v>
      </c>
    </row>
    <row r="32" spans="1:7" x14ac:dyDescent="0.2">
      <c r="A32" t="s">
        <v>24</v>
      </c>
      <c r="C32" t="s">
        <v>32</v>
      </c>
      <c r="E32" t="s">
        <v>31</v>
      </c>
      <c r="F32" t="s">
        <v>34</v>
      </c>
      <c r="G32" t="s">
        <v>33</v>
      </c>
    </row>
    <row r="33" spans="1:7" x14ac:dyDescent="0.2">
      <c r="A33" t="s">
        <v>29</v>
      </c>
      <c r="B33">
        <v>140.66666666666666</v>
      </c>
      <c r="C33">
        <v>0.19201172174751227</v>
      </c>
      <c r="D33">
        <v>1.372083058523358E-2</v>
      </c>
      <c r="E33" s="3">
        <v>0.13697104677060135</v>
      </c>
      <c r="F33">
        <f>C33/E33</f>
        <v>1.401841675847691</v>
      </c>
      <c r="G33">
        <f>(D33/C33)*F33</f>
        <v>0.10017321841902239</v>
      </c>
    </row>
    <row r="34" spans="1:7" x14ac:dyDescent="0.2">
      <c r="A34" t="s">
        <v>30</v>
      </c>
      <c r="B34">
        <v>574.66666666666663</v>
      </c>
      <c r="C34">
        <v>0.78689600250494041</v>
      </c>
      <c r="D34">
        <v>1.1626179400158334E-2</v>
      </c>
      <c r="E34" s="3">
        <v>0.83964365256124718</v>
      </c>
      <c r="F34">
        <f>C34/E34</f>
        <v>0.93717852818227654</v>
      </c>
      <c r="G34">
        <f t="shared" ref="G34:G38" si="10">(D34/C34)*F34</f>
        <v>1.3846563794883533E-2</v>
      </c>
    </row>
    <row r="35" spans="1:7" x14ac:dyDescent="0.2">
      <c r="A35" t="s">
        <v>36</v>
      </c>
      <c r="B35">
        <v>15.333333333333334</v>
      </c>
      <c r="C35">
        <v>2.1092275747547181E-2</v>
      </c>
      <c r="D35">
        <v>3.5916056811094383E-3</v>
      </c>
      <c r="E35" s="3">
        <v>2.3385300668151449E-2</v>
      </c>
      <c r="F35">
        <f>C35/E35</f>
        <v>0.90194588672844611</v>
      </c>
      <c r="G35">
        <f t="shared" si="10"/>
        <v>0.15358390007791789</v>
      </c>
    </row>
    <row r="36" spans="1:7" x14ac:dyDescent="0.2">
      <c r="A36" t="s">
        <v>25</v>
      </c>
      <c r="B36">
        <v>58.333333333333336</v>
      </c>
      <c r="C36">
        <v>0.16752658941338186</v>
      </c>
      <c r="D36">
        <v>9.4758335121069865E-3</v>
      </c>
      <c r="E36" s="3">
        <v>0.14180478821362799</v>
      </c>
      <c r="F36">
        <f>C36/E36</f>
        <v>1.1813888058631994</v>
      </c>
      <c r="G36">
        <f t="shared" si="10"/>
        <v>6.6823085676286934E-2</v>
      </c>
    </row>
    <row r="37" spans="1:7" x14ac:dyDescent="0.2">
      <c r="A37" t="s">
        <v>26</v>
      </c>
      <c r="B37">
        <v>277.33333333333331</v>
      </c>
      <c r="C37">
        <v>0.79396144503062738</v>
      </c>
      <c r="D37">
        <v>1.6309710835498356E-2</v>
      </c>
      <c r="E37" s="3">
        <v>0.84346224677716386</v>
      </c>
      <c r="F37">
        <f>C37/E37</f>
        <v>0.94131236823500153</v>
      </c>
      <c r="G37">
        <f t="shared" si="10"/>
        <v>1.9336622235099583E-2</v>
      </c>
    </row>
    <row r="38" spans="1:7" x14ac:dyDescent="0.2">
      <c r="A38" t="s">
        <v>27</v>
      </c>
      <c r="B38">
        <v>13.333333333333334</v>
      </c>
      <c r="C38">
        <v>3.8511965555990714E-2</v>
      </c>
      <c r="D38">
        <v>7.0215757188601523E-3</v>
      </c>
      <c r="E38" s="3">
        <v>1.4732965009208104E-2</v>
      </c>
      <c r="F38">
        <f>C38/E38</f>
        <v>2.6139996621128696</v>
      </c>
      <c r="G38">
        <f t="shared" si="10"/>
        <v>0.4765894519176328</v>
      </c>
    </row>
    <row r="40" spans="1:7" x14ac:dyDescent="0.2">
      <c r="A40" t="s">
        <v>35</v>
      </c>
      <c r="C40" s="3"/>
    </row>
    <row r="41" spans="1:7" x14ac:dyDescent="0.2">
      <c r="C41" s="3"/>
    </row>
    <row r="42" spans="1:7" x14ac:dyDescent="0.2">
      <c r="C42" s="3"/>
    </row>
    <row r="43" spans="1:7" x14ac:dyDescent="0.2">
      <c r="C43" s="3"/>
    </row>
    <row r="44" spans="1:7" x14ac:dyDescent="0.2">
      <c r="C44" s="3"/>
    </row>
    <row r="45" spans="1:7" x14ac:dyDescent="0.2">
      <c r="C45" s="3"/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Graham, Chris</dc:creator>
  <cp:lastModifiedBy>Graham, Chris</cp:lastModifiedBy>
  <dcterms:created xsi:type="dcterms:W3CDTF">2024-06-10T09:04:56Z</dcterms:created>
  <dcterms:modified xsi:type="dcterms:W3CDTF">2024-07-01T15:16:21Z</dcterms:modified>
</cp:coreProperties>
</file>