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MRL\OneDrive - University of Pittsburgh\Desktop\Ongoing Projects\BOBCAT EV Contraception\All Omics data\Metabolomics data_EV con\"/>
    </mc:Choice>
  </mc:AlternateContent>
  <xr:revisionPtr revIDLastSave="0" documentId="13_ncr:1_{A523F943-2245-4FFF-BF80-0B1D25214C13}" xr6:coauthVersionLast="47" xr6:coauthVersionMax="47" xr10:uidLastSave="{00000000-0000-0000-0000-000000000000}"/>
  <bookViews>
    <workbookView xWindow="-120" yWindow="-120" windowWidth="29040" windowHeight="15840" xr2:uid="{FF1916A1-BFBC-41B2-AEA5-D31760AACE24}"/>
  </bookViews>
  <sheets>
    <sheet name="Combined pathways" sheetId="3" r:id="rId1"/>
    <sheet name="Sheet1" sheetId="4" r:id="rId2"/>
    <sheet name="Positive" sheetId="1" r:id="rId3"/>
    <sheet name="Negative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" i="3" l="1"/>
  <c r="I67" i="3"/>
  <c r="I68" i="3"/>
  <c r="I69" i="3"/>
  <c r="I70" i="3"/>
  <c r="I71" i="3"/>
  <c r="I72" i="3"/>
  <c r="I73" i="3"/>
  <c r="I74" i="3"/>
  <c r="I75" i="3"/>
  <c r="G66" i="3"/>
  <c r="G67" i="3"/>
  <c r="G68" i="3"/>
  <c r="G69" i="3"/>
  <c r="G70" i="3"/>
  <c r="G71" i="3"/>
  <c r="G72" i="3"/>
  <c r="G73" i="3"/>
  <c r="G74" i="3"/>
  <c r="G75" i="3"/>
  <c r="I65" i="3"/>
  <c r="G65" i="3"/>
  <c r="E66" i="3"/>
  <c r="E67" i="3"/>
  <c r="E68" i="3"/>
  <c r="E69" i="3"/>
  <c r="E70" i="3"/>
  <c r="E71" i="3"/>
  <c r="E72" i="3"/>
  <c r="E73" i="3"/>
  <c r="E74" i="3"/>
  <c r="E75" i="3"/>
  <c r="E65" i="3"/>
  <c r="C75" i="3"/>
  <c r="C74" i="3"/>
  <c r="C73" i="3"/>
  <c r="C72" i="3"/>
  <c r="C71" i="3"/>
  <c r="C70" i="3"/>
  <c r="C69" i="3"/>
  <c r="C68" i="3"/>
  <c r="C67" i="3"/>
  <c r="C66" i="3"/>
  <c r="C65" i="3"/>
  <c r="F72" i="3"/>
  <c r="D72" i="3"/>
  <c r="D73" i="3"/>
  <c r="B75" i="3"/>
  <c r="B72" i="3"/>
  <c r="H71" i="3"/>
  <c r="F71" i="3"/>
  <c r="D71" i="3"/>
  <c r="B71" i="3"/>
  <c r="H70" i="3"/>
  <c r="F70" i="3"/>
  <c r="D70" i="3"/>
  <c r="B70" i="3"/>
  <c r="H69" i="3"/>
  <c r="F69" i="3"/>
  <c r="D69" i="3"/>
  <c r="B69" i="3"/>
  <c r="H68" i="3"/>
  <c r="F68" i="3"/>
  <c r="D68" i="3"/>
  <c r="B68" i="3"/>
  <c r="H67" i="3"/>
  <c r="F67" i="3"/>
  <c r="D67" i="3"/>
  <c r="B67" i="3"/>
  <c r="H66" i="3"/>
  <c r="F66" i="3"/>
  <c r="D66" i="3"/>
  <c r="B66" i="3"/>
  <c r="B65" i="3"/>
  <c r="H65" i="3"/>
  <c r="H75" i="3" s="1"/>
  <c r="F65" i="3"/>
  <c r="D65" i="3"/>
  <c r="F75" i="3" l="1"/>
  <c r="D75" i="3"/>
</calcChain>
</file>

<file path=xl/sharedStrings.xml><?xml version="1.0" encoding="utf-8"?>
<sst xmlns="http://schemas.openxmlformats.org/spreadsheetml/2006/main" count="720" uniqueCount="102">
  <si>
    <t>FOL_POST vs PRE</t>
  </si>
  <si>
    <t>Glycolysis and Gluconeogenesis</t>
  </si>
  <si>
    <t>Fructose and mannose metabolism</t>
  </si>
  <si>
    <t>Phosphatidylinositol phosphate metabolism</t>
  </si>
  <si>
    <t>Propanoate metabolism</t>
  </si>
  <si>
    <t>N-Glycan biosynthesis</t>
  </si>
  <si>
    <t>Glycosphingolipid biosynthesis - ganglioseries</t>
  </si>
  <si>
    <t>Glycosphingolipid biosynthesis - globoseries</t>
  </si>
  <si>
    <t>N-Glycan Degradation</t>
  </si>
  <si>
    <t>Drug metabolism - other enzymes</t>
  </si>
  <si>
    <t>Pyruvate Metabolism</t>
  </si>
  <si>
    <t>Galactose metabolism</t>
  </si>
  <si>
    <t>Hexose phosphorylation</t>
  </si>
  <si>
    <t>Keratan sulfate degradation</t>
  </si>
  <si>
    <t>Ubiquinone Biosynthesis</t>
  </si>
  <si>
    <t>Starch and Sucrose Metabolism</t>
  </si>
  <si>
    <t>Glycerophospholipid metabolism</t>
  </si>
  <si>
    <t>Chondroitin sulfate degradation</t>
  </si>
  <si>
    <t>Squalene and cholesterol biosynthesis</t>
  </si>
  <si>
    <t>Heparan sulfate degradation</t>
  </si>
  <si>
    <t>Sialic acid metabolism</t>
  </si>
  <si>
    <t>Valine, leucine and isoleucine degradation</t>
  </si>
  <si>
    <t>Glycosphingolipid metabolism</t>
  </si>
  <si>
    <t>Pentose phosphate pathway</t>
  </si>
  <si>
    <t>Aspartate and asparagine metabolism</t>
  </si>
  <si>
    <t>Butanoate metabolism</t>
  </si>
  <si>
    <t>C21-steroid hormone biosynthesis and metabolism</t>
  </si>
  <si>
    <t>Porphyrin metabolism</t>
  </si>
  <si>
    <t>Tryptophan metabolism</t>
  </si>
  <si>
    <t>Glycine, serine, alanine and threonine metabolism</t>
  </si>
  <si>
    <t>Purine metabolism</t>
  </si>
  <si>
    <t>Beta-Alanine metabolism</t>
  </si>
  <si>
    <t>Urea cycle/amino group metabolism</t>
  </si>
  <si>
    <t>Pyrimidine metabolism</t>
  </si>
  <si>
    <t>Alanine and Aspartate Metabolism</t>
  </si>
  <si>
    <t>Arginine and Proline Metabolism</t>
  </si>
  <si>
    <t>TCA cycle</t>
  </si>
  <si>
    <t>Ascorbate (Vitamin C) and Aldarate Metabolism</t>
  </si>
  <si>
    <t>Tyrosine metabolism</t>
  </si>
  <si>
    <t>LUT_Post vs Pre</t>
  </si>
  <si>
    <t>PILL_Post vs Pre</t>
  </si>
  <si>
    <t>IUD_Post vs Pre</t>
  </si>
  <si>
    <t>CoA Catabolism</t>
  </si>
  <si>
    <t>Vitamin B5 - CoA biosynthesis from pantothenate</t>
  </si>
  <si>
    <t>Prostaglandin formation from arachidonate</t>
  </si>
  <si>
    <t>Arachidonic acid metabolism</t>
  </si>
  <si>
    <t>Leukotriene metabolism</t>
  </si>
  <si>
    <t>PILL vs IUD_PRE</t>
  </si>
  <si>
    <t>IUD_POST vs PRE</t>
  </si>
  <si>
    <t>PILL_POST vs PRE</t>
  </si>
  <si>
    <t>Lysine metabolism</t>
  </si>
  <si>
    <t>Glutamate metabolism</t>
  </si>
  <si>
    <t>Glutathione Metabolism</t>
  </si>
  <si>
    <t>Carbon fixation</t>
  </si>
  <si>
    <t>Selenoamino acid metabolism</t>
  </si>
  <si>
    <t>Histidine metabolism</t>
  </si>
  <si>
    <t>Nitrogen metabolism</t>
  </si>
  <si>
    <t>Vitamin B3 (nicotinate and nicotinamide) metabolism</t>
  </si>
  <si>
    <t>Linoleate metabolism</t>
  </si>
  <si>
    <t>Glyoxylate and Dicarboxylate Metabolism</t>
  </si>
  <si>
    <t>Pentose and Glucuronate Interconversions</t>
  </si>
  <si>
    <t>Putative anti-Inflammatory metabolites formation from EPA</t>
  </si>
  <si>
    <t>Vitamin B9 (folate) metabolism</t>
  </si>
  <si>
    <t>Aminosugars metabolism</t>
  </si>
  <si>
    <t>PILL vs IUD_PRE (6 pathways enriched)</t>
  </si>
  <si>
    <t>Kegg Category</t>
  </si>
  <si>
    <t>Energy metabolism</t>
  </si>
  <si>
    <t>Lipid metabolism</t>
  </si>
  <si>
    <t>Carbohydrate Metabolism</t>
  </si>
  <si>
    <t>Glycan</t>
  </si>
  <si>
    <t>Nucleotide</t>
  </si>
  <si>
    <t>Type</t>
  </si>
  <si>
    <t>Follicular</t>
  </si>
  <si>
    <t>Luteal</t>
  </si>
  <si>
    <t>Pill</t>
  </si>
  <si>
    <t>IUD</t>
  </si>
  <si>
    <t>Carbohydrate metabolism</t>
  </si>
  <si>
    <t>Lipid</t>
  </si>
  <si>
    <t>Amino Acid</t>
  </si>
  <si>
    <t>Cofactors</t>
  </si>
  <si>
    <t>Secondary Meabolite</t>
  </si>
  <si>
    <t>Fatty acid oxidation, peroxisome</t>
  </si>
  <si>
    <t>Phytanic acid peroxisomal oxidation</t>
  </si>
  <si>
    <t>C5-Branched dibasic acid metabolism</t>
  </si>
  <si>
    <t>D4&amp;E4-neuroprostanes formation</t>
  </si>
  <si>
    <t>Fatty acid activation</t>
  </si>
  <si>
    <t>Alkaloid biosynthesis II</t>
  </si>
  <si>
    <t>Lipoate metabolism</t>
  </si>
  <si>
    <t>Signal Transduction</t>
  </si>
  <si>
    <t> Xenobiotics</t>
  </si>
  <si>
    <t>Metabolism of cofactors and vitamins</t>
  </si>
  <si>
    <t>Energy Metabolism</t>
  </si>
  <si>
    <t>Secodnary Metabolites</t>
  </si>
  <si>
    <t>FOL_POST vs PRE (50 Pathways enriched)</t>
  </si>
  <si>
    <t>nucleotide</t>
  </si>
  <si>
    <t>LUT_Post vs Pre (44 pathways enriched)</t>
  </si>
  <si>
    <t>IUD_Post vs Pre (33 pathways enriched)</t>
  </si>
  <si>
    <t>Secondary Metabolites</t>
  </si>
  <si>
    <t>TOTAL</t>
  </si>
  <si>
    <t>PILL_Post vs Pre (46 pathways enriched)</t>
  </si>
  <si>
    <t>Xenobiotics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</si>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</sst>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27086-9C4C-4BB0-99CF-E9E1E51E1486}">
  <dimension ref="A1:J81"/>
  <sheetViews>
    <sheetView tabSelected="1" topLeftCell="D51" zoomScaleNormal="100" workbookViewId="0">
      <selection activeCell="H65" sqref="H65:H74"/>
    </sheetView>
  </sheetViews>
  <sheetFormatPr defaultRowHeight="15" x14ac:dyDescent="0.25"/>
  <cols>
    <col min="1" max="1" width="54.140625" bestFit="1" customWidth="1"/>
    <col min="2" max="2" width="22.28515625" bestFit="1" customWidth="1"/>
    <col min="3" max="3" width="16" customWidth="1"/>
    <col min="4" max="4" width="22.28515625" bestFit="1" customWidth="1"/>
    <col min="5" max="5" width="27.28515625" customWidth="1"/>
    <col min="6" max="6" width="22.28515625" bestFit="1" customWidth="1"/>
    <col min="7" max="7" width="25.140625" customWidth="1"/>
    <col min="8" max="8" width="22.28515625" bestFit="1" customWidth="1"/>
    <col min="9" max="9" width="9.7109375" customWidth="1"/>
    <col min="10" max="10" width="47.140625" bestFit="1" customWidth="1"/>
  </cols>
  <sheetData>
    <row r="1" spans="1:10" x14ac:dyDescent="0.25">
      <c r="A1" s="1" t="s">
        <v>93</v>
      </c>
      <c r="B1" t="s">
        <v>65</v>
      </c>
      <c r="C1" s="1" t="s">
        <v>95</v>
      </c>
      <c r="D1" t="s">
        <v>65</v>
      </c>
      <c r="E1" s="1" t="s">
        <v>99</v>
      </c>
      <c r="F1" t="s">
        <v>65</v>
      </c>
      <c r="G1" s="1" t="s">
        <v>96</v>
      </c>
      <c r="H1" t="s">
        <v>65</v>
      </c>
      <c r="J1" s="1" t="s">
        <v>64</v>
      </c>
    </row>
    <row r="2" spans="1:10" x14ac:dyDescent="0.25">
      <c r="A2" s="2" t="s">
        <v>34</v>
      </c>
      <c r="B2" t="s">
        <v>78</v>
      </c>
      <c r="C2" s="2" t="s">
        <v>34</v>
      </c>
      <c r="D2" t="s">
        <v>78</v>
      </c>
      <c r="E2" s="2" t="s">
        <v>34</v>
      </c>
      <c r="F2" t="s">
        <v>78</v>
      </c>
      <c r="G2" s="2" t="s">
        <v>34</v>
      </c>
      <c r="H2" t="s">
        <v>78</v>
      </c>
      <c r="J2" t="s">
        <v>44</v>
      </c>
    </row>
    <row r="3" spans="1:10" x14ac:dyDescent="0.25">
      <c r="A3" s="2" t="s">
        <v>86</v>
      </c>
      <c r="B3" t="s">
        <v>97</v>
      </c>
      <c r="C3" s="2" t="s">
        <v>86</v>
      </c>
      <c r="D3" t="s">
        <v>97</v>
      </c>
      <c r="E3" s="2" t="s">
        <v>86</v>
      </c>
      <c r="F3" t="s">
        <v>97</v>
      </c>
      <c r="G3" s="2" t="s">
        <v>86</v>
      </c>
      <c r="H3" t="s">
        <v>97</v>
      </c>
      <c r="J3" t="s">
        <v>45</v>
      </c>
    </row>
    <row r="4" spans="1:10" x14ac:dyDescent="0.25">
      <c r="A4" s="2" t="s">
        <v>63</v>
      </c>
      <c r="B4" t="s">
        <v>69</v>
      </c>
      <c r="C4" s="2" t="s">
        <v>35</v>
      </c>
      <c r="D4" t="s">
        <v>78</v>
      </c>
      <c r="E4" s="2" t="s">
        <v>35</v>
      </c>
      <c r="F4" t="s">
        <v>78</v>
      </c>
      <c r="G4" s="2" t="s">
        <v>35</v>
      </c>
      <c r="H4" t="s">
        <v>78</v>
      </c>
      <c r="J4" t="s">
        <v>46</v>
      </c>
    </row>
    <row r="5" spans="1:10" x14ac:dyDescent="0.25">
      <c r="A5" s="2" t="s">
        <v>45</v>
      </c>
      <c r="B5" t="s">
        <v>67</v>
      </c>
      <c r="C5" s="2" t="s">
        <v>37</v>
      </c>
      <c r="D5" t="s">
        <v>76</v>
      </c>
      <c r="E5" s="2" t="s">
        <v>37</v>
      </c>
      <c r="F5" t="s">
        <v>76</v>
      </c>
      <c r="G5" s="2" t="s">
        <v>37</v>
      </c>
      <c r="H5" t="s">
        <v>76</v>
      </c>
      <c r="J5" t="s">
        <v>26</v>
      </c>
    </row>
    <row r="6" spans="1:10" x14ac:dyDescent="0.25">
      <c r="A6" s="2" t="s">
        <v>35</v>
      </c>
      <c r="B6" t="s">
        <v>78</v>
      </c>
      <c r="C6" s="2" t="s">
        <v>24</v>
      </c>
      <c r="D6" t="s">
        <v>78</v>
      </c>
      <c r="E6" s="2" t="s">
        <v>24</v>
      </c>
      <c r="F6" t="s">
        <v>78</v>
      </c>
      <c r="G6" s="2" t="s">
        <v>24</v>
      </c>
      <c r="H6" t="s">
        <v>78</v>
      </c>
      <c r="J6" t="s">
        <v>27</v>
      </c>
    </row>
    <row r="7" spans="1:10" x14ac:dyDescent="0.25">
      <c r="A7" s="2" t="s">
        <v>37</v>
      </c>
      <c r="B7" t="s">
        <v>76</v>
      </c>
      <c r="C7" s="2" t="s">
        <v>31</v>
      </c>
      <c r="D7" t="s">
        <v>78</v>
      </c>
      <c r="E7" s="2" t="s">
        <v>31</v>
      </c>
      <c r="F7" t="s">
        <v>78</v>
      </c>
      <c r="G7" s="2" t="s">
        <v>31</v>
      </c>
      <c r="H7" t="s">
        <v>78</v>
      </c>
      <c r="J7" t="s">
        <v>29</v>
      </c>
    </row>
    <row r="8" spans="1:10" x14ac:dyDescent="0.25">
      <c r="A8" s="2" t="s">
        <v>24</v>
      </c>
      <c r="B8" t="s">
        <v>78</v>
      </c>
      <c r="C8" s="2" t="s">
        <v>25</v>
      </c>
      <c r="D8" t="s">
        <v>68</v>
      </c>
      <c r="E8" s="2" t="s">
        <v>25</v>
      </c>
      <c r="F8" t="s">
        <v>68</v>
      </c>
      <c r="G8" s="2" t="s">
        <v>25</v>
      </c>
      <c r="H8" t="s">
        <v>68</v>
      </c>
    </row>
    <row r="9" spans="1:10" x14ac:dyDescent="0.25">
      <c r="A9" s="2" t="s">
        <v>31</v>
      </c>
      <c r="B9" t="s">
        <v>78</v>
      </c>
      <c r="C9" s="2" t="s">
        <v>83</v>
      </c>
      <c r="D9" t="s">
        <v>68</v>
      </c>
      <c r="E9" s="2" t="s">
        <v>26</v>
      </c>
      <c r="F9" t="s">
        <v>67</v>
      </c>
      <c r="G9" s="2" t="s">
        <v>26</v>
      </c>
      <c r="H9" t="s">
        <v>67</v>
      </c>
    </row>
    <row r="10" spans="1:10" x14ac:dyDescent="0.25">
      <c r="A10" s="2" t="s">
        <v>25</v>
      </c>
      <c r="B10" t="s">
        <v>68</v>
      </c>
      <c r="C10" s="2" t="s">
        <v>17</v>
      </c>
      <c r="D10" t="s">
        <v>69</v>
      </c>
      <c r="E10" s="2" t="s">
        <v>83</v>
      </c>
      <c r="F10" t="s">
        <v>68</v>
      </c>
      <c r="G10" s="2" t="s">
        <v>17</v>
      </c>
      <c r="H10" t="s">
        <v>69</v>
      </c>
    </row>
    <row r="11" spans="1:10" x14ac:dyDescent="0.25">
      <c r="A11" s="2" t="s">
        <v>26</v>
      </c>
      <c r="B11" t="s">
        <v>67</v>
      </c>
      <c r="C11" s="2" t="s">
        <v>85</v>
      </c>
      <c r="D11" t="s">
        <v>67</v>
      </c>
      <c r="E11" s="2" t="s">
        <v>17</v>
      </c>
      <c r="F11" t="s">
        <v>69</v>
      </c>
      <c r="G11" s="2" t="s">
        <v>9</v>
      </c>
      <c r="H11" t="s">
        <v>89</v>
      </c>
    </row>
    <row r="12" spans="1:10" x14ac:dyDescent="0.25">
      <c r="A12" s="2" t="s">
        <v>83</v>
      </c>
      <c r="B12" t="s">
        <v>68</v>
      </c>
      <c r="C12" s="2" t="s">
        <v>81</v>
      </c>
      <c r="D12" t="s">
        <v>67</v>
      </c>
      <c r="E12" s="2" t="s">
        <v>42</v>
      </c>
      <c r="F12" t="s">
        <v>90</v>
      </c>
      <c r="G12" s="2" t="s">
        <v>85</v>
      </c>
      <c r="H12" t="s">
        <v>67</v>
      </c>
    </row>
    <row r="13" spans="1:10" x14ac:dyDescent="0.25">
      <c r="A13" s="2" t="s">
        <v>17</v>
      </c>
      <c r="B13" t="s">
        <v>69</v>
      </c>
      <c r="C13" s="2" t="s">
        <v>2</v>
      </c>
      <c r="D13" t="s">
        <v>68</v>
      </c>
      <c r="E13" s="2" t="s">
        <v>85</v>
      </c>
      <c r="F13" t="s">
        <v>67</v>
      </c>
      <c r="G13" s="2" t="s">
        <v>81</v>
      </c>
      <c r="H13" t="s">
        <v>67</v>
      </c>
    </row>
    <row r="14" spans="1:10" x14ac:dyDescent="0.25">
      <c r="A14" s="2" t="s">
        <v>42</v>
      </c>
      <c r="B14" t="s">
        <v>90</v>
      </c>
      <c r="C14" s="2" t="s">
        <v>11</v>
      </c>
      <c r="D14" t="s">
        <v>68</v>
      </c>
      <c r="E14" s="2" t="s">
        <v>81</v>
      </c>
      <c r="F14" t="s">
        <v>67</v>
      </c>
      <c r="G14" s="2" t="s">
        <v>2</v>
      </c>
      <c r="H14" t="s">
        <v>68</v>
      </c>
    </row>
    <row r="15" spans="1:10" x14ac:dyDescent="0.25">
      <c r="A15" s="2" t="s">
        <v>9</v>
      </c>
      <c r="B15" t="s">
        <v>100</v>
      </c>
      <c r="C15" s="2" t="s">
        <v>51</v>
      </c>
      <c r="D15" t="s">
        <v>78</v>
      </c>
      <c r="E15" s="2" t="s">
        <v>2</v>
      </c>
      <c r="F15" t="s">
        <v>68</v>
      </c>
      <c r="G15" s="2" t="s">
        <v>51</v>
      </c>
      <c r="H15" t="s">
        <v>78</v>
      </c>
    </row>
    <row r="16" spans="1:10" x14ac:dyDescent="0.25">
      <c r="A16" s="2" t="s">
        <v>85</v>
      </c>
      <c r="B16" t="s">
        <v>67</v>
      </c>
      <c r="C16" s="2" t="s">
        <v>52</v>
      </c>
      <c r="D16" t="s">
        <v>78</v>
      </c>
      <c r="E16" s="2" t="s">
        <v>11</v>
      </c>
      <c r="F16" t="s">
        <v>68</v>
      </c>
      <c r="G16" s="2" t="s">
        <v>52</v>
      </c>
      <c r="H16" t="s">
        <v>78</v>
      </c>
    </row>
    <row r="17" spans="1:8" x14ac:dyDescent="0.25">
      <c r="A17" s="2" t="s">
        <v>81</v>
      </c>
      <c r="B17" t="s">
        <v>67</v>
      </c>
      <c r="C17" s="2" t="s">
        <v>16</v>
      </c>
      <c r="D17" t="s">
        <v>67</v>
      </c>
      <c r="E17" s="2" t="s">
        <v>51</v>
      </c>
      <c r="F17" t="s">
        <v>78</v>
      </c>
      <c r="G17" s="2" t="s">
        <v>29</v>
      </c>
      <c r="H17" t="s">
        <v>78</v>
      </c>
    </row>
    <row r="18" spans="1:8" x14ac:dyDescent="0.25">
      <c r="A18" s="2" t="s">
        <v>2</v>
      </c>
      <c r="B18" t="s">
        <v>68</v>
      </c>
      <c r="C18" s="2" t="s">
        <v>29</v>
      </c>
      <c r="D18" t="s">
        <v>78</v>
      </c>
      <c r="E18" s="2" t="s">
        <v>52</v>
      </c>
      <c r="F18" t="s">
        <v>78</v>
      </c>
      <c r="G18" s="2" t="s">
        <v>1</v>
      </c>
      <c r="H18" t="s">
        <v>68</v>
      </c>
    </row>
    <row r="19" spans="1:8" x14ac:dyDescent="0.25">
      <c r="A19" s="2" t="s">
        <v>11</v>
      </c>
      <c r="B19" t="s">
        <v>68</v>
      </c>
      <c r="C19" s="2" t="s">
        <v>1</v>
      </c>
      <c r="D19" t="s">
        <v>68</v>
      </c>
      <c r="E19" s="2" t="s">
        <v>16</v>
      </c>
      <c r="F19" t="s">
        <v>67</v>
      </c>
      <c r="G19" s="2" t="s">
        <v>6</v>
      </c>
      <c r="H19" t="s">
        <v>69</v>
      </c>
    </row>
    <row r="20" spans="1:8" x14ac:dyDescent="0.25">
      <c r="A20" s="2" t="s">
        <v>51</v>
      </c>
      <c r="B20" t="s">
        <v>78</v>
      </c>
      <c r="C20" s="2" t="s">
        <v>6</v>
      </c>
      <c r="D20" t="s">
        <v>69</v>
      </c>
      <c r="E20" s="2" t="s">
        <v>1</v>
      </c>
      <c r="F20" t="s">
        <v>68</v>
      </c>
      <c r="G20" s="2" t="s">
        <v>7</v>
      </c>
      <c r="H20" t="s">
        <v>69</v>
      </c>
    </row>
    <row r="21" spans="1:8" x14ac:dyDescent="0.25">
      <c r="A21" s="2" t="s">
        <v>52</v>
      </c>
      <c r="B21" t="s">
        <v>78</v>
      </c>
      <c r="C21" s="2" t="s">
        <v>7</v>
      </c>
      <c r="D21" t="s">
        <v>69</v>
      </c>
      <c r="E21" s="2" t="s">
        <v>6</v>
      </c>
      <c r="F21" t="s">
        <v>69</v>
      </c>
      <c r="G21" s="2" t="s">
        <v>22</v>
      </c>
      <c r="H21" t="s">
        <v>69</v>
      </c>
    </row>
    <row r="22" spans="1:8" x14ac:dyDescent="0.25">
      <c r="A22" s="2" t="s">
        <v>16</v>
      </c>
      <c r="B22" t="s">
        <v>67</v>
      </c>
      <c r="C22" s="3" t="s">
        <v>59</v>
      </c>
      <c r="D22" t="s">
        <v>68</v>
      </c>
      <c r="E22" s="2" t="s">
        <v>7</v>
      </c>
      <c r="F22" t="s">
        <v>69</v>
      </c>
      <c r="G22" s="2" t="s">
        <v>13</v>
      </c>
      <c r="H22" t="s">
        <v>69</v>
      </c>
    </row>
    <row r="23" spans="1:8" x14ac:dyDescent="0.25">
      <c r="A23" s="2" t="s">
        <v>1</v>
      </c>
      <c r="B23" t="s">
        <v>68</v>
      </c>
      <c r="C23" s="2" t="s">
        <v>12</v>
      </c>
      <c r="D23" t="s">
        <v>68</v>
      </c>
      <c r="E23" s="2" t="s">
        <v>22</v>
      </c>
      <c r="F23" t="s">
        <v>69</v>
      </c>
      <c r="G23" s="2" t="s">
        <v>87</v>
      </c>
      <c r="H23" t="s">
        <v>90</v>
      </c>
    </row>
    <row r="24" spans="1:8" x14ac:dyDescent="0.25">
      <c r="A24" s="2" t="s">
        <v>6</v>
      </c>
      <c r="B24" t="s">
        <v>69</v>
      </c>
      <c r="C24" s="2" t="s">
        <v>55</v>
      </c>
      <c r="D24" t="s">
        <v>78</v>
      </c>
      <c r="E24" s="3" t="s">
        <v>59</v>
      </c>
      <c r="F24" t="s">
        <v>68</v>
      </c>
      <c r="G24" s="2" t="s">
        <v>50</v>
      </c>
      <c r="H24" t="s">
        <v>78</v>
      </c>
    </row>
    <row r="25" spans="1:8" x14ac:dyDescent="0.25">
      <c r="A25" s="2" t="s">
        <v>7</v>
      </c>
      <c r="B25" t="s">
        <v>69</v>
      </c>
      <c r="C25" s="2" t="s">
        <v>13</v>
      </c>
      <c r="D25" t="s">
        <v>69</v>
      </c>
      <c r="E25" s="2" t="s">
        <v>12</v>
      </c>
      <c r="F25" t="s">
        <v>68</v>
      </c>
      <c r="G25" s="2" t="s">
        <v>5</v>
      </c>
      <c r="H25" t="s">
        <v>69</v>
      </c>
    </row>
    <row r="26" spans="1:8" x14ac:dyDescent="0.25">
      <c r="A26" s="2" t="s">
        <v>22</v>
      </c>
      <c r="B26" t="s">
        <v>69</v>
      </c>
      <c r="C26" s="2" t="s">
        <v>50</v>
      </c>
      <c r="D26" t="s">
        <v>78</v>
      </c>
      <c r="E26" s="2" t="s">
        <v>13</v>
      </c>
      <c r="F26" t="s">
        <v>69</v>
      </c>
      <c r="G26" s="2" t="s">
        <v>8</v>
      </c>
      <c r="H26" t="s">
        <v>69</v>
      </c>
    </row>
    <row r="27" spans="1:8" x14ac:dyDescent="0.25">
      <c r="A27" s="2" t="s">
        <v>12</v>
      </c>
      <c r="B27" t="s">
        <v>68</v>
      </c>
      <c r="C27" s="2" t="s">
        <v>5</v>
      </c>
      <c r="D27" t="s">
        <v>69</v>
      </c>
      <c r="E27" s="2" t="s">
        <v>58</v>
      </c>
      <c r="F27" t="s">
        <v>67</v>
      </c>
      <c r="G27" s="3" t="s">
        <v>60</v>
      </c>
      <c r="H27" t="s">
        <v>68</v>
      </c>
    </row>
    <row r="28" spans="1:8" x14ac:dyDescent="0.25">
      <c r="A28" s="2" t="s">
        <v>55</v>
      </c>
      <c r="B28" t="s">
        <v>78</v>
      </c>
      <c r="C28" s="2" t="s">
        <v>8</v>
      </c>
      <c r="D28" t="s">
        <v>69</v>
      </c>
      <c r="E28" s="2" t="s">
        <v>50</v>
      </c>
      <c r="F28" t="s">
        <v>78</v>
      </c>
      <c r="G28" s="2" t="s">
        <v>4</v>
      </c>
      <c r="H28" t="s">
        <v>76</v>
      </c>
    </row>
    <row r="29" spans="1:8" x14ac:dyDescent="0.25">
      <c r="A29" s="2" t="s">
        <v>13</v>
      </c>
      <c r="B29" t="s">
        <v>69</v>
      </c>
      <c r="C29" s="2" t="s">
        <v>56</v>
      </c>
      <c r="D29" t="s">
        <v>91</v>
      </c>
      <c r="E29" s="2" t="s">
        <v>5</v>
      </c>
      <c r="F29" t="s">
        <v>69</v>
      </c>
      <c r="G29" s="2" t="s">
        <v>33</v>
      </c>
      <c r="H29" t="s">
        <v>94</v>
      </c>
    </row>
    <row r="30" spans="1:8" x14ac:dyDescent="0.25">
      <c r="A30" s="2" t="s">
        <v>50</v>
      </c>
      <c r="B30" t="s">
        <v>78</v>
      </c>
      <c r="C30" s="3" t="s">
        <v>60</v>
      </c>
      <c r="D30" t="s">
        <v>68</v>
      </c>
      <c r="E30" s="2" t="s">
        <v>8</v>
      </c>
      <c r="F30" t="s">
        <v>69</v>
      </c>
      <c r="G30" s="2" t="s">
        <v>54</v>
      </c>
      <c r="H30" t="s">
        <v>78</v>
      </c>
    </row>
    <row r="31" spans="1:8" x14ac:dyDescent="0.25">
      <c r="A31" s="2" t="s">
        <v>5</v>
      </c>
      <c r="B31" t="s">
        <v>69</v>
      </c>
      <c r="C31" s="2" t="s">
        <v>23</v>
      </c>
      <c r="D31" t="s">
        <v>76</v>
      </c>
      <c r="E31" s="2" t="s">
        <v>56</v>
      </c>
      <c r="F31" t="s">
        <v>91</v>
      </c>
      <c r="G31" s="2" t="s">
        <v>18</v>
      </c>
      <c r="H31" t="s">
        <v>68</v>
      </c>
    </row>
    <row r="32" spans="1:8" x14ac:dyDescent="0.25">
      <c r="A32" s="2" t="s">
        <v>8</v>
      </c>
      <c r="B32" t="s">
        <v>69</v>
      </c>
      <c r="C32" s="2" t="s">
        <v>27</v>
      </c>
      <c r="D32" t="s">
        <v>90</v>
      </c>
      <c r="E32" s="3" t="s">
        <v>60</v>
      </c>
      <c r="F32" t="s">
        <v>68</v>
      </c>
      <c r="G32" s="2" t="s">
        <v>36</v>
      </c>
      <c r="H32" t="s">
        <v>68</v>
      </c>
    </row>
    <row r="33" spans="1:8" x14ac:dyDescent="0.25">
      <c r="A33" s="2" t="s">
        <v>56</v>
      </c>
      <c r="B33" t="s">
        <v>91</v>
      </c>
      <c r="C33" s="2" t="s">
        <v>4</v>
      </c>
      <c r="D33" t="s">
        <v>76</v>
      </c>
      <c r="E33" s="2" t="s">
        <v>23</v>
      </c>
      <c r="F33" t="s">
        <v>76</v>
      </c>
      <c r="G33" s="2" t="s">
        <v>32</v>
      </c>
      <c r="H33" t="s">
        <v>78</v>
      </c>
    </row>
    <row r="34" spans="1:8" x14ac:dyDescent="0.25">
      <c r="A34" s="2" t="s">
        <v>23</v>
      </c>
      <c r="B34" t="s">
        <v>76</v>
      </c>
      <c r="C34" s="2" t="s">
        <v>30</v>
      </c>
      <c r="D34" t="s">
        <v>70</v>
      </c>
      <c r="E34" s="2" t="s">
        <v>3</v>
      </c>
      <c r="F34" t="s">
        <v>88</v>
      </c>
      <c r="G34" s="2" t="s">
        <v>21</v>
      </c>
      <c r="H34" t="s">
        <v>78</v>
      </c>
    </row>
    <row r="35" spans="1:8" x14ac:dyDescent="0.25">
      <c r="A35" s="2" t="s">
        <v>3</v>
      </c>
      <c r="B35" t="s">
        <v>88</v>
      </c>
      <c r="C35" s="2" t="s">
        <v>33</v>
      </c>
      <c r="D35" t="s">
        <v>70</v>
      </c>
      <c r="E35" s="2" t="s">
        <v>27</v>
      </c>
      <c r="F35" t="s">
        <v>90</v>
      </c>
    </row>
    <row r="36" spans="1:8" x14ac:dyDescent="0.25">
      <c r="A36" s="2" t="s">
        <v>27</v>
      </c>
      <c r="B36" t="s">
        <v>90</v>
      </c>
      <c r="C36" s="2" t="s">
        <v>10</v>
      </c>
      <c r="D36" t="s">
        <v>68</v>
      </c>
      <c r="E36" s="2" t="s">
        <v>4</v>
      </c>
      <c r="F36" t="s">
        <v>76</v>
      </c>
    </row>
    <row r="37" spans="1:8" x14ac:dyDescent="0.25">
      <c r="A37" s="2" t="s">
        <v>4</v>
      </c>
      <c r="B37" t="s">
        <v>76</v>
      </c>
      <c r="C37" s="2" t="s">
        <v>54</v>
      </c>
      <c r="D37" t="s">
        <v>78</v>
      </c>
      <c r="E37" s="2" t="s">
        <v>30</v>
      </c>
      <c r="F37" t="s">
        <v>70</v>
      </c>
    </row>
    <row r="38" spans="1:8" x14ac:dyDescent="0.25">
      <c r="A38" s="2" t="s">
        <v>30</v>
      </c>
      <c r="B38" t="s">
        <v>70</v>
      </c>
      <c r="C38" s="2" t="s">
        <v>18</v>
      </c>
      <c r="D38" t="s">
        <v>67</v>
      </c>
      <c r="E38" s="2" t="s">
        <v>33</v>
      </c>
      <c r="F38" t="s">
        <v>70</v>
      </c>
    </row>
    <row r="39" spans="1:8" x14ac:dyDescent="0.25">
      <c r="A39" s="2" t="s">
        <v>33</v>
      </c>
      <c r="B39" t="s">
        <v>70</v>
      </c>
      <c r="C39" s="2" t="s">
        <v>15</v>
      </c>
      <c r="D39" t="s">
        <v>68</v>
      </c>
      <c r="E39" s="2" t="s">
        <v>10</v>
      </c>
      <c r="F39" t="s">
        <v>68</v>
      </c>
    </row>
    <row r="40" spans="1:8" x14ac:dyDescent="0.25">
      <c r="A40" s="2" t="s">
        <v>10</v>
      </c>
      <c r="B40" t="s">
        <v>68</v>
      </c>
      <c r="C40" s="2" t="s">
        <v>36</v>
      </c>
      <c r="D40" t="s">
        <v>68</v>
      </c>
      <c r="E40" s="2" t="s">
        <v>54</v>
      </c>
      <c r="F40" t="s">
        <v>78</v>
      </c>
    </row>
    <row r="41" spans="1:8" x14ac:dyDescent="0.25">
      <c r="A41" s="2" t="s">
        <v>54</v>
      </c>
      <c r="B41" t="s">
        <v>78</v>
      </c>
      <c r="C41" s="2" t="s">
        <v>28</v>
      </c>
      <c r="D41" t="s">
        <v>78</v>
      </c>
      <c r="E41" s="2" t="s">
        <v>18</v>
      </c>
      <c r="F41" t="s">
        <v>67</v>
      </c>
    </row>
    <row r="42" spans="1:8" x14ac:dyDescent="0.25">
      <c r="A42" s="2" t="s">
        <v>18</v>
      </c>
      <c r="B42" t="s">
        <v>67</v>
      </c>
      <c r="C42" s="2" t="s">
        <v>38</v>
      </c>
      <c r="D42" t="s">
        <v>78</v>
      </c>
      <c r="E42" s="2" t="s">
        <v>15</v>
      </c>
      <c r="F42" t="s">
        <v>68</v>
      </c>
    </row>
    <row r="43" spans="1:8" x14ac:dyDescent="0.25">
      <c r="A43" s="2" t="s">
        <v>15</v>
      </c>
      <c r="B43" t="s">
        <v>68</v>
      </c>
      <c r="C43" s="2" t="s">
        <v>32</v>
      </c>
      <c r="D43" t="s">
        <v>78</v>
      </c>
      <c r="E43" s="2" t="s">
        <v>36</v>
      </c>
      <c r="F43" t="s">
        <v>68</v>
      </c>
    </row>
    <row r="44" spans="1:8" x14ac:dyDescent="0.25">
      <c r="A44" s="2" t="s">
        <v>36</v>
      </c>
      <c r="B44" t="s">
        <v>68</v>
      </c>
      <c r="C44" s="2" t="s">
        <v>21</v>
      </c>
      <c r="D44" t="s">
        <v>78</v>
      </c>
      <c r="E44" s="2" t="s">
        <v>28</v>
      </c>
      <c r="F44" t="s">
        <v>78</v>
      </c>
    </row>
    <row r="45" spans="1:8" x14ac:dyDescent="0.25">
      <c r="A45" s="2" t="s">
        <v>28</v>
      </c>
      <c r="B45" t="s">
        <v>78</v>
      </c>
      <c r="C45" s="2" t="s">
        <v>57</v>
      </c>
      <c r="D45" t="s">
        <v>90</v>
      </c>
      <c r="E45" s="2" t="s">
        <v>32</v>
      </c>
      <c r="F45" t="s">
        <v>78</v>
      </c>
    </row>
    <row r="46" spans="1:8" x14ac:dyDescent="0.25">
      <c r="A46" s="2" t="s">
        <v>14</v>
      </c>
      <c r="B46" t="s">
        <v>90</v>
      </c>
      <c r="C46" s="2"/>
      <c r="E46" s="2" t="s">
        <v>21</v>
      </c>
      <c r="F46" t="s">
        <v>78</v>
      </c>
    </row>
    <row r="47" spans="1:8" x14ac:dyDescent="0.25">
      <c r="A47" s="2" t="s">
        <v>32</v>
      </c>
      <c r="B47" t="s">
        <v>78</v>
      </c>
      <c r="C47" s="2"/>
      <c r="E47" s="2" t="s">
        <v>57</v>
      </c>
      <c r="F47" t="s">
        <v>90</v>
      </c>
    </row>
    <row r="48" spans="1:8" x14ac:dyDescent="0.25">
      <c r="A48" s="2" t="s">
        <v>21</v>
      </c>
      <c r="B48" t="s">
        <v>78</v>
      </c>
      <c r="C48" s="2"/>
      <c r="E48" s="2" t="s">
        <v>43</v>
      </c>
      <c r="F48" t="s">
        <v>90</v>
      </c>
    </row>
    <row r="49" spans="1:8" x14ac:dyDescent="0.25">
      <c r="A49" s="2" t="s">
        <v>57</v>
      </c>
      <c r="B49" t="s">
        <v>90</v>
      </c>
    </row>
    <row r="50" spans="1:8" x14ac:dyDescent="0.25">
      <c r="A50" s="2" t="s">
        <v>43</v>
      </c>
      <c r="B50" t="s">
        <v>90</v>
      </c>
    </row>
    <row r="51" spans="1:8" x14ac:dyDescent="0.25">
      <c r="A51" s="2" t="s">
        <v>62</v>
      </c>
      <c r="B51" t="s">
        <v>90</v>
      </c>
    </row>
    <row r="52" spans="1:8" x14ac:dyDescent="0.25">
      <c r="A52" s="2"/>
    </row>
    <row r="53" spans="1:8" x14ac:dyDescent="0.25">
      <c r="A53" s="2"/>
    </row>
    <row r="63" spans="1:8" x14ac:dyDescent="0.25">
      <c r="B63">
        <v>50</v>
      </c>
      <c r="D63">
        <v>44</v>
      </c>
      <c r="F63">
        <v>47</v>
      </c>
      <c r="H63">
        <v>32</v>
      </c>
    </row>
    <row r="64" spans="1:8" x14ac:dyDescent="0.25">
      <c r="A64" s="1" t="s">
        <v>71</v>
      </c>
      <c r="B64" s="1" t="s">
        <v>72</v>
      </c>
      <c r="C64" s="1"/>
      <c r="D64" s="1" t="s">
        <v>73</v>
      </c>
      <c r="E64" s="1"/>
      <c r="F64" s="1" t="s">
        <v>74</v>
      </c>
      <c r="H64" s="1" t="s">
        <v>75</v>
      </c>
    </row>
    <row r="65" spans="1:9" x14ac:dyDescent="0.25">
      <c r="A65" t="s">
        <v>78</v>
      </c>
      <c r="B65">
        <f>COUNTIF(B2:B51, "Amino Acid")</f>
        <v>12</v>
      </c>
      <c r="C65" s="4">
        <f>B65/$B$63</f>
        <v>0.24</v>
      </c>
      <c r="D65">
        <f>COUNTIF(D2:D51, "Amino Acid")</f>
        <v>14</v>
      </c>
      <c r="E65" s="4">
        <f>D65/$D$63</f>
        <v>0.31818181818181818</v>
      </c>
      <c r="F65">
        <f>COUNTIF(F2:F51, "Amino Acid")</f>
        <v>11</v>
      </c>
      <c r="G65" s="4">
        <f>F65/$F$63</f>
        <v>0.23404255319148937</v>
      </c>
      <c r="H65">
        <f>COUNTIF(H2:H51, "Amino Acid")</f>
        <v>11</v>
      </c>
      <c r="I65" s="4">
        <f>H65/$H$63</f>
        <v>0.34375</v>
      </c>
    </row>
    <row r="66" spans="1:9" x14ac:dyDescent="0.25">
      <c r="A66" t="s">
        <v>76</v>
      </c>
      <c r="B66">
        <f>COUNTIF(B2:B51, "Carbohydrate Metabolism")</f>
        <v>12</v>
      </c>
      <c r="C66" s="4">
        <f>B66/$B$63</f>
        <v>0.24</v>
      </c>
      <c r="D66">
        <f>COUNTIF(D2:D51, "Carbohydrate Metabolism")</f>
        <v>14</v>
      </c>
      <c r="E66" s="4">
        <f t="shared" ref="E66:E75" si="0">D66/$D$63</f>
        <v>0.31818181818181818</v>
      </c>
      <c r="F66">
        <f>COUNTIF(F2:F51, "Carbohydrate Metabolism")</f>
        <v>14</v>
      </c>
      <c r="G66" s="4">
        <f t="shared" ref="G66:G75" si="1">F66/$F$63</f>
        <v>0.2978723404255319</v>
      </c>
      <c r="H66">
        <f>COUNTIF(H2:H51, "Carbohydrate Metabolism")</f>
        <v>8</v>
      </c>
      <c r="I66" s="4">
        <f t="shared" ref="I66:I75" si="2">H66/$H$63</f>
        <v>0.25</v>
      </c>
    </row>
    <row r="67" spans="1:9" x14ac:dyDescent="0.25">
      <c r="A67" t="s">
        <v>66</v>
      </c>
      <c r="B67">
        <f>COUNTIF(B2:B51, "Energy Metabolism")</f>
        <v>1</v>
      </c>
      <c r="C67" s="4">
        <f>B67/$B$63</f>
        <v>0.02</v>
      </c>
      <c r="D67">
        <f>COUNTIF(D2:D51, "Energy Metabolism")</f>
        <v>1</v>
      </c>
      <c r="E67" s="4">
        <f t="shared" si="0"/>
        <v>2.2727272727272728E-2</v>
      </c>
      <c r="F67">
        <f>COUNTIF(F2:F51, "Energy Metabolism")</f>
        <v>1</v>
      </c>
      <c r="G67" s="4">
        <f t="shared" si="1"/>
        <v>2.1276595744680851E-2</v>
      </c>
      <c r="H67">
        <f>COUNTIF(H2:H51, "Energy Metabolism")</f>
        <v>0</v>
      </c>
      <c r="I67" s="4">
        <f t="shared" si="2"/>
        <v>0</v>
      </c>
    </row>
    <row r="68" spans="1:9" x14ac:dyDescent="0.25">
      <c r="A68" t="s">
        <v>77</v>
      </c>
      <c r="B68">
        <f>COUNTIF(B2:B51,"Lipid Metabolism")</f>
        <v>6</v>
      </c>
      <c r="C68" s="4">
        <f>B68/$B$63</f>
        <v>0.12</v>
      </c>
      <c r="D68">
        <f>COUNTIF(D2:D51,"Lipid Metabolism")</f>
        <v>4</v>
      </c>
      <c r="E68" s="4">
        <f t="shared" si="0"/>
        <v>9.0909090909090912E-2</v>
      </c>
      <c r="F68">
        <f>COUNTIF(F2:F51,"Lipid Metabolism")</f>
        <v>6</v>
      </c>
      <c r="G68" s="4">
        <f t="shared" si="1"/>
        <v>0.1276595744680851</v>
      </c>
      <c r="H68">
        <f>COUNTIF(H2:H51,"Lipid Metabolism")</f>
        <v>3</v>
      </c>
      <c r="I68" s="4">
        <f t="shared" si="2"/>
        <v>9.375E-2</v>
      </c>
    </row>
    <row r="69" spans="1:9" x14ac:dyDescent="0.25">
      <c r="A69" t="s">
        <v>70</v>
      </c>
      <c r="B69">
        <f>COUNTIF(B2:B51, "Nucleotide")</f>
        <v>2</v>
      </c>
      <c r="C69" s="4">
        <f>B69/$B$63</f>
        <v>0.04</v>
      </c>
      <c r="D69">
        <f>COUNTIF(D2:D51, "Nucleotide")</f>
        <v>2</v>
      </c>
      <c r="E69" s="4">
        <f t="shared" si="0"/>
        <v>4.5454545454545456E-2</v>
      </c>
      <c r="F69">
        <f>COUNTIF(F2:F51, "Nucleotide")</f>
        <v>2</v>
      </c>
      <c r="G69" s="4">
        <f t="shared" si="1"/>
        <v>4.2553191489361701E-2</v>
      </c>
      <c r="H69">
        <f>COUNTIF(H2:H51, "Nucleotide")</f>
        <v>1</v>
      </c>
      <c r="I69" s="4">
        <f t="shared" si="2"/>
        <v>3.125E-2</v>
      </c>
    </row>
    <row r="70" spans="1:9" x14ac:dyDescent="0.25">
      <c r="A70" t="s">
        <v>69</v>
      </c>
      <c r="B70">
        <f>COUNTIF(B2:B51, "Glycan")</f>
        <v>8</v>
      </c>
      <c r="C70" s="4">
        <f>B70/$B$63</f>
        <v>0.16</v>
      </c>
      <c r="D70">
        <f>COUNTIF(D2:D51, "Glycan")</f>
        <v>6</v>
      </c>
      <c r="E70" s="4">
        <f t="shared" si="0"/>
        <v>0.13636363636363635</v>
      </c>
      <c r="F70">
        <f>COUNTIF(F2:F51, "Glycan")</f>
        <v>7</v>
      </c>
      <c r="G70" s="4">
        <f t="shared" si="1"/>
        <v>0.14893617021276595</v>
      </c>
      <c r="H70">
        <f>COUNTIF(H2:H51, "Glycan")</f>
        <v>7</v>
      </c>
      <c r="I70" s="4">
        <f t="shared" si="2"/>
        <v>0.21875</v>
      </c>
    </row>
    <row r="71" spans="1:9" x14ac:dyDescent="0.25">
      <c r="A71" t="s">
        <v>79</v>
      </c>
      <c r="B71">
        <f>COUNTIF(B2:B51, "Metabolism of cofactors and vitamins")</f>
        <v>6</v>
      </c>
      <c r="C71" s="4">
        <f>B71/$B$63</f>
        <v>0.12</v>
      </c>
      <c r="D71">
        <f>COUNTIF(D2:D51, "Metabolism of cofactors and vitamins")</f>
        <v>2</v>
      </c>
      <c r="E71" s="4">
        <f t="shared" si="0"/>
        <v>4.5454545454545456E-2</v>
      </c>
      <c r="F71">
        <f>COUNTIF(F2:F51, "Metabolism of cofactors and vitamins")</f>
        <v>4</v>
      </c>
      <c r="G71" s="4">
        <f t="shared" si="1"/>
        <v>8.5106382978723402E-2</v>
      </c>
      <c r="H71">
        <f>COUNTIF(H2:H51, "Metabolism of cofactors and vitamins")</f>
        <v>1</v>
      </c>
      <c r="I71" s="4">
        <f t="shared" si="2"/>
        <v>3.125E-2</v>
      </c>
    </row>
    <row r="72" spans="1:9" x14ac:dyDescent="0.25">
      <c r="A72" t="s">
        <v>80</v>
      </c>
      <c r="B72">
        <f>COUNTIF(B2:B51,"Secondary Metabolites")</f>
        <v>1</v>
      </c>
      <c r="C72" s="4">
        <f>B72/$B$63</f>
        <v>0.02</v>
      </c>
      <c r="D72">
        <f>COUNTIF(D2:D51,"Secondary Metabolites")</f>
        <v>1</v>
      </c>
      <c r="E72" s="4">
        <f t="shared" si="0"/>
        <v>2.2727272727272728E-2</v>
      </c>
      <c r="F72">
        <f>COUNTIF(F2:F51,"Secondary Metabolites")</f>
        <v>1</v>
      </c>
      <c r="G72" s="4">
        <f t="shared" si="1"/>
        <v>2.1276595744680851E-2</v>
      </c>
      <c r="H72">
        <v>1</v>
      </c>
      <c r="I72" s="4">
        <f t="shared" si="2"/>
        <v>3.125E-2</v>
      </c>
    </row>
    <row r="73" spans="1:9" x14ac:dyDescent="0.25">
      <c r="A73" t="s">
        <v>88</v>
      </c>
      <c r="B73">
        <v>1</v>
      </c>
      <c r="C73" s="4">
        <f>B73/$B$63</f>
        <v>0.02</v>
      </c>
      <c r="D73">
        <f>COUNTIF(D2:D51, "Signal Transduction")</f>
        <v>0</v>
      </c>
      <c r="E73" s="4">
        <f t="shared" si="0"/>
        <v>0</v>
      </c>
      <c r="F73">
        <v>1</v>
      </c>
      <c r="G73" s="4">
        <f t="shared" si="1"/>
        <v>2.1276595744680851E-2</v>
      </c>
      <c r="I73" s="4">
        <f t="shared" si="2"/>
        <v>0</v>
      </c>
    </row>
    <row r="74" spans="1:9" x14ac:dyDescent="0.25">
      <c r="A74" t="s">
        <v>100</v>
      </c>
      <c r="B74">
        <v>1</v>
      </c>
      <c r="C74" s="4">
        <f>B74/$B$63</f>
        <v>0.02</v>
      </c>
      <c r="E74" s="4">
        <f t="shared" si="0"/>
        <v>0</v>
      </c>
      <c r="G74" s="4">
        <f t="shared" si="1"/>
        <v>0</v>
      </c>
      <c r="I74" s="4">
        <f t="shared" si="2"/>
        <v>0</v>
      </c>
    </row>
    <row r="75" spans="1:9" x14ac:dyDescent="0.25">
      <c r="A75" t="s">
        <v>98</v>
      </c>
      <c r="B75">
        <f>SUM(B65:B74)</f>
        <v>50</v>
      </c>
      <c r="C75" s="4">
        <f>B75/$B$63</f>
        <v>1</v>
      </c>
      <c r="D75">
        <f>SUM(D65:D74)</f>
        <v>44</v>
      </c>
      <c r="E75" s="4">
        <f t="shared" si="0"/>
        <v>1</v>
      </c>
      <c r="F75">
        <f>SUM(F65:F74)</f>
        <v>47</v>
      </c>
      <c r="G75" s="4">
        <f t="shared" si="1"/>
        <v>1</v>
      </c>
      <c r="H75">
        <f>SUM(H65:H74)</f>
        <v>32</v>
      </c>
      <c r="I75" s="4">
        <f t="shared" si="2"/>
        <v>1</v>
      </c>
    </row>
    <row r="76" spans="1:9" x14ac:dyDescent="0.25">
      <c r="D76" s="1"/>
      <c r="I76" s="4"/>
    </row>
    <row r="81" spans="2:2" x14ac:dyDescent="0.25">
      <c r="B81" t="s">
        <v>101</v>
      </c>
    </row>
  </sheetData>
  <sortState xmlns:xlrd2="http://schemas.microsoft.com/office/spreadsheetml/2017/richdata2" ref="E2:E48">
    <sortCondition ref="E2:E4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20172-09E6-4A62-9C10-092B40317065}">
  <dimension ref="A1:B50"/>
  <sheetViews>
    <sheetView workbookViewId="0">
      <selection activeCell="A50" sqref="A1:B50"/>
    </sheetView>
  </sheetViews>
  <sheetFormatPr defaultRowHeight="15" x14ac:dyDescent="0.25"/>
  <cols>
    <col min="1" max="1" width="49.5703125" bestFit="1" customWidth="1"/>
    <col min="2" max="2" width="35" bestFit="1" customWidth="1"/>
  </cols>
  <sheetData>
    <row r="1" spans="1:2" x14ac:dyDescent="0.25">
      <c r="A1" s="2" t="s">
        <v>34</v>
      </c>
      <c r="B1" t="s">
        <v>78</v>
      </c>
    </row>
    <row r="2" spans="1:2" x14ac:dyDescent="0.25">
      <c r="A2" s="2" t="s">
        <v>86</v>
      </c>
      <c r="B2" t="s">
        <v>92</v>
      </c>
    </row>
    <row r="3" spans="1:2" x14ac:dyDescent="0.25">
      <c r="A3" s="2" t="s">
        <v>63</v>
      </c>
      <c r="B3" t="s">
        <v>69</v>
      </c>
    </row>
    <row r="4" spans="1:2" x14ac:dyDescent="0.25">
      <c r="A4" s="2" t="s">
        <v>45</v>
      </c>
      <c r="B4" t="s">
        <v>67</v>
      </c>
    </row>
    <row r="5" spans="1:2" x14ac:dyDescent="0.25">
      <c r="A5" s="2" t="s">
        <v>35</v>
      </c>
      <c r="B5" t="s">
        <v>78</v>
      </c>
    </row>
    <row r="6" spans="1:2" x14ac:dyDescent="0.25">
      <c r="A6" s="2" t="s">
        <v>37</v>
      </c>
      <c r="B6" t="s">
        <v>76</v>
      </c>
    </row>
    <row r="7" spans="1:2" x14ac:dyDescent="0.25">
      <c r="A7" s="2" t="s">
        <v>24</v>
      </c>
      <c r="B7" t="s">
        <v>78</v>
      </c>
    </row>
    <row r="8" spans="1:2" x14ac:dyDescent="0.25">
      <c r="A8" s="2" t="s">
        <v>31</v>
      </c>
      <c r="B8" t="s">
        <v>78</v>
      </c>
    </row>
    <row r="9" spans="1:2" x14ac:dyDescent="0.25">
      <c r="A9" s="2" t="s">
        <v>25</v>
      </c>
      <c r="B9" t="s">
        <v>68</v>
      </c>
    </row>
    <row r="10" spans="1:2" x14ac:dyDescent="0.25">
      <c r="A10" s="2" t="s">
        <v>26</v>
      </c>
      <c r="B10" t="s">
        <v>67</v>
      </c>
    </row>
    <row r="11" spans="1:2" x14ac:dyDescent="0.25">
      <c r="A11" s="2" t="s">
        <v>83</v>
      </c>
      <c r="B11" t="s">
        <v>68</v>
      </c>
    </row>
    <row r="12" spans="1:2" x14ac:dyDescent="0.25">
      <c r="A12" s="2" t="s">
        <v>17</v>
      </c>
      <c r="B12" t="s">
        <v>69</v>
      </c>
    </row>
    <row r="13" spans="1:2" x14ac:dyDescent="0.25">
      <c r="A13" s="2" t="s">
        <v>42</v>
      </c>
      <c r="B13" t="s">
        <v>90</v>
      </c>
    </row>
    <row r="14" spans="1:2" x14ac:dyDescent="0.25">
      <c r="A14" s="2" t="s">
        <v>9</v>
      </c>
      <c r="B14" t="s">
        <v>89</v>
      </c>
    </row>
    <row r="15" spans="1:2" x14ac:dyDescent="0.25">
      <c r="A15" s="2" t="s">
        <v>85</v>
      </c>
      <c r="B15" t="s">
        <v>67</v>
      </c>
    </row>
    <row r="16" spans="1:2" x14ac:dyDescent="0.25">
      <c r="A16" s="2" t="s">
        <v>81</v>
      </c>
      <c r="B16" t="s">
        <v>67</v>
      </c>
    </row>
    <row r="17" spans="1:2" x14ac:dyDescent="0.25">
      <c r="A17" s="2" t="s">
        <v>2</v>
      </c>
      <c r="B17" t="s">
        <v>68</v>
      </c>
    </row>
    <row r="18" spans="1:2" x14ac:dyDescent="0.25">
      <c r="A18" s="2" t="s">
        <v>11</v>
      </c>
      <c r="B18" t="s">
        <v>68</v>
      </c>
    </row>
    <row r="19" spans="1:2" x14ac:dyDescent="0.25">
      <c r="A19" s="2" t="s">
        <v>51</v>
      </c>
      <c r="B19" t="s">
        <v>78</v>
      </c>
    </row>
    <row r="20" spans="1:2" x14ac:dyDescent="0.25">
      <c r="A20" s="2" t="s">
        <v>52</v>
      </c>
      <c r="B20" t="s">
        <v>78</v>
      </c>
    </row>
    <row r="21" spans="1:2" x14ac:dyDescent="0.25">
      <c r="A21" s="2" t="s">
        <v>16</v>
      </c>
      <c r="B21" t="s">
        <v>67</v>
      </c>
    </row>
    <row r="22" spans="1:2" x14ac:dyDescent="0.25">
      <c r="A22" s="2" t="s">
        <v>1</v>
      </c>
      <c r="B22" t="s">
        <v>68</v>
      </c>
    </row>
    <row r="23" spans="1:2" x14ac:dyDescent="0.25">
      <c r="A23" s="2" t="s">
        <v>6</v>
      </c>
      <c r="B23" t="s">
        <v>69</v>
      </c>
    </row>
    <row r="24" spans="1:2" x14ac:dyDescent="0.25">
      <c r="A24" s="2" t="s">
        <v>7</v>
      </c>
      <c r="B24" t="s">
        <v>69</v>
      </c>
    </row>
    <row r="25" spans="1:2" x14ac:dyDescent="0.25">
      <c r="A25" s="2" t="s">
        <v>22</v>
      </c>
      <c r="B25" t="s">
        <v>69</v>
      </c>
    </row>
    <row r="26" spans="1:2" x14ac:dyDescent="0.25">
      <c r="A26" s="2" t="s">
        <v>12</v>
      </c>
      <c r="B26" t="s">
        <v>68</v>
      </c>
    </row>
    <row r="27" spans="1:2" x14ac:dyDescent="0.25">
      <c r="A27" s="2" t="s">
        <v>55</v>
      </c>
      <c r="B27" t="s">
        <v>78</v>
      </c>
    </row>
    <row r="28" spans="1:2" x14ac:dyDescent="0.25">
      <c r="A28" s="2" t="s">
        <v>13</v>
      </c>
      <c r="B28" t="s">
        <v>69</v>
      </c>
    </row>
    <row r="29" spans="1:2" x14ac:dyDescent="0.25">
      <c r="A29" s="2" t="s">
        <v>50</v>
      </c>
      <c r="B29" t="s">
        <v>78</v>
      </c>
    </row>
    <row r="30" spans="1:2" x14ac:dyDescent="0.25">
      <c r="A30" s="2" t="s">
        <v>5</v>
      </c>
      <c r="B30" t="s">
        <v>69</v>
      </c>
    </row>
    <row r="31" spans="1:2" x14ac:dyDescent="0.25">
      <c r="A31" s="2" t="s">
        <v>8</v>
      </c>
      <c r="B31" t="s">
        <v>69</v>
      </c>
    </row>
    <row r="32" spans="1:2" x14ac:dyDescent="0.25">
      <c r="A32" s="2" t="s">
        <v>56</v>
      </c>
      <c r="B32" t="s">
        <v>91</v>
      </c>
    </row>
    <row r="33" spans="1:2" x14ac:dyDescent="0.25">
      <c r="A33" s="2" t="s">
        <v>23</v>
      </c>
      <c r="B33" t="s">
        <v>76</v>
      </c>
    </row>
    <row r="34" spans="1:2" x14ac:dyDescent="0.25">
      <c r="A34" s="2" t="s">
        <v>3</v>
      </c>
      <c r="B34" t="s">
        <v>88</v>
      </c>
    </row>
    <row r="35" spans="1:2" x14ac:dyDescent="0.25">
      <c r="A35" s="2" t="s">
        <v>27</v>
      </c>
      <c r="B35" t="s">
        <v>90</v>
      </c>
    </row>
    <row r="36" spans="1:2" x14ac:dyDescent="0.25">
      <c r="A36" s="2" t="s">
        <v>4</v>
      </c>
      <c r="B36" t="s">
        <v>76</v>
      </c>
    </row>
    <row r="37" spans="1:2" x14ac:dyDescent="0.25">
      <c r="A37" s="2" t="s">
        <v>30</v>
      </c>
      <c r="B37" t="s">
        <v>70</v>
      </c>
    </row>
    <row r="38" spans="1:2" x14ac:dyDescent="0.25">
      <c r="A38" s="2" t="s">
        <v>33</v>
      </c>
      <c r="B38" t="s">
        <v>70</v>
      </c>
    </row>
    <row r="39" spans="1:2" x14ac:dyDescent="0.25">
      <c r="A39" s="2" t="s">
        <v>10</v>
      </c>
      <c r="B39" t="s">
        <v>68</v>
      </c>
    </row>
    <row r="40" spans="1:2" x14ac:dyDescent="0.25">
      <c r="A40" s="2" t="s">
        <v>54</v>
      </c>
      <c r="B40" t="s">
        <v>78</v>
      </c>
    </row>
    <row r="41" spans="1:2" x14ac:dyDescent="0.25">
      <c r="A41" s="2" t="s">
        <v>18</v>
      </c>
      <c r="B41" t="s">
        <v>67</v>
      </c>
    </row>
    <row r="42" spans="1:2" x14ac:dyDescent="0.25">
      <c r="A42" s="2" t="s">
        <v>15</v>
      </c>
      <c r="B42" t="s">
        <v>68</v>
      </c>
    </row>
    <row r="43" spans="1:2" x14ac:dyDescent="0.25">
      <c r="A43" s="2" t="s">
        <v>36</v>
      </c>
      <c r="B43" t="s">
        <v>68</v>
      </c>
    </row>
    <row r="44" spans="1:2" x14ac:dyDescent="0.25">
      <c r="A44" s="2" t="s">
        <v>28</v>
      </c>
      <c r="B44" t="s">
        <v>78</v>
      </c>
    </row>
    <row r="45" spans="1:2" x14ac:dyDescent="0.25">
      <c r="A45" s="2" t="s">
        <v>14</v>
      </c>
      <c r="B45" t="s">
        <v>90</v>
      </c>
    </row>
    <row r="46" spans="1:2" x14ac:dyDescent="0.25">
      <c r="A46" s="2" t="s">
        <v>32</v>
      </c>
      <c r="B46" t="s">
        <v>78</v>
      </c>
    </row>
    <row r="47" spans="1:2" x14ac:dyDescent="0.25">
      <c r="A47" s="2" t="s">
        <v>21</v>
      </c>
      <c r="B47" t="s">
        <v>78</v>
      </c>
    </row>
    <row r="48" spans="1:2" x14ac:dyDescent="0.25">
      <c r="A48" s="2" t="s">
        <v>57</v>
      </c>
      <c r="B48" t="s">
        <v>90</v>
      </c>
    </row>
    <row r="49" spans="1:2" x14ac:dyDescent="0.25">
      <c r="A49" s="2" t="s">
        <v>43</v>
      </c>
      <c r="B49" t="s">
        <v>90</v>
      </c>
    </row>
    <row r="50" spans="1:2" x14ac:dyDescent="0.25">
      <c r="A50" s="2" t="s">
        <v>62</v>
      </c>
      <c r="B50" t="s">
        <v>90</v>
      </c>
    </row>
  </sheetData>
  <sortState xmlns:xlrd2="http://schemas.microsoft.com/office/spreadsheetml/2017/richdata2" ref="A1:B50">
    <sortCondition ref="A1:A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F5B51-16CC-42AA-A73C-18A8DF4A97AE}">
  <dimension ref="A1:G32"/>
  <sheetViews>
    <sheetView workbookViewId="0">
      <selection activeCell="G2" sqref="G2:G23"/>
    </sheetView>
  </sheetViews>
  <sheetFormatPr defaultRowHeight="15" x14ac:dyDescent="0.25"/>
  <cols>
    <col min="1" max="1" width="54.140625" bestFit="1" customWidth="1"/>
    <col min="2" max="2" width="8" customWidth="1"/>
    <col min="3" max="3" width="47.140625" bestFit="1" customWidth="1"/>
    <col min="5" max="5" width="49.42578125" bestFit="1" customWidth="1"/>
    <col min="7" max="7" width="46.5703125" bestFit="1" customWidth="1"/>
  </cols>
  <sheetData>
    <row r="1" spans="1:7" x14ac:dyDescent="0.25">
      <c r="A1" s="1" t="s">
        <v>0</v>
      </c>
      <c r="B1" s="1"/>
      <c r="C1" s="1" t="s">
        <v>39</v>
      </c>
      <c r="E1" s="1" t="s">
        <v>49</v>
      </c>
      <c r="G1" s="1" t="s">
        <v>48</v>
      </c>
    </row>
    <row r="2" spans="1:7" x14ac:dyDescent="0.25">
      <c r="A2" s="2" t="s">
        <v>85</v>
      </c>
      <c r="B2" s="2"/>
      <c r="C2" s="2" t="s">
        <v>34</v>
      </c>
      <c r="E2" s="2" t="s">
        <v>60</v>
      </c>
      <c r="G2" s="2" t="s">
        <v>25</v>
      </c>
    </row>
    <row r="3" spans="1:7" x14ac:dyDescent="0.25">
      <c r="A3" s="2" t="s">
        <v>52</v>
      </c>
      <c r="B3" s="2"/>
      <c r="C3" s="2" t="s">
        <v>59</v>
      </c>
      <c r="E3" s="2" t="s">
        <v>50</v>
      </c>
      <c r="G3" s="2" t="s">
        <v>50</v>
      </c>
    </row>
    <row r="4" spans="1:7" x14ac:dyDescent="0.25">
      <c r="A4" s="2" t="s">
        <v>25</v>
      </c>
      <c r="B4" s="2"/>
      <c r="C4" s="2" t="s">
        <v>36</v>
      </c>
      <c r="E4" s="2" t="s">
        <v>35</v>
      </c>
      <c r="G4" s="2" t="s">
        <v>37</v>
      </c>
    </row>
    <row r="5" spans="1:7" x14ac:dyDescent="0.25">
      <c r="A5" s="2" t="s">
        <v>86</v>
      </c>
      <c r="B5" s="2"/>
      <c r="C5" s="2" t="s">
        <v>60</v>
      </c>
      <c r="E5" s="2" t="s">
        <v>37</v>
      </c>
      <c r="G5" s="2" t="s">
        <v>31</v>
      </c>
    </row>
    <row r="6" spans="1:7" x14ac:dyDescent="0.25">
      <c r="A6" s="2" t="s">
        <v>31</v>
      </c>
      <c r="B6" s="2"/>
      <c r="C6" s="2" t="s">
        <v>53</v>
      </c>
      <c r="E6" s="2" t="s">
        <v>24</v>
      </c>
      <c r="G6" s="2" t="s">
        <v>21</v>
      </c>
    </row>
    <row r="7" spans="1:7" x14ac:dyDescent="0.25">
      <c r="A7" s="2" t="s">
        <v>35</v>
      </c>
      <c r="B7" s="2"/>
      <c r="C7" s="2" t="s">
        <v>31</v>
      </c>
      <c r="E7" s="2" t="s">
        <v>58</v>
      </c>
      <c r="G7" s="2" t="s">
        <v>24</v>
      </c>
    </row>
    <row r="8" spans="1:7" x14ac:dyDescent="0.25">
      <c r="A8" s="2" t="s">
        <v>43</v>
      </c>
      <c r="B8" s="2"/>
      <c r="C8" s="2" t="s">
        <v>86</v>
      </c>
      <c r="E8" s="2" t="s">
        <v>43</v>
      </c>
      <c r="G8" s="2" t="s">
        <v>18</v>
      </c>
    </row>
    <row r="9" spans="1:7" x14ac:dyDescent="0.25">
      <c r="A9" s="2" t="s">
        <v>42</v>
      </c>
      <c r="B9" s="2"/>
      <c r="C9" s="2" t="s">
        <v>55</v>
      </c>
      <c r="E9" s="2" t="s">
        <v>59</v>
      </c>
      <c r="G9" s="2" t="s">
        <v>33</v>
      </c>
    </row>
    <row r="10" spans="1:7" x14ac:dyDescent="0.25">
      <c r="A10" s="2" t="s">
        <v>24</v>
      </c>
      <c r="B10" s="2"/>
      <c r="C10" s="2" t="s">
        <v>30</v>
      </c>
      <c r="E10" s="2" t="s">
        <v>42</v>
      </c>
      <c r="G10" s="2" t="s">
        <v>29</v>
      </c>
    </row>
    <row r="11" spans="1:7" x14ac:dyDescent="0.25">
      <c r="A11" s="2" t="s">
        <v>32</v>
      </c>
      <c r="B11" s="2"/>
      <c r="C11" s="2" t="s">
        <v>17</v>
      </c>
      <c r="E11" s="2" t="s">
        <v>33</v>
      </c>
      <c r="G11" s="2" t="s">
        <v>4</v>
      </c>
    </row>
    <row r="12" spans="1:7" x14ac:dyDescent="0.25">
      <c r="A12" s="2" t="s">
        <v>34</v>
      </c>
      <c r="B12" s="2"/>
      <c r="C12" s="2" t="s">
        <v>37</v>
      </c>
      <c r="E12" s="2" t="s">
        <v>34</v>
      </c>
      <c r="G12" s="2" t="s">
        <v>32</v>
      </c>
    </row>
    <row r="13" spans="1:7" x14ac:dyDescent="0.25">
      <c r="A13" s="2" t="s">
        <v>36</v>
      </c>
      <c r="B13" s="2"/>
      <c r="C13" s="2" t="s">
        <v>19</v>
      </c>
      <c r="E13" s="2" t="s">
        <v>32</v>
      </c>
      <c r="G13" s="2" t="s">
        <v>54</v>
      </c>
    </row>
    <row r="14" spans="1:7" x14ac:dyDescent="0.25">
      <c r="A14" s="2" t="s">
        <v>53</v>
      </c>
      <c r="B14" s="2"/>
      <c r="C14" s="2" t="s">
        <v>85</v>
      </c>
      <c r="E14" s="2" t="s">
        <v>30</v>
      </c>
      <c r="G14" s="2" t="s">
        <v>35</v>
      </c>
    </row>
    <row r="15" spans="1:7" x14ac:dyDescent="0.25">
      <c r="A15" s="2" t="s">
        <v>33</v>
      </c>
      <c r="B15" s="2"/>
      <c r="C15" s="2" t="s">
        <v>32</v>
      </c>
      <c r="E15" s="2" t="s">
        <v>36</v>
      </c>
      <c r="G15" s="2" t="s">
        <v>51</v>
      </c>
    </row>
    <row r="16" spans="1:7" x14ac:dyDescent="0.25">
      <c r="A16" s="2" t="s">
        <v>30</v>
      </c>
      <c r="B16" s="2"/>
      <c r="C16" s="2" t="s">
        <v>23</v>
      </c>
      <c r="E16" s="2" t="s">
        <v>53</v>
      </c>
      <c r="G16" s="2" t="s">
        <v>87</v>
      </c>
    </row>
    <row r="17" spans="1:7" x14ac:dyDescent="0.25">
      <c r="A17" s="2" t="s">
        <v>61</v>
      </c>
      <c r="B17" s="2"/>
      <c r="C17" s="2" t="s">
        <v>33</v>
      </c>
      <c r="E17" s="2" t="s">
        <v>23</v>
      </c>
      <c r="G17" s="2" t="s">
        <v>36</v>
      </c>
    </row>
    <row r="18" spans="1:7" x14ac:dyDescent="0.25">
      <c r="A18" s="2" t="s">
        <v>56</v>
      </c>
      <c r="B18" s="2"/>
      <c r="C18" s="2" t="s">
        <v>52</v>
      </c>
      <c r="E18" s="2" t="s">
        <v>52</v>
      </c>
      <c r="G18" s="2" t="s">
        <v>60</v>
      </c>
    </row>
    <row r="19" spans="1:7" x14ac:dyDescent="0.25">
      <c r="A19" s="2" t="s">
        <v>37</v>
      </c>
      <c r="B19" s="2"/>
      <c r="C19" s="2" t="s">
        <v>54</v>
      </c>
      <c r="E19" s="2" t="s">
        <v>54</v>
      </c>
      <c r="G19" s="2" t="s">
        <v>53</v>
      </c>
    </row>
    <row r="20" spans="1:7" x14ac:dyDescent="0.25">
      <c r="A20" s="2" t="s">
        <v>45</v>
      </c>
      <c r="B20" s="2"/>
      <c r="C20" s="2" t="s">
        <v>56</v>
      </c>
      <c r="E20" s="2" t="s">
        <v>86</v>
      </c>
      <c r="G20" s="2" t="s">
        <v>34</v>
      </c>
    </row>
    <row r="21" spans="1:7" x14ac:dyDescent="0.25">
      <c r="A21" s="2" t="s">
        <v>46</v>
      </c>
      <c r="B21" s="2"/>
      <c r="C21" s="2" t="s">
        <v>35</v>
      </c>
      <c r="E21" s="2" t="s">
        <v>18</v>
      </c>
      <c r="G21" s="2" t="s">
        <v>86</v>
      </c>
    </row>
    <row r="22" spans="1:7" x14ac:dyDescent="0.25">
      <c r="A22" s="2" t="s">
        <v>50</v>
      </c>
      <c r="B22" s="2"/>
      <c r="C22" s="2" t="s">
        <v>57</v>
      </c>
      <c r="E22" s="2" t="s">
        <v>25</v>
      </c>
      <c r="G22" s="2" t="s">
        <v>52</v>
      </c>
    </row>
    <row r="23" spans="1:7" x14ac:dyDescent="0.25">
      <c r="A23" s="2" t="s">
        <v>57</v>
      </c>
      <c r="B23" s="2"/>
      <c r="C23" s="2" t="s">
        <v>51</v>
      </c>
      <c r="E23" s="2" t="s">
        <v>51</v>
      </c>
      <c r="G23" s="2" t="s">
        <v>85</v>
      </c>
    </row>
    <row r="24" spans="1:7" x14ac:dyDescent="0.25">
      <c r="A24" s="2" t="s">
        <v>55</v>
      </c>
      <c r="B24" s="2"/>
      <c r="C24" s="2" t="s">
        <v>28</v>
      </c>
      <c r="E24" s="2" t="s">
        <v>17</v>
      </c>
    </row>
    <row r="25" spans="1:7" x14ac:dyDescent="0.25">
      <c r="A25" s="2" t="s">
        <v>51</v>
      </c>
      <c r="B25" s="2"/>
      <c r="C25" s="2" t="s">
        <v>50</v>
      </c>
      <c r="E25" s="2" t="s">
        <v>19</v>
      </c>
    </row>
    <row r="26" spans="1:7" x14ac:dyDescent="0.25">
      <c r="A26" s="2" t="s">
        <v>62</v>
      </c>
      <c r="B26" s="2"/>
      <c r="C26" s="2" t="s">
        <v>24</v>
      </c>
      <c r="E26" s="2" t="s">
        <v>85</v>
      </c>
    </row>
    <row r="27" spans="1:7" x14ac:dyDescent="0.25">
      <c r="A27" s="2" t="s">
        <v>54</v>
      </c>
      <c r="B27" s="2"/>
      <c r="C27" s="2" t="s">
        <v>25</v>
      </c>
      <c r="E27" s="2" t="s">
        <v>56</v>
      </c>
    </row>
    <row r="28" spans="1:7" x14ac:dyDescent="0.25">
      <c r="A28" s="2" t="s">
        <v>28</v>
      </c>
      <c r="B28" s="2"/>
      <c r="C28" s="2" t="s">
        <v>38</v>
      </c>
      <c r="E28" s="2" t="s">
        <v>28</v>
      </c>
    </row>
    <row r="29" spans="1:7" x14ac:dyDescent="0.25">
      <c r="A29" s="2" t="s">
        <v>63</v>
      </c>
      <c r="B29" s="2"/>
      <c r="C29" s="2"/>
      <c r="E29" s="2" t="s">
        <v>57</v>
      </c>
    </row>
    <row r="30" spans="1:7" x14ac:dyDescent="0.25">
      <c r="C30" s="2"/>
      <c r="E30" s="2" t="s">
        <v>31</v>
      </c>
    </row>
    <row r="31" spans="1:7" x14ac:dyDescent="0.25">
      <c r="C31" s="2"/>
      <c r="E31" s="2" t="s">
        <v>4</v>
      </c>
    </row>
    <row r="32" spans="1:7" x14ac:dyDescent="0.25">
      <c r="C32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DF6B6-A0EF-41DD-9A9C-1B11239A0C25}">
  <dimension ref="A1:I38"/>
  <sheetViews>
    <sheetView workbookViewId="0">
      <selection activeCell="G2" sqref="G2:G21"/>
    </sheetView>
  </sheetViews>
  <sheetFormatPr defaultRowHeight="15" x14ac:dyDescent="0.25"/>
  <cols>
    <col min="1" max="1" width="47.140625" bestFit="1" customWidth="1"/>
    <col min="3" max="3" width="47.140625" bestFit="1" customWidth="1"/>
    <col min="5" max="5" width="47.140625" bestFit="1" customWidth="1"/>
    <col min="7" max="7" width="49" bestFit="1" customWidth="1"/>
    <col min="9" max="9" width="47.140625" bestFit="1" customWidth="1"/>
  </cols>
  <sheetData>
    <row r="1" spans="1:9" x14ac:dyDescent="0.25">
      <c r="A1" s="1" t="s">
        <v>0</v>
      </c>
      <c r="C1" s="1" t="s">
        <v>39</v>
      </c>
      <c r="E1" s="1" t="s">
        <v>40</v>
      </c>
      <c r="G1" s="1" t="s">
        <v>41</v>
      </c>
      <c r="I1" s="1" t="s">
        <v>47</v>
      </c>
    </row>
    <row r="2" spans="1:9" x14ac:dyDescent="0.25">
      <c r="A2" s="2" t="s">
        <v>2</v>
      </c>
      <c r="C2" s="2" t="s">
        <v>29</v>
      </c>
      <c r="E2" s="2" t="s">
        <v>11</v>
      </c>
      <c r="G2" s="2" t="s">
        <v>25</v>
      </c>
      <c r="I2" t="s">
        <v>44</v>
      </c>
    </row>
    <row r="3" spans="1:9" x14ac:dyDescent="0.25">
      <c r="A3" s="2" t="s">
        <v>11</v>
      </c>
      <c r="C3" s="2" t="s">
        <v>59</v>
      </c>
      <c r="E3" s="2" t="s">
        <v>2</v>
      </c>
      <c r="G3" s="2" t="s">
        <v>13</v>
      </c>
      <c r="I3" t="s">
        <v>45</v>
      </c>
    </row>
    <row r="4" spans="1:9" x14ac:dyDescent="0.25">
      <c r="A4" s="2" t="s">
        <v>37</v>
      </c>
      <c r="C4" s="2" t="s">
        <v>2</v>
      </c>
      <c r="E4" s="2" t="s">
        <v>1</v>
      </c>
      <c r="G4" s="2" t="s">
        <v>1</v>
      </c>
      <c r="I4" t="s">
        <v>46</v>
      </c>
    </row>
    <row r="5" spans="1:9" x14ac:dyDescent="0.25">
      <c r="A5" s="2" t="s">
        <v>12</v>
      </c>
      <c r="C5" s="2" t="s">
        <v>23</v>
      </c>
      <c r="E5" s="2" t="s">
        <v>36</v>
      </c>
      <c r="G5" s="2" t="s">
        <v>21</v>
      </c>
      <c r="I5" t="s">
        <v>26</v>
      </c>
    </row>
    <row r="6" spans="1:9" x14ac:dyDescent="0.25">
      <c r="A6" s="2" t="s">
        <v>36</v>
      </c>
      <c r="C6" s="2" t="s">
        <v>24</v>
      </c>
      <c r="E6" s="2" t="s">
        <v>20</v>
      </c>
      <c r="G6" s="2" t="s">
        <v>2</v>
      </c>
      <c r="I6" t="s">
        <v>27</v>
      </c>
    </row>
    <row r="7" spans="1:9" x14ac:dyDescent="0.25">
      <c r="A7" s="2" t="s">
        <v>20</v>
      </c>
      <c r="C7" s="2" t="s">
        <v>32</v>
      </c>
      <c r="E7" s="2" t="s">
        <v>16</v>
      </c>
      <c r="G7" s="2" t="s">
        <v>4</v>
      </c>
      <c r="I7" t="s">
        <v>29</v>
      </c>
    </row>
    <row r="8" spans="1:9" x14ac:dyDescent="0.25">
      <c r="A8" s="2" t="s">
        <v>3</v>
      </c>
      <c r="C8" s="2" t="s">
        <v>1</v>
      </c>
      <c r="E8" s="2" t="s">
        <v>5</v>
      </c>
      <c r="G8" s="2" t="s">
        <v>17</v>
      </c>
    </row>
    <row r="9" spans="1:9" x14ac:dyDescent="0.25">
      <c r="A9" s="2" t="s">
        <v>1</v>
      </c>
      <c r="C9" s="2" t="s">
        <v>10</v>
      </c>
      <c r="E9" s="2" t="s">
        <v>6</v>
      </c>
      <c r="G9" s="2" t="s">
        <v>18</v>
      </c>
    </row>
    <row r="10" spans="1:9" x14ac:dyDescent="0.25">
      <c r="A10" s="2" t="s">
        <v>5</v>
      </c>
      <c r="C10" s="2" t="s">
        <v>17</v>
      </c>
      <c r="E10" s="2" t="s">
        <v>7</v>
      </c>
      <c r="G10" s="2" t="s">
        <v>19</v>
      </c>
    </row>
    <row r="11" spans="1:9" x14ac:dyDescent="0.25">
      <c r="A11" s="2" t="s">
        <v>6</v>
      </c>
      <c r="C11" s="2" t="s">
        <v>18</v>
      </c>
      <c r="E11" s="2" t="s">
        <v>81</v>
      </c>
      <c r="G11" s="2" t="s">
        <v>22</v>
      </c>
    </row>
    <row r="12" spans="1:9" x14ac:dyDescent="0.25">
      <c r="A12" s="2" t="s">
        <v>7</v>
      </c>
      <c r="C12" s="2" t="s">
        <v>19</v>
      </c>
      <c r="E12" s="2" t="s">
        <v>8</v>
      </c>
      <c r="G12" s="2" t="s">
        <v>37</v>
      </c>
    </row>
    <row r="13" spans="1:9" x14ac:dyDescent="0.25">
      <c r="A13" s="2" t="s">
        <v>42</v>
      </c>
      <c r="C13" s="2" t="s">
        <v>36</v>
      </c>
      <c r="E13" s="2" t="s">
        <v>82</v>
      </c>
      <c r="G13" s="2" t="s">
        <v>5</v>
      </c>
    </row>
    <row r="14" spans="1:9" x14ac:dyDescent="0.25">
      <c r="A14" s="2" t="s">
        <v>81</v>
      </c>
      <c r="C14" s="2" t="s">
        <v>5</v>
      </c>
      <c r="E14" s="2" t="s">
        <v>4</v>
      </c>
      <c r="G14" s="2" t="s">
        <v>6</v>
      </c>
    </row>
    <row r="15" spans="1:9" x14ac:dyDescent="0.25">
      <c r="A15" s="2" t="s">
        <v>8</v>
      </c>
      <c r="C15" s="2" t="s">
        <v>6</v>
      </c>
      <c r="E15" s="2" t="s">
        <v>37</v>
      </c>
      <c r="G15" s="2" t="s">
        <v>7</v>
      </c>
    </row>
    <row r="16" spans="1:9" x14ac:dyDescent="0.25">
      <c r="A16" s="2" t="s">
        <v>9</v>
      </c>
      <c r="C16" s="2" t="s">
        <v>7</v>
      </c>
      <c r="E16" s="2" t="s">
        <v>12</v>
      </c>
      <c r="G16" s="2" t="s">
        <v>81</v>
      </c>
    </row>
    <row r="17" spans="1:7" x14ac:dyDescent="0.25">
      <c r="A17" s="2" t="s">
        <v>82</v>
      </c>
      <c r="C17" s="2" t="s">
        <v>81</v>
      </c>
      <c r="E17" s="2" t="s">
        <v>13</v>
      </c>
      <c r="G17" s="2" t="s">
        <v>8</v>
      </c>
    </row>
    <row r="18" spans="1:7" x14ac:dyDescent="0.25">
      <c r="A18" s="2" t="s">
        <v>16</v>
      </c>
      <c r="C18" s="2" t="s">
        <v>8</v>
      </c>
      <c r="E18" s="2" t="s">
        <v>10</v>
      </c>
      <c r="G18" s="2" t="s">
        <v>9</v>
      </c>
    </row>
    <row r="19" spans="1:7" x14ac:dyDescent="0.25">
      <c r="A19" s="2" t="s">
        <v>13</v>
      </c>
      <c r="C19" s="2" t="s">
        <v>82</v>
      </c>
      <c r="E19" s="2" t="s">
        <v>21</v>
      </c>
      <c r="G19" s="2" t="s">
        <v>82</v>
      </c>
    </row>
    <row r="20" spans="1:7" x14ac:dyDescent="0.25">
      <c r="A20" s="2" t="s">
        <v>43</v>
      </c>
      <c r="C20" s="2" t="s">
        <v>35</v>
      </c>
      <c r="E20" s="2" t="s">
        <v>27</v>
      </c>
      <c r="G20" s="2" t="s">
        <v>36</v>
      </c>
    </row>
    <row r="21" spans="1:7" x14ac:dyDescent="0.25">
      <c r="A21" s="2" t="s">
        <v>14</v>
      </c>
      <c r="C21" s="2" t="s">
        <v>16</v>
      </c>
      <c r="E21" s="2" t="s">
        <v>28</v>
      </c>
      <c r="G21" s="2" t="s">
        <v>26</v>
      </c>
    </row>
    <row r="22" spans="1:7" x14ac:dyDescent="0.25">
      <c r="A22" s="2" t="s">
        <v>4</v>
      </c>
      <c r="C22" s="2" t="s">
        <v>11</v>
      </c>
      <c r="E22" s="2" t="s">
        <v>25</v>
      </c>
    </row>
    <row r="23" spans="1:7" x14ac:dyDescent="0.25">
      <c r="A23" s="2" t="s">
        <v>10</v>
      </c>
      <c r="C23" s="2" t="s">
        <v>37</v>
      </c>
      <c r="E23" s="2" t="s">
        <v>83</v>
      </c>
    </row>
    <row r="24" spans="1:7" x14ac:dyDescent="0.25">
      <c r="A24" s="2" t="s">
        <v>21</v>
      </c>
      <c r="C24" s="2" t="s">
        <v>12</v>
      </c>
      <c r="E24" s="2" t="s">
        <v>15</v>
      </c>
    </row>
    <row r="25" spans="1:7" x14ac:dyDescent="0.25">
      <c r="A25" s="2" t="s">
        <v>27</v>
      </c>
      <c r="C25" s="2" t="s">
        <v>13</v>
      </c>
      <c r="E25" s="2" t="s">
        <v>50</v>
      </c>
    </row>
    <row r="26" spans="1:7" x14ac:dyDescent="0.25">
      <c r="A26" s="2" t="s">
        <v>83</v>
      </c>
      <c r="C26" s="2" t="s">
        <v>4</v>
      </c>
      <c r="E26" s="2" t="s">
        <v>17</v>
      </c>
    </row>
    <row r="27" spans="1:7" x14ac:dyDescent="0.25">
      <c r="A27" s="2" t="s">
        <v>15</v>
      </c>
      <c r="C27" s="2" t="s">
        <v>21</v>
      </c>
      <c r="E27" s="2" t="s">
        <v>19</v>
      </c>
    </row>
    <row r="28" spans="1:7" x14ac:dyDescent="0.25">
      <c r="A28" s="2" t="s">
        <v>50</v>
      </c>
      <c r="C28" s="2" t="s">
        <v>27</v>
      </c>
      <c r="E28" s="2" t="s">
        <v>22</v>
      </c>
    </row>
    <row r="29" spans="1:7" x14ac:dyDescent="0.25">
      <c r="A29" s="2" t="s">
        <v>17</v>
      </c>
      <c r="C29" s="2" t="s">
        <v>34</v>
      </c>
      <c r="E29" s="2" t="s">
        <v>3</v>
      </c>
    </row>
    <row r="30" spans="1:7" x14ac:dyDescent="0.25">
      <c r="A30" s="2" t="s">
        <v>18</v>
      </c>
      <c r="C30" s="2" t="s">
        <v>83</v>
      </c>
      <c r="E30" s="2" t="s">
        <v>84</v>
      </c>
    </row>
    <row r="31" spans="1:7" x14ac:dyDescent="0.25">
      <c r="A31" s="2" t="s">
        <v>19</v>
      </c>
      <c r="C31" s="2" t="s">
        <v>15</v>
      </c>
      <c r="E31" s="2" t="s">
        <v>26</v>
      </c>
    </row>
    <row r="32" spans="1:7" x14ac:dyDescent="0.25">
      <c r="A32" s="2" t="s">
        <v>22</v>
      </c>
      <c r="E32" s="2" t="s">
        <v>23</v>
      </c>
    </row>
    <row r="33" spans="1:1" x14ac:dyDescent="0.25">
      <c r="A33" s="2" t="s">
        <v>25</v>
      </c>
    </row>
    <row r="34" spans="1:1" x14ac:dyDescent="0.25">
      <c r="A34" s="2" t="s">
        <v>84</v>
      </c>
    </row>
    <row r="35" spans="1:1" x14ac:dyDescent="0.25">
      <c r="A35" s="2" t="s">
        <v>26</v>
      </c>
    </row>
    <row r="36" spans="1:1" x14ac:dyDescent="0.25">
      <c r="A36" s="2" t="s">
        <v>23</v>
      </c>
    </row>
    <row r="37" spans="1:1" x14ac:dyDescent="0.25">
      <c r="A37" s="2" t="s">
        <v>30</v>
      </c>
    </row>
    <row r="38" spans="1:1" x14ac:dyDescent="0.25">
      <c r="A38" s="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Combined pathways</vt:lpstr>
      <vt:lpstr>Sheet1</vt:lpstr>
      <vt:lpstr>Positive</vt:lpstr>
      <vt:lpstr>Negative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Kargl, Christopher Kenneth</dc:creator>
  <cp:lastModifiedBy>Kargl, Christopher Kenneth</cp:lastModifiedBy>
  <dcterms:created xsi:type="dcterms:W3CDTF">2024-07-22T14:09:40Z</dcterms:created>
  <dcterms:modified xsi:type="dcterms:W3CDTF">2025-03-04T16:10:42Z</dcterms:modified>
</cp:coreProperties>
</file>