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6" windowWidth="19200" windowHeight="116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T228" i="1"/>
  <c r="AA228"/>
  <c r="Z228"/>
  <c r="Y228"/>
  <c r="R228"/>
  <c r="X228"/>
  <c r="W228"/>
  <c r="V228"/>
  <c r="U228"/>
  <c r="T226"/>
  <c r="AA226"/>
  <c r="Z226"/>
  <c r="Y226"/>
  <c r="R226"/>
  <c r="X226"/>
  <c r="W226"/>
  <c r="V226"/>
  <c r="U226"/>
  <c r="T225"/>
  <c r="AA225"/>
  <c r="Z225"/>
  <c r="Y225"/>
  <c r="R225"/>
  <c r="S225"/>
  <c r="X225"/>
  <c r="W225"/>
  <c r="V225"/>
  <c r="U225"/>
  <c r="T223"/>
  <c r="AA223"/>
  <c r="Z223"/>
  <c r="Y223"/>
  <c r="R223"/>
  <c r="S223"/>
  <c r="X223"/>
  <c r="W223"/>
  <c r="V223"/>
  <c r="U223"/>
  <c r="T222"/>
  <c r="AA222"/>
  <c r="Z222"/>
  <c r="Y222"/>
  <c r="R222"/>
  <c r="S222"/>
  <c r="X222"/>
  <c r="W222"/>
  <c r="V222"/>
  <c r="U222"/>
  <c r="T221"/>
  <c r="AA221"/>
  <c r="Z221"/>
  <c r="Y221"/>
  <c r="R221"/>
  <c r="S221"/>
  <c r="X221"/>
  <c r="W221"/>
  <c r="V221"/>
  <c r="U221"/>
  <c r="T219"/>
  <c r="AA219"/>
  <c r="Z219"/>
  <c r="Y219"/>
  <c r="R219"/>
  <c r="S219"/>
  <c r="X219"/>
  <c r="W219"/>
  <c r="V219"/>
  <c r="U219"/>
  <c r="T218"/>
  <c r="AA218"/>
  <c r="Z218"/>
  <c r="Y218"/>
  <c r="R218"/>
  <c r="S218"/>
  <c r="X218"/>
  <c r="W218"/>
  <c r="V218"/>
  <c r="U218"/>
  <c r="T217"/>
  <c r="AA217"/>
  <c r="Z217"/>
  <c r="Y217"/>
  <c r="R217"/>
  <c r="S217"/>
  <c r="X217"/>
  <c r="W217"/>
  <c r="V217"/>
  <c r="U217"/>
  <c r="T216"/>
  <c r="AA216"/>
  <c r="Z216"/>
  <c r="Y216"/>
  <c r="R216"/>
  <c r="S216"/>
  <c r="X216"/>
  <c r="W216"/>
  <c r="V216"/>
  <c r="U216"/>
  <c r="T215"/>
  <c r="AA215"/>
  <c r="Z215"/>
  <c r="Y215"/>
  <c r="R215"/>
  <c r="S215"/>
  <c r="X215"/>
  <c r="W215"/>
  <c r="V215"/>
  <c r="U215"/>
  <c r="T213"/>
  <c r="AA213"/>
  <c r="Z213"/>
  <c r="Y213"/>
  <c r="R213"/>
  <c r="S213"/>
  <c r="X213"/>
  <c r="W213"/>
  <c r="V213"/>
  <c r="U213"/>
  <c r="T212"/>
  <c r="AA212"/>
  <c r="Z212"/>
  <c r="Y212"/>
  <c r="R212"/>
  <c r="S212"/>
  <c r="X212"/>
  <c r="W212"/>
  <c r="V212"/>
  <c r="U212"/>
  <c r="T211"/>
  <c r="AA211"/>
  <c r="Z211"/>
  <c r="Y211"/>
  <c r="R211"/>
  <c r="S211"/>
  <c r="X211"/>
  <c r="W211"/>
  <c r="V211"/>
  <c r="U211"/>
  <c r="T210"/>
  <c r="AA210"/>
  <c r="Z210"/>
  <c r="Y210"/>
  <c r="R210"/>
  <c r="S210"/>
  <c r="X210"/>
  <c r="W210"/>
  <c r="V210"/>
  <c r="U210"/>
  <c r="T209"/>
  <c r="AA209"/>
  <c r="Z209"/>
  <c r="Y209"/>
  <c r="R209"/>
  <c r="S209"/>
  <c r="X209"/>
  <c r="W209"/>
  <c r="V209"/>
  <c r="U209"/>
  <c r="T208"/>
  <c r="AA208"/>
  <c r="Z208"/>
  <c r="Y208"/>
  <c r="R208"/>
  <c r="S208"/>
  <c r="X208"/>
  <c r="W208"/>
  <c r="V208"/>
  <c r="U208"/>
  <c r="T207"/>
  <c r="AA207"/>
  <c r="Z207"/>
  <c r="Y207"/>
  <c r="R207"/>
  <c r="S207"/>
  <c r="X207"/>
  <c r="W207"/>
  <c r="V207"/>
  <c r="U207"/>
  <c r="T206"/>
  <c r="AA206"/>
  <c r="Z206"/>
  <c r="Y206"/>
  <c r="R206"/>
  <c r="S206"/>
  <c r="X206"/>
  <c r="W206"/>
  <c r="V206"/>
  <c r="U206"/>
  <c r="T205"/>
  <c r="AA205"/>
  <c r="Z205"/>
  <c r="Y205"/>
  <c r="R205"/>
  <c r="S205"/>
  <c r="X205"/>
  <c r="W205"/>
  <c r="V205"/>
  <c r="U205"/>
  <c r="T204"/>
  <c r="AA204"/>
  <c r="Z204"/>
  <c r="Y204"/>
  <c r="R204"/>
  <c r="S204"/>
  <c r="X204"/>
  <c r="W204"/>
  <c r="V204"/>
  <c r="U204"/>
  <c r="T203"/>
  <c r="AA203"/>
  <c r="Z203"/>
  <c r="Y203"/>
  <c r="R203"/>
  <c r="S203"/>
  <c r="X203"/>
  <c r="W203"/>
  <c r="V203"/>
  <c r="U203"/>
  <c r="T202"/>
  <c r="AA202"/>
  <c r="Z202"/>
  <c r="Y202"/>
  <c r="R202"/>
  <c r="S202"/>
  <c r="X202"/>
  <c r="W202"/>
  <c r="V202"/>
  <c r="U202"/>
  <c r="T201"/>
  <c r="AA201"/>
  <c r="Z201"/>
  <c r="Y201"/>
  <c r="R201"/>
  <c r="S201"/>
  <c r="X201"/>
  <c r="W201"/>
  <c r="V201"/>
  <c r="U201"/>
  <c r="T200"/>
  <c r="AA200"/>
  <c r="Z200"/>
  <c r="Y200"/>
  <c r="R200"/>
  <c r="S200"/>
  <c r="X200"/>
  <c r="W200"/>
  <c r="V200"/>
  <c r="U200"/>
  <c r="T199"/>
  <c r="AA199"/>
  <c r="Z199"/>
  <c r="Y199"/>
  <c r="R199"/>
  <c r="S199"/>
  <c r="X199"/>
  <c r="W199"/>
  <c r="V199"/>
  <c r="U199"/>
  <c r="T198"/>
  <c r="AA198"/>
  <c r="Z198"/>
  <c r="Y198"/>
  <c r="R198"/>
  <c r="S198"/>
  <c r="X198"/>
  <c r="W198"/>
  <c r="V198"/>
  <c r="U198"/>
  <c r="T197"/>
  <c r="AA197"/>
  <c r="Z197"/>
  <c r="Y197"/>
  <c r="R197"/>
  <c r="S197"/>
  <c r="X197"/>
  <c r="W197"/>
  <c r="V197"/>
  <c r="U197"/>
  <c r="T196"/>
  <c r="AA196"/>
  <c r="Z196"/>
  <c r="Y196"/>
  <c r="R196"/>
  <c r="S196"/>
  <c r="X196"/>
  <c r="W196"/>
  <c r="V196"/>
  <c r="U196"/>
  <c r="T195"/>
  <c r="AA195"/>
  <c r="Z195"/>
  <c r="Y195"/>
  <c r="R195"/>
  <c r="S195"/>
  <c r="X195"/>
  <c r="W195"/>
  <c r="V195"/>
  <c r="U195"/>
  <c r="T194"/>
  <c r="AA194"/>
  <c r="Z194"/>
  <c r="Y194"/>
  <c r="R194"/>
  <c r="S194"/>
  <c r="X194"/>
  <c r="W194"/>
  <c r="V194"/>
  <c r="U194"/>
  <c r="T193"/>
  <c r="AA193"/>
  <c r="Z193"/>
  <c r="Y193"/>
  <c r="R193"/>
  <c r="S193"/>
  <c r="X193"/>
  <c r="W193"/>
  <c r="V193"/>
  <c r="U193"/>
  <c r="T192"/>
  <c r="AA192"/>
  <c r="Z192"/>
  <c r="Y192"/>
  <c r="R192"/>
  <c r="S192"/>
  <c r="X192"/>
  <c r="W192"/>
  <c r="V192"/>
  <c r="U192"/>
  <c r="T191"/>
  <c r="AA191"/>
  <c r="Z191"/>
  <c r="Y191"/>
  <c r="R191"/>
  <c r="S191"/>
  <c r="X191"/>
  <c r="W191"/>
  <c r="V191"/>
  <c r="U191"/>
  <c r="T190"/>
  <c r="AA190"/>
  <c r="Z190"/>
  <c r="Y190"/>
  <c r="R190"/>
  <c r="S190"/>
  <c r="X190"/>
  <c r="W190"/>
  <c r="V190"/>
  <c r="U190"/>
  <c r="T189"/>
  <c r="AA189"/>
  <c r="Z189"/>
  <c r="Y189"/>
  <c r="R189"/>
  <c r="S189"/>
  <c r="X189"/>
  <c r="W189"/>
  <c r="V189"/>
  <c r="U189"/>
  <c r="T188"/>
  <c r="AA188"/>
  <c r="Z188"/>
  <c r="Y188"/>
  <c r="R188"/>
  <c r="S188"/>
  <c r="X188"/>
  <c r="W188"/>
  <c r="V188"/>
  <c r="U188"/>
  <c r="T187"/>
  <c r="AA187"/>
  <c r="Z187"/>
  <c r="Y187"/>
  <c r="R187"/>
  <c r="S187"/>
  <c r="X187"/>
  <c r="W187"/>
  <c r="V187"/>
  <c r="U187"/>
  <c r="T186"/>
  <c r="AA186"/>
  <c r="Z186"/>
  <c r="Y186"/>
  <c r="R186"/>
  <c r="S186"/>
  <c r="X186"/>
  <c r="W186"/>
  <c r="V186"/>
  <c r="U186"/>
  <c r="T185"/>
  <c r="AA185"/>
  <c r="Z185"/>
  <c r="Y185"/>
  <c r="R185"/>
  <c r="S185"/>
  <c r="X185"/>
  <c r="W185"/>
  <c r="V185"/>
  <c r="U185"/>
  <c r="T184"/>
  <c r="AA184"/>
  <c r="Z184"/>
  <c r="Y184"/>
  <c r="R184"/>
  <c r="S184"/>
  <c r="X184"/>
  <c r="W184"/>
  <c r="V184"/>
  <c r="U184"/>
  <c r="T183"/>
  <c r="AA183"/>
  <c r="Z183"/>
  <c r="Y183"/>
  <c r="R183"/>
  <c r="S183"/>
  <c r="X183"/>
  <c r="W183"/>
  <c r="V183"/>
  <c r="U183"/>
  <c r="T182"/>
  <c r="AA182"/>
  <c r="Z182"/>
  <c r="Y182"/>
  <c r="R182"/>
  <c r="S182"/>
  <c r="X182"/>
  <c r="W182"/>
  <c r="V182"/>
  <c r="U182"/>
  <c r="T181"/>
  <c r="AA181"/>
  <c r="Z181"/>
  <c r="Y181"/>
  <c r="R181"/>
  <c r="S181"/>
  <c r="X181"/>
  <c r="W181"/>
  <c r="V181"/>
  <c r="U181"/>
  <c r="T180"/>
  <c r="AA180"/>
  <c r="Z180"/>
  <c r="Y180"/>
  <c r="R180"/>
  <c r="S180"/>
  <c r="X180"/>
  <c r="W180"/>
  <c r="V180"/>
  <c r="U180"/>
  <c r="T179"/>
  <c r="AA179"/>
  <c r="Z179"/>
  <c r="Y179"/>
  <c r="R179"/>
  <c r="S179"/>
  <c r="X179"/>
  <c r="W179"/>
  <c r="V179"/>
  <c r="U179"/>
  <c r="T178"/>
  <c r="AA178"/>
  <c r="Z178"/>
  <c r="Y178"/>
  <c r="R178"/>
  <c r="S178"/>
  <c r="X178"/>
  <c r="W178"/>
  <c r="V178"/>
  <c r="U178"/>
  <c r="T177"/>
  <c r="AA177"/>
  <c r="Z177"/>
  <c r="Y177"/>
  <c r="R177"/>
  <c r="S177"/>
  <c r="X177"/>
  <c r="W177"/>
  <c r="V177"/>
  <c r="U177"/>
  <c r="T176"/>
  <c r="AA176"/>
  <c r="Z176"/>
  <c r="Y176"/>
  <c r="R176"/>
  <c r="S176"/>
  <c r="X176"/>
  <c r="W176"/>
  <c r="V176"/>
  <c r="U176"/>
  <c r="T175"/>
  <c r="AA175"/>
  <c r="Z175"/>
  <c r="Y175"/>
  <c r="R175"/>
  <c r="S175"/>
  <c r="X175"/>
  <c r="W175"/>
  <c r="V175"/>
  <c r="U175"/>
  <c r="T174"/>
  <c r="AA174"/>
  <c r="Z174"/>
  <c r="Y174"/>
  <c r="R174"/>
  <c r="S174"/>
  <c r="X174"/>
  <c r="W174"/>
  <c r="V174"/>
  <c r="U174"/>
  <c r="T173"/>
  <c r="AA173"/>
  <c r="Z173"/>
  <c r="Y173"/>
  <c r="R173"/>
  <c r="S173"/>
  <c r="X173"/>
  <c r="W173"/>
  <c r="V173"/>
  <c r="U173"/>
  <c r="T172"/>
  <c r="AA172"/>
  <c r="Z172"/>
  <c r="Y172"/>
  <c r="R172"/>
  <c r="S172"/>
  <c r="X172"/>
  <c r="W172"/>
  <c r="V172"/>
  <c r="U172"/>
  <c r="T171"/>
  <c r="AA171"/>
  <c r="Z171"/>
  <c r="Y171"/>
  <c r="R171"/>
  <c r="S171"/>
  <c r="X171"/>
  <c r="W171"/>
  <c r="V171"/>
  <c r="U171"/>
  <c r="T170"/>
  <c r="AA170"/>
  <c r="Z170"/>
  <c r="Y170"/>
  <c r="R170"/>
  <c r="S170"/>
  <c r="X170"/>
  <c r="W170"/>
  <c r="V170"/>
  <c r="U170"/>
  <c r="T169"/>
  <c r="AA169"/>
  <c r="Z169"/>
  <c r="Y169"/>
  <c r="R169"/>
  <c r="S169"/>
  <c r="X169"/>
  <c r="W169"/>
  <c r="V169"/>
  <c r="U169"/>
  <c r="T168"/>
  <c r="AA168"/>
  <c r="Z168"/>
  <c r="Y168"/>
  <c r="R168"/>
  <c r="S168"/>
  <c r="X168"/>
  <c r="W168"/>
  <c r="V168"/>
  <c r="U168"/>
  <c r="T167"/>
  <c r="AA167"/>
  <c r="Z167"/>
  <c r="Y167"/>
  <c r="R167"/>
  <c r="S167"/>
  <c r="X167"/>
  <c r="W167"/>
  <c r="V167"/>
  <c r="U167"/>
  <c r="T166"/>
  <c r="AA166"/>
  <c r="Z166"/>
  <c r="Y166"/>
  <c r="R166"/>
  <c r="S166"/>
  <c r="X166"/>
  <c r="W166"/>
  <c r="V166"/>
  <c r="U166"/>
  <c r="T165"/>
  <c r="AA165"/>
  <c r="Z165"/>
  <c r="Y165"/>
  <c r="R165"/>
  <c r="S165"/>
  <c r="X165"/>
  <c r="W165"/>
  <c r="V165"/>
  <c r="U165"/>
  <c r="T164"/>
  <c r="AA164"/>
  <c r="Z164"/>
  <c r="Y164"/>
  <c r="R164"/>
  <c r="S164"/>
  <c r="X164"/>
  <c r="W164"/>
  <c r="V164"/>
  <c r="U164"/>
  <c r="T163"/>
  <c r="AA163"/>
  <c r="Z163"/>
  <c r="Y163"/>
  <c r="R163"/>
  <c r="S163"/>
  <c r="X163"/>
  <c r="W163"/>
  <c r="V163"/>
  <c r="U163"/>
  <c r="T162"/>
  <c r="AA162"/>
  <c r="Z162"/>
  <c r="Y162"/>
  <c r="R162"/>
  <c r="S162"/>
  <c r="X162"/>
  <c r="W162"/>
  <c r="V162"/>
  <c r="U162"/>
  <c r="T161"/>
  <c r="AA161"/>
  <c r="Z161"/>
  <c r="Y161"/>
  <c r="R161"/>
  <c r="S161"/>
  <c r="X161"/>
  <c r="W161"/>
  <c r="V161"/>
  <c r="U161"/>
  <c r="T160"/>
  <c r="AA160"/>
  <c r="Z160"/>
  <c r="Y160"/>
  <c r="R160"/>
  <c r="S160"/>
  <c r="X160"/>
  <c r="W160"/>
  <c r="V160"/>
  <c r="U160"/>
  <c r="T159"/>
  <c r="AA159"/>
  <c r="Z159"/>
  <c r="Y159"/>
  <c r="R159"/>
  <c r="S159"/>
  <c r="X159"/>
  <c r="W159"/>
  <c r="V159"/>
  <c r="U159"/>
  <c r="T158"/>
  <c r="AA158"/>
  <c r="Z158"/>
  <c r="Y158"/>
  <c r="R158"/>
  <c r="S158"/>
  <c r="X158"/>
  <c r="W158"/>
  <c r="V158"/>
  <c r="U158"/>
  <c r="T157"/>
  <c r="AA157"/>
  <c r="Z157"/>
  <c r="Y157"/>
  <c r="R157"/>
  <c r="S157"/>
  <c r="X157"/>
  <c r="W157"/>
  <c r="V157"/>
  <c r="U157"/>
  <c r="T156"/>
  <c r="AA156"/>
  <c r="Z156"/>
  <c r="Y156"/>
  <c r="R156"/>
  <c r="S156"/>
  <c r="X156"/>
  <c r="W156"/>
  <c r="V156"/>
  <c r="U156"/>
  <c r="T155"/>
  <c r="AA155"/>
  <c r="Z155"/>
  <c r="Y155"/>
  <c r="R155"/>
  <c r="S155"/>
  <c r="X155"/>
  <c r="W155"/>
  <c r="V155"/>
  <c r="U155"/>
  <c r="T154"/>
  <c r="AA154"/>
  <c r="Z154"/>
  <c r="Y154"/>
  <c r="R154"/>
  <c r="S154"/>
  <c r="X154"/>
  <c r="W154"/>
  <c r="V154"/>
  <c r="U154"/>
  <c r="T153"/>
  <c r="AA153"/>
  <c r="Z153"/>
  <c r="Y153"/>
  <c r="R153"/>
  <c r="S153"/>
  <c r="X153"/>
  <c r="W153"/>
  <c r="V153"/>
  <c r="U153"/>
  <c r="T152"/>
  <c r="AA152"/>
  <c r="Z152"/>
  <c r="Y152"/>
  <c r="R152"/>
  <c r="S152"/>
  <c r="X152"/>
  <c r="W152"/>
  <c r="V152"/>
  <c r="U152"/>
  <c r="T151"/>
  <c r="AA151"/>
  <c r="Z151"/>
  <c r="Y151"/>
  <c r="R151"/>
  <c r="S151"/>
  <c r="X151"/>
  <c r="W151"/>
  <c r="V151"/>
  <c r="U151"/>
  <c r="T150"/>
  <c r="AA150"/>
  <c r="Z150"/>
  <c r="Y150"/>
  <c r="R150"/>
  <c r="S150"/>
  <c r="X150"/>
  <c r="W150"/>
  <c r="V150"/>
  <c r="U150"/>
  <c r="T149"/>
  <c r="AA149"/>
  <c r="Z149"/>
  <c r="Y149"/>
  <c r="R149"/>
  <c r="S149"/>
  <c r="X149"/>
  <c r="W149"/>
  <c r="V149"/>
  <c r="U149"/>
  <c r="T148"/>
  <c r="AA148"/>
  <c r="Z148"/>
  <c r="Y148"/>
  <c r="R148"/>
  <c r="S148"/>
  <c r="X148"/>
  <c r="W148"/>
  <c r="V148"/>
  <c r="U148"/>
  <c r="T147"/>
  <c r="AA147"/>
  <c r="Z147"/>
  <c r="Y147"/>
  <c r="R147"/>
  <c r="S147"/>
  <c r="X147"/>
  <c r="W147"/>
  <c r="V147"/>
  <c r="U147"/>
  <c r="T146"/>
  <c r="AA146"/>
  <c r="Z146"/>
  <c r="Y146"/>
  <c r="R146"/>
  <c r="S146"/>
  <c r="X146"/>
  <c r="W146"/>
  <c r="V146"/>
  <c r="U146"/>
  <c r="T145"/>
  <c r="AA145"/>
  <c r="Z145"/>
  <c r="Y145"/>
  <c r="R145"/>
  <c r="S145"/>
  <c r="X145"/>
  <c r="W145"/>
  <c r="V145"/>
  <c r="U145"/>
  <c r="T144"/>
  <c r="AA144"/>
  <c r="Z144"/>
  <c r="Y144"/>
  <c r="R144"/>
  <c r="S144"/>
  <c r="X144"/>
  <c r="W144"/>
  <c r="V144"/>
  <c r="U144"/>
  <c r="T143"/>
  <c r="AA143"/>
  <c r="Z143"/>
  <c r="Y143"/>
  <c r="R143"/>
  <c r="S143"/>
  <c r="X143"/>
  <c r="W143"/>
  <c r="V143"/>
  <c r="U143"/>
  <c r="T142"/>
  <c r="AA142"/>
  <c r="Z142"/>
  <c r="Y142"/>
  <c r="R142"/>
  <c r="S142"/>
  <c r="X142"/>
  <c r="W142"/>
  <c r="V142"/>
  <c r="U142"/>
  <c r="T141"/>
  <c r="AA141"/>
  <c r="Z141"/>
  <c r="Y141"/>
  <c r="R141"/>
  <c r="S141"/>
  <c r="X141"/>
  <c r="W141"/>
  <c r="V141"/>
  <c r="U141"/>
  <c r="T140"/>
  <c r="AA140"/>
  <c r="Z140"/>
  <c r="Y140"/>
  <c r="R140"/>
  <c r="S140"/>
  <c r="X140"/>
  <c r="W140"/>
  <c r="V140"/>
  <c r="U140"/>
  <c r="T139"/>
  <c r="AA139"/>
  <c r="Z139"/>
  <c r="Y139"/>
  <c r="R139"/>
  <c r="S139"/>
  <c r="X139"/>
  <c r="W139"/>
  <c r="V139"/>
  <c r="U139"/>
  <c r="T138"/>
  <c r="AA138"/>
  <c r="Z138"/>
  <c r="Y138"/>
  <c r="R138"/>
  <c r="S138"/>
  <c r="X138"/>
  <c r="W138"/>
  <c r="V138"/>
  <c r="U138"/>
  <c r="T137"/>
  <c r="AA137"/>
  <c r="Z137"/>
  <c r="Y137"/>
  <c r="R137"/>
  <c r="S137"/>
  <c r="X137"/>
  <c r="W137"/>
  <c r="V137"/>
  <c r="U137"/>
  <c r="T136"/>
  <c r="AA136"/>
  <c r="Z136"/>
  <c r="Y136"/>
  <c r="R136"/>
  <c r="S136"/>
  <c r="X136"/>
  <c r="W136"/>
  <c r="V136"/>
  <c r="U136"/>
  <c r="T135"/>
  <c r="AA135"/>
  <c r="Z135"/>
  <c r="Y135"/>
  <c r="R135"/>
  <c r="S135"/>
  <c r="X135"/>
  <c r="W135"/>
  <c r="V135"/>
  <c r="U135"/>
  <c r="T134"/>
  <c r="AA134"/>
  <c r="Z134"/>
  <c r="Y134"/>
  <c r="R134"/>
  <c r="S134"/>
  <c r="X134"/>
  <c r="W134"/>
  <c r="V134"/>
  <c r="U134"/>
  <c r="T133"/>
  <c r="AA133"/>
  <c r="Z133"/>
  <c r="Y133"/>
  <c r="R133"/>
  <c r="S133"/>
  <c r="X133"/>
  <c r="W133"/>
  <c r="V133"/>
  <c r="U133"/>
  <c r="T132"/>
  <c r="AA132"/>
  <c r="Z132"/>
  <c r="Y132"/>
  <c r="R132"/>
  <c r="S132"/>
  <c r="X132"/>
  <c r="W132"/>
  <c r="V132"/>
  <c r="U132"/>
  <c r="T131"/>
  <c r="AA131"/>
  <c r="Z131"/>
  <c r="Y131"/>
  <c r="R131"/>
  <c r="S131"/>
  <c r="X131"/>
  <c r="W131"/>
  <c r="V131"/>
  <c r="U131"/>
  <c r="T130"/>
  <c r="AA130"/>
  <c r="Z130"/>
  <c r="Y130"/>
  <c r="R130"/>
  <c r="S130"/>
  <c r="X130"/>
  <c r="W130"/>
  <c r="V130"/>
  <c r="U130"/>
  <c r="T129"/>
  <c r="AA129"/>
  <c r="Z129"/>
  <c r="Y129"/>
  <c r="R129"/>
  <c r="S129"/>
  <c r="X129"/>
  <c r="W129"/>
  <c r="V129"/>
  <c r="U129"/>
  <c r="T128"/>
  <c r="AA128"/>
  <c r="Z128"/>
  <c r="Y128"/>
  <c r="R128"/>
  <c r="S128"/>
  <c r="X128"/>
  <c r="W128"/>
  <c r="V128"/>
  <c r="U128"/>
  <c r="T127"/>
  <c r="AA127"/>
  <c r="Z127"/>
  <c r="Y127"/>
  <c r="R127"/>
  <c r="S127"/>
  <c r="X127"/>
  <c r="W127"/>
  <c r="V127"/>
  <c r="U127"/>
  <c r="T126"/>
  <c r="AA126"/>
  <c r="Z126"/>
  <c r="Y126"/>
  <c r="R126"/>
  <c r="S126"/>
  <c r="X126"/>
  <c r="W126"/>
  <c r="V126"/>
  <c r="U126"/>
  <c r="T125"/>
  <c r="AA125"/>
  <c r="Z125"/>
  <c r="Y125"/>
  <c r="R125"/>
  <c r="S125"/>
  <c r="X125"/>
  <c r="W125"/>
  <c r="V125"/>
  <c r="U125"/>
  <c r="T124"/>
  <c r="AA124"/>
  <c r="Z124"/>
  <c r="Y124"/>
  <c r="R124"/>
  <c r="S124"/>
  <c r="X124"/>
  <c r="W124"/>
  <c r="V124"/>
  <c r="U124"/>
  <c r="T123"/>
  <c r="AA123"/>
  <c r="Z123"/>
  <c r="Y123"/>
  <c r="R123"/>
  <c r="S123"/>
  <c r="X123"/>
  <c r="W123"/>
  <c r="V123"/>
  <c r="U123"/>
  <c r="T122"/>
  <c r="AA122"/>
  <c r="Z122"/>
  <c r="Y122"/>
  <c r="R122"/>
  <c r="S122"/>
  <c r="X122"/>
  <c r="W122"/>
  <c r="V122"/>
  <c r="U122"/>
  <c r="T121"/>
  <c r="AA121"/>
  <c r="Z121"/>
  <c r="Y121"/>
  <c r="R121"/>
  <c r="S121"/>
  <c r="X121"/>
  <c r="W121"/>
  <c r="V121"/>
  <c r="U121"/>
  <c r="T120"/>
  <c r="AA120"/>
  <c r="Z120"/>
  <c r="Y120"/>
  <c r="R120"/>
  <c r="S120"/>
  <c r="X120"/>
  <c r="W120"/>
  <c r="V120"/>
  <c r="U120"/>
  <c r="T119"/>
  <c r="AA119"/>
  <c r="Z119"/>
  <c r="Y119"/>
  <c r="R119"/>
  <c r="S119"/>
  <c r="X119"/>
  <c r="W119"/>
  <c r="V119"/>
  <c r="U119"/>
  <c r="T118"/>
  <c r="AA118"/>
  <c r="Z118"/>
  <c r="Y118"/>
  <c r="R118"/>
  <c r="S118"/>
  <c r="X118"/>
  <c r="W118"/>
  <c r="V118"/>
  <c r="U118"/>
  <c r="T117"/>
  <c r="AA117"/>
  <c r="Z117"/>
  <c r="Y117"/>
  <c r="R117"/>
  <c r="S117"/>
  <c r="X117"/>
  <c r="W117"/>
  <c r="V117"/>
  <c r="U117"/>
  <c r="T116"/>
  <c r="AA116"/>
  <c r="Z116"/>
  <c r="Y116"/>
  <c r="R116"/>
  <c r="S116"/>
  <c r="X116"/>
  <c r="W116"/>
  <c r="V116"/>
  <c r="U116"/>
  <c r="T115"/>
  <c r="AA115"/>
  <c r="Z115"/>
  <c r="Y115"/>
  <c r="R115"/>
  <c r="S115"/>
  <c r="X115"/>
  <c r="W115"/>
  <c r="V115"/>
  <c r="U115"/>
  <c r="T114"/>
  <c r="AA114"/>
  <c r="Z114"/>
  <c r="Y114"/>
  <c r="R114"/>
  <c r="S114"/>
  <c r="X114"/>
  <c r="W114"/>
  <c r="V114"/>
  <c r="U114"/>
  <c r="T113"/>
  <c r="AA113"/>
  <c r="Z113"/>
  <c r="Y113"/>
  <c r="R113"/>
  <c r="S113"/>
  <c r="X113"/>
  <c r="W113"/>
  <c r="V113"/>
  <c r="U113"/>
  <c r="T112"/>
  <c r="AA112"/>
  <c r="Z112"/>
  <c r="Y112"/>
  <c r="R112"/>
  <c r="S112"/>
  <c r="X112"/>
  <c r="W112"/>
  <c r="V112"/>
  <c r="U112"/>
  <c r="T111"/>
  <c r="AA111"/>
  <c r="Z111"/>
  <c r="Y111"/>
  <c r="R111"/>
  <c r="S111"/>
  <c r="X111"/>
  <c r="W111"/>
  <c r="V111"/>
  <c r="U111"/>
  <c r="T110"/>
  <c r="AA110"/>
  <c r="Z110"/>
  <c r="Y110"/>
  <c r="R110"/>
  <c r="S110"/>
  <c r="X110"/>
  <c r="W110"/>
  <c r="V110"/>
  <c r="U110"/>
  <c r="T109"/>
  <c r="AA109"/>
  <c r="Z109"/>
  <c r="Y109"/>
  <c r="R109"/>
  <c r="S109"/>
  <c r="X109"/>
  <c r="W109"/>
  <c r="V109"/>
  <c r="U109"/>
  <c r="T108"/>
  <c r="AA108"/>
  <c r="Z108"/>
  <c r="Y108"/>
  <c r="R108"/>
  <c r="S108"/>
  <c r="X108"/>
  <c r="W108"/>
  <c r="V108"/>
  <c r="U108"/>
  <c r="T107"/>
  <c r="AA107"/>
  <c r="Z107"/>
  <c r="Y107"/>
  <c r="R107"/>
  <c r="S107"/>
  <c r="X107"/>
  <c r="W107"/>
  <c r="V107"/>
  <c r="U107"/>
  <c r="T106"/>
  <c r="AA106"/>
  <c r="Z106"/>
  <c r="Y106"/>
  <c r="R106"/>
  <c r="S106"/>
  <c r="X106"/>
  <c r="W106"/>
  <c r="V106"/>
  <c r="U106"/>
  <c r="T105"/>
  <c r="AA105"/>
  <c r="Z105"/>
  <c r="Y105"/>
  <c r="R105"/>
  <c r="S105"/>
  <c r="X105"/>
  <c r="W105"/>
  <c r="V105"/>
  <c r="U105"/>
  <c r="T104"/>
  <c r="AA104"/>
  <c r="Z104"/>
  <c r="Y104"/>
  <c r="R104"/>
  <c r="S104"/>
  <c r="X104"/>
  <c r="W104"/>
  <c r="V104"/>
  <c r="U104"/>
  <c r="T103"/>
  <c r="AA103"/>
  <c r="Z103"/>
  <c r="Y103"/>
  <c r="X103"/>
  <c r="U103"/>
  <c r="T102"/>
  <c r="AA102"/>
  <c r="Z102"/>
  <c r="Y102"/>
  <c r="R102"/>
  <c r="S102"/>
  <c r="X102"/>
  <c r="W102"/>
  <c r="V102"/>
  <c r="U102"/>
  <c r="T101"/>
  <c r="AA101"/>
  <c r="Z101"/>
  <c r="Y101"/>
  <c r="R101"/>
  <c r="S101"/>
  <c r="X101"/>
  <c r="W101"/>
  <c r="V101"/>
  <c r="U101"/>
  <c r="T100"/>
  <c r="AA100"/>
  <c r="Z100"/>
  <c r="Y100"/>
  <c r="R100"/>
  <c r="S100"/>
  <c r="X100"/>
  <c r="W100"/>
  <c r="V100"/>
  <c r="U100"/>
  <c r="T99"/>
  <c r="AA99"/>
  <c r="Z99"/>
  <c r="Y99"/>
  <c r="R99"/>
  <c r="S99"/>
  <c r="X99"/>
  <c r="W99"/>
  <c r="V99"/>
  <c r="U99"/>
  <c r="T98"/>
  <c r="AA98"/>
  <c r="Z98"/>
  <c r="Y98"/>
  <c r="R98"/>
  <c r="S98"/>
  <c r="X98"/>
  <c r="W98"/>
  <c r="V98"/>
  <c r="U98"/>
  <c r="T97"/>
  <c r="AA97"/>
  <c r="Z97"/>
  <c r="Y97"/>
  <c r="R97"/>
  <c r="S97"/>
  <c r="X97"/>
  <c r="W97"/>
  <c r="V97"/>
  <c r="U97"/>
  <c r="T96"/>
  <c r="AA96"/>
  <c r="Z96"/>
  <c r="Y96"/>
  <c r="R96"/>
  <c r="S96"/>
  <c r="X96"/>
  <c r="W96"/>
  <c r="V96"/>
  <c r="U96"/>
  <c r="T95"/>
  <c r="AA95"/>
  <c r="Z95"/>
  <c r="Y95"/>
  <c r="R95"/>
  <c r="S95"/>
  <c r="X95"/>
  <c r="W95"/>
  <c r="V95"/>
  <c r="U95"/>
  <c r="T94"/>
  <c r="AA94"/>
  <c r="Z94"/>
  <c r="Y94"/>
  <c r="R94"/>
  <c r="S94"/>
  <c r="X94"/>
  <c r="W94"/>
  <c r="V94"/>
  <c r="U94"/>
  <c r="T93"/>
  <c r="AA93"/>
  <c r="Z93"/>
  <c r="Y93"/>
  <c r="R93"/>
  <c r="S93"/>
  <c r="X93"/>
  <c r="W93"/>
  <c r="V93"/>
  <c r="U93"/>
  <c r="T92"/>
  <c r="AA92"/>
  <c r="Z92"/>
  <c r="Y92"/>
  <c r="R92"/>
  <c r="S92"/>
  <c r="X92"/>
  <c r="W92"/>
  <c r="V92"/>
  <c r="U92"/>
  <c r="T91"/>
  <c r="AA91"/>
  <c r="Z91"/>
  <c r="Y91"/>
  <c r="R91"/>
  <c r="S91"/>
  <c r="X91"/>
  <c r="W91"/>
  <c r="V91"/>
  <c r="U91"/>
  <c r="T90"/>
  <c r="AA90"/>
  <c r="Z90"/>
  <c r="Y90"/>
  <c r="R90"/>
  <c r="S90"/>
  <c r="X90"/>
  <c r="W90"/>
  <c r="V90"/>
  <c r="U90"/>
  <c r="T89"/>
  <c r="AA89"/>
  <c r="Z89"/>
  <c r="Y89"/>
  <c r="R89"/>
  <c r="S89"/>
  <c r="X89"/>
  <c r="W89"/>
  <c r="V89"/>
  <c r="U89"/>
  <c r="T88"/>
  <c r="AA88"/>
  <c r="Z88"/>
  <c r="Y88"/>
  <c r="R88"/>
  <c r="S88"/>
  <c r="X88"/>
  <c r="W88"/>
  <c r="V88"/>
  <c r="U88"/>
  <c r="T87"/>
  <c r="AA87"/>
  <c r="Z87"/>
  <c r="Y87"/>
  <c r="R87"/>
  <c r="S87"/>
  <c r="X87"/>
  <c r="W87"/>
  <c r="V87"/>
  <c r="U87"/>
  <c r="T86"/>
  <c r="AA86"/>
  <c r="Z86"/>
  <c r="Y86"/>
  <c r="R86"/>
  <c r="S86"/>
  <c r="X86"/>
  <c r="W86"/>
  <c r="V86"/>
  <c r="U86"/>
  <c r="T85"/>
  <c r="AA85"/>
  <c r="Z85"/>
  <c r="Y85"/>
  <c r="R85"/>
  <c r="S85"/>
  <c r="X85"/>
  <c r="W85"/>
  <c r="V85"/>
  <c r="U85"/>
  <c r="T84"/>
  <c r="AA84"/>
  <c r="Z84"/>
  <c r="Y84"/>
  <c r="R84"/>
  <c r="S84"/>
  <c r="X84"/>
  <c r="W84"/>
  <c r="V84"/>
  <c r="U84"/>
  <c r="T83"/>
  <c r="AA83"/>
  <c r="Z83"/>
  <c r="Y83"/>
  <c r="R83"/>
  <c r="S83"/>
  <c r="X83"/>
  <c r="W83"/>
  <c r="V83"/>
  <c r="U83"/>
  <c r="T82"/>
  <c r="AA82"/>
  <c r="Z82"/>
  <c r="Y82"/>
  <c r="R82"/>
  <c r="S82"/>
  <c r="X82"/>
  <c r="W82"/>
  <c r="V82"/>
  <c r="U82"/>
  <c r="T81"/>
  <c r="AA81"/>
  <c r="Z81"/>
  <c r="Y81"/>
  <c r="R81"/>
  <c r="S81"/>
  <c r="X81"/>
  <c r="W81"/>
  <c r="V81"/>
  <c r="U81"/>
  <c r="T80"/>
  <c r="AA80"/>
  <c r="Z80"/>
  <c r="Y80"/>
  <c r="R80"/>
  <c r="S80"/>
  <c r="X80"/>
  <c r="W80"/>
  <c r="V80"/>
  <c r="U80"/>
  <c r="T79"/>
  <c r="AA79"/>
  <c r="Z79"/>
  <c r="Y79"/>
  <c r="R79"/>
  <c r="S79"/>
  <c r="X79"/>
  <c r="W79"/>
  <c r="V79"/>
  <c r="U79"/>
  <c r="T78"/>
  <c r="AA78"/>
  <c r="Z78"/>
  <c r="Y78"/>
  <c r="R78"/>
  <c r="S78"/>
  <c r="X78"/>
  <c r="W78"/>
  <c r="V78"/>
  <c r="U78"/>
  <c r="T77"/>
  <c r="AA77"/>
  <c r="Z77"/>
  <c r="Y77"/>
  <c r="R77"/>
  <c r="S77"/>
  <c r="X77"/>
  <c r="W77"/>
  <c r="V77"/>
  <c r="U77"/>
  <c r="T76"/>
  <c r="AA76"/>
  <c r="Z76"/>
  <c r="Y76"/>
  <c r="R76"/>
  <c r="S76"/>
  <c r="X76"/>
  <c r="W76"/>
  <c r="V76"/>
  <c r="U76"/>
  <c r="T75"/>
  <c r="AA75"/>
  <c r="Z75"/>
  <c r="Y75"/>
  <c r="R75"/>
  <c r="S75"/>
  <c r="X75"/>
  <c r="W75"/>
  <c r="V75"/>
  <c r="U75"/>
  <c r="T74"/>
  <c r="AA74"/>
  <c r="Z74"/>
  <c r="Y74"/>
  <c r="R74"/>
  <c r="S74"/>
  <c r="X74"/>
  <c r="W74"/>
  <c r="V74"/>
  <c r="U74"/>
  <c r="T73"/>
  <c r="AA73"/>
  <c r="Z73"/>
  <c r="Y73"/>
  <c r="R73"/>
  <c r="S73"/>
  <c r="X73"/>
  <c r="W73"/>
  <c r="V73"/>
  <c r="U73"/>
  <c r="T72"/>
  <c r="AA72"/>
  <c r="Z72"/>
  <c r="Y72"/>
  <c r="R72"/>
  <c r="S72"/>
  <c r="X72"/>
  <c r="W72"/>
  <c r="V72"/>
  <c r="U72"/>
  <c r="T71"/>
  <c r="AA71"/>
  <c r="Z71"/>
  <c r="Y71"/>
  <c r="R71"/>
  <c r="S71"/>
  <c r="X71"/>
  <c r="W71"/>
  <c r="V71"/>
  <c r="U71"/>
  <c r="T70"/>
  <c r="AA70"/>
  <c r="Z70"/>
  <c r="Y70"/>
  <c r="R70"/>
  <c r="S70"/>
  <c r="X70"/>
  <c r="W70"/>
  <c r="V70"/>
  <c r="U70"/>
  <c r="T69"/>
  <c r="AA69"/>
  <c r="Z69"/>
  <c r="Y69"/>
  <c r="R69"/>
  <c r="S69"/>
  <c r="X69"/>
  <c r="W69"/>
  <c r="V69"/>
  <c r="U69"/>
  <c r="T68"/>
  <c r="AA68"/>
  <c r="Z68"/>
  <c r="Y68"/>
  <c r="R68"/>
  <c r="S68"/>
  <c r="X68"/>
  <c r="W68"/>
  <c r="V68"/>
  <c r="U68"/>
  <c r="T67"/>
  <c r="AA67"/>
  <c r="Z67"/>
  <c r="Y67"/>
  <c r="R67"/>
  <c r="S67"/>
  <c r="X67"/>
  <c r="W67"/>
  <c r="V67"/>
  <c r="U67"/>
  <c r="T66"/>
  <c r="AA66"/>
  <c r="Z66"/>
  <c r="Y66"/>
  <c r="R66"/>
  <c r="S66"/>
  <c r="X66"/>
  <c r="W66"/>
  <c r="V66"/>
  <c r="U66"/>
  <c r="T65"/>
  <c r="AA65"/>
  <c r="Z65"/>
  <c r="Y65"/>
  <c r="R65"/>
  <c r="S65"/>
  <c r="X65"/>
  <c r="W65"/>
  <c r="V65"/>
  <c r="U65"/>
  <c r="T64"/>
  <c r="AA64"/>
  <c r="Z64"/>
  <c r="Y64"/>
  <c r="R64"/>
  <c r="S64"/>
  <c r="X64"/>
  <c r="W64"/>
  <c r="V64"/>
  <c r="U64"/>
  <c r="T63"/>
  <c r="AA63"/>
  <c r="Z63"/>
  <c r="Y63"/>
  <c r="R63"/>
  <c r="S63"/>
  <c r="X63"/>
  <c r="W63"/>
  <c r="V63"/>
  <c r="U63"/>
  <c r="T62"/>
  <c r="AA62"/>
  <c r="Z62"/>
  <c r="Y62"/>
  <c r="R62"/>
  <c r="S62"/>
  <c r="X62"/>
  <c r="W62"/>
  <c r="V62"/>
  <c r="U62"/>
  <c r="T61"/>
  <c r="AA61"/>
  <c r="Z61"/>
  <c r="Y61"/>
  <c r="R61"/>
  <c r="S61"/>
  <c r="X61"/>
  <c r="W61"/>
  <c r="V61"/>
  <c r="U61"/>
  <c r="T60"/>
  <c r="AA60"/>
  <c r="Z60"/>
  <c r="Y60"/>
  <c r="R60"/>
  <c r="S60"/>
  <c r="X60"/>
  <c r="W60"/>
  <c r="V60"/>
  <c r="U60"/>
  <c r="T59"/>
  <c r="AA59"/>
  <c r="Z59"/>
  <c r="Y59"/>
  <c r="R59"/>
  <c r="S59"/>
  <c r="X59"/>
  <c r="W59"/>
  <c r="V59"/>
  <c r="U59"/>
  <c r="T58"/>
  <c r="AA58"/>
  <c r="Z58"/>
  <c r="Y58"/>
  <c r="R58"/>
  <c r="S58"/>
  <c r="X58"/>
  <c r="W58"/>
  <c r="V58"/>
  <c r="U58"/>
  <c r="T57"/>
  <c r="AA57"/>
  <c r="Z57"/>
  <c r="Y57"/>
  <c r="R57"/>
  <c r="S57"/>
  <c r="X57"/>
  <c r="W57"/>
  <c r="V57"/>
  <c r="U57"/>
  <c r="T56"/>
  <c r="AA56"/>
  <c r="Z56"/>
  <c r="Y56"/>
  <c r="R56"/>
  <c r="S56"/>
  <c r="X56"/>
  <c r="W56"/>
  <c r="V56"/>
  <c r="U56"/>
  <c r="T55"/>
  <c r="AA55"/>
  <c r="Z55"/>
  <c r="Y55"/>
  <c r="R55"/>
  <c r="S55"/>
  <c r="X55"/>
  <c r="W55"/>
  <c r="V55"/>
  <c r="U55"/>
  <c r="T54"/>
  <c r="AA54"/>
  <c r="Z54"/>
  <c r="Y54"/>
  <c r="R54"/>
  <c r="S54"/>
  <c r="X54"/>
  <c r="W54"/>
  <c r="V54"/>
  <c r="U54"/>
  <c r="T53"/>
  <c r="AA53"/>
  <c r="Z53"/>
  <c r="Y53"/>
  <c r="R53"/>
  <c r="S53"/>
  <c r="X53"/>
  <c r="W53"/>
  <c r="V53"/>
  <c r="U53"/>
  <c r="T52"/>
  <c r="AA52"/>
  <c r="Z52"/>
  <c r="Y52"/>
  <c r="R52"/>
  <c r="S52"/>
  <c r="X52"/>
  <c r="W52"/>
  <c r="V52"/>
  <c r="U52"/>
  <c r="T51"/>
  <c r="AA51"/>
  <c r="Z51"/>
  <c r="Y51"/>
  <c r="R51"/>
  <c r="S51"/>
  <c r="X51"/>
  <c r="W51"/>
  <c r="V51"/>
  <c r="U51"/>
  <c r="T50"/>
  <c r="AA50"/>
  <c r="Z50"/>
  <c r="Y50"/>
  <c r="R50"/>
  <c r="S50"/>
  <c r="X50"/>
  <c r="W50"/>
  <c r="V50"/>
  <c r="U50"/>
  <c r="T49"/>
  <c r="AA49"/>
  <c r="Z49"/>
  <c r="Y49"/>
  <c r="R49"/>
  <c r="S49"/>
  <c r="X49"/>
  <c r="W49"/>
  <c r="V49"/>
  <c r="U49"/>
  <c r="T48"/>
  <c r="AA48"/>
  <c r="Z48"/>
  <c r="Y48"/>
  <c r="R48"/>
  <c r="S48"/>
  <c r="X48"/>
  <c r="W48"/>
  <c r="V48"/>
  <c r="U48"/>
  <c r="T47"/>
  <c r="AA47"/>
  <c r="Z47"/>
  <c r="Y47"/>
  <c r="R47"/>
  <c r="S47"/>
  <c r="X47"/>
  <c r="W47"/>
  <c r="V47"/>
  <c r="U47"/>
  <c r="T46"/>
  <c r="AA46"/>
  <c r="Z46"/>
  <c r="Y46"/>
  <c r="R46"/>
  <c r="S46"/>
  <c r="X46"/>
  <c r="W46"/>
  <c r="V46"/>
  <c r="U46"/>
  <c r="T45"/>
  <c r="AA45"/>
  <c r="Z45"/>
  <c r="Y45"/>
  <c r="R45"/>
  <c r="S45"/>
  <c r="X45"/>
  <c r="W45"/>
  <c r="V45"/>
  <c r="U45"/>
  <c r="T44"/>
  <c r="AA44"/>
  <c r="Z44"/>
  <c r="Y44"/>
  <c r="R44"/>
  <c r="S44"/>
  <c r="X44"/>
  <c r="W44"/>
  <c r="V44"/>
  <c r="U44"/>
  <c r="T43"/>
  <c r="AA43"/>
  <c r="Z43"/>
  <c r="Y43"/>
  <c r="R43"/>
  <c r="S43"/>
  <c r="X43"/>
  <c r="W43"/>
  <c r="V43"/>
  <c r="U43"/>
  <c r="T42"/>
  <c r="AA42"/>
  <c r="Z42"/>
  <c r="Y42"/>
  <c r="R42"/>
  <c r="S42"/>
  <c r="X42"/>
  <c r="W42"/>
  <c r="V42"/>
  <c r="U42"/>
  <c r="T41"/>
  <c r="AA41"/>
  <c r="Z41"/>
  <c r="Y41"/>
  <c r="R41"/>
  <c r="S41"/>
  <c r="X41"/>
  <c r="W41"/>
  <c r="V41"/>
  <c r="U41"/>
  <c r="T40"/>
  <c r="AA40"/>
  <c r="Z40"/>
  <c r="Y40"/>
  <c r="R40"/>
  <c r="S40"/>
  <c r="X40"/>
  <c r="W40"/>
  <c r="V40"/>
  <c r="U40"/>
  <c r="T39"/>
  <c r="AA39"/>
  <c r="Z39"/>
  <c r="Y39"/>
  <c r="R39"/>
  <c r="S39"/>
  <c r="X39"/>
  <c r="W39"/>
  <c r="V39"/>
  <c r="U39"/>
  <c r="T38"/>
  <c r="AA38"/>
  <c r="Z38"/>
  <c r="Y38"/>
  <c r="R38"/>
  <c r="S38"/>
  <c r="X38"/>
  <c r="W38"/>
  <c r="V38"/>
  <c r="U38"/>
  <c r="T37"/>
  <c r="AA37"/>
  <c r="Z37"/>
  <c r="Y37"/>
  <c r="R37"/>
  <c r="S37"/>
  <c r="X37"/>
  <c r="W37"/>
  <c r="V37"/>
  <c r="U37"/>
  <c r="T36"/>
  <c r="AA36"/>
  <c r="Z36"/>
  <c r="Y36"/>
  <c r="R36"/>
  <c r="S36"/>
  <c r="X36"/>
  <c r="W36"/>
  <c r="V36"/>
  <c r="U36"/>
  <c r="T35"/>
  <c r="AA35"/>
  <c r="Z35"/>
  <c r="Y35"/>
  <c r="R35"/>
  <c r="S35"/>
  <c r="X35"/>
  <c r="W35"/>
  <c r="V35"/>
  <c r="U35"/>
  <c r="T34"/>
  <c r="AA34"/>
  <c r="Z34"/>
  <c r="Y34"/>
  <c r="R34"/>
  <c r="S34"/>
  <c r="X34"/>
  <c r="W34"/>
  <c r="V34"/>
  <c r="U34"/>
  <c r="T33"/>
  <c r="AA33"/>
  <c r="Z33"/>
  <c r="Y33"/>
  <c r="R33"/>
  <c r="S33"/>
  <c r="X33"/>
  <c r="W33"/>
  <c r="V33"/>
  <c r="U33"/>
  <c r="T32"/>
  <c r="AA32"/>
  <c r="Z32"/>
  <c r="Y32"/>
  <c r="R32"/>
  <c r="S32"/>
  <c r="X32"/>
  <c r="W32"/>
  <c r="V32"/>
  <c r="U32"/>
  <c r="T31"/>
  <c r="AA31"/>
  <c r="Z31"/>
  <c r="Y31"/>
  <c r="R31"/>
  <c r="S31"/>
  <c r="X31"/>
  <c r="W31"/>
  <c r="V31"/>
  <c r="U31"/>
  <c r="T30"/>
  <c r="AA30"/>
  <c r="Z30"/>
  <c r="Y30"/>
  <c r="R30"/>
  <c r="S30"/>
  <c r="X30"/>
  <c r="W30"/>
  <c r="V30"/>
  <c r="U30"/>
  <c r="T29"/>
  <c r="AA29"/>
  <c r="Z29"/>
  <c r="Y29"/>
  <c r="R29"/>
  <c r="S29"/>
  <c r="X29"/>
  <c r="W29"/>
  <c r="V29"/>
  <c r="U29"/>
  <c r="T28"/>
  <c r="AA28"/>
  <c r="Z28"/>
  <c r="Y28"/>
  <c r="R28"/>
  <c r="S28"/>
  <c r="X28"/>
  <c r="W28"/>
  <c r="V28"/>
  <c r="U28"/>
  <c r="T27"/>
  <c r="AA27"/>
  <c r="Z27"/>
  <c r="Y27"/>
  <c r="R27"/>
  <c r="S27"/>
  <c r="X27"/>
  <c r="W27"/>
  <c r="V27"/>
  <c r="U27"/>
  <c r="T26"/>
  <c r="AA26"/>
  <c r="Z26"/>
  <c r="Y26"/>
  <c r="R26"/>
  <c r="S26"/>
  <c r="X26"/>
  <c r="W26"/>
  <c r="V26"/>
  <c r="U26"/>
  <c r="T25"/>
  <c r="AA25"/>
  <c r="Z25"/>
  <c r="Y25"/>
  <c r="R25"/>
  <c r="S25"/>
  <c r="X25"/>
  <c r="W25"/>
  <c r="V25"/>
  <c r="U25"/>
  <c r="T24"/>
  <c r="AA24"/>
  <c r="Z24"/>
  <c r="Y24"/>
  <c r="R24"/>
  <c r="S24"/>
  <c r="X24"/>
  <c r="W24"/>
  <c r="V24"/>
  <c r="U24"/>
  <c r="T23"/>
  <c r="AA23"/>
  <c r="Z23"/>
  <c r="Y23"/>
  <c r="R23"/>
  <c r="S23"/>
  <c r="X23"/>
  <c r="W23"/>
  <c r="V23"/>
  <c r="U23"/>
  <c r="T22"/>
  <c r="AA22"/>
  <c r="Z22"/>
  <c r="Y22"/>
  <c r="R22"/>
  <c r="S22"/>
  <c r="X22"/>
  <c r="W22"/>
  <c r="V22"/>
  <c r="U22"/>
  <c r="T21"/>
  <c r="AA21"/>
  <c r="Z21"/>
  <c r="Y21"/>
  <c r="R21"/>
  <c r="S21"/>
  <c r="X21"/>
  <c r="W21"/>
  <c r="V21"/>
  <c r="U21"/>
  <c r="T20"/>
  <c r="AA20"/>
  <c r="Z20"/>
  <c r="Y20"/>
  <c r="R20"/>
  <c r="S20"/>
  <c r="X20"/>
  <c r="W20"/>
  <c r="V20"/>
  <c r="U20"/>
  <c r="T19"/>
  <c r="AA19"/>
  <c r="Z19"/>
  <c r="Y19"/>
  <c r="R19"/>
  <c r="S19"/>
  <c r="X19"/>
  <c r="W19"/>
  <c r="V19"/>
  <c r="U19"/>
  <c r="T18"/>
  <c r="AA18"/>
  <c r="Z18"/>
  <c r="Y18"/>
  <c r="R18"/>
  <c r="S18"/>
  <c r="X18"/>
  <c r="W18"/>
  <c r="V18"/>
  <c r="U18"/>
  <c r="T17"/>
  <c r="AA17"/>
  <c r="Z17"/>
  <c r="Y17"/>
  <c r="R17"/>
  <c r="S17"/>
  <c r="X17"/>
  <c r="W17"/>
  <c r="V17"/>
  <c r="U17"/>
  <c r="T16"/>
  <c r="AA16"/>
  <c r="Z16"/>
  <c r="Y16"/>
  <c r="R16"/>
  <c r="S16"/>
  <c r="X16"/>
  <c r="W16"/>
  <c r="V16"/>
  <c r="U16"/>
  <c r="T15"/>
  <c r="AA15"/>
  <c r="Z15"/>
  <c r="Y15"/>
  <c r="R15"/>
  <c r="S15"/>
  <c r="X15"/>
  <c r="W15"/>
  <c r="V15"/>
  <c r="U15"/>
  <c r="T14"/>
  <c r="AA14"/>
  <c r="Z14"/>
  <c r="Y14"/>
  <c r="R14"/>
  <c r="S14"/>
  <c r="X14"/>
  <c r="W14"/>
  <c r="V14"/>
  <c r="U14"/>
  <c r="T13"/>
  <c r="AA13"/>
  <c r="Z13"/>
  <c r="Y13"/>
  <c r="R13"/>
  <c r="S13"/>
  <c r="X13"/>
  <c r="W13"/>
  <c r="V13"/>
  <c r="U13"/>
  <c r="T12"/>
  <c r="AA12"/>
  <c r="Z12"/>
  <c r="Y12"/>
  <c r="R12"/>
  <c r="S12"/>
  <c r="X12"/>
  <c r="W12"/>
  <c r="V12"/>
  <c r="U12"/>
  <c r="T11"/>
  <c r="AA11"/>
  <c r="Z11"/>
  <c r="Y11"/>
  <c r="R11"/>
  <c r="S11"/>
  <c r="X11"/>
  <c r="W11"/>
  <c r="V11"/>
  <c r="U11"/>
  <c r="T10"/>
  <c r="AA10"/>
  <c r="Z10"/>
  <c r="Y10"/>
  <c r="R10"/>
  <c r="S10"/>
  <c r="X10"/>
  <c r="W10"/>
  <c r="V10"/>
  <c r="U10"/>
  <c r="T9"/>
  <c r="AA9"/>
  <c r="Z9"/>
  <c r="Y9"/>
  <c r="R9"/>
  <c r="S9"/>
  <c r="X9"/>
  <c r="W9"/>
  <c r="V9"/>
  <c r="U9"/>
  <c r="T8"/>
  <c r="AA8"/>
  <c r="Z8"/>
  <c r="Y8"/>
  <c r="R8"/>
  <c r="S8"/>
  <c r="X8"/>
  <c r="W8"/>
  <c r="V8"/>
  <c r="U8"/>
  <c r="T7"/>
  <c r="AA7"/>
  <c r="Z7"/>
  <c r="Y7"/>
  <c r="R7"/>
  <c r="S7"/>
  <c r="X7"/>
  <c r="W7"/>
  <c r="V7"/>
  <c r="U7"/>
  <c r="T6"/>
  <c r="AA6"/>
  <c r="Z6"/>
  <c r="Y6"/>
  <c r="R6"/>
  <c r="S6"/>
  <c r="X6"/>
  <c r="W6"/>
  <c r="V6"/>
  <c r="U6"/>
  <c r="T5"/>
  <c r="AA5"/>
  <c r="Z5"/>
  <c r="Y5"/>
  <c r="R5"/>
  <c r="S5"/>
  <c r="X5"/>
  <c r="W5"/>
  <c r="V5"/>
  <c r="U5"/>
  <c r="T4"/>
  <c r="AA4"/>
  <c r="Z4"/>
  <c r="Y4"/>
  <c r="R4"/>
  <c r="S4"/>
  <c r="X4"/>
  <c r="W4"/>
  <c r="V4"/>
  <c r="U4"/>
</calcChain>
</file>

<file path=xl/sharedStrings.xml><?xml version="1.0" encoding="utf-8"?>
<sst xmlns="http://schemas.openxmlformats.org/spreadsheetml/2006/main" count="479" uniqueCount="270">
  <si>
    <t>Unit</t>
    <phoneticPr fontId="4" type="noConversion"/>
  </si>
  <si>
    <t>TDS (g/L)</t>
    <phoneticPr fontId="4" type="noConversion"/>
  </si>
  <si>
    <t>Na (g/L)</t>
    <phoneticPr fontId="1" type="noConversion"/>
  </si>
  <si>
    <t>Eq3</t>
    <phoneticPr fontId="1" type="noConversion"/>
  </si>
  <si>
    <r>
      <t>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x</t>
    </r>
    <phoneticPr fontId="1" type="noConversion"/>
  </si>
  <si>
    <t>SK8-X16</t>
  </si>
  <si>
    <t>SK8-10</t>
  </si>
  <si>
    <t>SK8-2</t>
  </si>
  <si>
    <t>ES8</t>
  </si>
  <si>
    <t>ES11-1</t>
  </si>
  <si>
    <t>ES11-4</t>
  </si>
  <si>
    <t>ES-14</t>
  </si>
  <si>
    <t>SH10-P11</t>
  </si>
  <si>
    <t>SH10-P17</t>
  </si>
  <si>
    <t>SH6-P18</t>
  </si>
  <si>
    <t>SH8-X19</t>
  </si>
  <si>
    <t>SH9-P15</t>
  </si>
  <si>
    <t>Ling72X-10</t>
    <phoneticPr fontId="1" type="noConversion"/>
  </si>
  <si>
    <t>Ling72-15</t>
    <phoneticPr fontId="1" type="noConversion"/>
  </si>
  <si>
    <t>Ling72-3</t>
  </si>
  <si>
    <t>Ling72</t>
  </si>
  <si>
    <t>Ling23-1</t>
  </si>
  <si>
    <t>Ling24-1</t>
  </si>
  <si>
    <t>Ling24-2</t>
  </si>
  <si>
    <t>Ling76-6-4</t>
    <phoneticPr fontId="1" type="noConversion"/>
  </si>
  <si>
    <t>SHA24</t>
  </si>
  <si>
    <t>SHA26</t>
  </si>
  <si>
    <t>SHA27</t>
  </si>
  <si>
    <t>SHA30</t>
  </si>
  <si>
    <t>SHA304</t>
  </si>
  <si>
    <t>SHA32</t>
  </si>
  <si>
    <t>SHA41</t>
  </si>
  <si>
    <t>WAN5X</t>
  </si>
  <si>
    <t>QJ01</t>
  </si>
  <si>
    <t>QJ02</t>
  </si>
  <si>
    <t>QJ03</t>
  </si>
  <si>
    <t>QJ04</t>
  </si>
  <si>
    <t>QJ05</t>
  </si>
  <si>
    <t>QJ06</t>
  </si>
  <si>
    <t>QJ07</t>
  </si>
  <si>
    <t>QJ08</t>
  </si>
  <si>
    <t>QJ09</t>
  </si>
  <si>
    <t>QJ10</t>
  </si>
  <si>
    <t>QJ11</t>
  </si>
  <si>
    <t>QJ12</t>
  </si>
  <si>
    <t>QJ13</t>
  </si>
  <si>
    <t>QJ14</t>
  </si>
  <si>
    <t>QJ15</t>
  </si>
  <si>
    <t>QJ16</t>
  </si>
  <si>
    <t>QJ17</t>
  </si>
  <si>
    <t>QJ18</t>
  </si>
  <si>
    <t>QJ19</t>
  </si>
  <si>
    <t>QJ20</t>
  </si>
  <si>
    <t>QJ21</t>
  </si>
  <si>
    <t>QJ22</t>
  </si>
  <si>
    <t>QJ23</t>
  </si>
  <si>
    <t>QJ24</t>
  </si>
  <si>
    <t>QJ25</t>
  </si>
  <si>
    <t>QJ26</t>
  </si>
  <si>
    <t>QJ27</t>
  </si>
  <si>
    <t>QJ28</t>
  </si>
  <si>
    <t>QJ29</t>
  </si>
  <si>
    <t>QJ30</t>
  </si>
  <si>
    <t>QJ31</t>
  </si>
  <si>
    <t>QJ32</t>
  </si>
  <si>
    <t>QJ33</t>
  </si>
  <si>
    <t>QJ34</t>
  </si>
  <si>
    <t>QJ35</t>
  </si>
  <si>
    <t>QJ36</t>
  </si>
  <si>
    <t>QJ37</t>
  </si>
  <si>
    <t>QJ38</t>
  </si>
  <si>
    <t>QJ39</t>
  </si>
  <si>
    <t>QJ40</t>
  </si>
  <si>
    <t>QJ41</t>
  </si>
  <si>
    <t>QJ42</t>
  </si>
  <si>
    <t>QJ43</t>
  </si>
  <si>
    <t>QJ44</t>
  </si>
  <si>
    <t>QJ45</t>
  </si>
  <si>
    <t>QJ46</t>
  </si>
  <si>
    <t>QJ47</t>
  </si>
  <si>
    <t>QJ48</t>
  </si>
  <si>
    <t>QJ49</t>
  </si>
  <si>
    <t>QJ50</t>
  </si>
  <si>
    <t>QJ51</t>
  </si>
  <si>
    <t>QJ52</t>
  </si>
  <si>
    <t>QJ53</t>
  </si>
  <si>
    <t>QJ54</t>
  </si>
  <si>
    <t>QJ55</t>
  </si>
  <si>
    <t>QJ56</t>
  </si>
  <si>
    <t>QJ57</t>
  </si>
  <si>
    <t>QJ58</t>
  </si>
  <si>
    <t>QJ59</t>
  </si>
  <si>
    <t>QJ60</t>
  </si>
  <si>
    <t>QJ61</t>
  </si>
  <si>
    <t>QJ62</t>
  </si>
  <si>
    <t>QJ63</t>
  </si>
  <si>
    <t>QJ64</t>
  </si>
  <si>
    <t>QJ65</t>
  </si>
  <si>
    <t>QJ66</t>
  </si>
  <si>
    <t>QJ67</t>
  </si>
  <si>
    <t>QJ68</t>
  </si>
  <si>
    <t>QJ69</t>
  </si>
  <si>
    <t>QJ70</t>
  </si>
  <si>
    <t>QJ71</t>
  </si>
  <si>
    <t>QJ72</t>
  </si>
  <si>
    <t>QJ73</t>
  </si>
  <si>
    <t>QJ74</t>
  </si>
  <si>
    <t>QJ75</t>
  </si>
  <si>
    <t>QJ76</t>
  </si>
  <si>
    <t>QJ77</t>
  </si>
  <si>
    <t>QJ78</t>
  </si>
  <si>
    <t>QJ79</t>
  </si>
  <si>
    <t>QJ80</t>
  </si>
  <si>
    <t>QJ81</t>
  </si>
  <si>
    <t>QJ82</t>
  </si>
  <si>
    <t>QJ83</t>
  </si>
  <si>
    <t>QJ84</t>
  </si>
  <si>
    <t>QJ85</t>
  </si>
  <si>
    <t>QJ86</t>
  </si>
  <si>
    <t>QJ87</t>
  </si>
  <si>
    <t>QJ88</t>
  </si>
  <si>
    <t>QJ89</t>
  </si>
  <si>
    <t>QJ90</t>
  </si>
  <si>
    <t>QJ91</t>
  </si>
  <si>
    <t>QJ92</t>
  </si>
  <si>
    <t>QJ93</t>
  </si>
  <si>
    <t>QJ94</t>
  </si>
  <si>
    <t>QJ95</t>
  </si>
  <si>
    <t>QJ96</t>
  </si>
  <si>
    <t>QJ97</t>
  </si>
  <si>
    <t>QJ98</t>
  </si>
  <si>
    <t>QJ99</t>
  </si>
  <si>
    <t>QJ100</t>
  </si>
  <si>
    <t>QJ101</t>
  </si>
  <si>
    <t>QJ102</t>
  </si>
  <si>
    <t>QJ103</t>
  </si>
  <si>
    <t>QJ104</t>
  </si>
  <si>
    <t>QJ105</t>
  </si>
  <si>
    <t>QJ106</t>
  </si>
  <si>
    <t>QJ107</t>
  </si>
  <si>
    <t>QJ108</t>
  </si>
  <si>
    <t>QJ109</t>
  </si>
  <si>
    <t>QJ110</t>
  </si>
  <si>
    <t>QJ111</t>
  </si>
  <si>
    <t>QJ112</t>
  </si>
  <si>
    <t>QJ113</t>
  </si>
  <si>
    <t>QJ114</t>
  </si>
  <si>
    <t>QJ115</t>
  </si>
  <si>
    <t>QJ116</t>
  </si>
  <si>
    <t>QJ117</t>
  </si>
  <si>
    <t>QJ118</t>
  </si>
  <si>
    <t>QJ119</t>
  </si>
  <si>
    <t>QJ120</t>
  </si>
  <si>
    <t>QJ121</t>
  </si>
  <si>
    <t>QJ122</t>
  </si>
  <si>
    <t>QJ123</t>
  </si>
  <si>
    <t>QJ124</t>
  </si>
  <si>
    <t>QJ125</t>
  </si>
  <si>
    <t>QJ126</t>
  </si>
  <si>
    <t>QJ127</t>
  </si>
  <si>
    <t>QJ128</t>
  </si>
  <si>
    <t>QJ129</t>
  </si>
  <si>
    <t>QJ130</t>
  </si>
  <si>
    <t>QJ131</t>
  </si>
  <si>
    <t>QJ132</t>
  </si>
  <si>
    <t>QJ133</t>
  </si>
  <si>
    <t>QJ134</t>
  </si>
  <si>
    <t>QJ135</t>
  </si>
  <si>
    <t>QJ136</t>
  </si>
  <si>
    <t>QJ137</t>
  </si>
  <si>
    <t>QJ138</t>
  </si>
  <si>
    <t>QJ139</t>
  </si>
  <si>
    <t>QJ140</t>
  </si>
  <si>
    <t>QJ141</t>
  </si>
  <si>
    <t>QJ142</t>
  </si>
  <si>
    <t>QJ143</t>
  </si>
  <si>
    <t>QJ144</t>
  </si>
  <si>
    <t>QJ145</t>
  </si>
  <si>
    <t>QJ146</t>
  </si>
  <si>
    <t>QJ147</t>
  </si>
  <si>
    <t>QJ148</t>
  </si>
  <si>
    <t>QJ149</t>
  </si>
  <si>
    <t>QJ150</t>
  </si>
  <si>
    <t>QJ151</t>
  </si>
  <si>
    <t>QJ152</t>
  </si>
  <si>
    <t>QJ153</t>
  </si>
  <si>
    <t>QJ154</t>
  </si>
  <si>
    <t>QJ155</t>
  </si>
  <si>
    <t>QJ156</t>
  </si>
  <si>
    <t>QJ157</t>
  </si>
  <si>
    <t>QJ158</t>
  </si>
  <si>
    <t>QJ159</t>
  </si>
  <si>
    <t>Xin115</t>
    <phoneticPr fontId="1" type="noConversion"/>
  </si>
  <si>
    <t>Xin93-2</t>
    <phoneticPr fontId="1" type="noConversion"/>
  </si>
  <si>
    <t>Xin4061</t>
    <phoneticPr fontId="1" type="noConversion"/>
  </si>
  <si>
    <t>Hong1X4-3</t>
    <phoneticPr fontId="1" type="noConversion"/>
  </si>
  <si>
    <t>Hong1X6-4</t>
    <phoneticPr fontId="1" type="noConversion"/>
  </si>
  <si>
    <t>Mian45X-7</t>
    <phoneticPr fontId="1" type="noConversion"/>
  </si>
  <si>
    <t>Xin1-5HF</t>
    <phoneticPr fontId="1" type="noConversion"/>
  </si>
  <si>
    <t>Ma36-4-7</t>
    <phoneticPr fontId="1" type="noConversion"/>
  </si>
  <si>
    <t>MaX56</t>
    <phoneticPr fontId="1" type="noConversion"/>
  </si>
  <si>
    <t>Table S1 Hydrochemical and isotope data of waters from the Jianghan Basin, central China</t>
    <phoneticPr fontId="1" type="noConversion"/>
  </si>
  <si>
    <t>Number</t>
    <phoneticPr fontId="1" type="noConversion"/>
  </si>
  <si>
    <t>Sample</t>
    <phoneticPr fontId="1" type="noConversion"/>
  </si>
  <si>
    <t>pH</t>
    <phoneticPr fontId="4" type="noConversion"/>
  </si>
  <si>
    <t>K (g/L)</t>
    <phoneticPr fontId="1" type="noConversion"/>
  </si>
  <si>
    <t>Ca (mg/L)</t>
    <phoneticPr fontId="1" type="noConversion"/>
  </si>
  <si>
    <t>Mg (mg/L)</t>
    <phoneticPr fontId="1" type="noConversion"/>
  </si>
  <si>
    <t>Cl (g/L)</t>
    <phoneticPr fontId="1" type="noConversion"/>
  </si>
  <si>
    <r>
      <t>SO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 xml:space="preserve"> (g/L)</t>
    </r>
    <phoneticPr fontId="4" type="noConversion"/>
  </si>
  <si>
    <r>
      <t>HCO</t>
    </r>
    <r>
      <rPr>
        <vertAlign val="subscript"/>
        <sz val="12"/>
        <rFont val="Times New Roman"/>
        <family val="1"/>
      </rPr>
      <t>3</t>
    </r>
    <r>
      <rPr>
        <sz val="12"/>
        <rFont val="Times New Roman"/>
        <family val="1"/>
      </rPr>
      <t xml:space="preserve"> (mg/L)</t>
    </r>
    <phoneticPr fontId="4" type="noConversion"/>
  </si>
  <si>
    <t>Li (mg/L)</t>
    <phoneticPr fontId="1" type="noConversion"/>
  </si>
  <si>
    <t>B (mg/L)</t>
    <phoneticPr fontId="1" type="noConversion"/>
  </si>
  <si>
    <t>Sr (mg/L)</t>
    <phoneticPr fontId="1" type="noConversion"/>
  </si>
  <si>
    <t>Br (mg/L)</t>
    <phoneticPr fontId="1" type="noConversion"/>
  </si>
  <si>
    <t>Cl/Br (mass)</t>
    <phoneticPr fontId="1" type="noConversion"/>
  </si>
  <si>
    <t>Na/Cl (mol)</t>
    <phoneticPr fontId="1" type="noConversion"/>
  </si>
  <si>
    <t>Na/K (mol)</t>
    <phoneticPr fontId="1" type="noConversion"/>
  </si>
  <si>
    <t>Na/Li (mol)</t>
    <phoneticPr fontId="1" type="noConversion"/>
  </si>
  <si>
    <t>Na/Ca (mass)</t>
    <phoneticPr fontId="1" type="noConversion"/>
  </si>
  <si>
    <r>
      <t>Na</t>
    </r>
    <r>
      <rPr>
        <vertAlign val="subscript"/>
        <sz val="12"/>
        <rFont val="Times New Roman"/>
        <family val="1"/>
      </rPr>
      <t>deficit</t>
    </r>
    <phoneticPr fontId="1" type="noConversion"/>
  </si>
  <si>
    <r>
      <t>Ca</t>
    </r>
    <r>
      <rPr>
        <vertAlign val="subscript"/>
        <sz val="12"/>
        <rFont val="Times New Roman"/>
        <family val="1"/>
      </rPr>
      <t>excess</t>
    </r>
    <phoneticPr fontId="1" type="noConversion"/>
  </si>
  <si>
    <t>I.B.</t>
    <phoneticPr fontId="1" type="noConversion"/>
  </si>
  <si>
    <t>δD</t>
    <phoneticPr fontId="1" type="noConversion"/>
  </si>
  <si>
    <r>
      <t>δ</t>
    </r>
    <r>
      <rPr>
        <vertAlign val="superscript"/>
        <sz val="12"/>
        <color theme="1"/>
        <rFont val="Times New Roman"/>
        <family val="1"/>
      </rPr>
      <t>18</t>
    </r>
    <r>
      <rPr>
        <sz val="12"/>
        <color theme="1"/>
        <rFont val="Times New Roman"/>
        <family val="1"/>
      </rPr>
      <t>O</t>
    </r>
    <phoneticPr fontId="1" type="noConversion"/>
  </si>
  <si>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Sr/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</t>
    </r>
    <phoneticPr fontId="1" type="noConversion"/>
  </si>
  <si>
    <t>2σ</t>
    <phoneticPr fontId="1" type="noConversion"/>
  </si>
  <si>
    <r>
      <t>δ</t>
    </r>
    <r>
      <rPr>
        <vertAlign val="superscript"/>
        <sz val="12"/>
        <color theme="1"/>
        <rFont val="Times New Roman"/>
        <family val="1"/>
      </rPr>
      <t>7</t>
    </r>
    <r>
      <rPr>
        <sz val="12"/>
        <color theme="1"/>
        <rFont val="Times New Roman"/>
        <family val="1"/>
      </rPr>
      <t>Li</t>
    </r>
    <phoneticPr fontId="1" type="noConversion"/>
  </si>
  <si>
    <t>Eq1</t>
    <phoneticPr fontId="1" type="noConversion"/>
  </si>
  <si>
    <t>Eq2</t>
    <phoneticPr fontId="1" type="noConversion"/>
  </si>
  <si>
    <t>Eq4</t>
    <phoneticPr fontId="1" type="noConversion"/>
  </si>
  <si>
    <t>Lao22X-1CZ</t>
    <phoneticPr fontId="1" type="noConversion"/>
  </si>
  <si>
    <t>Xin971</t>
    <phoneticPr fontId="1" type="noConversion"/>
  </si>
  <si>
    <t>Mian26X-10CZ</t>
    <phoneticPr fontId="1" type="noConversion"/>
  </si>
  <si>
    <t>Mian26X-3</t>
    <phoneticPr fontId="1" type="noConversion"/>
  </si>
  <si>
    <t>Ling72-17</t>
    <phoneticPr fontId="1" type="noConversion"/>
  </si>
  <si>
    <t>Ling72-22</t>
    <phoneticPr fontId="1" type="noConversion"/>
  </si>
  <si>
    <t>Ling72-24</t>
    <phoneticPr fontId="1" type="noConversion"/>
  </si>
  <si>
    <t>Ling76-6C</t>
    <phoneticPr fontId="1" type="noConversion"/>
  </si>
  <si>
    <t>Ling76X-4-1</t>
    <phoneticPr fontId="1" type="noConversion"/>
  </si>
  <si>
    <t>Ling76-5-8</t>
    <phoneticPr fontId="1" type="noConversion"/>
  </si>
  <si>
    <t>Ling76-7-1CZ</t>
    <phoneticPr fontId="1" type="noConversion"/>
  </si>
  <si>
    <t>Ling76-4-3</t>
    <phoneticPr fontId="1" type="noConversion"/>
  </si>
  <si>
    <t>Ling76-6-5</t>
    <phoneticPr fontId="1" type="noConversion"/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</si>
  <si>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y</t>
    </r>
    <phoneticPr fontId="1" type="noConversion"/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</si>
  <si>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y</t>
    </r>
    <phoneticPr fontId="1" type="noConversion"/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</si>
  <si>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h</t>
    </r>
    <phoneticPr fontId="1" type="noConversion"/>
  </si>
  <si>
    <t>Sedimentary brines</t>
    <phoneticPr fontId="1" type="noConversion"/>
  </si>
  <si>
    <t>GK1-1</t>
    <phoneticPr fontId="1" type="noConversion"/>
  </si>
  <si>
    <r>
      <t>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x</t>
    </r>
    <phoneticPr fontId="1" type="noConversion"/>
  </si>
  <si>
    <t>GK1-2</t>
    <phoneticPr fontId="1" type="noConversion"/>
  </si>
  <si>
    <t>GK2-1</t>
    <phoneticPr fontId="1" type="noConversion"/>
  </si>
  <si>
    <t>GK2-2</t>
    <phoneticPr fontId="1" type="noConversion"/>
  </si>
  <si>
    <t>SK4-1</t>
    <phoneticPr fontId="1" type="noConversion"/>
  </si>
  <si>
    <r>
      <t>E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s</t>
    </r>
    <phoneticPr fontId="1" type="noConversion"/>
  </si>
  <si>
    <t>Saline waters</t>
    <phoneticPr fontId="1" type="noConversion"/>
  </si>
  <si>
    <t>WK1-W8</t>
    <phoneticPr fontId="1" type="noConversion"/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</si>
  <si>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h</t>
    </r>
    <phoneticPr fontId="1" type="noConversion"/>
  </si>
  <si>
    <t>WK1-W13</t>
    <phoneticPr fontId="1" type="noConversion"/>
  </si>
  <si>
    <t>WK1-W16</t>
    <phoneticPr fontId="1" type="noConversion"/>
  </si>
  <si>
    <t>Thermal waters</t>
    <phoneticPr fontId="1" type="noConversion"/>
  </si>
  <si>
    <t>JS-W1</t>
    <phoneticPr fontId="1" type="noConversion"/>
  </si>
  <si>
    <t>YC-W1</t>
    <phoneticPr fontId="1" type="noConversion"/>
  </si>
  <si>
    <t>River waters</t>
    <phoneticPr fontId="1" type="noConversion"/>
  </si>
  <si>
    <t>HJW1</t>
    <phoneticPr fontId="1" type="noConversion"/>
  </si>
  <si>
    <t>Numbers 1-159 and 221, Yu et al. (2024a); Numbers 173-210, Yan et al. (2023); Numbers 211-218, Yu et al. (2021, 2024b); Numbers 219-220, Yu et al. (2024b).</t>
    <phoneticPr fontId="1" type="noConversion"/>
  </si>
  <si>
    <t>Na/K (mass)</t>
    <phoneticPr fontId="1" type="noConversion"/>
  </si>
  <si>
    <t>Mg/Li (mass)</t>
    <phoneticPr fontId="1" type="noConversion"/>
  </si>
  <si>
    <t>Oilfield brines</t>
    <phoneticPr fontId="1" type="noConversion"/>
  </si>
  <si>
    <r>
      <t>SiO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(mg/L)</t>
    </r>
    <phoneticPr fontId="1" type="noConversion"/>
  </si>
</sst>
</file>

<file path=xl/styles.xml><?xml version="1.0" encoding="utf-8"?>
<styleSheet xmlns="http://schemas.openxmlformats.org/spreadsheetml/2006/main">
  <numFmts count="9">
    <numFmt numFmtId="176" formatCode="0.00_ "/>
    <numFmt numFmtId="177" formatCode="0_);[Red]\(0\)"/>
    <numFmt numFmtId="178" formatCode="0_ "/>
    <numFmt numFmtId="179" formatCode="0;_谀"/>
    <numFmt numFmtId="180" formatCode="0;_"/>
    <numFmt numFmtId="181" formatCode="0.0000_ "/>
    <numFmt numFmtId="182" formatCode="0.000_ "/>
    <numFmt numFmtId="183" formatCode="0.000000_ "/>
    <numFmt numFmtId="184" formatCode="0.0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9"/>
      <name val="宋体"/>
      <family val="3"/>
      <charset val="134"/>
      <scheme val="minor"/>
    </font>
    <font>
      <vertAlign val="subscript"/>
      <sz val="12"/>
      <name val="Times New Roman"/>
      <family val="1"/>
    </font>
    <font>
      <sz val="12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i/>
      <sz val="12"/>
      <name val="Times New Roman"/>
      <family val="1"/>
    </font>
    <font>
      <sz val="12"/>
      <color rgb="FF000000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indexed="8"/>
      <name val="Times New Roman"/>
      <family val="1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center" vertical="center" wrapText="1"/>
    </xf>
    <xf numFmtId="176" fontId="3" fillId="0" borderId="0" xfId="2" applyNumberFormat="1" applyFont="1" applyFill="1" applyBorder="1" applyAlignment="1">
      <alignment horizontal="center" vertical="center"/>
    </xf>
    <xf numFmtId="176" fontId="3" fillId="0" borderId="0" xfId="3" applyNumberFormat="1" applyFont="1" applyFill="1" applyBorder="1" applyAlignment="1">
      <alignment horizontal="center" vertical="center"/>
    </xf>
    <xf numFmtId="176" fontId="3" fillId="0" borderId="0" xfId="4" applyNumberFormat="1" applyFont="1" applyFill="1" applyBorder="1" applyAlignment="1">
      <alignment horizontal="center" vertical="center" wrapText="1"/>
    </xf>
    <xf numFmtId="176" fontId="3" fillId="0" borderId="0" xfId="5" applyNumberFormat="1" applyFont="1" applyFill="1" applyBorder="1" applyAlignment="1">
      <alignment horizontal="center" vertical="center" wrapText="1"/>
    </xf>
    <xf numFmtId="176" fontId="3" fillId="0" borderId="0" xfId="6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178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179" fontId="3" fillId="0" borderId="0" xfId="0" applyNumberFormat="1" applyFont="1" applyFill="1" applyBorder="1" applyAlignment="1">
      <alignment horizontal="center" wrapText="1"/>
    </xf>
    <xf numFmtId="176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18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81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182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183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183" fontId="2" fillId="0" borderId="0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84" fontId="2" fillId="0" borderId="0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2" fillId="0" borderId="0" xfId="0" applyFont="1">
      <alignment vertical="center"/>
    </xf>
    <xf numFmtId="184" fontId="2" fillId="0" borderId="0" xfId="0" applyNumberFormat="1" applyFont="1" applyAlignment="1">
      <alignment horizontal="center" vertical="center"/>
    </xf>
    <xf numFmtId="184" fontId="2" fillId="0" borderId="0" xfId="0" applyNumberFormat="1" applyFont="1" applyFill="1" applyAlignment="1">
      <alignment horizontal="center" vertical="center"/>
    </xf>
  </cellXfs>
  <cellStyles count="7">
    <cellStyle name="常规" xfId="0" builtinId="0"/>
    <cellStyle name="常规_Sheet12" xfId="2"/>
    <cellStyle name="常规_Sheet13" xfId="3"/>
    <cellStyle name="常规_Sheet5" xfId="1"/>
    <cellStyle name="常规_Sheet6" xfId="4"/>
    <cellStyle name="常规_Sheet7" xfId="5"/>
    <cellStyle name="常规_Sheet8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29"/>
  <sheetViews>
    <sheetView tabSelected="1" topLeftCell="A205" workbookViewId="0">
      <selection activeCell="N236" sqref="N236"/>
    </sheetView>
  </sheetViews>
  <sheetFormatPr defaultRowHeight="15.6"/>
  <cols>
    <col min="1" max="1" width="14.109375" style="10" customWidth="1"/>
    <col min="2" max="2" width="15.5546875" style="10" customWidth="1"/>
    <col min="3" max="3" width="8.33203125" style="11" customWidth="1"/>
    <col min="4" max="4" width="8.5546875" style="11" customWidth="1"/>
    <col min="5" max="5" width="10.21875" style="11" customWidth="1"/>
    <col min="6" max="7" width="11.88671875" style="11" customWidth="1"/>
    <col min="8" max="8" width="11.109375" style="11" customWidth="1"/>
    <col min="9" max="9" width="10.6640625" style="11" customWidth="1"/>
    <col min="10" max="10" width="11.109375" style="11" customWidth="1"/>
    <col min="11" max="11" width="10" style="11" customWidth="1"/>
    <col min="12" max="17" width="11.88671875" style="11" customWidth="1"/>
    <col min="18" max="18" width="12.21875" style="11" customWidth="1"/>
    <col min="19" max="19" width="11.88671875" style="11" customWidth="1"/>
    <col min="20" max="20" width="11.88671875" style="1" customWidth="1"/>
    <col min="21" max="24" width="11.88671875" style="11" customWidth="1"/>
    <col min="25" max="25" width="8.5546875" style="11" customWidth="1"/>
    <col min="26" max="26" width="8.21875" style="11" customWidth="1"/>
    <col min="27" max="27" width="8.44140625" style="11" customWidth="1"/>
    <col min="30" max="31" width="11.6640625" customWidth="1"/>
  </cols>
  <sheetData>
    <row r="1" spans="1:33">
      <c r="A1" s="56" t="s">
        <v>201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49"/>
      <c r="AC1" s="49"/>
      <c r="AD1" s="49"/>
      <c r="AE1" s="49"/>
      <c r="AF1" s="49"/>
      <c r="AG1" s="49"/>
    </row>
    <row r="2" spans="1:33" ht="18.600000000000001">
      <c r="A2" s="31" t="s">
        <v>202</v>
      </c>
      <c r="B2" s="31" t="s">
        <v>203</v>
      </c>
      <c r="C2" s="31" t="s">
        <v>0</v>
      </c>
      <c r="D2" s="31" t="s">
        <v>204</v>
      </c>
      <c r="E2" s="31" t="s">
        <v>1</v>
      </c>
      <c r="F2" s="31" t="s">
        <v>2</v>
      </c>
      <c r="G2" s="31" t="s">
        <v>205</v>
      </c>
      <c r="H2" s="31" t="s">
        <v>206</v>
      </c>
      <c r="I2" s="31" t="s">
        <v>207</v>
      </c>
      <c r="J2" s="31" t="s">
        <v>208</v>
      </c>
      <c r="K2" s="31" t="s">
        <v>209</v>
      </c>
      <c r="L2" s="31" t="s">
        <v>210</v>
      </c>
      <c r="M2" s="31" t="s">
        <v>211</v>
      </c>
      <c r="N2" s="31" t="s">
        <v>212</v>
      </c>
      <c r="O2" s="31" t="s">
        <v>213</v>
      </c>
      <c r="P2" s="31" t="s">
        <v>214</v>
      </c>
      <c r="Q2" s="58" t="s">
        <v>269</v>
      </c>
      <c r="R2" s="52" t="s">
        <v>267</v>
      </c>
      <c r="S2" s="31" t="s">
        <v>215</v>
      </c>
      <c r="T2" s="31" t="s">
        <v>216</v>
      </c>
      <c r="U2" s="52" t="s">
        <v>266</v>
      </c>
      <c r="V2" s="31" t="s">
        <v>217</v>
      </c>
      <c r="W2" s="31" t="s">
        <v>218</v>
      </c>
      <c r="X2" s="31" t="s">
        <v>219</v>
      </c>
      <c r="Y2" s="31" t="s">
        <v>220</v>
      </c>
      <c r="Z2" s="31" t="s">
        <v>221</v>
      </c>
      <c r="AA2" s="31" t="s">
        <v>222</v>
      </c>
      <c r="AB2" s="32" t="s">
        <v>223</v>
      </c>
      <c r="AC2" s="32" t="s">
        <v>224</v>
      </c>
      <c r="AD2" s="32" t="s">
        <v>225</v>
      </c>
      <c r="AE2" s="33" t="s">
        <v>226</v>
      </c>
      <c r="AF2" s="32" t="s">
        <v>227</v>
      </c>
      <c r="AG2" s="33" t="s">
        <v>226</v>
      </c>
    </row>
    <row r="3" spans="1:33">
      <c r="A3" s="57" t="s">
        <v>268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49"/>
      <c r="AC3" s="49"/>
      <c r="AD3" s="49"/>
      <c r="AE3" s="49"/>
      <c r="AF3" s="49"/>
      <c r="AG3" s="49"/>
    </row>
    <row r="4" spans="1:33">
      <c r="A4" s="2">
        <v>1</v>
      </c>
      <c r="B4" s="2" t="s">
        <v>33</v>
      </c>
      <c r="C4" s="2" t="s">
        <v>228</v>
      </c>
      <c r="D4" s="3">
        <v>7.2350000000000003</v>
      </c>
      <c r="E4" s="12">
        <v>46.945812130399993</v>
      </c>
      <c r="F4" s="3">
        <v>12.648</v>
      </c>
      <c r="G4" s="3">
        <v>8.4940000000000002E-2</v>
      </c>
      <c r="H4" s="3">
        <v>2611.44</v>
      </c>
      <c r="I4" s="3">
        <v>920.14</v>
      </c>
      <c r="J4" s="3">
        <v>30.126799999999996</v>
      </c>
      <c r="K4" s="3">
        <v>1.4159999999999999E-2</v>
      </c>
      <c r="L4" s="3">
        <v>184.3121304</v>
      </c>
      <c r="M4" s="3">
        <v>6.08</v>
      </c>
      <c r="N4" s="3">
        <v>4.76</v>
      </c>
      <c r="O4" s="3">
        <v>262.42</v>
      </c>
      <c r="P4" s="3">
        <v>80.86</v>
      </c>
      <c r="Q4" s="3"/>
      <c r="R4" s="3">
        <f t="shared" ref="R4:R35" si="0">I4/M4</f>
        <v>151.33881578947367</v>
      </c>
      <c r="S4" s="13">
        <f t="shared" ref="S4:S35" si="1">J4*1000/P4</f>
        <v>372.5797674993816</v>
      </c>
      <c r="T4" s="3">
        <f t="shared" ref="T4:T67" si="2">F4/22.99/J4*35.45</f>
        <v>0.6473603871536554</v>
      </c>
      <c r="U4" s="3">
        <f t="shared" ref="U4:U67" si="3">F4/G4</f>
        <v>148.90510948905109</v>
      </c>
      <c r="V4" s="3">
        <f t="shared" ref="V4:V35" si="4">F4/22.99/G4*39.0983</f>
        <v>253.23778348567927</v>
      </c>
      <c r="W4" s="3">
        <f t="shared" ref="W4:W35" si="5">F4*1000/22.99/M4*6.941</f>
        <v>628.06031226391349</v>
      </c>
      <c r="X4" s="3">
        <f t="shared" ref="X4:X67" si="6">F4/H4*1000</f>
        <v>4.8433048433048436</v>
      </c>
      <c r="Y4" s="13">
        <f t="shared" ref="Y4:Y67" si="7">(0.564*J4*1000-F4*1000)/22.99</f>
        <v>188.93063070900368</v>
      </c>
      <c r="Z4" s="13">
        <f t="shared" ref="Z4:Z67" si="8">(H4-0.0217*J4*1000)*2/40.08</f>
        <v>97.689043912175663</v>
      </c>
      <c r="AA4" s="3">
        <f t="shared" ref="AA4:AA67" si="9">((F4/23+G4/39+H4/1000/40*2+I4/1000/24*2)-(J4/35.5+K4/96*2+L4/61/1000))/((F4/23+G4/39+H4/1000/40*2+I4/1000/24*2)+(J4/35.5+K4/96*2+L4/61/1000))*100</f>
        <v>-5.7479943640637829</v>
      </c>
      <c r="AB4" s="36">
        <v>-65.3</v>
      </c>
      <c r="AC4" s="36">
        <v>-8.9</v>
      </c>
      <c r="AD4" s="39">
        <v>0.70988399999999996</v>
      </c>
      <c r="AE4" s="36">
        <v>1.4E-5</v>
      </c>
      <c r="AF4" s="40">
        <v>16</v>
      </c>
      <c r="AG4" s="36">
        <v>0.1</v>
      </c>
    </row>
    <row r="5" spans="1:33">
      <c r="A5" s="2">
        <v>2</v>
      </c>
      <c r="B5" s="2" t="s">
        <v>34</v>
      </c>
      <c r="C5" s="2" t="s">
        <v>228</v>
      </c>
      <c r="D5" s="3">
        <v>6.7770000000000001</v>
      </c>
      <c r="E5" s="14">
        <v>211.00525527671999</v>
      </c>
      <c r="F5" s="3">
        <v>76.826399999999992</v>
      </c>
      <c r="G5" s="3">
        <v>1.26054</v>
      </c>
      <c r="H5" s="3">
        <v>734.4</v>
      </c>
      <c r="I5" s="3">
        <v>111.46000000000001</v>
      </c>
      <c r="J5" s="3">
        <v>127.554</v>
      </c>
      <c r="K5" s="3">
        <v>3.3628200000000001</v>
      </c>
      <c r="L5" s="3">
        <v>485.35527672000006</v>
      </c>
      <c r="M5" s="3">
        <v>34.200000000000003</v>
      </c>
      <c r="N5" s="3">
        <v>110.96000000000001</v>
      </c>
      <c r="O5" s="3">
        <v>32.32</v>
      </c>
      <c r="P5" s="3">
        <v>492.8</v>
      </c>
      <c r="Q5" s="3"/>
      <c r="R5" s="3">
        <f t="shared" si="0"/>
        <v>3.2590643274853801</v>
      </c>
      <c r="S5" s="13">
        <f t="shared" si="1"/>
        <v>258.83522727272725</v>
      </c>
      <c r="T5" s="3">
        <f t="shared" si="2"/>
        <v>0.92873897012960205</v>
      </c>
      <c r="U5" s="3">
        <f t="shared" si="3"/>
        <v>60.94721309914798</v>
      </c>
      <c r="V5" s="3">
        <f t="shared" si="4"/>
        <v>103.65082304977894</v>
      </c>
      <c r="W5" s="3">
        <f t="shared" si="5"/>
        <v>678.21509275581286</v>
      </c>
      <c r="X5" s="3">
        <f t="shared" si="6"/>
        <v>104.6111111111111</v>
      </c>
      <c r="Y5" s="13">
        <f t="shared" si="7"/>
        <v>-212.52474989125722</v>
      </c>
      <c r="Z5" s="13">
        <f t="shared" si="8"/>
        <v>-101.47314371257488</v>
      </c>
      <c r="AA5" s="3">
        <f t="shared" si="9"/>
        <v>-3.5611929875221571</v>
      </c>
      <c r="AB5" s="50"/>
      <c r="AC5" s="50"/>
      <c r="AD5" s="50"/>
      <c r="AE5" s="50"/>
      <c r="AF5" s="50"/>
      <c r="AG5" s="34"/>
    </row>
    <row r="6" spans="1:33">
      <c r="A6" s="2">
        <v>3</v>
      </c>
      <c r="B6" s="2" t="s">
        <v>35</v>
      </c>
      <c r="C6" s="2" t="s">
        <v>228</v>
      </c>
      <c r="D6" s="3">
        <v>7.2060000000000004</v>
      </c>
      <c r="E6" s="14">
        <v>314.04975324488004</v>
      </c>
      <c r="F6" s="3">
        <v>117.89559999999999</v>
      </c>
      <c r="G6" s="3">
        <v>1.02932</v>
      </c>
      <c r="H6" s="3">
        <v>334.78000000000003</v>
      </c>
      <c r="I6" s="3">
        <v>64.58</v>
      </c>
      <c r="J6" s="3">
        <v>185.73560000000001</v>
      </c>
      <c r="K6" s="3">
        <v>8.0387400000000007</v>
      </c>
      <c r="L6" s="3">
        <v>251.89324487999997</v>
      </c>
      <c r="M6" s="3">
        <v>41.2</v>
      </c>
      <c r="N6" s="3">
        <v>209.60000000000002</v>
      </c>
      <c r="O6" s="3">
        <v>17.399999999999999</v>
      </c>
      <c r="P6" s="3">
        <v>420.06</v>
      </c>
      <c r="Q6" s="3"/>
      <c r="R6" s="3">
        <f t="shared" si="0"/>
        <v>1.5674757281553398</v>
      </c>
      <c r="S6" s="13">
        <f t="shared" si="1"/>
        <v>442.16445269723374</v>
      </c>
      <c r="T6" s="3">
        <f t="shared" si="2"/>
        <v>0.97876788772503676</v>
      </c>
      <c r="U6" s="3">
        <f t="shared" si="3"/>
        <v>114.53736447363306</v>
      </c>
      <c r="V6" s="3">
        <f t="shared" si="4"/>
        <v>194.78974499345142</v>
      </c>
      <c r="W6" s="3">
        <f t="shared" si="5"/>
        <v>863.93974543596403</v>
      </c>
      <c r="X6" s="3">
        <f t="shared" si="6"/>
        <v>352.15843240336932</v>
      </c>
      <c r="Y6" s="13">
        <f t="shared" si="7"/>
        <v>-571.58423662461905</v>
      </c>
      <c r="Z6" s="13">
        <f t="shared" si="8"/>
        <v>-184.41529540918165</v>
      </c>
      <c r="AA6" s="3">
        <f t="shared" si="9"/>
        <v>-2.1665978296081128</v>
      </c>
      <c r="AB6" s="50"/>
      <c r="AC6" s="50"/>
      <c r="AD6" s="50"/>
      <c r="AE6" s="50"/>
      <c r="AF6" s="50"/>
      <c r="AG6" s="34"/>
    </row>
    <row r="7" spans="1:33">
      <c r="A7" s="2">
        <v>4</v>
      </c>
      <c r="B7" s="2" t="s">
        <v>36</v>
      </c>
      <c r="C7" s="2" t="s">
        <v>228</v>
      </c>
      <c r="D7" s="3">
        <v>7.3289999999999997</v>
      </c>
      <c r="E7" s="14">
        <v>162.56164799848</v>
      </c>
      <c r="F7" s="3">
        <v>59.179999999999993</v>
      </c>
      <c r="G7" s="3">
        <v>0.34468000000000004</v>
      </c>
      <c r="H7" s="3">
        <v>180.46</v>
      </c>
      <c r="I7" s="3">
        <v>27.040000000000003</v>
      </c>
      <c r="J7" s="15">
        <v>91.876800000000003</v>
      </c>
      <c r="K7" s="3">
        <v>10.3566</v>
      </c>
      <c r="L7" s="3">
        <v>374.76799847999996</v>
      </c>
      <c r="M7" s="3">
        <v>7.5600000000000005</v>
      </c>
      <c r="N7" s="3">
        <v>42.26</v>
      </c>
      <c r="O7" s="3">
        <v>8.36</v>
      </c>
      <c r="P7" s="3">
        <v>160.69999999999999</v>
      </c>
      <c r="Q7" s="3"/>
      <c r="R7" s="3">
        <f t="shared" si="0"/>
        <v>3.5767195767195767</v>
      </c>
      <c r="S7" s="13">
        <f t="shared" si="1"/>
        <v>571.7286869943996</v>
      </c>
      <c r="T7" s="3">
        <f t="shared" si="2"/>
        <v>0.99322208637703902</v>
      </c>
      <c r="U7" s="3">
        <f t="shared" si="3"/>
        <v>171.6954856678658</v>
      </c>
      <c r="V7" s="3">
        <f t="shared" si="4"/>
        <v>291.99659013866545</v>
      </c>
      <c r="W7" s="3">
        <f t="shared" si="5"/>
        <v>2363.3945976051236</v>
      </c>
      <c r="X7" s="3">
        <f t="shared" si="6"/>
        <v>327.93970963094307</v>
      </c>
      <c r="Y7" s="13">
        <f t="shared" si="7"/>
        <v>-320.2037755545889</v>
      </c>
      <c r="Z7" s="13">
        <f t="shared" si="8"/>
        <v>-90.482363273453103</v>
      </c>
      <c r="AA7" s="3">
        <f t="shared" si="9"/>
        <v>-4.0129856969312643</v>
      </c>
      <c r="AB7" s="36">
        <v>-59.4</v>
      </c>
      <c r="AC7" s="36">
        <v>-8</v>
      </c>
      <c r="AD7" s="39">
        <v>0.709982</v>
      </c>
      <c r="AE7" s="36">
        <v>1.0000000000000001E-5</v>
      </c>
      <c r="AF7" s="40">
        <v>21.2</v>
      </c>
      <c r="AG7" s="36">
        <v>0.3</v>
      </c>
    </row>
    <row r="8" spans="1:33">
      <c r="A8" s="2">
        <v>5</v>
      </c>
      <c r="B8" s="2" t="s">
        <v>37</v>
      </c>
      <c r="C8" s="2" t="s">
        <v>228</v>
      </c>
      <c r="D8" s="3"/>
      <c r="E8" s="13">
        <v>269</v>
      </c>
      <c r="F8" s="4">
        <v>102.98</v>
      </c>
      <c r="G8" s="4">
        <v>0.72</v>
      </c>
      <c r="H8" s="4">
        <v>480</v>
      </c>
      <c r="I8" s="3">
        <v>90</v>
      </c>
      <c r="J8" s="4">
        <v>154.93</v>
      </c>
      <c r="K8" s="4">
        <v>8.77</v>
      </c>
      <c r="L8" s="3">
        <v>430</v>
      </c>
      <c r="M8" s="5">
        <v>55</v>
      </c>
      <c r="N8" s="5">
        <v>73.8</v>
      </c>
      <c r="O8" s="3"/>
      <c r="P8" s="5">
        <v>463.4</v>
      </c>
      <c r="Q8" s="5"/>
      <c r="R8" s="3">
        <f t="shared" si="0"/>
        <v>1.6363636363636365</v>
      </c>
      <c r="S8" s="13">
        <f t="shared" si="1"/>
        <v>334.33318946914113</v>
      </c>
      <c r="T8" s="3">
        <f t="shared" si="2"/>
        <v>1.0249310138996393</v>
      </c>
      <c r="U8" s="3">
        <f t="shared" si="3"/>
        <v>143.0277777777778</v>
      </c>
      <c r="V8" s="3">
        <f t="shared" si="4"/>
        <v>243.24240817263549</v>
      </c>
      <c r="W8" s="3">
        <f t="shared" si="5"/>
        <v>565.29256198347116</v>
      </c>
      <c r="X8" s="3">
        <f t="shared" si="6"/>
        <v>214.54166666666669</v>
      </c>
      <c r="Y8" s="13">
        <f t="shared" si="7"/>
        <v>-678.53327533710365</v>
      </c>
      <c r="Z8" s="13">
        <f t="shared" si="8"/>
        <v>-143.81142714570859</v>
      </c>
      <c r="AA8" s="3">
        <f t="shared" si="9"/>
        <v>-0.29323905446357929</v>
      </c>
      <c r="AB8" s="50"/>
      <c r="AC8" s="50"/>
      <c r="AD8" s="50"/>
      <c r="AE8" s="50"/>
      <c r="AF8" s="50"/>
      <c r="AG8" s="34"/>
    </row>
    <row r="9" spans="1:33">
      <c r="A9" s="2">
        <v>6</v>
      </c>
      <c r="B9" s="2" t="s">
        <v>38</v>
      </c>
      <c r="C9" s="2" t="s">
        <v>228</v>
      </c>
      <c r="D9" s="3"/>
      <c r="E9" s="13">
        <v>328.7</v>
      </c>
      <c r="F9" s="4">
        <v>124.73</v>
      </c>
      <c r="G9" s="4">
        <v>3.5</v>
      </c>
      <c r="H9" s="4">
        <v>330</v>
      </c>
      <c r="I9" s="3">
        <v>50</v>
      </c>
      <c r="J9" s="4">
        <v>186.4</v>
      </c>
      <c r="K9" s="4">
        <v>13.15</v>
      </c>
      <c r="L9" s="3">
        <v>470</v>
      </c>
      <c r="M9" s="6">
        <v>26.67</v>
      </c>
      <c r="N9" s="6">
        <v>300.17</v>
      </c>
      <c r="O9" s="3"/>
      <c r="P9" s="6">
        <v>602.54999999999995</v>
      </c>
      <c r="Q9" s="6"/>
      <c r="R9" s="3">
        <f t="shared" si="0"/>
        <v>1.8747656542932132</v>
      </c>
      <c r="S9" s="13">
        <f t="shared" si="1"/>
        <v>309.35192100240647</v>
      </c>
      <c r="T9" s="3">
        <f t="shared" si="2"/>
        <v>1.0318160582974125</v>
      </c>
      <c r="U9" s="3">
        <f t="shared" si="3"/>
        <v>35.637142857142855</v>
      </c>
      <c r="V9" s="3">
        <f t="shared" si="4"/>
        <v>60.60685961598211</v>
      </c>
      <c r="W9" s="3">
        <f t="shared" si="5"/>
        <v>1411.9879153861746</v>
      </c>
      <c r="X9" s="3">
        <f t="shared" si="6"/>
        <v>377.96969696969694</v>
      </c>
      <c r="Y9" s="13">
        <f t="shared" si="7"/>
        <v>-852.56198347107477</v>
      </c>
      <c r="Z9" s="13">
        <f t="shared" si="8"/>
        <v>-185.37325349301398</v>
      </c>
      <c r="AA9" s="3">
        <f t="shared" si="9"/>
        <v>9.8163338458228337E-3</v>
      </c>
      <c r="AB9" s="50"/>
      <c r="AC9" s="50"/>
      <c r="AD9" s="50"/>
      <c r="AE9" s="50"/>
      <c r="AF9" s="50"/>
      <c r="AG9" s="34"/>
    </row>
    <row r="10" spans="1:33">
      <c r="A10" s="2">
        <v>7</v>
      </c>
      <c r="B10" s="2" t="s">
        <v>39</v>
      </c>
      <c r="C10" s="2" t="s">
        <v>228</v>
      </c>
      <c r="D10" s="3">
        <v>7.3639999999999999</v>
      </c>
      <c r="E10" s="13">
        <v>326.58055540559991</v>
      </c>
      <c r="F10" s="3">
        <v>122.4988</v>
      </c>
      <c r="G10" s="3">
        <v>0.63667999999999991</v>
      </c>
      <c r="H10" s="3">
        <v>68.08</v>
      </c>
      <c r="I10" s="3">
        <v>65.199999999999989</v>
      </c>
      <c r="J10" s="15">
        <v>169.28879999999998</v>
      </c>
      <c r="K10" s="3">
        <v>32.684399999999997</v>
      </c>
      <c r="L10" s="3">
        <v>1044.4354056</v>
      </c>
      <c r="M10" s="3">
        <v>19.04</v>
      </c>
      <c r="N10" s="3">
        <v>75.16</v>
      </c>
      <c r="O10" s="3">
        <v>3.9400000000000004</v>
      </c>
      <c r="P10" s="3">
        <v>193.06</v>
      </c>
      <c r="Q10" s="3"/>
      <c r="R10" s="3">
        <f t="shared" si="0"/>
        <v>3.424369747899159</v>
      </c>
      <c r="S10" s="13">
        <f t="shared" si="1"/>
        <v>876.87143893090229</v>
      </c>
      <c r="T10" s="3">
        <f t="shared" si="2"/>
        <v>1.1157859182424055</v>
      </c>
      <c r="U10" s="3">
        <f t="shared" si="3"/>
        <v>192.4024627756487</v>
      </c>
      <c r="V10" s="3">
        <f t="shared" si="4"/>
        <v>327.21223185476936</v>
      </c>
      <c r="W10" s="3">
        <f t="shared" si="5"/>
        <v>1942.4415684934263</v>
      </c>
      <c r="X10" s="3">
        <f t="shared" si="6"/>
        <v>1799.3360752056403</v>
      </c>
      <c r="Y10" s="13">
        <f t="shared" si="7"/>
        <v>-1175.2899869508492</v>
      </c>
      <c r="Z10" s="13">
        <f t="shared" si="8"/>
        <v>-179.91451896207585</v>
      </c>
      <c r="AA10" s="3">
        <f t="shared" si="9"/>
        <v>-1.0681165745360255</v>
      </c>
      <c r="AB10" s="36">
        <v>-63.8</v>
      </c>
      <c r="AC10" s="36">
        <v>-7.9</v>
      </c>
      <c r="AD10" s="39">
        <v>0.71023000000000003</v>
      </c>
      <c r="AE10" s="36">
        <v>1.2999999999999999E-5</v>
      </c>
      <c r="AF10" s="40">
        <v>21.3</v>
      </c>
      <c r="AG10" s="36">
        <v>0.1</v>
      </c>
    </row>
    <row r="11" spans="1:33">
      <c r="A11" s="2">
        <v>8</v>
      </c>
      <c r="B11" s="2" t="s">
        <v>40</v>
      </c>
      <c r="C11" s="2" t="s">
        <v>228</v>
      </c>
      <c r="D11" s="3">
        <v>7.2619999999999996</v>
      </c>
      <c r="E11" s="13">
        <v>287.91000609551998</v>
      </c>
      <c r="F11" s="3">
        <v>108.86559999999999</v>
      </c>
      <c r="G11" s="3">
        <v>0.82238</v>
      </c>
      <c r="H11" s="3">
        <v>134.68</v>
      </c>
      <c r="I11" s="3">
        <v>24.220000000000002</v>
      </c>
      <c r="J11" s="15">
        <v>142.97239999999999</v>
      </c>
      <c r="K11" s="3">
        <v>33.973199999999999</v>
      </c>
      <c r="L11" s="3">
        <v>700.38609552000003</v>
      </c>
      <c r="M11" s="3">
        <v>31.520000000000003</v>
      </c>
      <c r="N11" s="3">
        <v>77.64</v>
      </c>
      <c r="O11" s="3">
        <v>5.5200000000000005</v>
      </c>
      <c r="P11" s="3">
        <v>297.86</v>
      </c>
      <c r="Q11" s="3"/>
      <c r="R11" s="3">
        <f t="shared" si="0"/>
        <v>0.76840101522842641</v>
      </c>
      <c r="S11" s="13">
        <f t="shared" si="1"/>
        <v>479.99865708722217</v>
      </c>
      <c r="T11" s="3">
        <f t="shared" si="2"/>
        <v>1.1741287738013388</v>
      </c>
      <c r="U11" s="3">
        <f t="shared" si="3"/>
        <v>132.37870570782363</v>
      </c>
      <c r="V11" s="3">
        <f t="shared" si="4"/>
        <v>225.13189862445412</v>
      </c>
      <c r="W11" s="3">
        <f t="shared" si="5"/>
        <v>1042.7676146989529</v>
      </c>
      <c r="X11" s="3">
        <f t="shared" si="6"/>
        <v>808.3278883278881</v>
      </c>
      <c r="Y11" s="13">
        <f t="shared" si="7"/>
        <v>-1227.8889256198349</v>
      </c>
      <c r="Z11" s="13">
        <f t="shared" si="8"/>
        <v>-148.09486427145711</v>
      </c>
      <c r="AA11" s="3">
        <f t="shared" si="9"/>
        <v>0.17327086353973339</v>
      </c>
      <c r="AB11" s="36">
        <v>-67.8</v>
      </c>
      <c r="AC11" s="36">
        <v>-7.4</v>
      </c>
      <c r="AD11" s="39">
        <v>0.71044300000000005</v>
      </c>
      <c r="AE11" s="36">
        <v>1.1E-5</v>
      </c>
      <c r="AF11" s="40">
        <v>15.8</v>
      </c>
      <c r="AG11" s="36">
        <v>0.3</v>
      </c>
    </row>
    <row r="12" spans="1:33">
      <c r="A12" s="2">
        <v>9</v>
      </c>
      <c r="B12" s="2" t="s">
        <v>41</v>
      </c>
      <c r="C12" s="2" t="s">
        <v>228</v>
      </c>
      <c r="D12" s="3">
        <v>7.46</v>
      </c>
      <c r="E12" s="13">
        <v>281.09275206216</v>
      </c>
      <c r="F12" s="3">
        <v>108.01279999999998</v>
      </c>
      <c r="G12" s="3">
        <v>0.82233999999999996</v>
      </c>
      <c r="H12" s="3">
        <v>102.44</v>
      </c>
      <c r="I12" s="3">
        <v>19.98</v>
      </c>
      <c r="J12" s="15">
        <v>137.85319999999999</v>
      </c>
      <c r="K12" s="3">
        <v>33.048000000000002</v>
      </c>
      <c r="L12" s="3">
        <v>841.69206216000009</v>
      </c>
      <c r="M12" s="3">
        <v>28.18</v>
      </c>
      <c r="N12" s="3">
        <v>74.36</v>
      </c>
      <c r="O12" s="3">
        <v>4.34</v>
      </c>
      <c r="P12" s="3">
        <v>280.98</v>
      </c>
      <c r="Q12" s="3"/>
      <c r="R12" s="3">
        <f t="shared" si="0"/>
        <v>0.70901348474095105</v>
      </c>
      <c r="S12" s="13">
        <f t="shared" si="1"/>
        <v>490.61570218520882</v>
      </c>
      <c r="T12" s="3">
        <f t="shared" si="2"/>
        <v>1.208191123703912</v>
      </c>
      <c r="U12" s="3">
        <f t="shared" si="3"/>
        <v>131.3481041904808</v>
      </c>
      <c r="V12" s="3">
        <f t="shared" si="4"/>
        <v>223.37919017271321</v>
      </c>
      <c r="W12" s="3">
        <f t="shared" si="5"/>
        <v>1157.2236714762582</v>
      </c>
      <c r="X12" s="3">
        <f t="shared" si="6"/>
        <v>1054.4006247559546</v>
      </c>
      <c r="Y12" s="13">
        <f t="shared" si="7"/>
        <v>-1316.3808264462809</v>
      </c>
      <c r="Z12" s="13">
        <f t="shared" si="8"/>
        <v>-144.16040119760478</v>
      </c>
      <c r="AA12" s="3">
        <f t="shared" si="9"/>
        <v>1.4887304039887652</v>
      </c>
      <c r="AB12" s="50"/>
      <c r="AC12" s="50"/>
      <c r="AD12" s="50"/>
      <c r="AE12" s="50"/>
      <c r="AF12" s="50"/>
      <c r="AG12" s="34"/>
    </row>
    <row r="13" spans="1:33">
      <c r="A13" s="2">
        <v>10</v>
      </c>
      <c r="B13" s="2" t="s">
        <v>42</v>
      </c>
      <c r="C13" s="2" t="s">
        <v>228</v>
      </c>
      <c r="D13" s="3">
        <v>7.3630000000000004</v>
      </c>
      <c r="E13" s="13">
        <v>223.31071055343998</v>
      </c>
      <c r="F13" s="3">
        <v>84.990399999999994</v>
      </c>
      <c r="G13" s="3">
        <v>0.61396000000000006</v>
      </c>
      <c r="H13" s="3">
        <v>284.33999999999997</v>
      </c>
      <c r="I13" s="3">
        <v>51.68</v>
      </c>
      <c r="J13" s="15">
        <v>108.40999999999998</v>
      </c>
      <c r="K13" s="3">
        <v>27.668399999999998</v>
      </c>
      <c r="L13" s="3">
        <v>970.71055344000013</v>
      </c>
      <c r="M13" s="3">
        <v>20.52</v>
      </c>
      <c r="N13" s="3">
        <v>81.539999999999992</v>
      </c>
      <c r="O13" s="3">
        <v>6.86</v>
      </c>
      <c r="P13" s="3">
        <v>208.72</v>
      </c>
      <c r="Q13" s="3"/>
      <c r="R13" s="3">
        <f t="shared" si="0"/>
        <v>2.5185185185185186</v>
      </c>
      <c r="S13" s="13">
        <f t="shared" si="1"/>
        <v>519.40398620160977</v>
      </c>
      <c r="T13" s="3">
        <f t="shared" si="2"/>
        <v>1.2088649813815975</v>
      </c>
      <c r="U13" s="3">
        <f t="shared" si="3"/>
        <v>138.42986513779397</v>
      </c>
      <c r="V13" s="3">
        <f t="shared" si="4"/>
        <v>235.42289674280167</v>
      </c>
      <c r="W13" s="3">
        <f t="shared" si="5"/>
        <v>1250.4766594849698</v>
      </c>
      <c r="X13" s="3">
        <f t="shared" si="6"/>
        <v>298.90412885981573</v>
      </c>
      <c r="Y13" s="13">
        <f t="shared" si="7"/>
        <v>-1037.2840365376255</v>
      </c>
      <c r="Z13" s="13">
        <f t="shared" si="8"/>
        <v>-103.20144710578839</v>
      </c>
      <c r="AA13" s="3">
        <f t="shared" si="9"/>
        <v>1.1302054435546707</v>
      </c>
      <c r="AB13" s="50"/>
      <c r="AC13" s="50"/>
      <c r="AD13" s="50"/>
      <c r="AE13" s="50"/>
      <c r="AF13" s="50"/>
      <c r="AG13" s="34"/>
    </row>
    <row r="14" spans="1:33">
      <c r="A14" s="2">
        <v>11</v>
      </c>
      <c r="B14" s="2" t="s">
        <v>43</v>
      </c>
      <c r="C14" s="2" t="s">
        <v>229</v>
      </c>
      <c r="D14" s="3">
        <v>3.9740000000000002</v>
      </c>
      <c r="E14" s="13">
        <v>61.806237376799999</v>
      </c>
      <c r="F14" s="3">
        <v>18.209199999999999</v>
      </c>
      <c r="G14" s="3">
        <v>0.27944000000000002</v>
      </c>
      <c r="H14" s="3">
        <v>4205.8999999999996</v>
      </c>
      <c r="I14" s="3">
        <v>1319.9199999999998</v>
      </c>
      <c r="J14" s="3">
        <v>36.7164</v>
      </c>
      <c r="K14" s="3">
        <v>0.72708000000000006</v>
      </c>
      <c r="L14" s="3">
        <v>61.437376799999996</v>
      </c>
      <c r="M14" s="3">
        <v>8.42</v>
      </c>
      <c r="N14" s="3">
        <v>9.26</v>
      </c>
      <c r="O14" s="3">
        <v>145.02000000000001</v>
      </c>
      <c r="P14" s="3">
        <v>112.44</v>
      </c>
      <c r="Q14" s="3"/>
      <c r="R14" s="3">
        <f t="shared" si="0"/>
        <v>156.76009501187647</v>
      </c>
      <c r="S14" s="13">
        <f t="shared" si="1"/>
        <v>326.54215581643547</v>
      </c>
      <c r="T14" s="3">
        <f t="shared" si="2"/>
        <v>0.76472984856206594</v>
      </c>
      <c r="U14" s="3">
        <f t="shared" si="3"/>
        <v>65.163183509876887</v>
      </c>
      <c r="V14" s="3">
        <f t="shared" si="4"/>
        <v>110.82077850475076</v>
      </c>
      <c r="W14" s="3">
        <f t="shared" si="5"/>
        <v>652.92281989794185</v>
      </c>
      <c r="X14" s="3">
        <f t="shared" si="6"/>
        <v>4.3294419743693382</v>
      </c>
      <c r="Y14" s="13">
        <f t="shared" si="7"/>
        <v>108.69289256198338</v>
      </c>
      <c r="Z14" s="13">
        <f t="shared" si="8"/>
        <v>170.11747105788422</v>
      </c>
      <c r="AA14" s="3">
        <f t="shared" si="9"/>
        <v>3.1682831272214171</v>
      </c>
      <c r="AB14" s="36">
        <v>-65.8</v>
      </c>
      <c r="AC14" s="36">
        <v>-8.5</v>
      </c>
      <c r="AD14" s="39">
        <v>0.70947899999999997</v>
      </c>
      <c r="AE14" s="36">
        <v>1.8E-5</v>
      </c>
      <c r="AF14" s="40">
        <v>15.8</v>
      </c>
      <c r="AG14" s="36">
        <v>0.1</v>
      </c>
    </row>
    <row r="15" spans="1:33">
      <c r="A15" s="2">
        <v>12</v>
      </c>
      <c r="B15" s="2" t="s">
        <v>44</v>
      </c>
      <c r="C15" s="2" t="s">
        <v>229</v>
      </c>
      <c r="D15" s="3">
        <v>7.6379999999999999</v>
      </c>
      <c r="E15" s="13">
        <v>329.85100576951999</v>
      </c>
      <c r="F15" s="3">
        <v>121.22319999999999</v>
      </c>
      <c r="G15" s="3">
        <v>1.31192</v>
      </c>
      <c r="H15" s="3">
        <v>237.57999999999998</v>
      </c>
      <c r="I15" s="3">
        <v>80.199999999999989</v>
      </c>
      <c r="J15" s="3">
        <v>192.65360000000001</v>
      </c>
      <c r="K15" s="3">
        <v>13.374000000000001</v>
      </c>
      <c r="L15" s="3">
        <v>239.60576952000002</v>
      </c>
      <c r="M15" s="3">
        <v>61.260000000000005</v>
      </c>
      <c r="N15" s="3">
        <v>143.19999999999999</v>
      </c>
      <c r="O15" s="3">
        <v>25.6</v>
      </c>
      <c r="P15" s="3">
        <v>494.00000000000006</v>
      </c>
      <c r="Q15" s="3"/>
      <c r="R15" s="3">
        <f t="shared" si="0"/>
        <v>1.3091740124061375</v>
      </c>
      <c r="S15" s="13">
        <f t="shared" si="1"/>
        <v>389.98704453441292</v>
      </c>
      <c r="T15" s="3">
        <f t="shared" si="2"/>
        <v>0.97025498686477218</v>
      </c>
      <c r="U15" s="3">
        <f t="shared" si="3"/>
        <v>92.401365936947371</v>
      </c>
      <c r="V15" s="3">
        <f t="shared" si="4"/>
        <v>157.1438158248173</v>
      </c>
      <c r="W15" s="3">
        <f t="shared" si="5"/>
        <v>597.43660013715169</v>
      </c>
      <c r="X15" s="3">
        <f t="shared" si="6"/>
        <v>510.24160282852091</v>
      </c>
      <c r="Y15" s="13">
        <f t="shared" si="7"/>
        <v>-546.61024793388447</v>
      </c>
      <c r="Z15" s="13">
        <f t="shared" si="8"/>
        <v>-196.75664271457089</v>
      </c>
      <c r="AA15" s="3">
        <f t="shared" si="9"/>
        <v>-3.5046505640552388</v>
      </c>
      <c r="AB15" s="50"/>
      <c r="AC15" s="50"/>
      <c r="AD15" s="50"/>
      <c r="AE15" s="50"/>
      <c r="AF15" s="50"/>
      <c r="AG15" s="34"/>
    </row>
    <row r="16" spans="1:33">
      <c r="A16" s="2">
        <v>13</v>
      </c>
      <c r="B16" s="2" t="s">
        <v>45</v>
      </c>
      <c r="C16" s="2" t="s">
        <v>229</v>
      </c>
      <c r="D16" s="3">
        <v>7.78</v>
      </c>
      <c r="E16" s="13">
        <v>233.33136970432</v>
      </c>
      <c r="F16" s="3">
        <v>87.123999999999995</v>
      </c>
      <c r="G16" s="3">
        <v>0.57769999999999999</v>
      </c>
      <c r="H16" s="3">
        <v>455.82</v>
      </c>
      <c r="I16" s="3">
        <v>180.45999999999998</v>
      </c>
      <c r="J16" s="3">
        <v>138.29040000000001</v>
      </c>
      <c r="K16" s="3">
        <v>6.0651600000000006</v>
      </c>
      <c r="L16" s="3">
        <v>147.44970432</v>
      </c>
      <c r="M16" s="3">
        <v>32.54</v>
      </c>
      <c r="N16" s="3">
        <v>99.1</v>
      </c>
      <c r="O16" s="3">
        <v>39.72</v>
      </c>
      <c r="P16" s="3">
        <v>311.38</v>
      </c>
      <c r="Q16" s="3"/>
      <c r="R16" s="3">
        <f t="shared" si="0"/>
        <v>5.5457897971727101</v>
      </c>
      <c r="S16" s="13">
        <f t="shared" si="1"/>
        <v>444.12100969876036</v>
      </c>
      <c r="T16" s="3">
        <f t="shared" si="2"/>
        <v>0.97145579161206941</v>
      </c>
      <c r="U16" s="3">
        <f t="shared" si="3"/>
        <v>150.81184005539205</v>
      </c>
      <c r="V16" s="3">
        <f t="shared" si="4"/>
        <v>256.48049439050612</v>
      </c>
      <c r="W16" s="3">
        <f t="shared" si="5"/>
        <v>808.35723717294582</v>
      </c>
      <c r="X16" s="3">
        <f t="shared" si="6"/>
        <v>191.13685226624543</v>
      </c>
      <c r="Y16" s="13">
        <f t="shared" si="7"/>
        <v>-397.05151805132721</v>
      </c>
      <c r="Z16" s="13">
        <f t="shared" si="8"/>
        <v>-127.00008383233532</v>
      </c>
      <c r="AA16" s="3">
        <f t="shared" si="9"/>
        <v>-2.3348839451950716</v>
      </c>
      <c r="AB16" s="50"/>
      <c r="AC16" s="50"/>
      <c r="AD16" s="50"/>
      <c r="AE16" s="50"/>
      <c r="AF16" s="50"/>
      <c r="AG16" s="34"/>
    </row>
    <row r="17" spans="1:33">
      <c r="A17" s="2">
        <v>14</v>
      </c>
      <c r="B17" s="2" t="s">
        <v>46</v>
      </c>
      <c r="C17" s="2" t="s">
        <v>229</v>
      </c>
      <c r="D17" s="3">
        <v>7.1790000000000003</v>
      </c>
      <c r="E17" s="13">
        <v>245.70751901439996</v>
      </c>
      <c r="F17" s="3">
        <v>90.152799999999999</v>
      </c>
      <c r="G17" s="3">
        <v>0.82047999999999999</v>
      </c>
      <c r="H17" s="3">
        <v>409.38</v>
      </c>
      <c r="I17" s="3">
        <v>90.9</v>
      </c>
      <c r="J17" s="3">
        <v>142.47519999999997</v>
      </c>
      <c r="K17" s="3">
        <v>10.675619999999999</v>
      </c>
      <c r="L17" s="3">
        <v>491.49901439999996</v>
      </c>
      <c r="M17" s="3">
        <v>43.739999999999995</v>
      </c>
      <c r="N17" s="3">
        <v>93.740000000000009</v>
      </c>
      <c r="O17" s="3">
        <v>20.339999999999996</v>
      </c>
      <c r="P17" s="3">
        <v>433.82</v>
      </c>
      <c r="Q17" s="3"/>
      <c r="R17" s="3">
        <f t="shared" si="0"/>
        <v>2.0781893004115228</v>
      </c>
      <c r="S17" s="13">
        <f t="shared" si="1"/>
        <v>328.42008206168452</v>
      </c>
      <c r="T17" s="3">
        <f t="shared" si="2"/>
        <v>0.97570203932117683</v>
      </c>
      <c r="U17" s="3">
        <f t="shared" si="3"/>
        <v>109.87812012480499</v>
      </c>
      <c r="V17" s="3">
        <f t="shared" si="4"/>
        <v>186.86592884191666</v>
      </c>
      <c r="W17" s="3">
        <f t="shared" si="5"/>
        <v>622.27666310057486</v>
      </c>
      <c r="X17" s="3">
        <f t="shared" si="6"/>
        <v>220.21789046851336</v>
      </c>
      <c r="Y17" s="13">
        <f t="shared" si="7"/>
        <v>-426.13254458460358</v>
      </c>
      <c r="Z17" s="13">
        <f t="shared" si="8"/>
        <v>-133.84889421157683</v>
      </c>
      <c r="AA17" s="3">
        <f t="shared" si="9"/>
        <v>-3.3495168404255149</v>
      </c>
      <c r="AB17" s="36">
        <v>-63.3</v>
      </c>
      <c r="AC17" s="36">
        <v>-5.5</v>
      </c>
      <c r="AD17" s="39">
        <v>0.71020799999999995</v>
      </c>
      <c r="AE17" s="36">
        <v>7.9999999999999996E-6</v>
      </c>
      <c r="AF17" s="40">
        <v>15.2</v>
      </c>
      <c r="AG17" s="36">
        <v>0.2</v>
      </c>
    </row>
    <row r="18" spans="1:33">
      <c r="A18" s="2">
        <v>15</v>
      </c>
      <c r="B18" s="2" t="s">
        <v>47</v>
      </c>
      <c r="C18" s="2" t="s">
        <v>229</v>
      </c>
      <c r="D18" s="3">
        <v>7.141</v>
      </c>
      <c r="E18" s="13">
        <v>60.389626883999995</v>
      </c>
      <c r="F18" s="3">
        <v>22.6892</v>
      </c>
      <c r="G18" s="3">
        <v>9.9839999999999998E-2</v>
      </c>
      <c r="H18" s="3">
        <v>909.33999999999992</v>
      </c>
      <c r="I18" s="3">
        <v>590.98</v>
      </c>
      <c r="J18" s="3">
        <v>34.361599999999996</v>
      </c>
      <c r="K18" s="3">
        <v>1.22112</v>
      </c>
      <c r="L18" s="3">
        <v>307.18688399999996</v>
      </c>
      <c r="M18" s="3">
        <v>9.06</v>
      </c>
      <c r="N18" s="3">
        <v>17.84</v>
      </c>
      <c r="O18" s="3">
        <v>68.2</v>
      </c>
      <c r="P18" s="3">
        <v>112.2</v>
      </c>
      <c r="Q18" s="3"/>
      <c r="R18" s="3">
        <f t="shared" si="0"/>
        <v>65.229580573951438</v>
      </c>
      <c r="S18" s="13">
        <f t="shared" si="1"/>
        <v>306.25311942959001</v>
      </c>
      <c r="T18" s="3">
        <f t="shared" si="2"/>
        <v>1.0181765106598861</v>
      </c>
      <c r="U18" s="3">
        <f t="shared" si="3"/>
        <v>227.25560897435898</v>
      </c>
      <c r="V18" s="3">
        <f t="shared" si="4"/>
        <v>386.48577539635409</v>
      </c>
      <c r="W18" s="3">
        <f t="shared" si="5"/>
        <v>756.09098302650068</v>
      </c>
      <c r="X18" s="3">
        <f t="shared" si="6"/>
        <v>24.951283348362551</v>
      </c>
      <c r="Y18" s="13">
        <f t="shared" si="7"/>
        <v>-143.94334928229685</v>
      </c>
      <c r="Z18" s="13">
        <f t="shared" si="8"/>
        <v>8.1683273453093861</v>
      </c>
      <c r="AA18" s="3">
        <f t="shared" si="9"/>
        <v>4.0992821436007993</v>
      </c>
      <c r="AB18" s="36">
        <v>-66.3</v>
      </c>
      <c r="AC18" s="36">
        <v>-8.9</v>
      </c>
      <c r="AD18" s="39">
        <v>0.70960199999999996</v>
      </c>
      <c r="AE18" s="36">
        <v>1.5999999999999999E-5</v>
      </c>
      <c r="AF18" s="40">
        <v>19.3</v>
      </c>
      <c r="AG18" s="36">
        <v>0.1</v>
      </c>
    </row>
    <row r="19" spans="1:33">
      <c r="A19" s="2">
        <v>16</v>
      </c>
      <c r="B19" s="2" t="s">
        <v>48</v>
      </c>
      <c r="C19" s="2" t="s">
        <v>229</v>
      </c>
      <c r="D19" s="3"/>
      <c r="E19" s="13">
        <v>284</v>
      </c>
      <c r="F19" s="7">
        <v>109</v>
      </c>
      <c r="G19" s="7">
        <v>1</v>
      </c>
      <c r="H19" s="7">
        <v>120</v>
      </c>
      <c r="I19" s="3">
        <v>50</v>
      </c>
      <c r="J19" s="7">
        <v>158.31</v>
      </c>
      <c r="K19" s="7">
        <v>14.63</v>
      </c>
      <c r="L19" s="3">
        <v>890</v>
      </c>
      <c r="M19" s="5">
        <v>60</v>
      </c>
      <c r="N19" s="5">
        <v>85</v>
      </c>
      <c r="O19" s="3"/>
      <c r="P19" s="5">
        <v>268.74</v>
      </c>
      <c r="Q19" s="5"/>
      <c r="R19" s="3">
        <f t="shared" si="0"/>
        <v>0.83333333333333337</v>
      </c>
      <c r="S19" s="13">
        <f t="shared" si="1"/>
        <v>589.08238446081714</v>
      </c>
      <c r="T19" s="3">
        <f t="shared" si="2"/>
        <v>1.0616843541705703</v>
      </c>
      <c r="U19" s="3">
        <f t="shared" si="3"/>
        <v>109</v>
      </c>
      <c r="V19" s="3">
        <f t="shared" si="4"/>
        <v>185.37254023488475</v>
      </c>
      <c r="W19" s="3">
        <f t="shared" si="5"/>
        <v>548.47687400318989</v>
      </c>
      <c r="X19" s="3">
        <f t="shared" si="6"/>
        <v>908.33333333333337</v>
      </c>
      <c r="Y19" s="13">
        <f t="shared" si="7"/>
        <v>-857.46672466289715</v>
      </c>
      <c r="Z19" s="13">
        <f t="shared" si="8"/>
        <v>-165.43547904191618</v>
      </c>
      <c r="AA19" s="3">
        <f t="shared" si="9"/>
        <v>-4.0615680310266793E-2</v>
      </c>
      <c r="AB19" s="50"/>
      <c r="AC19" s="50"/>
      <c r="AD19" s="50"/>
      <c r="AE19" s="50"/>
      <c r="AF19" s="50"/>
      <c r="AG19" s="34"/>
    </row>
    <row r="20" spans="1:33">
      <c r="A20" s="2">
        <v>17</v>
      </c>
      <c r="B20" s="2" t="s">
        <v>49</v>
      </c>
      <c r="C20" s="2" t="s">
        <v>229</v>
      </c>
      <c r="D20" s="3">
        <v>7.5039999999999996</v>
      </c>
      <c r="E20" s="13">
        <v>196.0198285216</v>
      </c>
      <c r="F20" s="3">
        <v>76.262799999999999</v>
      </c>
      <c r="G20" s="3">
        <v>0.66370000000000007</v>
      </c>
      <c r="H20" s="3">
        <v>267.3</v>
      </c>
      <c r="I20" s="3">
        <v>71.06</v>
      </c>
      <c r="J20" s="3">
        <v>109.47840000000001</v>
      </c>
      <c r="K20" s="3">
        <v>8.0493600000000001</v>
      </c>
      <c r="L20" s="3">
        <v>737.2485216</v>
      </c>
      <c r="M20" s="3">
        <v>29.62</v>
      </c>
      <c r="N20" s="3">
        <v>87.899999999999991</v>
      </c>
      <c r="O20" s="3">
        <v>31.04</v>
      </c>
      <c r="P20" s="3">
        <v>334.24</v>
      </c>
      <c r="Q20" s="3"/>
      <c r="R20" s="3">
        <f t="shared" si="0"/>
        <v>2.3990546927751519</v>
      </c>
      <c r="S20" s="13">
        <f t="shared" si="1"/>
        <v>327.5442795595979</v>
      </c>
      <c r="T20" s="3">
        <f t="shared" si="2"/>
        <v>1.0741416901837719</v>
      </c>
      <c r="U20" s="3">
        <f t="shared" si="3"/>
        <v>114.90552960675002</v>
      </c>
      <c r="V20" s="3">
        <f t="shared" si="4"/>
        <v>195.41587073612851</v>
      </c>
      <c r="W20" s="3">
        <f t="shared" si="5"/>
        <v>777.33955138290764</v>
      </c>
      <c r="X20" s="3">
        <f t="shared" si="6"/>
        <v>285.30789375233815</v>
      </c>
      <c r="Y20" s="13">
        <f t="shared" si="7"/>
        <v>-631.44769030013083</v>
      </c>
      <c r="Z20" s="13">
        <f t="shared" si="8"/>
        <v>-105.20864670658683</v>
      </c>
      <c r="AA20" s="3">
        <f t="shared" si="9"/>
        <v>1.336186924999696</v>
      </c>
      <c r="AB20" s="36">
        <v>-59.5</v>
      </c>
      <c r="AC20" s="36">
        <v>-6.7</v>
      </c>
      <c r="AD20" s="39">
        <v>0.70999100000000004</v>
      </c>
      <c r="AE20" s="36">
        <v>1.9000000000000001E-5</v>
      </c>
      <c r="AF20" s="40">
        <v>14.9</v>
      </c>
      <c r="AG20" s="36">
        <v>0.1</v>
      </c>
    </row>
    <row r="21" spans="1:33">
      <c r="A21" s="2">
        <v>18</v>
      </c>
      <c r="B21" s="2" t="s">
        <v>50</v>
      </c>
      <c r="C21" s="2" t="s">
        <v>3</v>
      </c>
      <c r="D21" s="3">
        <v>6.81</v>
      </c>
      <c r="E21" s="13">
        <v>253.54681193328</v>
      </c>
      <c r="F21" s="3">
        <v>91.05680000000001</v>
      </c>
      <c r="G21" s="3">
        <v>1.94</v>
      </c>
      <c r="H21" s="3">
        <v>1547.7199999999998</v>
      </c>
      <c r="I21" s="3">
        <v>230.32</v>
      </c>
      <c r="J21" s="3">
        <v>156.41479999999999</v>
      </c>
      <c r="K21" s="3">
        <v>1.33938</v>
      </c>
      <c r="L21" s="3">
        <v>282.61193328000002</v>
      </c>
      <c r="M21" s="3">
        <v>69.44</v>
      </c>
      <c r="N21" s="3">
        <v>296</v>
      </c>
      <c r="O21" s="3">
        <v>93.3</v>
      </c>
      <c r="P21" s="3">
        <v>267.32</v>
      </c>
      <c r="Q21" s="3"/>
      <c r="R21" s="3">
        <f t="shared" si="0"/>
        <v>3.3168202764976957</v>
      </c>
      <c r="S21" s="13">
        <f t="shared" si="1"/>
        <v>585.1219512195122</v>
      </c>
      <c r="T21" s="3">
        <f t="shared" si="2"/>
        <v>0.89765986585831348</v>
      </c>
      <c r="U21" s="3">
        <f t="shared" si="3"/>
        <v>46.936494845360833</v>
      </c>
      <c r="V21" s="3">
        <f t="shared" si="4"/>
        <v>79.823277790881761</v>
      </c>
      <c r="W21" s="3">
        <f t="shared" si="5"/>
        <v>395.90022159504338</v>
      </c>
      <c r="X21" s="3">
        <f t="shared" si="6"/>
        <v>58.832863825498166</v>
      </c>
      <c r="Y21" s="13">
        <f t="shared" si="7"/>
        <v>-123.48207046542073</v>
      </c>
      <c r="Z21" s="13">
        <f t="shared" si="8"/>
        <v>-92.139778443113769</v>
      </c>
      <c r="AA21" s="3">
        <f t="shared" si="9"/>
        <v>-3.9007144793261421</v>
      </c>
      <c r="AB21" s="50"/>
      <c r="AC21" s="50"/>
      <c r="AD21" s="50"/>
      <c r="AE21" s="50"/>
      <c r="AF21" s="50"/>
      <c r="AG21" s="34"/>
    </row>
    <row r="22" spans="1:33">
      <c r="A22" s="2">
        <v>19</v>
      </c>
      <c r="B22" s="2" t="s">
        <v>51</v>
      </c>
      <c r="C22" s="2" t="s">
        <v>3</v>
      </c>
      <c r="D22" s="3">
        <v>5.3719999999999999</v>
      </c>
      <c r="E22" s="13">
        <v>283.05483737679998</v>
      </c>
      <c r="F22" s="3">
        <v>101.846</v>
      </c>
      <c r="G22" s="3">
        <v>4.0344799999999994</v>
      </c>
      <c r="H22" s="3">
        <v>3321.16</v>
      </c>
      <c r="I22" s="3">
        <v>255.98</v>
      </c>
      <c r="J22" s="3">
        <v>172.07919999999999</v>
      </c>
      <c r="K22" s="3">
        <v>0.39479999999999998</v>
      </c>
      <c r="L22" s="3">
        <v>61.437376799999996</v>
      </c>
      <c r="M22" s="3">
        <v>80.5</v>
      </c>
      <c r="N22" s="3">
        <v>298</v>
      </c>
      <c r="O22" s="3">
        <v>263.18</v>
      </c>
      <c r="P22" s="3">
        <v>400.4</v>
      </c>
      <c r="Q22" s="3"/>
      <c r="R22" s="3">
        <f t="shared" si="0"/>
        <v>3.1798757763975156</v>
      </c>
      <c r="S22" s="13">
        <f t="shared" si="1"/>
        <v>429.76823176823177</v>
      </c>
      <c r="T22" s="3">
        <f t="shared" si="2"/>
        <v>0.91262606167643479</v>
      </c>
      <c r="U22" s="3">
        <f t="shared" si="3"/>
        <v>25.243897602665033</v>
      </c>
      <c r="V22" s="3">
        <f t="shared" si="4"/>
        <v>42.931425908581055</v>
      </c>
      <c r="W22" s="3">
        <f t="shared" si="5"/>
        <v>381.97168415108922</v>
      </c>
      <c r="X22" s="3">
        <f t="shared" si="6"/>
        <v>30.665791470450085</v>
      </c>
      <c r="Y22" s="13">
        <f t="shared" si="7"/>
        <v>-208.49635493692978</v>
      </c>
      <c r="Z22" s="13">
        <f t="shared" si="8"/>
        <v>-20.606718562874246</v>
      </c>
      <c r="AA22" s="3">
        <f t="shared" si="9"/>
        <v>-1.4370983027477198</v>
      </c>
      <c r="AB22" s="50"/>
      <c r="AC22" s="50"/>
      <c r="AD22" s="50"/>
      <c r="AE22" s="50"/>
      <c r="AF22" s="50"/>
      <c r="AG22" s="34"/>
    </row>
    <row r="23" spans="1:33">
      <c r="A23" s="2">
        <v>20</v>
      </c>
      <c r="B23" s="2" t="s">
        <v>52</v>
      </c>
      <c r="C23" s="2" t="s">
        <v>3</v>
      </c>
      <c r="D23" s="3">
        <v>7.0330000000000004</v>
      </c>
      <c r="E23" s="13">
        <v>171.29373901439999</v>
      </c>
      <c r="F23" s="3">
        <v>61.496400000000008</v>
      </c>
      <c r="G23" s="3">
        <v>1.01864</v>
      </c>
      <c r="H23" s="3">
        <v>984.88</v>
      </c>
      <c r="I23" s="3">
        <v>151.22</v>
      </c>
      <c r="J23" s="3">
        <v>102.2756</v>
      </c>
      <c r="K23" s="3">
        <v>4.42896</v>
      </c>
      <c r="L23" s="3">
        <v>491.49901439999996</v>
      </c>
      <c r="M23" s="3">
        <v>36.32</v>
      </c>
      <c r="N23" s="3">
        <v>128.80000000000001</v>
      </c>
      <c r="O23" s="3">
        <v>47.019999999999996</v>
      </c>
      <c r="P23" s="3">
        <v>234.4</v>
      </c>
      <c r="Q23" s="3"/>
      <c r="R23" s="3">
        <f t="shared" si="0"/>
        <v>4.1635462555066081</v>
      </c>
      <c r="S23" s="13">
        <f t="shared" si="1"/>
        <v>436.32935153583611</v>
      </c>
      <c r="T23" s="3">
        <f t="shared" si="2"/>
        <v>0.92716050892561364</v>
      </c>
      <c r="U23" s="3">
        <f t="shared" si="3"/>
        <v>60.37108301264432</v>
      </c>
      <c r="V23" s="3">
        <f t="shared" si="4"/>
        <v>102.67101848426584</v>
      </c>
      <c r="W23" s="3">
        <f t="shared" si="5"/>
        <v>511.19538709609441</v>
      </c>
      <c r="X23" s="3">
        <f t="shared" si="6"/>
        <v>62.440500365526773</v>
      </c>
      <c r="Y23" s="13">
        <f t="shared" si="7"/>
        <v>-165.85304915180589</v>
      </c>
      <c r="Z23" s="13">
        <f t="shared" si="8"/>
        <v>-61.601822355289428</v>
      </c>
      <c r="AA23" s="3">
        <f t="shared" si="9"/>
        <v>-3.823908267675407</v>
      </c>
      <c r="AB23" s="50"/>
      <c r="AC23" s="50"/>
      <c r="AD23" s="50"/>
      <c r="AE23" s="50"/>
      <c r="AF23" s="50"/>
      <c r="AG23" s="34"/>
    </row>
    <row r="24" spans="1:33">
      <c r="A24" s="2">
        <v>21</v>
      </c>
      <c r="B24" s="2" t="s">
        <v>53</v>
      </c>
      <c r="C24" s="2" t="s">
        <v>3</v>
      </c>
      <c r="D24" s="3">
        <v>7.0640000000000001</v>
      </c>
      <c r="E24" s="13">
        <v>205.77109396512003</v>
      </c>
      <c r="F24" s="3">
        <v>74.233199999999997</v>
      </c>
      <c r="G24" s="3">
        <v>1.1556399999999998</v>
      </c>
      <c r="H24" s="3">
        <v>942.84</v>
      </c>
      <c r="I24" s="3">
        <v>152.52000000000001</v>
      </c>
      <c r="J24" s="3">
        <v>123.428</v>
      </c>
      <c r="K24" s="3">
        <v>4.81602</v>
      </c>
      <c r="L24" s="3">
        <v>516.07396512000003</v>
      </c>
      <c r="M24" s="3">
        <v>44.320000000000007</v>
      </c>
      <c r="N24" s="3">
        <v>142.4</v>
      </c>
      <c r="O24" s="3">
        <v>42.28</v>
      </c>
      <c r="P24" s="3">
        <v>289.60000000000002</v>
      </c>
      <c r="Q24" s="3"/>
      <c r="R24" s="3">
        <f t="shared" si="0"/>
        <v>3.4413357400722018</v>
      </c>
      <c r="S24" s="13">
        <f t="shared" si="1"/>
        <v>426.20165745856349</v>
      </c>
      <c r="T24" s="3">
        <f t="shared" si="2"/>
        <v>0.92738861213091717</v>
      </c>
      <c r="U24" s="3">
        <f t="shared" si="3"/>
        <v>64.2355750925894</v>
      </c>
      <c r="V24" s="3">
        <f t="shared" si="4"/>
        <v>109.24322686570632</v>
      </c>
      <c r="W24" s="3">
        <f t="shared" si="5"/>
        <v>505.68666764548385</v>
      </c>
      <c r="X24" s="3">
        <f t="shared" si="6"/>
        <v>78.73361333842432</v>
      </c>
      <c r="Y24" s="13">
        <f t="shared" si="7"/>
        <v>-200.94858634188799</v>
      </c>
      <c r="Z24" s="13">
        <f t="shared" si="8"/>
        <v>-86.604171656686617</v>
      </c>
      <c r="AA24" s="3">
        <f t="shared" si="9"/>
        <v>-3.891616873199264</v>
      </c>
      <c r="AB24" s="50"/>
      <c r="AC24" s="50"/>
      <c r="AD24" s="50"/>
      <c r="AE24" s="50"/>
      <c r="AF24" s="50"/>
      <c r="AG24" s="34"/>
    </row>
    <row r="25" spans="1:33">
      <c r="A25" s="2">
        <v>22</v>
      </c>
      <c r="B25" s="2" t="s">
        <v>54</v>
      </c>
      <c r="C25" s="2" t="s">
        <v>3</v>
      </c>
      <c r="D25" s="3">
        <v>6.75</v>
      </c>
      <c r="E25" s="13">
        <v>210.74568426080003</v>
      </c>
      <c r="F25" s="3">
        <v>75.915999999999997</v>
      </c>
      <c r="G25" s="3">
        <v>1.21234</v>
      </c>
      <c r="H25" s="3">
        <v>921.78</v>
      </c>
      <c r="I25" s="3">
        <v>180.06</v>
      </c>
      <c r="J25" s="3">
        <v>126.16400000000002</v>
      </c>
      <c r="K25" s="3">
        <v>5.4538799999999998</v>
      </c>
      <c r="L25" s="3">
        <v>368.6242608</v>
      </c>
      <c r="M25" s="3">
        <v>45.019999999999996</v>
      </c>
      <c r="N25" s="3">
        <v>151.6</v>
      </c>
      <c r="O25" s="3">
        <v>39.04</v>
      </c>
      <c r="P25" s="3">
        <v>287.7</v>
      </c>
      <c r="Q25" s="3"/>
      <c r="R25" s="3">
        <f t="shared" si="0"/>
        <v>3.9995557529986678</v>
      </c>
      <c r="S25" s="13">
        <f t="shared" si="1"/>
        <v>438.52624261383392</v>
      </c>
      <c r="T25" s="3">
        <f t="shared" si="2"/>
        <v>0.92784436736161136</v>
      </c>
      <c r="U25" s="3">
        <f t="shared" si="3"/>
        <v>62.619397198805615</v>
      </c>
      <c r="V25" s="3">
        <f t="shared" si="4"/>
        <v>106.4946488689892</v>
      </c>
      <c r="W25" s="3">
        <f t="shared" si="5"/>
        <v>509.10914659938487</v>
      </c>
      <c r="X25" s="3">
        <f t="shared" si="6"/>
        <v>82.358046388509194</v>
      </c>
      <c r="Y25" s="13">
        <f t="shared" si="7"/>
        <v>-207.02496737712053</v>
      </c>
      <c r="Z25" s="13">
        <f t="shared" si="8"/>
        <v>-90.617704590818391</v>
      </c>
      <c r="AA25" s="3">
        <f t="shared" si="9"/>
        <v>-3.972369009851314</v>
      </c>
      <c r="AB25" s="36">
        <v>-56.5</v>
      </c>
      <c r="AC25" s="36">
        <v>-4.7</v>
      </c>
      <c r="AD25" s="39">
        <v>0.71032399999999996</v>
      </c>
      <c r="AE25" s="36">
        <v>1.2E-5</v>
      </c>
      <c r="AF25" s="40">
        <v>13.3</v>
      </c>
      <c r="AG25" s="36">
        <v>0.1</v>
      </c>
    </row>
    <row r="26" spans="1:33">
      <c r="A26" s="2">
        <v>23</v>
      </c>
      <c r="B26" s="2" t="s">
        <v>55</v>
      </c>
      <c r="C26" s="2" t="s">
        <v>3</v>
      </c>
      <c r="D26" s="3">
        <v>6.8319999999999999</v>
      </c>
      <c r="E26" s="13">
        <v>215.67379881728004</v>
      </c>
      <c r="F26" s="3">
        <v>77.963200000000001</v>
      </c>
      <c r="G26" s="3">
        <v>1.7405200000000001</v>
      </c>
      <c r="H26" s="3">
        <v>480.3</v>
      </c>
      <c r="I26" s="3">
        <v>58.72</v>
      </c>
      <c r="J26" s="3">
        <v>129.56400000000002</v>
      </c>
      <c r="K26" s="3">
        <v>4.5472200000000011</v>
      </c>
      <c r="L26" s="3">
        <v>589.79881727999998</v>
      </c>
      <c r="M26" s="3">
        <v>59.1</v>
      </c>
      <c r="N26" s="3">
        <v>254</v>
      </c>
      <c r="O26" s="3">
        <v>30.16</v>
      </c>
      <c r="P26" s="3">
        <v>375.98</v>
      </c>
      <c r="Q26" s="3"/>
      <c r="R26" s="3">
        <f t="shared" si="0"/>
        <v>0.99357021996615902</v>
      </c>
      <c r="S26" s="13">
        <f t="shared" si="1"/>
        <v>344.60343635299751</v>
      </c>
      <c r="T26" s="3">
        <f t="shared" si="2"/>
        <v>0.92786026609483685</v>
      </c>
      <c r="U26" s="3">
        <f t="shared" si="3"/>
        <v>44.793050352768134</v>
      </c>
      <c r="V26" s="3">
        <f t="shared" si="4"/>
        <v>76.177995676713124</v>
      </c>
      <c r="W26" s="3">
        <f t="shared" si="5"/>
        <v>398.27701972975814</v>
      </c>
      <c r="X26" s="3">
        <f t="shared" si="6"/>
        <v>162.3218821569852</v>
      </c>
      <c r="Y26" s="13">
        <f t="shared" si="7"/>
        <v>-212.66220095693748</v>
      </c>
      <c r="Z26" s="13">
        <f t="shared" si="8"/>
        <v>-116.32928143712579</v>
      </c>
      <c r="AA26" s="3">
        <f t="shared" si="9"/>
        <v>-4.029899681092461</v>
      </c>
      <c r="AB26" s="50"/>
      <c r="AC26" s="50"/>
      <c r="AD26" s="50"/>
      <c r="AE26" s="50"/>
      <c r="AF26" s="50"/>
      <c r="AG26" s="34"/>
    </row>
    <row r="27" spans="1:33">
      <c r="A27" s="2">
        <v>24</v>
      </c>
      <c r="B27" s="2" t="s">
        <v>56</v>
      </c>
      <c r="C27" s="2" t="s">
        <v>3</v>
      </c>
      <c r="D27" s="3">
        <v>7.5670000000000002</v>
      </c>
      <c r="E27" s="13">
        <v>209.78189901439998</v>
      </c>
      <c r="F27" s="3">
        <v>75.953999999999994</v>
      </c>
      <c r="G27" s="3">
        <v>1.18218</v>
      </c>
      <c r="H27" s="3">
        <v>872.88</v>
      </c>
      <c r="I27" s="3">
        <v>187.76</v>
      </c>
      <c r="J27" s="3">
        <v>125.4708</v>
      </c>
      <c r="K27" s="3">
        <v>5.1037800000000004</v>
      </c>
      <c r="L27" s="3">
        <v>491.49901439999996</v>
      </c>
      <c r="M27" s="3">
        <v>43.72</v>
      </c>
      <c r="N27" s="3">
        <v>149.6</v>
      </c>
      <c r="O27" s="3">
        <v>38.04</v>
      </c>
      <c r="P27" s="3">
        <v>280.45999999999998</v>
      </c>
      <c r="Q27" s="3"/>
      <c r="R27" s="3">
        <f t="shared" si="0"/>
        <v>4.2946020128087827</v>
      </c>
      <c r="S27" s="13">
        <f t="shared" si="1"/>
        <v>447.37502674178143</v>
      </c>
      <c r="T27" s="3">
        <f t="shared" si="2"/>
        <v>0.93343751538312236</v>
      </c>
      <c r="U27" s="3">
        <f t="shared" si="3"/>
        <v>64.249099121961123</v>
      </c>
      <c r="V27" s="3">
        <f t="shared" si="4"/>
        <v>109.26622671597096</v>
      </c>
      <c r="W27" s="3">
        <f t="shared" si="5"/>
        <v>524.50975542490937</v>
      </c>
      <c r="X27" s="3">
        <f t="shared" si="6"/>
        <v>87.015397305471538</v>
      </c>
      <c r="Y27" s="13">
        <f t="shared" si="7"/>
        <v>-225.68372335798185</v>
      </c>
      <c r="Z27" s="13">
        <f t="shared" si="8"/>
        <v>-92.307203592814389</v>
      </c>
      <c r="AA27" s="3">
        <f t="shared" si="9"/>
        <v>-3.6476928066196157</v>
      </c>
      <c r="AB27" s="50"/>
      <c r="AC27" s="50"/>
      <c r="AD27" s="50"/>
      <c r="AE27" s="50"/>
      <c r="AF27" s="50"/>
      <c r="AG27" s="34"/>
    </row>
    <row r="28" spans="1:33">
      <c r="A28" s="2">
        <v>25</v>
      </c>
      <c r="B28" s="2" t="s">
        <v>57</v>
      </c>
      <c r="C28" s="2" t="s">
        <v>3</v>
      </c>
      <c r="D28" s="3">
        <v>7.0439999999999996</v>
      </c>
      <c r="E28" s="13">
        <v>256.96452740711999</v>
      </c>
      <c r="F28" s="3">
        <v>92.775999999999996</v>
      </c>
      <c r="G28" s="3">
        <v>2.2869999999999999</v>
      </c>
      <c r="H28" s="3">
        <v>461.58000000000004</v>
      </c>
      <c r="I28" s="3">
        <v>57.72</v>
      </c>
      <c r="J28" s="3">
        <v>153.04320000000001</v>
      </c>
      <c r="K28" s="3">
        <v>6.9757800000000003</v>
      </c>
      <c r="L28" s="3">
        <v>669.66740712000001</v>
      </c>
      <c r="M28" s="3">
        <v>56.16</v>
      </c>
      <c r="N28" s="3">
        <v>187.6</v>
      </c>
      <c r="O28" s="3">
        <v>25.74</v>
      </c>
      <c r="P28" s="3">
        <v>413.99999999999994</v>
      </c>
      <c r="Q28" s="3"/>
      <c r="R28" s="3">
        <f t="shared" si="0"/>
        <v>1.0277777777777779</v>
      </c>
      <c r="S28" s="13">
        <f t="shared" si="1"/>
        <v>369.66956521739138</v>
      </c>
      <c r="T28" s="3">
        <f t="shared" si="2"/>
        <v>0.93475731959118813</v>
      </c>
      <c r="U28" s="3">
        <f t="shared" si="3"/>
        <v>40.56668124180149</v>
      </c>
      <c r="V28" s="3">
        <f t="shared" si="4"/>
        <v>68.990355510932034</v>
      </c>
      <c r="W28" s="3">
        <f t="shared" si="5"/>
        <v>498.76000218105492</v>
      </c>
      <c r="X28" s="3">
        <f t="shared" si="6"/>
        <v>200.9965769747389</v>
      </c>
      <c r="Y28" s="13">
        <f t="shared" si="7"/>
        <v>-280.97586776859526</v>
      </c>
      <c r="Z28" s="13">
        <f t="shared" si="8"/>
        <v>-142.68749700598806</v>
      </c>
      <c r="AA28" s="3">
        <f t="shared" si="9"/>
        <v>-4.0420105491366982</v>
      </c>
      <c r="AB28" s="50"/>
      <c r="AC28" s="50"/>
      <c r="AD28" s="50"/>
      <c r="AE28" s="50"/>
      <c r="AF28" s="50"/>
      <c r="AG28" s="34"/>
    </row>
    <row r="29" spans="1:33">
      <c r="A29" s="2">
        <v>26</v>
      </c>
      <c r="B29" s="2" t="s">
        <v>58</v>
      </c>
      <c r="C29" s="2" t="s">
        <v>3</v>
      </c>
      <c r="D29" s="3">
        <v>6.8</v>
      </c>
      <c r="E29" s="13">
        <v>291.74428629263997</v>
      </c>
      <c r="F29" s="3">
        <v>105.69559999999998</v>
      </c>
      <c r="G29" s="3">
        <v>3.0382999999999996</v>
      </c>
      <c r="H29" s="3">
        <v>382.93999999999994</v>
      </c>
      <c r="I29" s="3">
        <v>45.039999999999992</v>
      </c>
      <c r="J29" s="3">
        <v>174.316</v>
      </c>
      <c r="K29" s="3">
        <v>6.8776199999999994</v>
      </c>
      <c r="L29" s="3">
        <v>602.08629264000001</v>
      </c>
      <c r="M29" s="3">
        <v>56.2</v>
      </c>
      <c r="N29" s="3">
        <v>236</v>
      </c>
      <c r="O29" s="3">
        <v>23.3</v>
      </c>
      <c r="P29" s="3">
        <v>471.2</v>
      </c>
      <c r="Q29" s="3"/>
      <c r="R29" s="3">
        <f t="shared" si="0"/>
        <v>0.80142348754448378</v>
      </c>
      <c r="S29" s="13">
        <f t="shared" si="1"/>
        <v>369.94057724957554</v>
      </c>
      <c r="T29" s="3">
        <f t="shared" si="2"/>
        <v>0.93496838312797581</v>
      </c>
      <c r="U29" s="3">
        <f t="shared" si="3"/>
        <v>34.787743145838135</v>
      </c>
      <c r="V29" s="3">
        <f t="shared" si="4"/>
        <v>59.162314825529499</v>
      </c>
      <c r="W29" s="3">
        <f t="shared" si="5"/>
        <v>567.81082259190509</v>
      </c>
      <c r="X29" s="3">
        <f t="shared" si="6"/>
        <v>276.01086332062465</v>
      </c>
      <c r="Y29" s="13">
        <f t="shared" si="7"/>
        <v>-321.06898651587602</v>
      </c>
      <c r="Z29" s="13">
        <f t="shared" si="8"/>
        <v>-169.64656686626748</v>
      </c>
      <c r="AA29" s="3">
        <f t="shared" si="9"/>
        <v>-3.7623739318852807</v>
      </c>
      <c r="AB29" s="36">
        <v>-44.4</v>
      </c>
      <c r="AC29" s="36">
        <v>-2.4</v>
      </c>
      <c r="AD29" s="39">
        <v>0.71103799999999995</v>
      </c>
      <c r="AE29" s="36">
        <v>1.7E-5</v>
      </c>
      <c r="AF29" s="40">
        <v>14.5</v>
      </c>
      <c r="AG29" s="36">
        <v>0.1</v>
      </c>
    </row>
    <row r="30" spans="1:33">
      <c r="A30" s="2">
        <v>27</v>
      </c>
      <c r="B30" s="2" t="s">
        <v>59</v>
      </c>
      <c r="C30" s="2" t="s">
        <v>3</v>
      </c>
      <c r="D30" s="3">
        <v>6.9379999999999997</v>
      </c>
      <c r="E30" s="13">
        <v>298.18683789991996</v>
      </c>
      <c r="F30" s="3">
        <v>110.1904</v>
      </c>
      <c r="G30" s="3">
        <v>1.5382799999999999</v>
      </c>
      <c r="H30" s="3">
        <v>908.06</v>
      </c>
      <c r="I30" s="3">
        <v>126.53999999999999</v>
      </c>
      <c r="J30" s="3">
        <v>180.78119999999998</v>
      </c>
      <c r="K30" s="3">
        <v>3.5355000000000003</v>
      </c>
      <c r="L30" s="3">
        <v>423.91789991999997</v>
      </c>
      <c r="M30" s="3">
        <v>49.56</v>
      </c>
      <c r="N30" s="3">
        <v>223.20000000000002</v>
      </c>
      <c r="O30" s="3">
        <v>47.699999999999996</v>
      </c>
      <c r="P30" s="3">
        <v>350.21999999999997</v>
      </c>
      <c r="Q30" s="3"/>
      <c r="R30" s="3">
        <f t="shared" si="0"/>
        <v>2.5532687651331716</v>
      </c>
      <c r="S30" s="13">
        <f t="shared" si="1"/>
        <v>516.19324995716977</v>
      </c>
      <c r="T30" s="3">
        <f t="shared" si="2"/>
        <v>0.93986994707913774</v>
      </c>
      <c r="U30" s="3">
        <f t="shared" si="3"/>
        <v>71.632212601086934</v>
      </c>
      <c r="V30" s="3">
        <f t="shared" si="4"/>
        <v>121.82243314228261</v>
      </c>
      <c r="W30" s="3">
        <f t="shared" si="5"/>
        <v>671.26736718529753</v>
      </c>
      <c r="X30" s="3">
        <f t="shared" si="6"/>
        <v>121.34704755192388</v>
      </c>
      <c r="Y30" s="13">
        <f t="shared" si="7"/>
        <v>-357.97317094388973</v>
      </c>
      <c r="Z30" s="13">
        <f t="shared" si="8"/>
        <v>-150.44371457085828</v>
      </c>
      <c r="AA30" s="3">
        <f t="shared" si="9"/>
        <v>-2.8506508341865584</v>
      </c>
      <c r="AB30" s="50"/>
      <c r="AC30" s="50"/>
      <c r="AD30" s="50"/>
      <c r="AE30" s="50"/>
      <c r="AF30" s="50"/>
      <c r="AG30" s="34"/>
    </row>
    <row r="31" spans="1:33">
      <c r="A31" s="2">
        <v>28</v>
      </c>
      <c r="B31" s="2" t="s">
        <v>60</v>
      </c>
      <c r="C31" s="2" t="s">
        <v>3</v>
      </c>
      <c r="D31" s="3">
        <v>7.5350000000000001</v>
      </c>
      <c r="E31" s="13">
        <v>203.80856072024002</v>
      </c>
      <c r="F31" s="3">
        <v>74.577200000000005</v>
      </c>
      <c r="G31" s="3">
        <v>0.65569999999999995</v>
      </c>
      <c r="H31" s="3">
        <v>626.16</v>
      </c>
      <c r="I31" s="3">
        <v>192.39999999999998</v>
      </c>
      <c r="J31" s="3">
        <v>122.2752</v>
      </c>
      <c r="K31" s="3">
        <v>4.6121400000000001</v>
      </c>
      <c r="L31" s="3">
        <v>264.18072023999997</v>
      </c>
      <c r="M31" s="3">
        <v>42.44</v>
      </c>
      <c r="N31" s="3">
        <v>83.78</v>
      </c>
      <c r="O31" s="3">
        <v>44.92</v>
      </c>
      <c r="P31" s="3">
        <v>424.72</v>
      </c>
      <c r="Q31" s="3"/>
      <c r="R31" s="3">
        <f t="shared" si="0"/>
        <v>4.5334590009425071</v>
      </c>
      <c r="S31" s="13">
        <f t="shared" si="1"/>
        <v>287.89602561687695</v>
      </c>
      <c r="T31" s="3">
        <f t="shared" si="2"/>
        <v>0.94047002940530022</v>
      </c>
      <c r="U31" s="3">
        <f t="shared" si="3"/>
        <v>113.73676986426722</v>
      </c>
      <c r="V31" s="3">
        <f t="shared" si="4"/>
        <v>193.42820135641929</v>
      </c>
      <c r="W31" s="3">
        <f t="shared" si="5"/>
        <v>530.53467208420341</v>
      </c>
      <c r="X31" s="3">
        <f t="shared" si="6"/>
        <v>119.10246582343173</v>
      </c>
      <c r="Y31" s="13">
        <f t="shared" si="7"/>
        <v>-244.19257068290639</v>
      </c>
      <c r="Z31" s="13">
        <f t="shared" si="8"/>
        <v>-101.15827544910182</v>
      </c>
      <c r="AA31" s="3">
        <f t="shared" si="9"/>
        <v>-3.475884615382669</v>
      </c>
      <c r="AB31" s="50"/>
      <c r="AC31" s="50"/>
      <c r="AD31" s="50"/>
      <c r="AE31" s="50"/>
      <c r="AF31" s="50"/>
      <c r="AG31" s="34"/>
    </row>
    <row r="32" spans="1:33">
      <c r="A32" s="2">
        <v>29</v>
      </c>
      <c r="B32" s="2" t="s">
        <v>61</v>
      </c>
      <c r="C32" s="2" t="s">
        <v>3</v>
      </c>
      <c r="D32" s="3">
        <v>7.7409999999999997</v>
      </c>
      <c r="E32" s="13">
        <v>267.95217213040007</v>
      </c>
      <c r="F32" s="3">
        <v>99.847200000000001</v>
      </c>
      <c r="G32" s="3">
        <v>0.68415999999999999</v>
      </c>
      <c r="H32" s="3">
        <v>449.34</v>
      </c>
      <c r="I32" s="3">
        <v>123.88</v>
      </c>
      <c r="J32" s="3">
        <v>161.98560000000001</v>
      </c>
      <c r="K32" s="3">
        <v>4.0881599999999993</v>
      </c>
      <c r="L32" s="3">
        <v>184.31213040000003</v>
      </c>
      <c r="M32" s="3">
        <v>36.04</v>
      </c>
      <c r="N32" s="3">
        <v>89.440000000000012</v>
      </c>
      <c r="O32" s="3">
        <v>42.699999999999996</v>
      </c>
      <c r="P32" s="3">
        <v>410.08000000000004</v>
      </c>
      <c r="Q32" s="3"/>
      <c r="R32" s="3">
        <f t="shared" si="0"/>
        <v>3.4372918978912321</v>
      </c>
      <c r="S32" s="13">
        <f t="shared" si="1"/>
        <v>395.00975419430353</v>
      </c>
      <c r="T32" s="3">
        <f t="shared" si="2"/>
        <v>0.95046635885460062</v>
      </c>
      <c r="U32" s="3">
        <f t="shared" si="3"/>
        <v>145.94130028063611</v>
      </c>
      <c r="V32" s="3">
        <f t="shared" si="4"/>
        <v>248.19733539636346</v>
      </c>
      <c r="W32" s="3">
        <f t="shared" si="5"/>
        <v>836.43882129903511</v>
      </c>
      <c r="X32" s="3">
        <f t="shared" si="6"/>
        <v>222.20857257310726</v>
      </c>
      <c r="Y32" s="13">
        <f t="shared" si="7"/>
        <v>-369.17449325793808</v>
      </c>
      <c r="Z32" s="13">
        <f t="shared" si="8"/>
        <v>-152.9814131736527</v>
      </c>
      <c r="AA32" s="3">
        <f t="shared" si="9"/>
        <v>-2.8713899452388874</v>
      </c>
      <c r="AB32" s="50"/>
      <c r="AC32" s="50"/>
      <c r="AD32" s="50"/>
      <c r="AE32" s="50"/>
      <c r="AF32" s="50"/>
      <c r="AG32" s="34"/>
    </row>
    <row r="33" spans="1:33">
      <c r="A33" s="2">
        <v>30</v>
      </c>
      <c r="B33" s="2" t="s">
        <v>62</v>
      </c>
      <c r="C33" s="2" t="s">
        <v>3</v>
      </c>
      <c r="D33" s="3">
        <v>7.5229999999999997</v>
      </c>
      <c r="E33" s="13">
        <v>202.94190576951999</v>
      </c>
      <c r="F33" s="3">
        <v>74.596800000000002</v>
      </c>
      <c r="G33" s="3">
        <v>0.66925999999999997</v>
      </c>
      <c r="H33" s="3">
        <v>636.12</v>
      </c>
      <c r="I33" s="3">
        <v>190.21999999999997</v>
      </c>
      <c r="J33" s="3">
        <v>120.73759999999999</v>
      </c>
      <c r="K33" s="3">
        <v>5.3145000000000007</v>
      </c>
      <c r="L33" s="3">
        <v>239.60576952000002</v>
      </c>
      <c r="M33" s="3">
        <v>37.86</v>
      </c>
      <c r="N33" s="3">
        <v>94.28</v>
      </c>
      <c r="O33" s="3">
        <v>35.24</v>
      </c>
      <c r="P33" s="3">
        <v>382.08</v>
      </c>
      <c r="Q33" s="3"/>
      <c r="R33" s="3">
        <f t="shared" si="0"/>
        <v>5.0243000528262014</v>
      </c>
      <c r="S33" s="13">
        <f t="shared" si="1"/>
        <v>316.00083752093803</v>
      </c>
      <c r="T33" s="3">
        <f t="shared" si="2"/>
        <v>0.95269728440074264</v>
      </c>
      <c r="U33" s="3">
        <f t="shared" si="3"/>
        <v>111.46161432029406</v>
      </c>
      <c r="V33" s="3">
        <f t="shared" si="4"/>
        <v>189.55892280031119</v>
      </c>
      <c r="W33" s="3">
        <f t="shared" si="5"/>
        <v>594.87081339712915</v>
      </c>
      <c r="X33" s="3">
        <f t="shared" si="6"/>
        <v>117.2684399169968</v>
      </c>
      <c r="Y33" s="13">
        <f t="shared" si="7"/>
        <v>-282.76614180078377</v>
      </c>
      <c r="Z33" s="13">
        <f t="shared" si="8"/>
        <v>-98.996303393213566</v>
      </c>
      <c r="AA33" s="3">
        <f t="shared" si="9"/>
        <v>-3.0415111355514002</v>
      </c>
      <c r="AB33" s="50"/>
      <c r="AC33" s="50"/>
      <c r="AD33" s="50"/>
      <c r="AE33" s="50"/>
      <c r="AF33" s="50"/>
      <c r="AG33" s="34"/>
    </row>
    <row r="34" spans="1:33">
      <c r="A34" s="2">
        <v>31</v>
      </c>
      <c r="B34" s="2" t="s">
        <v>63</v>
      </c>
      <c r="C34" s="2" t="s">
        <v>3</v>
      </c>
      <c r="D34" s="3">
        <v>7.4619999999999997</v>
      </c>
      <c r="E34" s="13">
        <v>230.97586839272</v>
      </c>
      <c r="F34" s="3">
        <v>85.673199999999994</v>
      </c>
      <c r="G34" s="3">
        <v>0.49398000000000003</v>
      </c>
      <c r="H34" s="3">
        <v>598.78</v>
      </c>
      <c r="I34" s="3">
        <v>187.89999999999998</v>
      </c>
      <c r="J34" s="3">
        <v>138.6516</v>
      </c>
      <c r="K34" s="3">
        <v>4.6466399999999997</v>
      </c>
      <c r="L34" s="3">
        <v>178.16839272000001</v>
      </c>
      <c r="M34" s="3">
        <v>38.72</v>
      </c>
      <c r="N34" s="3">
        <v>57.800000000000004</v>
      </c>
      <c r="O34" s="3">
        <v>39.4</v>
      </c>
      <c r="P34" s="3">
        <v>399.76</v>
      </c>
      <c r="Q34" s="3"/>
      <c r="R34" s="3">
        <f t="shared" si="0"/>
        <v>4.8527892561983466</v>
      </c>
      <c r="S34" s="13">
        <f t="shared" si="1"/>
        <v>346.83710226135685</v>
      </c>
      <c r="T34" s="3">
        <f t="shared" si="2"/>
        <v>0.95279039697814261</v>
      </c>
      <c r="U34" s="3">
        <f t="shared" si="3"/>
        <v>173.43455200615406</v>
      </c>
      <c r="V34" s="3">
        <f t="shared" si="4"/>
        <v>294.95416027412853</v>
      </c>
      <c r="W34" s="3">
        <f t="shared" si="5"/>
        <v>668.02499604571165</v>
      </c>
      <c r="X34" s="3">
        <f t="shared" si="6"/>
        <v>143.07959517685961</v>
      </c>
      <c r="Y34" s="13">
        <f t="shared" si="7"/>
        <v>-325.08471509351892</v>
      </c>
      <c r="Z34" s="13">
        <f t="shared" si="8"/>
        <v>-120.25747105788423</v>
      </c>
      <c r="AA34" s="3">
        <f t="shared" si="9"/>
        <v>-2.8531408548824402</v>
      </c>
      <c r="AB34" s="50"/>
      <c r="AC34" s="50"/>
      <c r="AD34" s="50"/>
      <c r="AE34" s="50"/>
      <c r="AF34" s="50"/>
      <c r="AG34" s="34"/>
    </row>
    <row r="35" spans="1:33">
      <c r="A35" s="2">
        <v>32</v>
      </c>
      <c r="B35" s="2" t="s">
        <v>64</v>
      </c>
      <c r="C35" s="2" t="s">
        <v>3</v>
      </c>
      <c r="D35" s="3">
        <v>6.7039999999999997</v>
      </c>
      <c r="E35" s="13">
        <v>259.67796235783999</v>
      </c>
      <c r="F35" s="3">
        <v>93.351199999999992</v>
      </c>
      <c r="G35" s="3">
        <v>2.5031399999999997</v>
      </c>
      <c r="H35" s="3">
        <v>325.27999999999997</v>
      </c>
      <c r="I35" s="3">
        <v>39.380000000000003</v>
      </c>
      <c r="J35" s="3">
        <v>150.80840000000001</v>
      </c>
      <c r="K35" s="3">
        <v>11.382719999999999</v>
      </c>
      <c r="L35" s="3">
        <v>694.24235783999995</v>
      </c>
      <c r="M35" s="3">
        <v>45.18</v>
      </c>
      <c r="N35" s="3">
        <v>164</v>
      </c>
      <c r="O35" s="3">
        <v>17.84</v>
      </c>
      <c r="P35" s="3">
        <v>339.56000000000006</v>
      </c>
      <c r="Q35" s="3"/>
      <c r="R35" s="3">
        <f t="shared" si="0"/>
        <v>0.87162461266046931</v>
      </c>
      <c r="S35" s="13">
        <f t="shared" si="1"/>
        <v>444.12887265873474</v>
      </c>
      <c r="T35" s="3">
        <f t="shared" si="2"/>
        <v>0.9544905675168317</v>
      </c>
      <c r="U35" s="3">
        <f t="shared" si="3"/>
        <v>37.293639189178393</v>
      </c>
      <c r="V35" s="3">
        <f t="shared" si="4"/>
        <v>63.424005789919697</v>
      </c>
      <c r="W35" s="3">
        <f t="shared" si="5"/>
        <v>623.81634758149755</v>
      </c>
      <c r="X35" s="3">
        <f t="shared" si="6"/>
        <v>286.98721101819967</v>
      </c>
      <c r="Y35" s="13">
        <f t="shared" si="7"/>
        <v>-360.82046107003077</v>
      </c>
      <c r="Z35" s="13">
        <f t="shared" si="8"/>
        <v>-147.06897604790419</v>
      </c>
      <c r="AA35" s="3">
        <f t="shared" si="9"/>
        <v>-4.0995880748471869</v>
      </c>
      <c r="AB35" s="50"/>
      <c r="AC35" s="50"/>
      <c r="AD35" s="50"/>
      <c r="AE35" s="50"/>
      <c r="AF35" s="50"/>
      <c r="AG35" s="34"/>
    </row>
    <row r="36" spans="1:33">
      <c r="A36" s="2">
        <v>33</v>
      </c>
      <c r="B36" s="2" t="s">
        <v>65</v>
      </c>
      <c r="C36" s="2" t="s">
        <v>3</v>
      </c>
      <c r="D36" s="3">
        <v>7.5510000000000002</v>
      </c>
      <c r="E36" s="13">
        <v>231.42125081879999</v>
      </c>
      <c r="F36" s="3">
        <v>86.286400000000015</v>
      </c>
      <c r="G36" s="3">
        <v>0.57422000000000006</v>
      </c>
      <c r="H36" s="3">
        <v>496.64</v>
      </c>
      <c r="I36" s="3">
        <v>148.19999999999999</v>
      </c>
      <c r="J36" s="3">
        <v>139.19919999999999</v>
      </c>
      <c r="K36" s="3">
        <v>4.0199400000000001</v>
      </c>
      <c r="L36" s="3">
        <v>215.03081879999999</v>
      </c>
      <c r="M36" s="3">
        <v>30.6</v>
      </c>
      <c r="N36" s="3">
        <v>74.36</v>
      </c>
      <c r="O36" s="3">
        <v>30.54</v>
      </c>
      <c r="P36" s="3">
        <v>336.5</v>
      </c>
      <c r="Q36" s="3"/>
      <c r="R36" s="3">
        <f t="shared" ref="R36:R67" si="10">I36/M36</f>
        <v>4.8431372549019605</v>
      </c>
      <c r="S36" s="13">
        <f t="shared" ref="S36:S67" si="11">J36*1000/P36</f>
        <v>413.66775631500735</v>
      </c>
      <c r="T36" s="3">
        <f t="shared" si="2"/>
        <v>0.95583488939321648</v>
      </c>
      <c r="U36" s="3">
        <f t="shared" si="3"/>
        <v>150.26714499669117</v>
      </c>
      <c r="V36" s="3">
        <f t="shared" ref="V36:V67" si="12">F36/22.99/G36*39.0983</f>
        <v>255.5541502924807</v>
      </c>
      <c r="W36" s="3">
        <f t="shared" ref="W36:W67" si="13">F36*1000/22.99/M36*6.941</f>
        <v>851.34187697407526</v>
      </c>
      <c r="X36" s="3">
        <f t="shared" si="6"/>
        <v>173.74033505154642</v>
      </c>
      <c r="Y36" s="13">
        <f t="shared" si="7"/>
        <v>-338.32323618964841</v>
      </c>
      <c r="Z36" s="13">
        <f t="shared" si="8"/>
        <v>-125.94723752495011</v>
      </c>
      <c r="AA36" s="3">
        <f t="shared" si="9"/>
        <v>-2.6228031208283991</v>
      </c>
      <c r="AB36" s="36">
        <v>-46.7</v>
      </c>
      <c r="AC36" s="36">
        <v>-1.7</v>
      </c>
      <c r="AD36" s="39">
        <v>0.71018999999999999</v>
      </c>
      <c r="AE36" s="36">
        <v>1.0000000000000001E-5</v>
      </c>
      <c r="AF36" s="50"/>
      <c r="AG36" s="34"/>
    </row>
    <row r="37" spans="1:33">
      <c r="A37" s="2">
        <v>34</v>
      </c>
      <c r="B37" s="2" t="s">
        <v>66</v>
      </c>
      <c r="C37" s="2" t="s">
        <v>3</v>
      </c>
      <c r="D37" s="3">
        <v>7.5570000000000004</v>
      </c>
      <c r="E37" s="13">
        <v>284.55157639120006</v>
      </c>
      <c r="F37" s="3">
        <v>104.9464</v>
      </c>
      <c r="G37" s="3">
        <v>1.82206</v>
      </c>
      <c r="H37" s="3">
        <v>332.64000000000004</v>
      </c>
      <c r="I37" s="3">
        <v>49.24</v>
      </c>
      <c r="J37" s="3">
        <v>169.27280000000002</v>
      </c>
      <c r="K37" s="3">
        <v>6.8684400000000005</v>
      </c>
      <c r="L37" s="3">
        <v>552.93639120000012</v>
      </c>
      <c r="M37" s="3">
        <v>41.580000000000005</v>
      </c>
      <c r="N37" s="3">
        <v>212</v>
      </c>
      <c r="O37" s="3">
        <v>18.380000000000003</v>
      </c>
      <c r="P37" s="3">
        <v>424.66</v>
      </c>
      <c r="Q37" s="3"/>
      <c r="R37" s="3">
        <f t="shared" si="10"/>
        <v>1.1842231842231841</v>
      </c>
      <c r="S37" s="13">
        <f t="shared" si="11"/>
        <v>398.60782743842134</v>
      </c>
      <c r="T37" s="3">
        <f t="shared" si="2"/>
        <v>0.95599943508008189</v>
      </c>
      <c r="U37" s="3">
        <f t="shared" si="3"/>
        <v>57.597664182299155</v>
      </c>
      <c r="V37" s="3">
        <f t="shared" si="12"/>
        <v>97.954360743748907</v>
      </c>
      <c r="W37" s="3">
        <f t="shared" si="13"/>
        <v>762.01958523489623</v>
      </c>
      <c r="X37" s="3">
        <f t="shared" si="6"/>
        <v>315.49543049543041</v>
      </c>
      <c r="Y37" s="13">
        <f t="shared" si="7"/>
        <v>-412.20273162244405</v>
      </c>
      <c r="Z37" s="13">
        <f t="shared" si="8"/>
        <v>-166.69559680638727</v>
      </c>
      <c r="AA37" s="3">
        <f t="shared" si="9"/>
        <v>-3.0370729173827731</v>
      </c>
      <c r="AB37" s="50"/>
      <c r="AC37" s="50"/>
      <c r="AD37" s="50"/>
      <c r="AE37" s="50"/>
      <c r="AF37" s="50"/>
      <c r="AG37" s="34"/>
    </row>
    <row r="38" spans="1:33">
      <c r="A38" s="2">
        <v>35</v>
      </c>
      <c r="B38" s="2" t="s">
        <v>67</v>
      </c>
      <c r="C38" s="2" t="s">
        <v>3</v>
      </c>
      <c r="D38" s="3">
        <v>7.8860000000000001</v>
      </c>
      <c r="E38" s="13">
        <v>244.62367324488002</v>
      </c>
      <c r="F38" s="3">
        <v>89.0428</v>
      </c>
      <c r="G38" s="3">
        <v>2.2902399999999998</v>
      </c>
      <c r="H38" s="3">
        <v>172.06</v>
      </c>
      <c r="I38" s="3">
        <v>19.68</v>
      </c>
      <c r="J38" s="3">
        <v>142.59320000000002</v>
      </c>
      <c r="K38" s="3">
        <v>9.7813800000000004</v>
      </c>
      <c r="L38" s="3">
        <v>251.89324487999994</v>
      </c>
      <c r="M38" s="3">
        <v>39.700000000000003</v>
      </c>
      <c r="N38" s="3">
        <v>139.6</v>
      </c>
      <c r="O38" s="3">
        <v>8.8000000000000007</v>
      </c>
      <c r="P38" s="3">
        <v>280.21999999999997</v>
      </c>
      <c r="Q38" s="3"/>
      <c r="R38" s="3">
        <f t="shared" si="10"/>
        <v>0.49571788413098233</v>
      </c>
      <c r="S38" s="13">
        <f t="shared" si="11"/>
        <v>508.86160873599323</v>
      </c>
      <c r="T38" s="3">
        <f t="shared" si="2"/>
        <v>0.9628912963323093</v>
      </c>
      <c r="U38" s="3">
        <f t="shared" si="3"/>
        <v>38.879244096688559</v>
      </c>
      <c r="V38" s="3">
        <f t="shared" si="12"/>
        <v>66.120589363443159</v>
      </c>
      <c r="W38" s="3">
        <f t="shared" si="13"/>
        <v>677.16012196738689</v>
      </c>
      <c r="X38" s="3">
        <f t="shared" si="6"/>
        <v>517.51017087062655</v>
      </c>
      <c r="Y38" s="13">
        <f t="shared" si="7"/>
        <v>-374.95585906916034</v>
      </c>
      <c r="Z38" s="13">
        <f t="shared" si="8"/>
        <v>-145.81898403193617</v>
      </c>
      <c r="AA38" s="3">
        <f t="shared" si="9"/>
        <v>-3.4810095205500642</v>
      </c>
      <c r="AB38" s="50"/>
      <c r="AC38" s="50"/>
      <c r="AD38" s="50"/>
      <c r="AE38" s="50"/>
      <c r="AF38" s="50"/>
      <c r="AG38" s="34"/>
    </row>
    <row r="39" spans="1:33">
      <c r="A39" s="2">
        <v>36</v>
      </c>
      <c r="B39" s="2" t="s">
        <v>68</v>
      </c>
      <c r="C39" s="2" t="s">
        <v>3</v>
      </c>
      <c r="D39" s="3">
        <v>7.1619999999999999</v>
      </c>
      <c r="E39" s="13">
        <v>250.54476032599999</v>
      </c>
      <c r="F39" s="3">
        <v>93.208799999999997</v>
      </c>
      <c r="G39" s="3">
        <v>2.0704400000000001</v>
      </c>
      <c r="H39" s="3">
        <v>854.09999999999991</v>
      </c>
      <c r="I39" s="3">
        <v>101</v>
      </c>
      <c r="J39" s="3">
        <v>149.18639999999999</v>
      </c>
      <c r="K39" s="3">
        <v>3.9217199999999992</v>
      </c>
      <c r="L39" s="3">
        <v>460.780326</v>
      </c>
      <c r="M39" s="3">
        <v>48.4</v>
      </c>
      <c r="N39" s="3">
        <v>222.00000000000003</v>
      </c>
      <c r="O39" s="3">
        <v>46.74</v>
      </c>
      <c r="P39" s="3">
        <v>412.40000000000003</v>
      </c>
      <c r="Q39" s="3"/>
      <c r="R39" s="3">
        <f t="shared" si="10"/>
        <v>2.0867768595041323</v>
      </c>
      <c r="S39" s="13">
        <f t="shared" si="11"/>
        <v>361.75169738118325</v>
      </c>
      <c r="T39" s="3">
        <f t="shared" si="2"/>
        <v>0.96339624855096628</v>
      </c>
      <c r="U39" s="3">
        <f t="shared" si="3"/>
        <v>45.018836575800307</v>
      </c>
      <c r="V39" s="3">
        <f t="shared" si="12"/>
        <v>76.561982518121511</v>
      </c>
      <c r="W39" s="3">
        <f t="shared" si="13"/>
        <v>581.42624065799362</v>
      </c>
      <c r="X39" s="3">
        <f t="shared" si="6"/>
        <v>109.13101510361786</v>
      </c>
      <c r="Y39" s="13">
        <f t="shared" si="7"/>
        <v>-394.41802522836093</v>
      </c>
      <c r="Z39" s="13">
        <f t="shared" si="8"/>
        <v>-118.92439520958084</v>
      </c>
      <c r="AA39" s="3">
        <f t="shared" si="9"/>
        <v>-1.5970217229992836</v>
      </c>
      <c r="AB39" s="50"/>
      <c r="AC39" s="50"/>
      <c r="AD39" s="50"/>
      <c r="AE39" s="50"/>
      <c r="AF39" s="50"/>
      <c r="AG39" s="34"/>
    </row>
    <row r="40" spans="1:33">
      <c r="A40" s="2">
        <v>37</v>
      </c>
      <c r="B40" s="2" t="s">
        <v>69</v>
      </c>
      <c r="C40" s="2" t="s">
        <v>3</v>
      </c>
      <c r="D40" s="3">
        <v>7.5830000000000002</v>
      </c>
      <c r="E40" s="13">
        <v>327.61178668688001</v>
      </c>
      <c r="F40" s="3">
        <v>120.8276</v>
      </c>
      <c r="G40" s="3">
        <v>3.2590400000000002</v>
      </c>
      <c r="H40" s="3">
        <v>186.26000000000002</v>
      </c>
      <c r="I40" s="3">
        <v>20.52</v>
      </c>
      <c r="J40" s="3">
        <v>193.17239999999998</v>
      </c>
      <c r="K40" s="3">
        <v>9.2826600000000017</v>
      </c>
      <c r="L40" s="3">
        <v>405.48668688000009</v>
      </c>
      <c r="M40" s="3">
        <v>42.18</v>
      </c>
      <c r="N40" s="3">
        <v>224.00000000000003</v>
      </c>
      <c r="O40" s="3">
        <v>11.16</v>
      </c>
      <c r="P40" s="3">
        <v>175.38</v>
      </c>
      <c r="Q40" s="3"/>
      <c r="R40" s="3">
        <f t="shared" si="10"/>
        <v>0.48648648648648646</v>
      </c>
      <c r="S40" s="13">
        <f t="shared" si="11"/>
        <v>1101.4505644885392</v>
      </c>
      <c r="T40" s="3">
        <f t="shared" si="2"/>
        <v>0.96449136065913343</v>
      </c>
      <c r="U40" s="3">
        <f t="shared" si="3"/>
        <v>37.074598654818594</v>
      </c>
      <c r="V40" s="3">
        <f t="shared" si="12"/>
        <v>63.051491108555631</v>
      </c>
      <c r="W40" s="3">
        <f t="shared" si="13"/>
        <v>864.85369832184244</v>
      </c>
      <c r="X40" s="3">
        <f t="shared" si="6"/>
        <v>648.70396220337159</v>
      </c>
      <c r="Y40" s="13">
        <f t="shared" si="7"/>
        <v>-516.67535450195794</v>
      </c>
      <c r="Z40" s="13">
        <f t="shared" si="8"/>
        <v>-199.87929540918159</v>
      </c>
      <c r="AA40" s="3">
        <f t="shared" si="9"/>
        <v>-2.6711932097525297</v>
      </c>
      <c r="AB40" s="50"/>
      <c r="AC40" s="50"/>
      <c r="AD40" s="50"/>
      <c r="AE40" s="50"/>
      <c r="AF40" s="50"/>
      <c r="AG40" s="34"/>
    </row>
    <row r="41" spans="1:33">
      <c r="A41" s="2">
        <v>38</v>
      </c>
      <c r="B41" s="2" t="s">
        <v>70</v>
      </c>
      <c r="C41" s="2" t="s">
        <v>3</v>
      </c>
      <c r="D41" s="3">
        <v>7.5789999999999997</v>
      </c>
      <c r="E41" s="13">
        <v>246.52241567096002</v>
      </c>
      <c r="F41" s="3">
        <v>91.609200000000001</v>
      </c>
      <c r="G41" s="3">
        <v>0.59444000000000008</v>
      </c>
      <c r="H41" s="3">
        <v>307.92</v>
      </c>
      <c r="I41" s="3">
        <v>89.97999999999999</v>
      </c>
      <c r="J41" s="3">
        <v>145.6276</v>
      </c>
      <c r="K41" s="3">
        <v>7.4299199999999992</v>
      </c>
      <c r="L41" s="3">
        <v>288.75567095999997</v>
      </c>
      <c r="M41" s="3">
        <v>39.04</v>
      </c>
      <c r="N41" s="3">
        <v>88.04</v>
      </c>
      <c r="O41" s="3">
        <v>23.700000000000003</v>
      </c>
      <c r="P41" s="3">
        <v>413.53999999999996</v>
      </c>
      <c r="Q41" s="3"/>
      <c r="R41" s="3">
        <f t="shared" si="10"/>
        <v>2.3048155737704916</v>
      </c>
      <c r="S41" s="13">
        <f t="shared" si="11"/>
        <v>352.14876432751373</v>
      </c>
      <c r="T41" s="3">
        <f t="shared" si="2"/>
        <v>0.97000208236700158</v>
      </c>
      <c r="U41" s="3">
        <f t="shared" si="3"/>
        <v>154.11008680438729</v>
      </c>
      <c r="V41" s="3">
        <f t="shared" si="12"/>
        <v>262.08970886924646</v>
      </c>
      <c r="W41" s="3">
        <f t="shared" si="13"/>
        <v>708.45513863832457</v>
      </c>
      <c r="X41" s="3">
        <f t="shared" si="6"/>
        <v>297.50974279033517</v>
      </c>
      <c r="Y41" s="13">
        <f t="shared" si="7"/>
        <v>-412.14587211831264</v>
      </c>
      <c r="Z41" s="13">
        <f t="shared" si="8"/>
        <v>-142.32529540918162</v>
      </c>
      <c r="AA41" s="3">
        <f t="shared" si="9"/>
        <v>-2.9043674385147744</v>
      </c>
      <c r="AB41" s="50"/>
      <c r="AC41" s="50"/>
      <c r="AD41" s="50"/>
      <c r="AE41" s="50"/>
      <c r="AF41" s="50"/>
      <c r="AG41" s="34"/>
    </row>
    <row r="42" spans="1:33">
      <c r="A42" s="2">
        <v>39</v>
      </c>
      <c r="B42" s="2" t="s">
        <v>71</v>
      </c>
      <c r="C42" s="2" t="s">
        <v>3</v>
      </c>
      <c r="D42" s="3">
        <v>7.5119999999999996</v>
      </c>
      <c r="E42" s="13">
        <v>309.72595324487997</v>
      </c>
      <c r="F42" s="3">
        <v>115.84159999999999</v>
      </c>
      <c r="G42" s="3">
        <v>0.91977999999999993</v>
      </c>
      <c r="H42" s="3">
        <v>203.98</v>
      </c>
      <c r="I42" s="3">
        <v>42.18</v>
      </c>
      <c r="J42" s="3">
        <v>184.08960000000002</v>
      </c>
      <c r="K42" s="3">
        <v>7.7358600000000006</v>
      </c>
      <c r="L42" s="3">
        <v>251.89324488000005</v>
      </c>
      <c r="M42" s="3">
        <v>40.46</v>
      </c>
      <c r="N42" s="3">
        <v>191.2</v>
      </c>
      <c r="O42" s="3">
        <v>17.18</v>
      </c>
      <c r="P42" s="3">
        <v>382.41999999999996</v>
      </c>
      <c r="Q42" s="3"/>
      <c r="R42" s="3">
        <f t="shared" si="10"/>
        <v>1.0425111220958971</v>
      </c>
      <c r="S42" s="13">
        <f t="shared" si="11"/>
        <v>481.38068092672984</v>
      </c>
      <c r="T42" s="3">
        <f t="shared" si="2"/>
        <v>0.9703145897779889</v>
      </c>
      <c r="U42" s="3">
        <f t="shared" si="3"/>
        <v>125.94489986735958</v>
      </c>
      <c r="V42" s="3">
        <f t="shared" si="12"/>
        <v>214.19014695450133</v>
      </c>
      <c r="W42" s="3">
        <f t="shared" si="13"/>
        <v>864.41390043211209</v>
      </c>
      <c r="X42" s="3">
        <f t="shared" si="6"/>
        <v>567.9066575154427</v>
      </c>
      <c r="Y42" s="13">
        <f t="shared" si="7"/>
        <v>-522.62138321009081</v>
      </c>
      <c r="Z42" s="13">
        <f t="shared" si="8"/>
        <v>-189.15989620758486</v>
      </c>
      <c r="AA42" s="3">
        <f t="shared" si="9"/>
        <v>-2.6573760696330009</v>
      </c>
      <c r="AB42" s="50"/>
      <c r="AC42" s="50"/>
      <c r="AD42" s="50"/>
      <c r="AE42" s="50"/>
      <c r="AF42" s="50"/>
      <c r="AG42" s="34"/>
    </row>
    <row r="43" spans="1:33">
      <c r="A43" s="2">
        <v>40</v>
      </c>
      <c r="B43" s="2" t="s">
        <v>72</v>
      </c>
      <c r="C43" s="2" t="s">
        <v>3</v>
      </c>
      <c r="D43" s="3">
        <v>7.407</v>
      </c>
      <c r="E43" s="13">
        <v>325.66923940863995</v>
      </c>
      <c r="F43" s="3">
        <v>120.79600000000001</v>
      </c>
      <c r="G43" s="3">
        <v>1.59588</v>
      </c>
      <c r="H43" s="3">
        <v>193.06</v>
      </c>
      <c r="I43" s="3">
        <v>26.96</v>
      </c>
      <c r="J43" s="3">
        <v>190.62799999999999</v>
      </c>
      <c r="K43" s="3">
        <v>11.304539999999999</v>
      </c>
      <c r="L43" s="3">
        <v>294.89940863999999</v>
      </c>
      <c r="M43" s="3">
        <v>40.58</v>
      </c>
      <c r="N43" s="3">
        <v>192</v>
      </c>
      <c r="O43" s="3">
        <v>9.86</v>
      </c>
      <c r="P43" s="3">
        <v>576.79999999999995</v>
      </c>
      <c r="Q43" s="3"/>
      <c r="R43" s="3">
        <f t="shared" si="10"/>
        <v>0.66436668309512081</v>
      </c>
      <c r="S43" s="13">
        <f t="shared" si="11"/>
        <v>330.49237170596399</v>
      </c>
      <c r="T43" s="3">
        <f t="shared" si="2"/>
        <v>0.97710926262147524</v>
      </c>
      <c r="U43" s="3">
        <f t="shared" si="3"/>
        <v>75.692407950472472</v>
      </c>
      <c r="V43" s="3">
        <f t="shared" si="12"/>
        <v>128.72746732361716</v>
      </c>
      <c r="W43" s="3">
        <f t="shared" si="13"/>
        <v>898.71829760341097</v>
      </c>
      <c r="X43" s="3">
        <f t="shared" si="6"/>
        <v>625.6914948720605</v>
      </c>
      <c r="Y43" s="13">
        <f t="shared" si="7"/>
        <v>-577.72109612875249</v>
      </c>
      <c r="Z43" s="13">
        <f t="shared" si="8"/>
        <v>-196.78481037924152</v>
      </c>
      <c r="AA43" s="3">
        <f t="shared" si="9"/>
        <v>-2.797340428033563</v>
      </c>
      <c r="AB43" s="50"/>
      <c r="AC43" s="50"/>
      <c r="AD43" s="50"/>
      <c r="AE43" s="50"/>
      <c r="AF43" s="50"/>
      <c r="AG43" s="34"/>
    </row>
    <row r="44" spans="1:33">
      <c r="A44" s="2">
        <v>41</v>
      </c>
      <c r="B44" s="2" t="s">
        <v>73</v>
      </c>
      <c r="C44" s="2" t="s">
        <v>3</v>
      </c>
      <c r="D44" s="3">
        <v>7.4219999999999997</v>
      </c>
      <c r="E44" s="13">
        <v>351.40393153904</v>
      </c>
      <c r="F44" s="3">
        <v>130.61160000000001</v>
      </c>
      <c r="G44" s="3">
        <v>2.2429800000000002</v>
      </c>
      <c r="H44" s="3">
        <v>280.26</v>
      </c>
      <c r="I44" s="3">
        <v>39.14</v>
      </c>
      <c r="J44" s="3">
        <v>206.01799999999997</v>
      </c>
      <c r="K44" s="3">
        <v>10.881119999999999</v>
      </c>
      <c r="L44" s="3">
        <v>479.21153904000005</v>
      </c>
      <c r="M44" s="3">
        <v>44.64</v>
      </c>
      <c r="N44" s="3">
        <v>226.39999999999998</v>
      </c>
      <c r="O44" s="3">
        <v>14.8</v>
      </c>
      <c r="P44" s="3">
        <v>555.19999999999993</v>
      </c>
      <c r="Q44" s="3"/>
      <c r="R44" s="3">
        <f t="shared" si="10"/>
        <v>0.87679211469534046</v>
      </c>
      <c r="S44" s="13">
        <f t="shared" si="11"/>
        <v>371.06988472622476</v>
      </c>
      <c r="T44" s="3">
        <f t="shared" si="2"/>
        <v>0.97758347369411724</v>
      </c>
      <c r="U44" s="3">
        <f t="shared" si="3"/>
        <v>58.231281598587593</v>
      </c>
      <c r="V44" s="3">
        <f t="shared" si="12"/>
        <v>99.031932028101693</v>
      </c>
      <c r="W44" s="3">
        <f t="shared" si="13"/>
        <v>883.36591294952939</v>
      </c>
      <c r="X44" s="3">
        <f t="shared" si="6"/>
        <v>466.03725112395637</v>
      </c>
      <c r="Y44" s="13">
        <f t="shared" si="7"/>
        <v>-627.11822531535597</v>
      </c>
      <c r="Z44" s="13">
        <f t="shared" si="8"/>
        <v>-209.0983333333333</v>
      </c>
      <c r="AA44" s="3">
        <f t="shared" si="9"/>
        <v>-2.4112246790882956</v>
      </c>
      <c r="AB44" s="50"/>
      <c r="AC44" s="50"/>
      <c r="AD44" s="50"/>
      <c r="AE44" s="50"/>
      <c r="AF44" s="50"/>
      <c r="AG44" s="34"/>
    </row>
    <row r="45" spans="1:33">
      <c r="A45" s="2">
        <v>42</v>
      </c>
      <c r="B45" s="2" t="s">
        <v>74</v>
      </c>
      <c r="C45" s="2" t="s">
        <v>3</v>
      </c>
      <c r="D45" s="3">
        <v>6.7640000000000002</v>
      </c>
      <c r="E45" s="13">
        <v>341.89179527672002</v>
      </c>
      <c r="F45" s="3">
        <v>129.12880000000001</v>
      </c>
      <c r="G45" s="3">
        <v>3.0122000000000004</v>
      </c>
      <c r="H45" s="3">
        <v>499.48</v>
      </c>
      <c r="I45" s="3">
        <v>39.900000000000006</v>
      </c>
      <c r="J45" s="3">
        <v>203.59480000000002</v>
      </c>
      <c r="K45" s="3">
        <v>4.34436</v>
      </c>
      <c r="L45" s="3">
        <v>485.35527672000006</v>
      </c>
      <c r="M45" s="3">
        <v>64.039999999999992</v>
      </c>
      <c r="N45" s="3">
        <v>272.40000000000003</v>
      </c>
      <c r="O45" s="3">
        <v>31.619999999999997</v>
      </c>
      <c r="P45" s="3">
        <v>407.2</v>
      </c>
      <c r="Q45" s="3"/>
      <c r="R45" s="3">
        <f t="shared" si="10"/>
        <v>0.62304809494066227</v>
      </c>
      <c r="S45" s="13">
        <f t="shared" si="11"/>
        <v>499.98722986247549</v>
      </c>
      <c r="T45" s="3">
        <f t="shared" si="2"/>
        <v>0.97798839603038501</v>
      </c>
      <c r="U45" s="3">
        <f t="shared" si="3"/>
        <v>42.868601022508464</v>
      </c>
      <c r="V45" s="3">
        <f t="shared" si="12"/>
        <v>72.905151081267618</v>
      </c>
      <c r="W45" s="3">
        <f t="shared" si="13"/>
        <v>608.77227450546775</v>
      </c>
      <c r="X45" s="3">
        <f t="shared" si="6"/>
        <v>258.52646752622729</v>
      </c>
      <c r="Y45" s="13">
        <f t="shared" si="7"/>
        <v>-622.06754240974419</v>
      </c>
      <c r="Z45" s="13">
        <f t="shared" si="8"/>
        <v>-195.5352874251497</v>
      </c>
      <c r="AA45" s="3">
        <f t="shared" si="9"/>
        <v>-0.98411534046168658</v>
      </c>
      <c r="AB45" s="36">
        <v>-52.5</v>
      </c>
      <c r="AC45" s="36">
        <v>-3.9</v>
      </c>
      <c r="AD45" s="39">
        <v>0.710623</v>
      </c>
      <c r="AE45" s="36">
        <v>1.8E-5</v>
      </c>
      <c r="AF45" s="40">
        <v>13.6</v>
      </c>
      <c r="AG45" s="36">
        <v>0.1</v>
      </c>
    </row>
    <row r="46" spans="1:33">
      <c r="A46" s="2">
        <v>43</v>
      </c>
      <c r="B46" s="2" t="s">
        <v>75</v>
      </c>
      <c r="C46" s="2" t="s">
        <v>3</v>
      </c>
      <c r="D46" s="3"/>
      <c r="E46" s="13">
        <v>322.7</v>
      </c>
      <c r="F46" s="7">
        <v>123.56</v>
      </c>
      <c r="G46" s="7">
        <v>1.91</v>
      </c>
      <c r="H46" s="7">
        <v>1520</v>
      </c>
      <c r="I46" s="3">
        <v>90</v>
      </c>
      <c r="J46" s="7">
        <v>193.7</v>
      </c>
      <c r="K46" s="7">
        <v>1.79</v>
      </c>
      <c r="L46" s="3">
        <v>360</v>
      </c>
      <c r="M46" s="6">
        <v>51</v>
      </c>
      <c r="N46" s="6">
        <v>100</v>
      </c>
      <c r="O46" s="3"/>
      <c r="P46" s="6">
        <v>913</v>
      </c>
      <c r="Q46" s="6"/>
      <c r="R46" s="3">
        <f t="shared" si="10"/>
        <v>1.7647058823529411</v>
      </c>
      <c r="S46" s="13">
        <f t="shared" si="11"/>
        <v>212.15772179627601</v>
      </c>
      <c r="T46" s="3">
        <f t="shared" si="2"/>
        <v>0.98361591524945324</v>
      </c>
      <c r="U46" s="3">
        <f t="shared" si="3"/>
        <v>64.691099476439788</v>
      </c>
      <c r="V46" s="3">
        <f t="shared" si="12"/>
        <v>110.01792147280062</v>
      </c>
      <c r="W46" s="3">
        <f t="shared" si="13"/>
        <v>731.46036213528475</v>
      </c>
      <c r="X46" s="3">
        <f t="shared" si="6"/>
        <v>81.28947368421052</v>
      </c>
      <c r="Y46" s="13">
        <f t="shared" si="7"/>
        <v>-622.58373205741748</v>
      </c>
      <c r="Z46" s="13">
        <f t="shared" si="8"/>
        <v>-133.89670658682635</v>
      </c>
      <c r="AA46" s="3">
        <f t="shared" si="9"/>
        <v>4.6499948392450904E-2</v>
      </c>
      <c r="AB46" s="50"/>
      <c r="AC46" s="50"/>
      <c r="AD46" s="50"/>
      <c r="AE46" s="50"/>
      <c r="AF46" s="50"/>
      <c r="AG46" s="34"/>
    </row>
    <row r="47" spans="1:33">
      <c r="A47" s="2">
        <v>44</v>
      </c>
      <c r="B47" s="2" t="s">
        <v>76</v>
      </c>
      <c r="C47" s="2" t="s">
        <v>3</v>
      </c>
      <c r="D47" s="3">
        <v>7.2519999999999998</v>
      </c>
      <c r="E47" s="13">
        <v>255.15181671720003</v>
      </c>
      <c r="F47" s="3">
        <v>95.770800000000008</v>
      </c>
      <c r="G47" s="3">
        <v>2.0959400000000001</v>
      </c>
      <c r="H47" s="3">
        <v>583.32000000000005</v>
      </c>
      <c r="I47" s="3">
        <v>75.14</v>
      </c>
      <c r="J47" s="3">
        <v>149.97080000000003</v>
      </c>
      <c r="K47" s="3">
        <v>4.9277999999999995</v>
      </c>
      <c r="L47" s="3">
        <v>1013.7167171999999</v>
      </c>
      <c r="M47" s="3">
        <v>44.58</v>
      </c>
      <c r="N47" s="3">
        <v>213.20000000000002</v>
      </c>
      <c r="O47" s="3">
        <v>34.020000000000003</v>
      </c>
      <c r="P47" s="3">
        <v>410.90000000000003</v>
      </c>
      <c r="Q47" s="3"/>
      <c r="R47" s="3">
        <f t="shared" si="10"/>
        <v>1.6855091969493048</v>
      </c>
      <c r="S47" s="13">
        <f t="shared" si="11"/>
        <v>364.98126064735948</v>
      </c>
      <c r="T47" s="3">
        <f t="shared" si="2"/>
        <v>0.98469940454918636</v>
      </c>
      <c r="U47" s="3">
        <f t="shared" si="3"/>
        <v>45.69348359208756</v>
      </c>
      <c r="V47" s="3">
        <f t="shared" si="12"/>
        <v>77.709331427947689</v>
      </c>
      <c r="W47" s="3">
        <f t="shared" si="13"/>
        <v>648.59877517113478</v>
      </c>
      <c r="X47" s="3">
        <f t="shared" si="6"/>
        <v>164.18226702324625</v>
      </c>
      <c r="Y47" s="13">
        <f t="shared" si="7"/>
        <v>-486.61456285341416</v>
      </c>
      <c r="Z47" s="13">
        <f t="shared" si="8"/>
        <v>-133.28574650698604</v>
      </c>
      <c r="AA47" s="3">
        <f t="shared" si="9"/>
        <v>-1.054944754968687</v>
      </c>
      <c r="AB47" s="50"/>
      <c r="AC47" s="50"/>
      <c r="AD47" s="50"/>
      <c r="AE47" s="50"/>
      <c r="AF47" s="50"/>
      <c r="AG47" s="34"/>
    </row>
    <row r="48" spans="1:33">
      <c r="A48" s="2">
        <v>45</v>
      </c>
      <c r="B48" s="2" t="s">
        <v>77</v>
      </c>
      <c r="C48" s="2" t="s">
        <v>3</v>
      </c>
      <c r="D48" s="3"/>
      <c r="E48" s="13">
        <v>330</v>
      </c>
      <c r="F48" s="8">
        <v>126.35</v>
      </c>
      <c r="G48" s="8">
        <v>1.75</v>
      </c>
      <c r="H48" s="8">
        <v>1270</v>
      </c>
      <c r="I48" s="3">
        <v>230</v>
      </c>
      <c r="J48" s="8">
        <v>197.8</v>
      </c>
      <c r="K48" s="8">
        <v>1.75</v>
      </c>
      <c r="L48" s="3">
        <v>400</v>
      </c>
      <c r="M48" s="5">
        <v>80</v>
      </c>
      <c r="N48" s="5">
        <v>170</v>
      </c>
      <c r="O48" s="3"/>
      <c r="P48" s="5">
        <v>539.36</v>
      </c>
      <c r="Q48" s="5"/>
      <c r="R48" s="3">
        <f t="shared" si="10"/>
        <v>2.875</v>
      </c>
      <c r="S48" s="13">
        <f t="shared" si="11"/>
        <v>366.73094037377632</v>
      </c>
      <c r="T48" s="3">
        <f t="shared" si="2"/>
        <v>0.98497731242009212</v>
      </c>
      <c r="U48" s="3">
        <f t="shared" si="3"/>
        <v>72.2</v>
      </c>
      <c r="V48" s="3">
        <f t="shared" si="12"/>
        <v>122.78804958677688</v>
      </c>
      <c r="W48" s="3">
        <f t="shared" si="13"/>
        <v>476.83522727272731</v>
      </c>
      <c r="X48" s="3">
        <f t="shared" si="6"/>
        <v>99.488188976377941</v>
      </c>
      <c r="Y48" s="13">
        <f t="shared" si="7"/>
        <v>-643.35798173118769</v>
      </c>
      <c r="Z48" s="13">
        <f t="shared" si="8"/>
        <v>-150.81137724550899</v>
      </c>
      <c r="AA48" s="3">
        <f t="shared" si="9"/>
        <v>5.4913680240610267E-2</v>
      </c>
      <c r="AB48" s="50"/>
      <c r="AC48" s="50"/>
      <c r="AD48" s="50"/>
      <c r="AE48" s="50"/>
      <c r="AF48" s="50"/>
      <c r="AG48" s="34"/>
    </row>
    <row r="49" spans="1:33">
      <c r="A49" s="2">
        <v>46</v>
      </c>
      <c r="B49" s="2" t="s">
        <v>78</v>
      </c>
      <c r="C49" s="2" t="s">
        <v>3</v>
      </c>
      <c r="D49" s="3">
        <v>6.9409999999999998</v>
      </c>
      <c r="E49" s="13">
        <v>262.92836163759995</v>
      </c>
      <c r="F49" s="3">
        <v>99.097200000000001</v>
      </c>
      <c r="G49" s="3">
        <v>1.2050000000000001</v>
      </c>
      <c r="H49" s="3">
        <v>650.78</v>
      </c>
      <c r="I49" s="3">
        <v>89.860000000000014</v>
      </c>
      <c r="J49" s="3">
        <v>154.9872</v>
      </c>
      <c r="K49" s="3">
        <v>5.9024999999999999</v>
      </c>
      <c r="L49" s="3">
        <v>430.06163759999998</v>
      </c>
      <c r="M49" s="3">
        <v>39.4</v>
      </c>
      <c r="N49" s="3">
        <v>177.2</v>
      </c>
      <c r="O49" s="3">
        <v>28.599999999999998</v>
      </c>
      <c r="P49" s="3">
        <v>310.12</v>
      </c>
      <c r="Q49" s="3"/>
      <c r="R49" s="3">
        <f t="shared" si="10"/>
        <v>2.2807106598984777</v>
      </c>
      <c r="S49" s="13">
        <f t="shared" si="11"/>
        <v>499.76525216045405</v>
      </c>
      <c r="T49" s="3">
        <f t="shared" si="2"/>
        <v>0.98592259451198483</v>
      </c>
      <c r="U49" s="3">
        <f t="shared" si="3"/>
        <v>82.238340248962658</v>
      </c>
      <c r="V49" s="3">
        <f t="shared" si="12"/>
        <v>139.85990859312818</v>
      </c>
      <c r="W49" s="3">
        <f t="shared" si="13"/>
        <v>759.36090641925534</v>
      </c>
      <c r="X49" s="3">
        <f t="shared" si="6"/>
        <v>152.27450136758966</v>
      </c>
      <c r="Y49" s="13">
        <f t="shared" si="7"/>
        <v>-508.23919965202282</v>
      </c>
      <c r="Z49" s="13">
        <f t="shared" si="8"/>
        <v>-135.35140918163674</v>
      </c>
      <c r="AA49" s="3">
        <f t="shared" si="9"/>
        <v>-1.3110110880265871</v>
      </c>
      <c r="AB49" s="50"/>
      <c r="AC49" s="50"/>
      <c r="AD49" s="50"/>
      <c r="AE49" s="50"/>
      <c r="AF49" s="50"/>
      <c r="AG49" s="34"/>
    </row>
    <row r="50" spans="1:33">
      <c r="A50" s="2">
        <v>47</v>
      </c>
      <c r="B50" s="2" t="s">
        <v>79</v>
      </c>
      <c r="C50" s="2" t="s">
        <v>3</v>
      </c>
      <c r="D50" s="3">
        <v>7.1660000000000004</v>
      </c>
      <c r="E50" s="13">
        <v>147.19234688399999</v>
      </c>
      <c r="F50" s="3">
        <v>55.442800000000005</v>
      </c>
      <c r="G50" s="3">
        <v>1.0267200000000001</v>
      </c>
      <c r="H50" s="3">
        <v>1491.84</v>
      </c>
      <c r="I50" s="3">
        <v>138.32</v>
      </c>
      <c r="J50" s="3">
        <v>86.425599999999989</v>
      </c>
      <c r="K50" s="3">
        <v>1.9219199999999996</v>
      </c>
      <c r="L50" s="3">
        <v>307.18688399999996</v>
      </c>
      <c r="M50" s="3">
        <v>35.46</v>
      </c>
      <c r="N50" s="3">
        <v>66.02000000000001</v>
      </c>
      <c r="O50" s="3">
        <v>83.72</v>
      </c>
      <c r="P50" s="3">
        <v>239.57999999999998</v>
      </c>
      <c r="Q50" s="3"/>
      <c r="R50" s="3">
        <f t="shared" si="10"/>
        <v>3.9007332205301743</v>
      </c>
      <c r="S50" s="13">
        <f t="shared" si="11"/>
        <v>360.73795809333001</v>
      </c>
      <c r="T50" s="3">
        <f t="shared" si="2"/>
        <v>0.98919068966918988</v>
      </c>
      <c r="U50" s="3">
        <f t="shared" si="3"/>
        <v>53.999922081969771</v>
      </c>
      <c r="V50" s="3">
        <f t="shared" si="12"/>
        <v>91.835804851564973</v>
      </c>
      <c r="W50" s="3">
        <f t="shared" si="13"/>
        <v>472.05162498616954</v>
      </c>
      <c r="X50" s="3">
        <f t="shared" si="6"/>
        <v>37.164039039039046</v>
      </c>
      <c r="Y50" s="13">
        <f t="shared" si="7"/>
        <v>-291.37719008264548</v>
      </c>
      <c r="Z50" s="13">
        <f t="shared" si="8"/>
        <v>-19.141493013972049</v>
      </c>
      <c r="AA50" s="3">
        <f t="shared" si="9"/>
        <v>0.86757962205271755</v>
      </c>
      <c r="AB50" s="50"/>
      <c r="AC50" s="50"/>
      <c r="AD50" s="50"/>
      <c r="AE50" s="50"/>
      <c r="AF50" s="50"/>
      <c r="AG50" s="34"/>
    </row>
    <row r="51" spans="1:33">
      <c r="A51" s="2">
        <v>48</v>
      </c>
      <c r="B51" s="2" t="s">
        <v>80</v>
      </c>
      <c r="C51" s="2" t="s">
        <v>3</v>
      </c>
      <c r="D51" s="3"/>
      <c r="E51" s="13">
        <v>320.2</v>
      </c>
      <c r="F51" s="7">
        <v>122.79</v>
      </c>
      <c r="G51" s="7">
        <v>2.99</v>
      </c>
      <c r="H51" s="7">
        <v>710</v>
      </c>
      <c r="I51" s="3">
        <v>160</v>
      </c>
      <c r="J51" s="7">
        <v>191.27</v>
      </c>
      <c r="K51" s="7">
        <v>3.08</v>
      </c>
      <c r="L51" s="3">
        <v>380</v>
      </c>
      <c r="M51" s="6">
        <v>60</v>
      </c>
      <c r="N51" s="6">
        <v>238</v>
      </c>
      <c r="O51" s="3"/>
      <c r="P51" s="6">
        <v>607.16999999999996</v>
      </c>
      <c r="Q51" s="6"/>
      <c r="R51" s="3">
        <f t="shared" si="10"/>
        <v>2.6666666666666665</v>
      </c>
      <c r="S51" s="13">
        <f t="shared" si="11"/>
        <v>315.01885798046681</v>
      </c>
      <c r="T51" s="3">
        <f t="shared" si="2"/>
        <v>0.98990475354031682</v>
      </c>
      <c r="U51" s="3">
        <f t="shared" si="3"/>
        <v>41.066889632107021</v>
      </c>
      <c r="V51" s="3">
        <f t="shared" si="12"/>
        <v>69.841042666507619</v>
      </c>
      <c r="W51" s="3">
        <f t="shared" si="13"/>
        <v>617.86674641148318</v>
      </c>
      <c r="X51" s="3">
        <f t="shared" si="6"/>
        <v>172.94366197183101</v>
      </c>
      <c r="Y51" s="13">
        <f t="shared" si="7"/>
        <v>-648.70465419747723</v>
      </c>
      <c r="Z51" s="13">
        <f t="shared" si="8"/>
        <v>-171.68458083832337</v>
      </c>
      <c r="AA51" s="3">
        <f t="shared" si="9"/>
        <v>5.4128309929825695E-2</v>
      </c>
      <c r="AB51" s="50"/>
      <c r="AC51" s="50"/>
      <c r="AD51" s="50"/>
      <c r="AE51" s="50"/>
      <c r="AF51" s="50"/>
      <c r="AG51" s="34"/>
    </row>
    <row r="52" spans="1:33">
      <c r="A52" s="2">
        <v>49</v>
      </c>
      <c r="B52" s="2" t="s">
        <v>81</v>
      </c>
      <c r="C52" s="2" t="s">
        <v>3</v>
      </c>
      <c r="D52" s="3"/>
      <c r="E52" s="13">
        <v>305</v>
      </c>
      <c r="F52" s="8">
        <v>117.09</v>
      </c>
      <c r="G52" s="8">
        <v>1.72</v>
      </c>
      <c r="H52" s="8">
        <v>910</v>
      </c>
      <c r="I52" s="3">
        <v>140</v>
      </c>
      <c r="J52" s="8">
        <v>182</v>
      </c>
      <c r="K52" s="8">
        <v>2.46</v>
      </c>
      <c r="L52" s="3">
        <v>520</v>
      </c>
      <c r="M52" s="5">
        <v>97</v>
      </c>
      <c r="N52" s="5">
        <v>272</v>
      </c>
      <c r="O52" s="3"/>
      <c r="P52" s="5">
        <v>435.5</v>
      </c>
      <c r="Q52" s="5"/>
      <c r="R52" s="3">
        <f t="shared" si="10"/>
        <v>1.4432989690721649</v>
      </c>
      <c r="S52" s="13">
        <f t="shared" si="11"/>
        <v>417.91044776119401</v>
      </c>
      <c r="T52" s="3">
        <f t="shared" si="2"/>
        <v>0.99203201105115002</v>
      </c>
      <c r="U52" s="3">
        <f t="shared" si="3"/>
        <v>68.075581395348834</v>
      </c>
      <c r="V52" s="3">
        <f t="shared" si="12"/>
        <v>115.77379313048144</v>
      </c>
      <c r="W52" s="3">
        <f t="shared" si="13"/>
        <v>364.44428550288563</v>
      </c>
      <c r="X52" s="3">
        <f t="shared" si="6"/>
        <v>128.67032967032969</v>
      </c>
      <c r="Y52" s="13">
        <f t="shared" si="7"/>
        <v>-628.18616789908663</v>
      </c>
      <c r="Z52" s="13">
        <f t="shared" si="8"/>
        <v>-151.66666666666669</v>
      </c>
      <c r="AA52" s="3">
        <f t="shared" si="9"/>
        <v>5.3991892120861355E-2</v>
      </c>
      <c r="AB52" s="50"/>
      <c r="AC52" s="50"/>
      <c r="AD52" s="50"/>
      <c r="AE52" s="50"/>
      <c r="AF52" s="50"/>
      <c r="AG52" s="34"/>
    </row>
    <row r="53" spans="1:33">
      <c r="A53" s="2">
        <v>50</v>
      </c>
      <c r="B53" s="2" t="s">
        <v>82</v>
      </c>
      <c r="C53" s="2" t="s">
        <v>3</v>
      </c>
      <c r="D53" s="3"/>
      <c r="E53" s="13">
        <v>314.7</v>
      </c>
      <c r="F53" s="8">
        <v>119.46</v>
      </c>
      <c r="G53" s="8">
        <v>5.5</v>
      </c>
      <c r="H53" s="8">
        <v>430</v>
      </c>
      <c r="I53" s="3">
        <v>70</v>
      </c>
      <c r="J53" s="8">
        <v>185.49</v>
      </c>
      <c r="K53" s="8">
        <v>6.14</v>
      </c>
      <c r="L53" s="3">
        <v>220</v>
      </c>
      <c r="M53" s="6">
        <v>49</v>
      </c>
      <c r="N53" s="6">
        <v>253.48</v>
      </c>
      <c r="O53" s="3"/>
      <c r="P53" s="6">
        <v>541.24</v>
      </c>
      <c r="Q53" s="6"/>
      <c r="R53" s="3">
        <f t="shared" si="10"/>
        <v>1.4285714285714286</v>
      </c>
      <c r="S53" s="13">
        <f t="shared" si="11"/>
        <v>342.71302934003398</v>
      </c>
      <c r="T53" s="3">
        <f t="shared" si="2"/>
        <v>0.99306866256992676</v>
      </c>
      <c r="U53" s="3">
        <f t="shared" si="3"/>
        <v>21.72</v>
      </c>
      <c r="V53" s="3">
        <f t="shared" si="12"/>
        <v>36.938454806437583</v>
      </c>
      <c r="W53" s="3">
        <f t="shared" si="13"/>
        <v>736.05370569280353</v>
      </c>
      <c r="X53" s="3">
        <f t="shared" si="6"/>
        <v>277.81395348837208</v>
      </c>
      <c r="Y53" s="13">
        <f t="shared" si="7"/>
        <v>-645.65637233579821</v>
      </c>
      <c r="Z53" s="13">
        <f t="shared" si="8"/>
        <v>-179.39785429141719</v>
      </c>
      <c r="AA53" s="3">
        <f t="shared" si="9"/>
        <v>5.297548673604513E-2</v>
      </c>
      <c r="AB53" s="50"/>
      <c r="AC53" s="50"/>
      <c r="AD53" s="50"/>
      <c r="AE53" s="50"/>
      <c r="AF53" s="50"/>
      <c r="AG53" s="34"/>
    </row>
    <row r="54" spans="1:33">
      <c r="A54" s="2">
        <v>51</v>
      </c>
      <c r="B54" s="2" t="s">
        <v>83</v>
      </c>
      <c r="C54" s="2" t="s">
        <v>3</v>
      </c>
      <c r="D54" s="3">
        <v>6.2039999999999997</v>
      </c>
      <c r="E54" s="13">
        <v>268.67637527672002</v>
      </c>
      <c r="F54" s="3">
        <v>101.3648</v>
      </c>
      <c r="G54" s="3">
        <v>1.9161400000000002</v>
      </c>
      <c r="H54" s="3">
        <v>447.22</v>
      </c>
      <c r="I54" s="3">
        <v>56.84</v>
      </c>
      <c r="J54" s="3">
        <v>157.24600000000001</v>
      </c>
      <c r="K54" s="3">
        <v>6.5513399999999988</v>
      </c>
      <c r="L54" s="3">
        <v>485.35527672000006</v>
      </c>
      <c r="M54" s="3">
        <v>42.1</v>
      </c>
      <c r="N54" s="3">
        <v>180</v>
      </c>
      <c r="O54" s="3">
        <v>22.839999999999996</v>
      </c>
      <c r="P54" s="3">
        <v>353.88</v>
      </c>
      <c r="Q54" s="3"/>
      <c r="R54" s="3">
        <f t="shared" si="10"/>
        <v>1.3501187648456057</v>
      </c>
      <c r="S54" s="13">
        <f t="shared" si="11"/>
        <v>444.34836667796992</v>
      </c>
      <c r="T54" s="3">
        <f t="shared" si="2"/>
        <v>0.99399644081450989</v>
      </c>
      <c r="U54" s="3">
        <f t="shared" si="3"/>
        <v>52.900518751239467</v>
      </c>
      <c r="V54" s="3">
        <f t="shared" si="12"/>
        <v>89.96608752899462</v>
      </c>
      <c r="W54" s="3">
        <f t="shared" si="13"/>
        <v>726.92255622861944</v>
      </c>
      <c r="X54" s="3">
        <f t="shared" si="6"/>
        <v>226.65533741782568</v>
      </c>
      <c r="Y54" s="13">
        <f t="shared" si="7"/>
        <v>-551.45959112657727</v>
      </c>
      <c r="Z54" s="13">
        <f t="shared" si="8"/>
        <v>-147.95500000000004</v>
      </c>
      <c r="AA54" s="3">
        <f t="shared" si="9"/>
        <v>-0.99933733103137312</v>
      </c>
      <c r="AB54" s="50"/>
      <c r="AC54" s="50"/>
      <c r="AD54" s="50"/>
      <c r="AE54" s="50"/>
      <c r="AF54" s="50"/>
      <c r="AG54" s="34"/>
    </row>
    <row r="55" spans="1:33">
      <c r="A55" s="2">
        <v>52</v>
      </c>
      <c r="B55" s="2" t="s">
        <v>84</v>
      </c>
      <c r="C55" s="2" t="s">
        <v>3</v>
      </c>
      <c r="D55" s="3"/>
      <c r="E55" s="13">
        <v>315.8</v>
      </c>
      <c r="F55" s="7">
        <v>120.47</v>
      </c>
      <c r="G55" s="7">
        <v>2.129</v>
      </c>
      <c r="H55" s="7">
        <v>1240</v>
      </c>
      <c r="I55" s="3">
        <v>350</v>
      </c>
      <c r="J55" s="7">
        <v>186.76</v>
      </c>
      <c r="K55" s="7">
        <v>5.29</v>
      </c>
      <c r="L55" s="3">
        <v>430</v>
      </c>
      <c r="M55" s="5">
        <v>47.5</v>
      </c>
      <c r="N55" s="5">
        <v>165</v>
      </c>
      <c r="O55" s="3"/>
      <c r="P55" s="5">
        <v>509</v>
      </c>
      <c r="Q55" s="5"/>
      <c r="R55" s="3">
        <f t="shared" si="10"/>
        <v>7.3684210526315788</v>
      </c>
      <c r="S55" s="13">
        <f t="shared" si="11"/>
        <v>366.91552062868368</v>
      </c>
      <c r="T55" s="3">
        <f t="shared" si="2"/>
        <v>0.99465464092660072</v>
      </c>
      <c r="U55" s="3">
        <f t="shared" si="3"/>
        <v>56.585251291686234</v>
      </c>
      <c r="V55" s="3">
        <f t="shared" si="12"/>
        <v>96.232585062102487</v>
      </c>
      <c r="W55" s="3">
        <f t="shared" si="13"/>
        <v>765.71714933266173</v>
      </c>
      <c r="X55" s="3">
        <f t="shared" si="6"/>
        <v>97.153225806451616</v>
      </c>
      <c r="Y55" s="13">
        <f t="shared" si="7"/>
        <v>-658.43236189647746</v>
      </c>
      <c r="Z55" s="13">
        <f t="shared" si="8"/>
        <v>-140.35389221556883</v>
      </c>
      <c r="AA55" s="3">
        <f t="shared" si="9"/>
        <v>5.0920586207446702E-2</v>
      </c>
      <c r="AB55" s="50"/>
      <c r="AC55" s="50"/>
      <c r="AD55" s="50"/>
      <c r="AE55" s="50"/>
      <c r="AF55" s="50"/>
      <c r="AG55" s="34"/>
    </row>
    <row r="56" spans="1:33">
      <c r="A56" s="2">
        <v>53</v>
      </c>
      <c r="B56" s="2" t="s">
        <v>85</v>
      </c>
      <c r="C56" s="2" t="s">
        <v>3</v>
      </c>
      <c r="D56" s="3"/>
      <c r="E56" s="13">
        <v>226.3</v>
      </c>
      <c r="F56" s="8">
        <v>85.8</v>
      </c>
      <c r="G56" s="8">
        <v>1.44</v>
      </c>
      <c r="H56" s="8">
        <v>1240</v>
      </c>
      <c r="I56" s="3">
        <v>240</v>
      </c>
      <c r="J56" s="8">
        <v>132.91</v>
      </c>
      <c r="K56" s="8">
        <v>4.62</v>
      </c>
      <c r="L56" s="3">
        <v>310</v>
      </c>
      <c r="M56" s="5">
        <v>118.75</v>
      </c>
      <c r="N56" s="5">
        <v>136.15</v>
      </c>
      <c r="O56" s="3"/>
      <c r="P56" s="5">
        <v>371.43</v>
      </c>
      <c r="Q56" s="5"/>
      <c r="R56" s="3">
        <f t="shared" si="10"/>
        <v>2.0210526315789474</v>
      </c>
      <c r="S56" s="13">
        <f t="shared" si="11"/>
        <v>357.83323910292654</v>
      </c>
      <c r="T56" s="3">
        <f t="shared" si="2"/>
        <v>0.99542122794897736</v>
      </c>
      <c r="U56" s="3">
        <f t="shared" si="3"/>
        <v>59.583333333333336</v>
      </c>
      <c r="V56" s="3">
        <f t="shared" si="12"/>
        <v>101.33131977671452</v>
      </c>
      <c r="W56" s="3">
        <f t="shared" si="13"/>
        <v>218.14072022160664</v>
      </c>
      <c r="X56" s="3">
        <f t="shared" si="6"/>
        <v>69.193548387096783</v>
      </c>
      <c r="Y56" s="13">
        <f t="shared" si="7"/>
        <v>-471.45541539799956</v>
      </c>
      <c r="Z56" s="13">
        <f t="shared" si="8"/>
        <v>-82.043263473053898</v>
      </c>
      <c r="AA56" s="3">
        <f t="shared" si="9"/>
        <v>5.3052953760734399E-2</v>
      </c>
      <c r="AB56" s="50"/>
      <c r="AC56" s="50"/>
      <c r="AD56" s="50"/>
      <c r="AE56" s="50"/>
      <c r="AF56" s="50"/>
      <c r="AG56" s="34"/>
    </row>
    <row r="57" spans="1:33">
      <c r="A57" s="2">
        <v>54</v>
      </c>
      <c r="B57" s="2" t="s">
        <v>86</v>
      </c>
      <c r="C57" s="2" t="s">
        <v>3</v>
      </c>
      <c r="D57" s="3">
        <v>7.1319999999999997</v>
      </c>
      <c r="E57" s="13">
        <v>127.1574281956</v>
      </c>
      <c r="F57" s="3">
        <v>48.802</v>
      </c>
      <c r="G57" s="3">
        <v>0.71296000000000004</v>
      </c>
      <c r="H57" s="3">
        <v>659.12000000000012</v>
      </c>
      <c r="I57" s="3">
        <v>77.52</v>
      </c>
      <c r="J57" s="3">
        <v>75.504800000000003</v>
      </c>
      <c r="K57" s="3">
        <v>0.84078000000000008</v>
      </c>
      <c r="L57" s="3">
        <v>276.46819560000006</v>
      </c>
      <c r="M57" s="3">
        <v>24.28</v>
      </c>
      <c r="N57" s="3">
        <v>49.480000000000004</v>
      </c>
      <c r="O57" s="3">
        <v>33.6</v>
      </c>
      <c r="P57" s="3">
        <v>168.56</v>
      </c>
      <c r="Q57" s="3"/>
      <c r="R57" s="3">
        <f t="shared" si="10"/>
        <v>3.1927512355848431</v>
      </c>
      <c r="S57" s="13">
        <f t="shared" si="11"/>
        <v>447.94019933554819</v>
      </c>
      <c r="T57" s="3">
        <f t="shared" si="2"/>
        <v>0.99664462134285037</v>
      </c>
      <c r="U57" s="3">
        <f t="shared" si="3"/>
        <v>68.449842908438058</v>
      </c>
      <c r="V57" s="3">
        <f t="shared" si="12"/>
        <v>116.41028677629335</v>
      </c>
      <c r="W57" s="3">
        <f t="shared" si="13"/>
        <v>606.83694221325368</v>
      </c>
      <c r="X57" s="3">
        <f t="shared" si="6"/>
        <v>74.041145770117723</v>
      </c>
      <c r="Y57" s="13">
        <f t="shared" si="7"/>
        <v>-270.4346585471946</v>
      </c>
      <c r="Z57" s="13">
        <f t="shared" si="8"/>
        <v>-48.868970059880247</v>
      </c>
      <c r="AA57" s="3">
        <f t="shared" si="9"/>
        <v>0.70645842056275232</v>
      </c>
      <c r="AB57" s="50"/>
      <c r="AC57" s="50"/>
      <c r="AD57" s="50"/>
      <c r="AE57" s="50"/>
      <c r="AF57" s="50"/>
      <c r="AG57" s="34"/>
    </row>
    <row r="58" spans="1:33">
      <c r="A58" s="2">
        <v>55</v>
      </c>
      <c r="B58" s="2" t="s">
        <v>87</v>
      </c>
      <c r="C58" s="2" t="s">
        <v>3</v>
      </c>
      <c r="D58" s="3"/>
      <c r="E58" s="13">
        <v>323.5</v>
      </c>
      <c r="F58" s="8">
        <v>124.08</v>
      </c>
      <c r="G58" s="8">
        <v>2.6219999999999999</v>
      </c>
      <c r="H58" s="8">
        <v>660</v>
      </c>
      <c r="I58" s="3">
        <v>90</v>
      </c>
      <c r="J58" s="8">
        <v>191.74</v>
      </c>
      <c r="K58" s="8">
        <v>4.3</v>
      </c>
      <c r="L58" s="3">
        <v>400</v>
      </c>
      <c r="M58" s="6">
        <v>150</v>
      </c>
      <c r="N58" s="6">
        <v>295</v>
      </c>
      <c r="O58" s="3"/>
      <c r="P58" s="6">
        <v>582.75</v>
      </c>
      <c r="Q58" s="6"/>
      <c r="R58" s="3">
        <f t="shared" si="10"/>
        <v>0.6</v>
      </c>
      <c r="S58" s="13">
        <f t="shared" si="11"/>
        <v>329.02616902616904</v>
      </c>
      <c r="T58" s="3">
        <f t="shared" si="2"/>
        <v>0.99785245470466155</v>
      </c>
      <c r="U58" s="3">
        <f t="shared" si="3"/>
        <v>47.322654462242568</v>
      </c>
      <c r="V58" s="3">
        <f t="shared" si="12"/>
        <v>80.480006131409255</v>
      </c>
      <c r="W58" s="3">
        <f t="shared" si="13"/>
        <v>249.74315789473687</v>
      </c>
      <c r="X58" s="3">
        <f t="shared" si="6"/>
        <v>188</v>
      </c>
      <c r="Y58" s="13">
        <f t="shared" si="7"/>
        <v>-693.28577642453308</v>
      </c>
      <c r="Z58" s="13">
        <f t="shared" si="8"/>
        <v>-174.68852295409187</v>
      </c>
      <c r="AA58" s="3">
        <f t="shared" si="9"/>
        <v>4.7691013599287471E-2</v>
      </c>
      <c r="AB58" s="50"/>
      <c r="AC58" s="50"/>
      <c r="AD58" s="50"/>
      <c r="AE58" s="50"/>
      <c r="AF58" s="50"/>
      <c r="AG58" s="34"/>
    </row>
    <row r="59" spans="1:33">
      <c r="A59" s="2">
        <v>56</v>
      </c>
      <c r="B59" s="2" t="s">
        <v>88</v>
      </c>
      <c r="C59" s="2" t="s">
        <v>3</v>
      </c>
      <c r="D59" s="3">
        <v>6.9480000000000004</v>
      </c>
      <c r="E59" s="13">
        <v>335.64415114479999</v>
      </c>
      <c r="F59" s="3">
        <v>126.9208</v>
      </c>
      <c r="G59" s="3">
        <v>1.7068000000000001</v>
      </c>
      <c r="H59" s="3">
        <v>332.23999999999995</v>
      </c>
      <c r="I59" s="3">
        <v>45.86</v>
      </c>
      <c r="J59" s="3">
        <v>196.00479999999999</v>
      </c>
      <c r="K59" s="3">
        <v>9.0004200000000019</v>
      </c>
      <c r="L59" s="3">
        <v>675.81114479999997</v>
      </c>
      <c r="M59" s="3">
        <v>59.44</v>
      </c>
      <c r="N59" s="3">
        <v>258</v>
      </c>
      <c r="O59" s="3">
        <v>15.440000000000001</v>
      </c>
      <c r="P59" s="3">
        <v>605.6</v>
      </c>
      <c r="Q59" s="3"/>
      <c r="R59" s="3">
        <f t="shared" si="10"/>
        <v>0.77153432032301483</v>
      </c>
      <c r="S59" s="13">
        <f t="shared" si="11"/>
        <v>323.65389696169086</v>
      </c>
      <c r="T59" s="3">
        <f t="shared" si="2"/>
        <v>0.99848917779741242</v>
      </c>
      <c r="U59" s="3">
        <f t="shared" si="3"/>
        <v>74.361846730724153</v>
      </c>
      <c r="V59" s="3">
        <f t="shared" si="12"/>
        <v>126.46462775258254</v>
      </c>
      <c r="W59" s="3">
        <f t="shared" si="13"/>
        <v>644.66942500016114</v>
      </c>
      <c r="X59" s="3">
        <f t="shared" si="6"/>
        <v>382.01541054659288</v>
      </c>
      <c r="Y59" s="13">
        <f t="shared" si="7"/>
        <v>-712.22674206176657</v>
      </c>
      <c r="Z59" s="13">
        <f t="shared" si="8"/>
        <v>-195.66188423153693</v>
      </c>
      <c r="AA59" s="3">
        <f t="shared" si="9"/>
        <v>-1.2152893561695826</v>
      </c>
      <c r="AB59" s="36">
        <v>-37.700000000000003</v>
      </c>
      <c r="AC59" s="36">
        <v>-0.8</v>
      </c>
      <c r="AD59" s="39">
        <v>0.71104999999999996</v>
      </c>
      <c r="AE59" s="36">
        <v>1.5E-5</v>
      </c>
      <c r="AF59" s="40">
        <v>14.7</v>
      </c>
      <c r="AG59" s="36">
        <v>0.1</v>
      </c>
    </row>
    <row r="60" spans="1:33">
      <c r="A60" s="2">
        <v>57</v>
      </c>
      <c r="B60" s="2" t="s">
        <v>89</v>
      </c>
      <c r="C60" s="2" t="s">
        <v>3</v>
      </c>
      <c r="D60" s="3">
        <v>7.6070000000000002</v>
      </c>
      <c r="E60" s="13">
        <v>306.47353619408</v>
      </c>
      <c r="F60" s="3">
        <v>114.378</v>
      </c>
      <c r="G60" s="3">
        <v>1.2479200000000001</v>
      </c>
      <c r="H60" s="3">
        <v>219.12</v>
      </c>
      <c r="I60" s="3">
        <v>26.880000000000003</v>
      </c>
      <c r="J60" s="3">
        <v>176.61760000000001</v>
      </c>
      <c r="K60" s="3">
        <v>12.73746</v>
      </c>
      <c r="L60" s="3">
        <v>651.23619408000013</v>
      </c>
      <c r="M60" s="3">
        <v>36.659999999999997</v>
      </c>
      <c r="N60" s="3">
        <v>183.20000000000002</v>
      </c>
      <c r="O60" s="3">
        <v>9.16</v>
      </c>
      <c r="P60" s="3">
        <v>358.46</v>
      </c>
      <c r="Q60" s="3"/>
      <c r="R60" s="3">
        <f t="shared" si="10"/>
        <v>0.7332242225859249</v>
      </c>
      <c r="S60" s="13">
        <f t="shared" si="11"/>
        <v>492.71215756290803</v>
      </c>
      <c r="T60" s="3">
        <f t="shared" si="2"/>
        <v>0.99858672312737817</v>
      </c>
      <c r="U60" s="3">
        <f t="shared" si="3"/>
        <v>91.654913776524126</v>
      </c>
      <c r="V60" s="3">
        <f t="shared" si="12"/>
        <v>155.8743503831524</v>
      </c>
      <c r="W60" s="3">
        <f t="shared" si="13"/>
        <v>941.96140925144311</v>
      </c>
      <c r="X60" s="3">
        <f t="shared" si="6"/>
        <v>521.98795180722891</v>
      </c>
      <c r="Y60" s="13">
        <f t="shared" si="7"/>
        <v>-642.26505437146568</v>
      </c>
      <c r="Z60" s="13">
        <f t="shared" si="8"/>
        <v>-180.31346906187628</v>
      </c>
      <c r="AA60" s="3">
        <f t="shared" si="9"/>
        <v>-2.2692118816286433</v>
      </c>
      <c r="AB60" s="36">
        <v>-48.9</v>
      </c>
      <c r="AC60" s="36">
        <v>-2.2999999999999998</v>
      </c>
      <c r="AD60" s="39">
        <v>0.71051399999999998</v>
      </c>
      <c r="AE60" s="36">
        <v>2.0999999999999999E-5</v>
      </c>
      <c r="AF60" s="40">
        <v>13.8</v>
      </c>
      <c r="AG60" s="36">
        <v>0.2</v>
      </c>
    </row>
    <row r="61" spans="1:33">
      <c r="A61" s="2">
        <v>58</v>
      </c>
      <c r="B61" s="2" t="s">
        <v>90</v>
      </c>
      <c r="C61" s="2" t="s">
        <v>3</v>
      </c>
      <c r="D61" s="3">
        <v>7.6210000000000004</v>
      </c>
      <c r="E61" s="13">
        <v>324.16522052312001</v>
      </c>
      <c r="F61" s="3">
        <v>121.45480000000001</v>
      </c>
      <c r="G61" s="3">
        <v>1.0202200000000001</v>
      </c>
      <c r="H61" s="3">
        <v>198.01999999999998</v>
      </c>
      <c r="I61" s="3">
        <v>23.82</v>
      </c>
      <c r="J61" s="3">
        <v>187.11840000000001</v>
      </c>
      <c r="K61" s="3">
        <v>13.4154</v>
      </c>
      <c r="L61" s="3">
        <v>362.48052312000004</v>
      </c>
      <c r="M61" s="3">
        <v>47.220000000000006</v>
      </c>
      <c r="N61" s="3">
        <v>167.6</v>
      </c>
      <c r="O61" s="3">
        <v>11.06</v>
      </c>
      <c r="P61" s="3">
        <v>338.40000000000003</v>
      </c>
      <c r="Q61" s="3"/>
      <c r="R61" s="3">
        <f t="shared" si="10"/>
        <v>0.50444726810673435</v>
      </c>
      <c r="S61" s="13">
        <f t="shared" si="11"/>
        <v>552.95035460992904</v>
      </c>
      <c r="T61" s="3">
        <f t="shared" si="2"/>
        <v>1.0008648935356592</v>
      </c>
      <c r="U61" s="3">
        <f t="shared" si="3"/>
        <v>119.0476563878379</v>
      </c>
      <c r="V61" s="3">
        <f t="shared" si="12"/>
        <v>202.46024287727724</v>
      </c>
      <c r="W61" s="3">
        <f t="shared" si="13"/>
        <v>776.55420114338051</v>
      </c>
      <c r="X61" s="3">
        <f t="shared" si="6"/>
        <v>613.3461266538734</v>
      </c>
      <c r="Y61" s="13">
        <f t="shared" si="7"/>
        <v>-692.47596346237503</v>
      </c>
      <c r="Z61" s="13">
        <f t="shared" si="8"/>
        <v>-192.7369900199601</v>
      </c>
      <c r="AA61" s="3">
        <f t="shared" si="9"/>
        <v>-2.1855667161411216</v>
      </c>
      <c r="AB61" s="50"/>
      <c r="AC61" s="50"/>
      <c r="AD61" s="50"/>
      <c r="AE61" s="50"/>
      <c r="AF61" s="50"/>
      <c r="AG61" s="34"/>
    </row>
    <row r="62" spans="1:33">
      <c r="A62" s="2">
        <v>59</v>
      </c>
      <c r="B62" s="2" t="s">
        <v>91</v>
      </c>
      <c r="C62" s="2" t="s">
        <v>3</v>
      </c>
      <c r="D62" s="3">
        <v>7.056</v>
      </c>
      <c r="E62" s="13">
        <v>257.32045265351996</v>
      </c>
      <c r="F62" s="3">
        <v>96.617199999999997</v>
      </c>
      <c r="G62" s="3">
        <v>1.2035199999999999</v>
      </c>
      <c r="H62" s="3">
        <v>771.16</v>
      </c>
      <c r="I62" s="3">
        <v>115.36</v>
      </c>
      <c r="J62" s="3">
        <v>148.846</v>
      </c>
      <c r="K62" s="3">
        <v>8.6170799999999979</v>
      </c>
      <c r="L62" s="3">
        <v>546.79265352000004</v>
      </c>
      <c r="M62" s="3">
        <v>42.1</v>
      </c>
      <c r="N62" s="3">
        <v>169.6</v>
      </c>
      <c r="O62" s="3">
        <v>32.340000000000003</v>
      </c>
      <c r="P62" s="3">
        <v>348.41999999999996</v>
      </c>
      <c r="Q62" s="3"/>
      <c r="R62" s="3">
        <f t="shared" si="10"/>
        <v>2.7401425178147267</v>
      </c>
      <c r="S62" s="13">
        <f t="shared" si="11"/>
        <v>427.20280121692218</v>
      </c>
      <c r="T62" s="3">
        <f t="shared" si="2"/>
        <v>1.0009088917839988</v>
      </c>
      <c r="U62" s="3">
        <f t="shared" si="3"/>
        <v>80.278848710449353</v>
      </c>
      <c r="V62" s="3">
        <f t="shared" si="12"/>
        <v>136.52746892282568</v>
      </c>
      <c r="W62" s="3">
        <f t="shared" si="13"/>
        <v>692.8758503903897</v>
      </c>
      <c r="X62" s="3">
        <f t="shared" si="6"/>
        <v>125.28813735152239</v>
      </c>
      <c r="Y62" s="13">
        <f t="shared" si="7"/>
        <v>-551.02461939973955</v>
      </c>
      <c r="Z62" s="13">
        <f t="shared" si="8"/>
        <v>-122.69452095808384</v>
      </c>
      <c r="AA62" s="3">
        <f t="shared" si="9"/>
        <v>-1.1725141171425049</v>
      </c>
      <c r="AB62" s="50"/>
      <c r="AC62" s="50"/>
      <c r="AD62" s="50"/>
      <c r="AE62" s="50"/>
      <c r="AF62" s="50"/>
      <c r="AG62" s="34"/>
    </row>
    <row r="63" spans="1:33">
      <c r="A63" s="2">
        <v>60</v>
      </c>
      <c r="B63" s="2" t="s">
        <v>92</v>
      </c>
      <c r="C63" s="2" t="s">
        <v>3</v>
      </c>
      <c r="D63" s="3">
        <v>7.8230000000000004</v>
      </c>
      <c r="E63" s="13">
        <v>315.86566072023999</v>
      </c>
      <c r="F63" s="3">
        <v>116.1996</v>
      </c>
      <c r="G63" s="3">
        <v>0.85239999999999994</v>
      </c>
      <c r="H63" s="3">
        <v>95.5</v>
      </c>
      <c r="I63" s="3">
        <v>19.22</v>
      </c>
      <c r="J63" s="3">
        <v>178.9496</v>
      </c>
      <c r="K63" s="3">
        <v>18.9816</v>
      </c>
      <c r="L63" s="3">
        <v>264.18072023999997</v>
      </c>
      <c r="M63" s="3">
        <v>29.04</v>
      </c>
      <c r="N63" s="3">
        <v>112.26</v>
      </c>
      <c r="O63" s="3">
        <v>6.7</v>
      </c>
      <c r="P63" s="3">
        <v>351.64</v>
      </c>
      <c r="Q63" s="3"/>
      <c r="R63" s="3">
        <f t="shared" si="10"/>
        <v>0.66184573002754821</v>
      </c>
      <c r="S63" s="13">
        <f t="shared" si="11"/>
        <v>508.9000113752702</v>
      </c>
      <c r="T63" s="3">
        <f t="shared" si="2"/>
        <v>1.0012699199922279</v>
      </c>
      <c r="U63" s="3">
        <f t="shared" si="3"/>
        <v>136.32050680431723</v>
      </c>
      <c r="V63" s="3">
        <f t="shared" si="12"/>
        <v>231.83558378369889</v>
      </c>
      <c r="W63" s="3">
        <f t="shared" si="13"/>
        <v>1208.0672031317968</v>
      </c>
      <c r="X63" s="3">
        <f t="shared" si="6"/>
        <v>1216.7497382198953</v>
      </c>
      <c r="Y63" s="13">
        <f t="shared" si="7"/>
        <v>-664.28993475424136</v>
      </c>
      <c r="Z63" s="13">
        <f t="shared" si="8"/>
        <v>-189.00730139720559</v>
      </c>
      <c r="AA63" s="3">
        <f t="shared" si="9"/>
        <v>-3.4238655137651737</v>
      </c>
      <c r="AB63" s="50"/>
      <c r="AC63" s="50"/>
      <c r="AD63" s="50"/>
      <c r="AE63" s="50"/>
      <c r="AF63" s="50"/>
      <c r="AG63" s="34"/>
    </row>
    <row r="64" spans="1:33">
      <c r="A64" s="2">
        <v>61</v>
      </c>
      <c r="B64" s="2" t="s">
        <v>93</v>
      </c>
      <c r="C64" s="2" t="s">
        <v>3</v>
      </c>
      <c r="D64" s="3">
        <v>7.5060000000000002</v>
      </c>
      <c r="E64" s="13">
        <v>321.75987153904003</v>
      </c>
      <c r="F64" s="3">
        <v>119.44760000000001</v>
      </c>
      <c r="G64" s="3">
        <v>1.41842</v>
      </c>
      <c r="H64" s="3">
        <v>186.84</v>
      </c>
      <c r="I64" s="3">
        <v>26.840000000000003</v>
      </c>
      <c r="J64" s="3">
        <v>183.64880000000002</v>
      </c>
      <c r="K64" s="3">
        <v>15.955199999999998</v>
      </c>
      <c r="L64" s="3">
        <v>479.21153904000005</v>
      </c>
      <c r="M64" s="3">
        <v>41.02</v>
      </c>
      <c r="N64" s="3">
        <v>191.6</v>
      </c>
      <c r="O64" s="3">
        <v>8.379999999999999</v>
      </c>
      <c r="P64" s="3">
        <v>346.98</v>
      </c>
      <c r="Q64" s="3"/>
      <c r="R64" s="3">
        <f t="shared" si="10"/>
        <v>0.6543149683081424</v>
      </c>
      <c r="S64" s="13">
        <f t="shared" si="11"/>
        <v>529.27776817107622</v>
      </c>
      <c r="T64" s="3">
        <f t="shared" si="2"/>
        <v>1.00292071460814</v>
      </c>
      <c r="U64" s="3">
        <f t="shared" si="3"/>
        <v>84.211728543026751</v>
      </c>
      <c r="V64" s="3">
        <f t="shared" si="12"/>
        <v>143.21598199625157</v>
      </c>
      <c r="W64" s="3">
        <f t="shared" si="13"/>
        <v>879.15377491199297</v>
      </c>
      <c r="X64" s="3">
        <f t="shared" si="6"/>
        <v>639.30421751231006</v>
      </c>
      <c r="Y64" s="13">
        <f t="shared" si="7"/>
        <v>-690.28607220530671</v>
      </c>
      <c r="Z64" s="13">
        <f t="shared" si="8"/>
        <v>-189.53787225548905</v>
      </c>
      <c r="AA64" s="3">
        <f t="shared" si="9"/>
        <v>-2.530401729206337</v>
      </c>
      <c r="AB64" s="50"/>
      <c r="AC64" s="50"/>
      <c r="AD64" s="50"/>
      <c r="AE64" s="50"/>
      <c r="AF64" s="50"/>
      <c r="AG64" s="34"/>
    </row>
    <row r="65" spans="1:33">
      <c r="A65" s="2">
        <v>62</v>
      </c>
      <c r="B65" s="2" t="s">
        <v>94</v>
      </c>
      <c r="C65" s="2" t="s">
        <v>3</v>
      </c>
      <c r="D65" s="3">
        <v>7.9850000000000003</v>
      </c>
      <c r="E65" s="13">
        <v>296.37442727823998</v>
      </c>
      <c r="F65" s="3">
        <v>109.0376</v>
      </c>
      <c r="G65" s="3">
        <v>0.60939999999999994</v>
      </c>
      <c r="H65" s="3">
        <v>27.86</v>
      </c>
      <c r="I65" s="3">
        <v>47.06</v>
      </c>
      <c r="J65" s="3">
        <v>167.50399999999999</v>
      </c>
      <c r="K65" s="3">
        <v>18.72</v>
      </c>
      <c r="L65" s="3">
        <v>110.58727823999999</v>
      </c>
      <c r="M65" s="3">
        <v>27.040000000000003</v>
      </c>
      <c r="N65" s="3">
        <v>85.72</v>
      </c>
      <c r="O65" s="3">
        <v>1.54</v>
      </c>
      <c r="P65" s="3">
        <v>201.26000000000002</v>
      </c>
      <c r="Q65" s="3"/>
      <c r="R65" s="3">
        <f t="shared" si="10"/>
        <v>1.7403846153846152</v>
      </c>
      <c r="S65" s="13">
        <f t="shared" si="11"/>
        <v>832.27665706051869</v>
      </c>
      <c r="T65" s="3">
        <f t="shared" si="2"/>
        <v>1.0037564975174122</v>
      </c>
      <c r="U65" s="3">
        <f t="shared" si="3"/>
        <v>178.92615687561536</v>
      </c>
      <c r="V65" s="3">
        <f t="shared" si="12"/>
        <v>304.29354325227808</v>
      </c>
      <c r="W65" s="3">
        <f t="shared" si="13"/>
        <v>1217.4543048045068</v>
      </c>
      <c r="X65" s="3">
        <f t="shared" si="6"/>
        <v>3913.7688442211056</v>
      </c>
      <c r="Y65" s="13">
        <f t="shared" si="7"/>
        <v>-633.55128316659409</v>
      </c>
      <c r="Z65" s="13">
        <f t="shared" si="8"/>
        <v>-179.98886227544909</v>
      </c>
      <c r="AA65" s="3">
        <f t="shared" si="9"/>
        <v>-3.5305105400365426</v>
      </c>
      <c r="AB65" s="50"/>
      <c r="AC65" s="50"/>
      <c r="AD65" s="50"/>
      <c r="AE65" s="50"/>
      <c r="AF65" s="50"/>
      <c r="AG65" s="34"/>
    </row>
    <row r="66" spans="1:33">
      <c r="A66" s="2">
        <v>63</v>
      </c>
      <c r="B66" s="2" t="s">
        <v>95</v>
      </c>
      <c r="C66" s="2" t="s">
        <v>3</v>
      </c>
      <c r="D66" s="3"/>
      <c r="E66" s="13">
        <v>220.7</v>
      </c>
      <c r="F66" s="8">
        <v>84.62</v>
      </c>
      <c r="G66" s="8">
        <v>1.1782999999999999</v>
      </c>
      <c r="H66" s="8">
        <v>700</v>
      </c>
      <c r="I66" s="3">
        <v>130</v>
      </c>
      <c r="J66" s="8">
        <v>129.87</v>
      </c>
      <c r="K66" s="8">
        <v>4.34</v>
      </c>
      <c r="L66" s="3">
        <v>150</v>
      </c>
      <c r="M66" s="5">
        <v>106.25</v>
      </c>
      <c r="N66" s="5">
        <v>140.35</v>
      </c>
      <c r="O66" s="3"/>
      <c r="P66" s="5">
        <v>347.57</v>
      </c>
      <c r="Q66" s="5"/>
      <c r="R66" s="3">
        <f t="shared" si="10"/>
        <v>1.223529411764706</v>
      </c>
      <c r="S66" s="13">
        <f t="shared" si="11"/>
        <v>373.65135080703169</v>
      </c>
      <c r="T66" s="3">
        <f t="shared" si="2"/>
        <v>1.0047116745681339</v>
      </c>
      <c r="U66" s="3">
        <f t="shared" si="3"/>
        <v>71.81532716625648</v>
      </c>
      <c r="V66" s="3">
        <f t="shared" si="12"/>
        <v>122.13384976704855</v>
      </c>
      <c r="W66" s="3">
        <f t="shared" si="13"/>
        <v>240.45131438221225</v>
      </c>
      <c r="X66" s="3">
        <f t="shared" si="6"/>
        <v>120.88571428571429</v>
      </c>
      <c r="Y66" s="13">
        <f t="shared" si="7"/>
        <v>-494.70726402783851</v>
      </c>
      <c r="Z66" s="13">
        <f t="shared" si="8"/>
        <v>-105.69755489021956</v>
      </c>
      <c r="AA66" s="3">
        <f t="shared" si="9"/>
        <v>5.3168849892337514E-2</v>
      </c>
      <c r="AB66" s="50"/>
      <c r="AC66" s="50"/>
      <c r="AD66" s="50"/>
      <c r="AE66" s="50"/>
      <c r="AF66" s="50"/>
      <c r="AG66" s="34"/>
    </row>
    <row r="67" spans="1:33">
      <c r="A67" s="2">
        <v>64</v>
      </c>
      <c r="B67" s="2" t="s">
        <v>96</v>
      </c>
      <c r="C67" s="2" t="s">
        <v>3</v>
      </c>
      <c r="D67" s="3"/>
      <c r="E67" s="13">
        <v>245.8</v>
      </c>
      <c r="F67" s="8">
        <v>94.56</v>
      </c>
      <c r="G67" s="8">
        <v>0.57999999999999996</v>
      </c>
      <c r="H67" s="8">
        <v>690</v>
      </c>
      <c r="I67" s="3">
        <v>260</v>
      </c>
      <c r="J67" s="8">
        <v>145</v>
      </c>
      <c r="K67" s="8">
        <v>4.16</v>
      </c>
      <c r="L67" s="3">
        <v>430</v>
      </c>
      <c r="M67" s="5">
        <v>81</v>
      </c>
      <c r="N67" s="5">
        <v>64.2</v>
      </c>
      <c r="O67" s="3"/>
      <c r="P67" s="5">
        <v>402</v>
      </c>
      <c r="Q67" s="5"/>
      <c r="R67" s="3">
        <f t="shared" si="10"/>
        <v>3.2098765432098766</v>
      </c>
      <c r="S67" s="13">
        <f t="shared" si="11"/>
        <v>360.69651741293535</v>
      </c>
      <c r="T67" s="3">
        <f t="shared" si="2"/>
        <v>1.0055802372845768</v>
      </c>
      <c r="U67" s="3">
        <f t="shared" si="3"/>
        <v>163.0344827586207</v>
      </c>
      <c r="V67" s="3">
        <f t="shared" si="12"/>
        <v>277.26712123711968</v>
      </c>
      <c r="W67" s="3">
        <f t="shared" si="13"/>
        <v>352.45649477228426</v>
      </c>
      <c r="X67" s="3">
        <f t="shared" si="6"/>
        <v>137.04347826086956</v>
      </c>
      <c r="Y67" s="13">
        <f t="shared" si="7"/>
        <v>-555.89386689865228</v>
      </c>
      <c r="Z67" s="13">
        <f t="shared" si="8"/>
        <v>-122.57984031936128</v>
      </c>
      <c r="AA67" s="3">
        <f t="shared" si="9"/>
        <v>4.9278006596794405E-2</v>
      </c>
      <c r="AB67" s="50"/>
      <c r="AC67" s="50"/>
      <c r="AD67" s="50"/>
      <c r="AE67" s="50"/>
      <c r="AF67" s="50"/>
      <c r="AG67" s="34"/>
    </row>
    <row r="68" spans="1:33">
      <c r="A68" s="2">
        <v>65</v>
      </c>
      <c r="B68" s="2" t="s">
        <v>97</v>
      </c>
      <c r="C68" s="2" t="s">
        <v>3</v>
      </c>
      <c r="D68" s="3"/>
      <c r="E68" s="13">
        <v>315.60000000000002</v>
      </c>
      <c r="F68" s="7">
        <v>121.02</v>
      </c>
      <c r="G68" s="7">
        <v>1.9330000000000001</v>
      </c>
      <c r="H68" s="7">
        <v>720</v>
      </c>
      <c r="I68" s="3">
        <v>230</v>
      </c>
      <c r="J68" s="7">
        <v>185.11</v>
      </c>
      <c r="K68" s="7">
        <v>6.31</v>
      </c>
      <c r="L68" s="3">
        <v>1020</v>
      </c>
      <c r="M68" s="6">
        <v>57.5</v>
      </c>
      <c r="N68" s="6">
        <v>142</v>
      </c>
      <c r="O68" s="3"/>
      <c r="P68" s="6">
        <v>437.2</v>
      </c>
      <c r="Q68" s="6"/>
      <c r="R68" s="3">
        <f t="shared" ref="R68:R102" si="14">I68/M68</f>
        <v>4</v>
      </c>
      <c r="S68" s="13">
        <f t="shared" ref="S68:S102" si="15">J68*1000/P68</f>
        <v>423.39890210430008</v>
      </c>
      <c r="T68" s="3">
        <f t="shared" ref="T68:T131" si="16">F68/22.99/J68*35.45</f>
        <v>1.0081021385330553</v>
      </c>
      <c r="U68" s="3">
        <f t="shared" ref="U68:U131" si="17">F68/G68</f>
        <v>62.60734609415416</v>
      </c>
      <c r="V68" s="3">
        <f t="shared" ref="V68:V102" si="18">F68/22.99/G68*39.0983</f>
        <v>106.47415397099033</v>
      </c>
      <c r="W68" s="3">
        <f t="shared" ref="W68:W102" si="19">F68*1000/22.99/M68*6.941</f>
        <v>635.43682130226762</v>
      </c>
      <c r="X68" s="3">
        <f t="shared" ref="X68:X131" si="20">F68/H68*1000</f>
        <v>168.08333333333334</v>
      </c>
      <c r="Y68" s="13">
        <f t="shared" ref="Y68:Y131" si="21">(0.564*J68*1000-F68*1000)/22.99</f>
        <v>-722.8342757720751</v>
      </c>
      <c r="Z68" s="13">
        <f t="shared" ref="Z68:Z131" si="22">(H68-0.0217*J68*1000)*2/40.08</f>
        <v>-164.51531936127748</v>
      </c>
      <c r="AA68" s="3">
        <f t="shared" ref="AA68:AA131" si="23">((F68/23+G68/39+H68/1000/40*2+I68/1000/24*2)-(J68/35.5+K68/96*2+L68/61/1000))/((F68/23+G68/39+H68/1000/40*2+I68/1000/24*2)+(J68/35.5+K68/96*2+L68/61/1000))*100</f>
        <v>3.6574255907492768E-2</v>
      </c>
      <c r="AB68" s="50"/>
      <c r="AC68" s="50"/>
      <c r="AD68" s="50"/>
      <c r="AE68" s="50"/>
      <c r="AF68" s="50"/>
      <c r="AG68" s="34"/>
    </row>
    <row r="69" spans="1:33">
      <c r="A69" s="2">
        <v>66</v>
      </c>
      <c r="B69" s="2" t="s">
        <v>98</v>
      </c>
      <c r="C69" s="2" t="s">
        <v>3</v>
      </c>
      <c r="D69" s="3"/>
      <c r="E69" s="13">
        <v>324.3</v>
      </c>
      <c r="F69" s="8">
        <v>125.13</v>
      </c>
      <c r="G69" s="8">
        <v>1.9330000000000001</v>
      </c>
      <c r="H69" s="8">
        <v>290</v>
      </c>
      <c r="I69" s="3">
        <v>60</v>
      </c>
      <c r="J69" s="8">
        <v>190.05</v>
      </c>
      <c r="K69" s="8">
        <v>6.84</v>
      </c>
      <c r="L69" s="3">
        <v>580</v>
      </c>
      <c r="M69" s="6">
        <v>54.5</v>
      </c>
      <c r="N69" s="6">
        <v>158</v>
      </c>
      <c r="O69" s="3"/>
      <c r="P69" s="6">
        <v>585.79999999999995</v>
      </c>
      <c r="Q69" s="6"/>
      <c r="R69" s="3">
        <f t="shared" si="14"/>
        <v>1.1009174311926606</v>
      </c>
      <c r="S69" s="13">
        <f t="shared" si="15"/>
        <v>324.42813246841928</v>
      </c>
      <c r="T69" s="3">
        <f t="shared" si="16"/>
        <v>1.015244952250953</v>
      </c>
      <c r="U69" s="3">
        <f t="shared" si="17"/>
        <v>64.733574754267977</v>
      </c>
      <c r="V69" s="3">
        <f t="shared" si="18"/>
        <v>110.09015771269229</v>
      </c>
      <c r="W69" s="3">
        <f t="shared" si="19"/>
        <v>693.18317896492692</v>
      </c>
      <c r="X69" s="3">
        <f t="shared" si="20"/>
        <v>431.48275862068965</v>
      </c>
      <c r="Y69" s="13">
        <f t="shared" si="21"/>
        <v>-780.41757285776441</v>
      </c>
      <c r="Z69" s="13">
        <f t="shared" si="22"/>
        <v>-191.32160678642717</v>
      </c>
      <c r="AA69" s="3">
        <f t="shared" si="23"/>
        <v>3.6037689742853582E-2</v>
      </c>
      <c r="AB69" s="50"/>
      <c r="AC69" s="50"/>
      <c r="AD69" s="50"/>
      <c r="AE69" s="50"/>
      <c r="AF69" s="50"/>
      <c r="AG69" s="34"/>
    </row>
    <row r="70" spans="1:33">
      <c r="A70" s="2">
        <v>67</v>
      </c>
      <c r="B70" s="2" t="s">
        <v>99</v>
      </c>
      <c r="C70" s="2" t="s">
        <v>3</v>
      </c>
      <c r="D70" s="3">
        <v>7.8209999999999997</v>
      </c>
      <c r="E70" s="13">
        <v>281.07387455647995</v>
      </c>
      <c r="F70" s="3">
        <v>103.17319999999999</v>
      </c>
      <c r="G70" s="3">
        <v>0.90730000000000011</v>
      </c>
      <c r="H70" s="3">
        <v>225.27999999999997</v>
      </c>
      <c r="I70" s="3">
        <v>86.64</v>
      </c>
      <c r="J70" s="3">
        <v>156.60319999999999</v>
      </c>
      <c r="K70" s="3">
        <v>19.492800000000003</v>
      </c>
      <c r="L70" s="3">
        <v>221.17455647999998</v>
      </c>
      <c r="M70" s="3">
        <v>28.72</v>
      </c>
      <c r="N70" s="3">
        <v>105.58</v>
      </c>
      <c r="O70" s="3">
        <v>8.32</v>
      </c>
      <c r="P70" s="3">
        <v>219.26</v>
      </c>
      <c r="Q70" s="3"/>
      <c r="R70" s="3">
        <f t="shared" si="14"/>
        <v>3.0167130919220058</v>
      </c>
      <c r="S70" s="13">
        <f t="shared" si="15"/>
        <v>714.23515461096406</v>
      </c>
      <c r="T70" s="3">
        <f t="shared" si="16"/>
        <v>1.0158826352804535</v>
      </c>
      <c r="U70" s="3">
        <f t="shared" si="17"/>
        <v>113.7145376391491</v>
      </c>
      <c r="V70" s="3">
        <f t="shared" si="18"/>
        <v>193.3903917780228</v>
      </c>
      <c r="W70" s="3">
        <f t="shared" si="19"/>
        <v>1084.5898561927736</v>
      </c>
      <c r="X70" s="3">
        <f t="shared" si="20"/>
        <v>457.97762784090912</v>
      </c>
      <c r="Y70" s="13">
        <f t="shared" si="21"/>
        <v>-645.88930839495458</v>
      </c>
      <c r="Z70" s="13">
        <f t="shared" si="22"/>
        <v>-158.33380439121757</v>
      </c>
      <c r="AA70" s="3">
        <f t="shared" si="23"/>
        <v>-3.139972090460537</v>
      </c>
      <c r="AB70" s="50"/>
      <c r="AC70" s="50"/>
      <c r="AD70" s="50"/>
      <c r="AE70" s="50"/>
      <c r="AF70" s="50"/>
      <c r="AG70" s="34"/>
    </row>
    <row r="71" spans="1:33">
      <c r="A71" s="2">
        <v>68</v>
      </c>
      <c r="B71" s="2" t="s">
        <v>100</v>
      </c>
      <c r="C71" s="2" t="s">
        <v>3</v>
      </c>
      <c r="D71" s="3">
        <v>6.9889999999999999</v>
      </c>
      <c r="E71" s="13">
        <v>228.10203213039995</v>
      </c>
      <c r="F71" s="3">
        <v>87.509199999999993</v>
      </c>
      <c r="G71" s="3">
        <v>1.39384</v>
      </c>
      <c r="H71" s="3">
        <v>774.12000000000012</v>
      </c>
      <c r="I71" s="3">
        <v>106.32</v>
      </c>
      <c r="J71" s="3">
        <v>132.74079999999998</v>
      </c>
      <c r="K71" s="3">
        <v>5.0413800000000002</v>
      </c>
      <c r="L71" s="3">
        <v>184.3121304</v>
      </c>
      <c r="M71" s="3">
        <v>27.12</v>
      </c>
      <c r="N71" s="3">
        <v>76.599999999999994</v>
      </c>
      <c r="O71" s="3">
        <v>48.86</v>
      </c>
      <c r="P71" s="3">
        <v>191.22</v>
      </c>
      <c r="Q71" s="3"/>
      <c r="R71" s="3">
        <f t="shared" si="14"/>
        <v>3.9203539823008846</v>
      </c>
      <c r="S71" s="13">
        <f t="shared" si="15"/>
        <v>694.17843321828252</v>
      </c>
      <c r="T71" s="3">
        <f t="shared" si="16"/>
        <v>1.0165448655303073</v>
      </c>
      <c r="U71" s="3">
        <f t="shared" si="17"/>
        <v>62.782815818171379</v>
      </c>
      <c r="V71" s="3">
        <f t="shared" si="18"/>
        <v>106.77256927810397</v>
      </c>
      <c r="W71" s="3">
        <f t="shared" si="19"/>
        <v>974.19770363156488</v>
      </c>
      <c r="X71" s="3">
        <f t="shared" si="20"/>
        <v>113.04345579496716</v>
      </c>
      <c r="Y71" s="13">
        <f t="shared" si="21"/>
        <v>-549.95166594171451</v>
      </c>
      <c r="Z71" s="13">
        <f t="shared" si="22"/>
        <v>-105.10755289421157</v>
      </c>
      <c r="AA71" s="3">
        <f t="shared" si="23"/>
        <v>0.52778416117877669</v>
      </c>
      <c r="AB71" s="50"/>
      <c r="AC71" s="50"/>
      <c r="AD71" s="50"/>
      <c r="AE71" s="50"/>
      <c r="AF71" s="50"/>
      <c r="AG71" s="34"/>
    </row>
    <row r="72" spans="1:33">
      <c r="A72" s="2">
        <v>69</v>
      </c>
      <c r="B72" s="2" t="s">
        <v>101</v>
      </c>
      <c r="C72" s="2" t="s">
        <v>3</v>
      </c>
      <c r="D72" s="3">
        <v>7.7990000000000004</v>
      </c>
      <c r="E72" s="13">
        <v>346.96893435935999</v>
      </c>
      <c r="F72" s="3">
        <v>129.04519999999999</v>
      </c>
      <c r="G72" s="3">
        <v>0.70146000000000008</v>
      </c>
      <c r="H72" s="3">
        <v>114</v>
      </c>
      <c r="I72" s="3">
        <v>66.959999999999994</v>
      </c>
      <c r="J72" s="3">
        <v>195.54040000000001</v>
      </c>
      <c r="K72" s="3">
        <v>20.883600000000001</v>
      </c>
      <c r="L72" s="3">
        <v>319.47435935999999</v>
      </c>
      <c r="M72" s="3">
        <v>22.82</v>
      </c>
      <c r="N72" s="3">
        <v>81.22</v>
      </c>
      <c r="O72" s="3">
        <v>5.44</v>
      </c>
      <c r="P72" s="3">
        <v>184.84000000000003</v>
      </c>
      <c r="Q72" s="3"/>
      <c r="R72" s="3">
        <f t="shared" si="14"/>
        <v>2.9342681858019279</v>
      </c>
      <c r="S72" s="13">
        <f t="shared" si="15"/>
        <v>1057.8900670850462</v>
      </c>
      <c r="T72" s="3">
        <f t="shared" si="16"/>
        <v>1.0176129475096602</v>
      </c>
      <c r="U72" s="3">
        <f t="shared" si="17"/>
        <v>183.96658398198042</v>
      </c>
      <c r="V72" s="3">
        <f t="shared" si="18"/>
        <v>312.86562377132083</v>
      </c>
      <c r="W72" s="3">
        <f t="shared" si="19"/>
        <v>1707.2978290679291</v>
      </c>
      <c r="X72" s="3">
        <f t="shared" si="20"/>
        <v>1131.9754385964911</v>
      </c>
      <c r="Y72" s="13">
        <f t="shared" si="21"/>
        <v>-816.02498477598999</v>
      </c>
      <c r="Z72" s="13">
        <f t="shared" si="22"/>
        <v>-206.04923552894215</v>
      </c>
      <c r="AA72" s="3">
        <f t="shared" si="23"/>
        <v>-2.6627059925686609</v>
      </c>
      <c r="AB72" s="36">
        <v>-55.2</v>
      </c>
      <c r="AC72" s="36">
        <v>-4</v>
      </c>
      <c r="AD72" s="39">
        <v>0.71034900000000001</v>
      </c>
      <c r="AE72" s="36">
        <v>9.0000000000000002E-6</v>
      </c>
      <c r="AF72" s="50"/>
      <c r="AG72" s="34"/>
    </row>
    <row r="73" spans="1:33">
      <c r="A73" s="2">
        <v>70</v>
      </c>
      <c r="B73" s="2" t="s">
        <v>102</v>
      </c>
      <c r="C73" s="2" t="s">
        <v>3</v>
      </c>
      <c r="D73" s="3"/>
      <c r="E73" s="13">
        <v>163.80000000000001</v>
      </c>
      <c r="F73" s="7">
        <v>63.36</v>
      </c>
      <c r="G73" s="7">
        <v>0.48199999999999998</v>
      </c>
      <c r="H73" s="7">
        <v>190</v>
      </c>
      <c r="I73" s="3">
        <v>100</v>
      </c>
      <c r="J73" s="7">
        <v>95.98</v>
      </c>
      <c r="K73" s="7">
        <v>3.37</v>
      </c>
      <c r="L73" s="3">
        <v>510</v>
      </c>
      <c r="M73" s="5">
        <v>50</v>
      </c>
      <c r="N73" s="5">
        <v>28</v>
      </c>
      <c r="O73" s="3"/>
      <c r="P73" s="5">
        <v>282</v>
      </c>
      <c r="Q73" s="5"/>
      <c r="R73" s="3">
        <f t="shared" si="14"/>
        <v>2</v>
      </c>
      <c r="S73" s="13">
        <f t="shared" si="15"/>
        <v>340.35460992907804</v>
      </c>
      <c r="T73" s="3">
        <f t="shared" si="16"/>
        <v>1.0179154149937537</v>
      </c>
      <c r="U73" s="3">
        <f t="shared" si="17"/>
        <v>131.45228215767636</v>
      </c>
      <c r="V73" s="3">
        <f t="shared" si="18"/>
        <v>223.55636204808516</v>
      </c>
      <c r="W73" s="3">
        <f t="shared" si="19"/>
        <v>382.58526315789476</v>
      </c>
      <c r="X73" s="3">
        <f t="shared" si="20"/>
        <v>333.4736842105263</v>
      </c>
      <c r="Y73" s="13">
        <f t="shared" si="21"/>
        <v>-401.36059156154846</v>
      </c>
      <c r="Z73" s="13">
        <f t="shared" si="22"/>
        <v>-94.449401197604814</v>
      </c>
      <c r="AA73" s="3">
        <f t="shared" si="23"/>
        <v>4.9287839293472142E-2</v>
      </c>
      <c r="AB73" s="50"/>
      <c r="AC73" s="50"/>
      <c r="AD73" s="50"/>
      <c r="AE73" s="50"/>
      <c r="AF73" s="50"/>
      <c r="AG73" s="34"/>
    </row>
    <row r="74" spans="1:33">
      <c r="A74" s="2">
        <v>71</v>
      </c>
      <c r="B74" s="2" t="s">
        <v>103</v>
      </c>
      <c r="C74" s="2" t="s">
        <v>3</v>
      </c>
      <c r="D74" s="3"/>
      <c r="E74" s="13">
        <v>330.1</v>
      </c>
      <c r="F74" s="7">
        <v>126.06</v>
      </c>
      <c r="G74" s="7">
        <v>3.7</v>
      </c>
      <c r="H74" s="7">
        <v>290</v>
      </c>
      <c r="I74" s="3">
        <v>60</v>
      </c>
      <c r="J74" s="7">
        <v>190.46</v>
      </c>
      <c r="K74" s="7">
        <v>10.08</v>
      </c>
      <c r="L74" s="3">
        <v>940</v>
      </c>
      <c r="M74" s="5">
        <v>25.53</v>
      </c>
      <c r="N74" s="5">
        <v>124.31</v>
      </c>
      <c r="O74" s="3"/>
      <c r="P74" s="5">
        <v>369.65</v>
      </c>
      <c r="Q74" s="5"/>
      <c r="R74" s="3">
        <f t="shared" si="14"/>
        <v>2.3501762632197414</v>
      </c>
      <c r="S74" s="13">
        <f t="shared" si="15"/>
        <v>515.2441498715001</v>
      </c>
      <c r="T74" s="3">
        <f t="shared" si="16"/>
        <v>1.0205887835394241</v>
      </c>
      <c r="U74" s="3">
        <f t="shared" si="17"/>
        <v>34.070270270270271</v>
      </c>
      <c r="V74" s="3">
        <f t="shared" si="18"/>
        <v>57.942133454028195</v>
      </c>
      <c r="W74" s="3">
        <f t="shared" si="19"/>
        <v>1490.7662811552973</v>
      </c>
      <c r="X74" s="3">
        <f t="shared" si="20"/>
        <v>434.68965517241384</v>
      </c>
      <c r="Y74" s="13">
        <f t="shared" si="21"/>
        <v>-810.81165724227981</v>
      </c>
      <c r="Z74" s="13">
        <f t="shared" si="22"/>
        <v>-191.76556886227544</v>
      </c>
      <c r="AA74" s="3">
        <f t="shared" si="23"/>
        <v>4.2564097790927728E-2</v>
      </c>
      <c r="AB74" s="50"/>
      <c r="AC74" s="50"/>
      <c r="AD74" s="50"/>
      <c r="AE74" s="50"/>
      <c r="AF74" s="50"/>
      <c r="AG74" s="34"/>
    </row>
    <row r="75" spans="1:33">
      <c r="A75" s="2">
        <v>72</v>
      </c>
      <c r="B75" s="2" t="s">
        <v>104</v>
      </c>
      <c r="C75" s="2" t="s">
        <v>3</v>
      </c>
      <c r="D75" s="3"/>
      <c r="E75" s="13">
        <v>306.7</v>
      </c>
      <c r="F75" s="7">
        <v>118.66</v>
      </c>
      <c r="G75" s="7">
        <v>0.93400000000000005</v>
      </c>
      <c r="H75" s="7">
        <v>370</v>
      </c>
      <c r="I75" s="3">
        <v>100</v>
      </c>
      <c r="J75" s="7">
        <v>179.08</v>
      </c>
      <c r="K75" s="7">
        <v>7.17</v>
      </c>
      <c r="L75" s="3">
        <v>690</v>
      </c>
      <c r="M75" s="6">
        <v>65</v>
      </c>
      <c r="N75" s="6">
        <v>144</v>
      </c>
      <c r="O75" s="3"/>
      <c r="P75" s="6">
        <v>396.8</v>
      </c>
      <c r="Q75" s="6"/>
      <c r="R75" s="3">
        <f t="shared" si="14"/>
        <v>1.5384615384615385</v>
      </c>
      <c r="S75" s="13">
        <f t="shared" si="15"/>
        <v>451.31048387096774</v>
      </c>
      <c r="T75" s="3">
        <f t="shared" si="16"/>
        <v>1.0217261916617368</v>
      </c>
      <c r="U75" s="3">
        <f t="shared" si="17"/>
        <v>127.04496788008564</v>
      </c>
      <c r="V75" s="3">
        <f t="shared" si="18"/>
        <v>216.06099467881484</v>
      </c>
      <c r="W75" s="3">
        <f t="shared" si="19"/>
        <v>551.15539197644455</v>
      </c>
      <c r="X75" s="3">
        <f t="shared" si="20"/>
        <v>320.70270270270265</v>
      </c>
      <c r="Y75" s="13">
        <f t="shared" si="21"/>
        <v>-768.11135276207074</v>
      </c>
      <c r="Z75" s="13">
        <f t="shared" si="22"/>
        <v>-175.45089820359283</v>
      </c>
      <c r="AA75" s="3">
        <f t="shared" si="23"/>
        <v>4.5308884994675808E-2</v>
      </c>
      <c r="AB75" s="50"/>
      <c r="AC75" s="50"/>
      <c r="AD75" s="50"/>
      <c r="AE75" s="50"/>
      <c r="AF75" s="50"/>
      <c r="AG75" s="34"/>
    </row>
    <row r="76" spans="1:33">
      <c r="A76" s="2">
        <v>73</v>
      </c>
      <c r="B76" s="2" t="s">
        <v>105</v>
      </c>
      <c r="C76" s="2" t="s">
        <v>3</v>
      </c>
      <c r="D76" s="3">
        <v>7.9630000000000001</v>
      </c>
      <c r="E76" s="13">
        <v>312.0586343593601</v>
      </c>
      <c r="F76" s="3">
        <v>114.55920000000002</v>
      </c>
      <c r="G76" s="3">
        <v>0.59333999999999998</v>
      </c>
      <c r="H76" s="3">
        <v>53.56</v>
      </c>
      <c r="I76" s="3">
        <v>94.22</v>
      </c>
      <c r="J76" s="3">
        <v>172.60640000000001</v>
      </c>
      <c r="K76" s="3">
        <v>23.500799999999998</v>
      </c>
      <c r="L76" s="3">
        <v>319.47435935999999</v>
      </c>
      <c r="M76" s="3">
        <v>21.8</v>
      </c>
      <c r="N76" s="3">
        <v>69.64</v>
      </c>
      <c r="O76" s="3">
        <v>2.92</v>
      </c>
      <c r="P76" s="3">
        <v>235.12</v>
      </c>
      <c r="Q76" s="3"/>
      <c r="R76" s="3">
        <f t="shared" si="14"/>
        <v>4.3220183486238533</v>
      </c>
      <c r="S76" s="13">
        <f t="shared" si="15"/>
        <v>734.12044913235786</v>
      </c>
      <c r="T76" s="3">
        <f t="shared" si="16"/>
        <v>1.0234116247094152</v>
      </c>
      <c r="U76" s="3">
        <f t="shared" si="17"/>
        <v>193.0751339872586</v>
      </c>
      <c r="V76" s="3">
        <f t="shared" si="18"/>
        <v>328.35622058173266</v>
      </c>
      <c r="W76" s="3">
        <f t="shared" si="19"/>
        <v>1586.5601861200125</v>
      </c>
      <c r="X76" s="3">
        <f t="shared" si="20"/>
        <v>2138.8946975354743</v>
      </c>
      <c r="Y76" s="13">
        <f t="shared" si="21"/>
        <v>-748.55112657677353</v>
      </c>
      <c r="Z76" s="13">
        <f t="shared" si="22"/>
        <v>-184.2314810379242</v>
      </c>
      <c r="AA76" s="3">
        <f t="shared" si="23"/>
        <v>-3.3811821586677668</v>
      </c>
      <c r="AB76" s="50"/>
      <c r="AC76" s="50"/>
      <c r="AD76" s="50"/>
      <c r="AE76" s="50"/>
      <c r="AF76" s="50"/>
      <c r="AG76" s="34"/>
    </row>
    <row r="77" spans="1:33">
      <c r="A77" s="2">
        <v>74</v>
      </c>
      <c r="B77" s="2" t="s">
        <v>106</v>
      </c>
      <c r="C77" s="2" t="s">
        <v>3</v>
      </c>
      <c r="D77" s="3"/>
      <c r="E77" s="13">
        <v>267.5</v>
      </c>
      <c r="F77" s="7">
        <v>103.17</v>
      </c>
      <c r="G77" s="7">
        <v>0.65</v>
      </c>
      <c r="H77" s="7">
        <v>10</v>
      </c>
      <c r="I77" s="3">
        <v>130</v>
      </c>
      <c r="J77" s="7">
        <v>155</v>
      </c>
      <c r="K77" s="7">
        <v>7.65</v>
      </c>
      <c r="L77" s="3">
        <v>650</v>
      </c>
      <c r="M77" s="7">
        <v>60</v>
      </c>
      <c r="N77" s="7">
        <v>105</v>
      </c>
      <c r="O77" s="3"/>
      <c r="P77" s="7">
        <v>213.3</v>
      </c>
      <c r="Q77" s="7"/>
      <c r="R77" s="3">
        <f t="shared" si="14"/>
        <v>2.1666666666666665</v>
      </c>
      <c r="S77" s="13">
        <f t="shared" si="15"/>
        <v>726.67604313173933</v>
      </c>
      <c r="T77" s="3">
        <f t="shared" si="16"/>
        <v>1.0263583044521463</v>
      </c>
      <c r="U77" s="3">
        <f t="shared" si="17"/>
        <v>158.72307692307692</v>
      </c>
      <c r="V77" s="3">
        <f t="shared" si="18"/>
        <v>269.93486204704391</v>
      </c>
      <c r="W77" s="3">
        <f t="shared" si="19"/>
        <v>519.14090909090908</v>
      </c>
      <c r="X77" s="3">
        <f t="shared" si="20"/>
        <v>10317</v>
      </c>
      <c r="Y77" s="13">
        <f t="shared" si="21"/>
        <v>-685.08046976946571</v>
      </c>
      <c r="Z77" s="13">
        <f t="shared" si="22"/>
        <v>-167.34031936127747</v>
      </c>
      <c r="AA77" s="3">
        <f t="shared" si="23"/>
        <v>-0.24945907187926875</v>
      </c>
      <c r="AB77" s="50"/>
      <c r="AC77" s="50"/>
      <c r="AD77" s="50"/>
      <c r="AE77" s="50"/>
      <c r="AF77" s="50"/>
      <c r="AG77" s="34"/>
    </row>
    <row r="78" spans="1:33">
      <c r="A78" s="2">
        <v>75</v>
      </c>
      <c r="B78" s="2" t="s">
        <v>107</v>
      </c>
      <c r="C78" s="2" t="s">
        <v>3</v>
      </c>
      <c r="D78" s="3">
        <v>6.8559999999999999</v>
      </c>
      <c r="E78" s="13">
        <v>177.55540688400001</v>
      </c>
      <c r="F78" s="3">
        <v>68.832800000000006</v>
      </c>
      <c r="G78" s="3">
        <v>1.4190399999999999</v>
      </c>
      <c r="H78" s="3">
        <v>1160.76</v>
      </c>
      <c r="I78" s="3">
        <v>100.28</v>
      </c>
      <c r="J78" s="3">
        <v>103.26199999999999</v>
      </c>
      <c r="K78" s="3">
        <v>2.0234999999999999</v>
      </c>
      <c r="L78" s="3">
        <v>307.18688399999996</v>
      </c>
      <c r="M78" s="3">
        <v>34.58</v>
      </c>
      <c r="N78" s="3">
        <v>84.38000000000001</v>
      </c>
      <c r="O78" s="3">
        <v>61.54</v>
      </c>
      <c r="P78" s="3">
        <v>258.48</v>
      </c>
      <c r="Q78" s="3"/>
      <c r="R78" s="3">
        <f t="shared" si="14"/>
        <v>2.8999421631000581</v>
      </c>
      <c r="S78" s="13">
        <f t="shared" si="15"/>
        <v>399.49705973382845</v>
      </c>
      <c r="T78" s="3">
        <f t="shared" si="16"/>
        <v>1.0278557558572472</v>
      </c>
      <c r="U78" s="3">
        <f t="shared" si="17"/>
        <v>48.506596008569183</v>
      </c>
      <c r="V78" s="3">
        <f t="shared" si="18"/>
        <v>82.493494681245778</v>
      </c>
      <c r="W78" s="3">
        <f t="shared" si="19"/>
        <v>600.97100683250278</v>
      </c>
      <c r="X78" s="3">
        <f t="shared" si="20"/>
        <v>59.299769116785562</v>
      </c>
      <c r="Y78" s="13">
        <f t="shared" si="21"/>
        <v>-460.7669421487613</v>
      </c>
      <c r="Z78" s="13">
        <f t="shared" si="22"/>
        <v>-53.893483033932128</v>
      </c>
      <c r="AA78" s="3">
        <f t="shared" si="23"/>
        <v>2.3057110430387757</v>
      </c>
      <c r="AB78" s="36">
        <v>-57.3</v>
      </c>
      <c r="AC78" s="36">
        <v>-5.5</v>
      </c>
      <c r="AD78" s="39">
        <v>0.71043699999999999</v>
      </c>
      <c r="AE78" s="36">
        <v>6.9999999999999999E-6</v>
      </c>
      <c r="AF78" s="40">
        <v>15.2</v>
      </c>
      <c r="AG78" s="36">
        <v>0.2</v>
      </c>
    </row>
    <row r="79" spans="1:33">
      <c r="A79" s="2">
        <v>76</v>
      </c>
      <c r="B79" s="2" t="s">
        <v>108</v>
      </c>
      <c r="C79" s="2" t="s">
        <v>3</v>
      </c>
      <c r="D79" s="3"/>
      <c r="E79" s="13">
        <v>326</v>
      </c>
      <c r="F79" s="7">
        <v>125.4</v>
      </c>
      <c r="G79" s="7">
        <v>1.58</v>
      </c>
      <c r="H79" s="7">
        <v>510</v>
      </c>
      <c r="I79" s="3">
        <v>50</v>
      </c>
      <c r="J79" s="7">
        <v>188</v>
      </c>
      <c r="K79" s="7">
        <v>10</v>
      </c>
      <c r="L79" s="3">
        <v>770</v>
      </c>
      <c r="M79" s="6">
        <v>55</v>
      </c>
      <c r="N79" s="6">
        <v>144</v>
      </c>
      <c r="O79" s="3"/>
      <c r="P79" s="6">
        <v>484.68</v>
      </c>
      <c r="Q79" s="6"/>
      <c r="R79" s="3">
        <f t="shared" si="14"/>
        <v>0.90909090909090906</v>
      </c>
      <c r="S79" s="13">
        <f t="shared" si="15"/>
        <v>387.88478996451266</v>
      </c>
      <c r="T79" s="3">
        <f t="shared" si="16"/>
        <v>1.0285299806576405</v>
      </c>
      <c r="U79" s="3">
        <f t="shared" si="17"/>
        <v>79.367088607594937</v>
      </c>
      <c r="V79" s="3">
        <f t="shared" si="18"/>
        <v>134.97686996547756</v>
      </c>
      <c r="W79" s="3">
        <f t="shared" si="19"/>
        <v>688.36363636363637</v>
      </c>
      <c r="X79" s="3">
        <f t="shared" si="20"/>
        <v>245.88235294117646</v>
      </c>
      <c r="Y79" s="13">
        <f t="shared" si="21"/>
        <v>-842.45324053936497</v>
      </c>
      <c r="Z79" s="13">
        <f t="shared" si="22"/>
        <v>-178.12375249501</v>
      </c>
      <c r="AA79" s="3">
        <f t="shared" si="23"/>
        <v>5.0932378206442266E-2</v>
      </c>
      <c r="AB79" s="50"/>
      <c r="AC79" s="50"/>
      <c r="AD79" s="50"/>
      <c r="AE79" s="50"/>
      <c r="AF79" s="50"/>
      <c r="AG79" s="34"/>
    </row>
    <row r="80" spans="1:33">
      <c r="A80" s="2">
        <v>77</v>
      </c>
      <c r="B80" s="2" t="s">
        <v>109</v>
      </c>
      <c r="C80" s="2" t="s">
        <v>3</v>
      </c>
      <c r="D80" s="3"/>
      <c r="E80" s="13">
        <v>259</v>
      </c>
      <c r="F80" s="7">
        <v>98.66</v>
      </c>
      <c r="G80" s="7">
        <v>0.83899999999999997</v>
      </c>
      <c r="H80" s="7">
        <v>130</v>
      </c>
      <c r="I80" s="3">
        <v>260</v>
      </c>
      <c r="J80" s="7">
        <v>147.86000000000001</v>
      </c>
      <c r="K80" s="7">
        <v>9.3699999999999992</v>
      </c>
      <c r="L80" s="3">
        <v>670</v>
      </c>
      <c r="M80" s="5">
        <v>40</v>
      </c>
      <c r="N80" s="5">
        <v>78</v>
      </c>
      <c r="O80" s="3"/>
      <c r="P80" s="5">
        <v>73.290000000000006</v>
      </c>
      <c r="Q80" s="5"/>
      <c r="R80" s="3">
        <f t="shared" si="14"/>
        <v>6.5</v>
      </c>
      <c r="S80" s="13">
        <f t="shared" si="15"/>
        <v>2017.4648656024012</v>
      </c>
      <c r="T80" s="3">
        <f t="shared" si="16"/>
        <v>1.0288869942512306</v>
      </c>
      <c r="U80" s="3">
        <f t="shared" si="17"/>
        <v>117.59237187127533</v>
      </c>
      <c r="V80" s="3">
        <f t="shared" si="18"/>
        <v>199.98529069746345</v>
      </c>
      <c r="W80" s="3">
        <f t="shared" si="19"/>
        <v>744.6705741626796</v>
      </c>
      <c r="X80" s="3">
        <f t="shared" si="20"/>
        <v>758.92307692307691</v>
      </c>
      <c r="Y80" s="13">
        <f t="shared" si="21"/>
        <v>-664.06959547629435</v>
      </c>
      <c r="Z80" s="13">
        <f t="shared" si="22"/>
        <v>-153.62085828343319</v>
      </c>
      <c r="AA80" s="3">
        <f t="shared" si="23"/>
        <v>-0.3675751320659848</v>
      </c>
      <c r="AB80" s="50"/>
      <c r="AC80" s="50"/>
      <c r="AD80" s="50"/>
      <c r="AE80" s="50"/>
      <c r="AF80" s="50"/>
      <c r="AG80" s="34"/>
    </row>
    <row r="81" spans="1:33">
      <c r="A81" s="2">
        <v>78</v>
      </c>
      <c r="B81" s="2" t="s">
        <v>110</v>
      </c>
      <c r="C81" s="2" t="s">
        <v>3</v>
      </c>
      <c r="D81" s="3"/>
      <c r="E81" s="13">
        <v>276.39999999999998</v>
      </c>
      <c r="F81" s="7">
        <v>106.29</v>
      </c>
      <c r="G81" s="7">
        <v>0.98</v>
      </c>
      <c r="H81" s="7">
        <v>1280</v>
      </c>
      <c r="I81" s="3">
        <v>110</v>
      </c>
      <c r="J81" s="7">
        <v>158.74</v>
      </c>
      <c r="K81" s="7">
        <v>9.17</v>
      </c>
      <c r="L81" s="3">
        <v>340</v>
      </c>
      <c r="M81" s="5">
        <v>60</v>
      </c>
      <c r="N81" s="5">
        <v>175.2</v>
      </c>
      <c r="O81" s="3"/>
      <c r="P81" s="5">
        <v>290.83999999999997</v>
      </c>
      <c r="Q81" s="5"/>
      <c r="R81" s="3">
        <f t="shared" si="14"/>
        <v>1.8333333333333333</v>
      </c>
      <c r="S81" s="13">
        <f t="shared" si="15"/>
        <v>545.7983771145648</v>
      </c>
      <c r="T81" s="3">
        <f t="shared" si="16"/>
        <v>1.0324839264054364</v>
      </c>
      <c r="U81" s="3">
        <f t="shared" si="17"/>
        <v>108.4591836734694</v>
      </c>
      <c r="V81" s="3">
        <f t="shared" si="18"/>
        <v>184.4527925628712</v>
      </c>
      <c r="W81" s="3">
        <f t="shared" si="19"/>
        <v>534.84043062200953</v>
      </c>
      <c r="X81" s="3">
        <f t="shared" si="20"/>
        <v>83.039062500000014</v>
      </c>
      <c r="Y81" s="13">
        <f t="shared" si="21"/>
        <v>-729.04045237059597</v>
      </c>
      <c r="Z81" s="13">
        <f t="shared" si="22"/>
        <v>-108.01686626746509</v>
      </c>
      <c r="AA81" s="3">
        <f t="shared" si="23"/>
        <v>0.54788858079295932</v>
      </c>
      <c r="AB81" s="50"/>
      <c r="AC81" s="50"/>
      <c r="AD81" s="50"/>
      <c r="AE81" s="50"/>
      <c r="AF81" s="50"/>
      <c r="AG81" s="34"/>
    </row>
    <row r="82" spans="1:33">
      <c r="A82" s="2">
        <v>79</v>
      </c>
      <c r="B82" s="2" t="s">
        <v>111</v>
      </c>
      <c r="C82" s="2" t="s">
        <v>3</v>
      </c>
      <c r="D82" s="3"/>
      <c r="E82" s="13">
        <v>288</v>
      </c>
      <c r="F82" s="7">
        <v>110.83</v>
      </c>
      <c r="G82" s="7">
        <v>1.08</v>
      </c>
      <c r="H82" s="7">
        <v>390</v>
      </c>
      <c r="I82" s="3">
        <v>50</v>
      </c>
      <c r="J82" s="7">
        <v>165.22</v>
      </c>
      <c r="K82" s="7">
        <v>9.7100000000000009</v>
      </c>
      <c r="L82" s="3">
        <v>530</v>
      </c>
      <c r="M82" s="5">
        <v>55.5</v>
      </c>
      <c r="N82" s="5">
        <v>127</v>
      </c>
      <c r="O82" s="3"/>
      <c r="P82" s="5">
        <v>242.96</v>
      </c>
      <c r="Q82" s="5"/>
      <c r="R82" s="3">
        <f t="shared" si="14"/>
        <v>0.90090090090090091</v>
      </c>
      <c r="S82" s="13">
        <f t="shared" si="15"/>
        <v>680.02963450773791</v>
      </c>
      <c r="T82" s="3">
        <f t="shared" si="16"/>
        <v>1.0343606339477296</v>
      </c>
      <c r="U82" s="3">
        <f t="shared" si="17"/>
        <v>102.62037037037037</v>
      </c>
      <c r="V82" s="3">
        <f t="shared" si="18"/>
        <v>174.52292417798401</v>
      </c>
      <c r="W82" s="3">
        <f t="shared" si="19"/>
        <v>602.90296995560152</v>
      </c>
      <c r="X82" s="3">
        <f t="shared" si="20"/>
        <v>284.17948717948718</v>
      </c>
      <c r="Y82" s="13">
        <f t="shared" si="21"/>
        <v>-767.54762940408932</v>
      </c>
      <c r="Z82" s="13">
        <f t="shared" si="22"/>
        <v>-159.44481037924152</v>
      </c>
      <c r="AA82" s="3">
        <f t="shared" si="23"/>
        <v>5.1256980703622328E-2</v>
      </c>
      <c r="AB82" s="50"/>
      <c r="AC82" s="50"/>
      <c r="AD82" s="50"/>
      <c r="AE82" s="50"/>
      <c r="AF82" s="50"/>
      <c r="AG82" s="34"/>
    </row>
    <row r="83" spans="1:33">
      <c r="A83" s="2">
        <v>80</v>
      </c>
      <c r="B83" s="2" t="s">
        <v>112</v>
      </c>
      <c r="C83" s="2" t="s">
        <v>3</v>
      </c>
      <c r="D83" s="3">
        <v>7.7359999999999998</v>
      </c>
      <c r="E83" s="13">
        <v>325.60786294920001</v>
      </c>
      <c r="F83" s="3">
        <v>121.648</v>
      </c>
      <c r="G83" s="3">
        <v>0.7772</v>
      </c>
      <c r="H83" s="3">
        <v>91.199999999999989</v>
      </c>
      <c r="I83" s="3">
        <v>54.519999999999996</v>
      </c>
      <c r="J83" s="3">
        <v>180.03399999999999</v>
      </c>
      <c r="K83" s="3">
        <v>22.283999999999999</v>
      </c>
      <c r="L83" s="3">
        <v>399.34294920000002</v>
      </c>
      <c r="M83" s="3">
        <v>26.240000000000002</v>
      </c>
      <c r="N83" s="3">
        <v>103.74000000000001</v>
      </c>
      <c r="O83" s="3">
        <v>4.5</v>
      </c>
      <c r="P83" s="3">
        <v>181.58</v>
      </c>
      <c r="Q83" s="3"/>
      <c r="R83" s="3">
        <f t="shared" si="14"/>
        <v>2.0777439024390243</v>
      </c>
      <c r="S83" s="13">
        <f t="shared" si="15"/>
        <v>991.48584645886103</v>
      </c>
      <c r="T83" s="3">
        <f t="shared" si="16"/>
        <v>1.0419040126889572</v>
      </c>
      <c r="U83" s="3">
        <f t="shared" si="17"/>
        <v>156.52084405558415</v>
      </c>
      <c r="V83" s="3">
        <f t="shared" si="18"/>
        <v>266.1896005714853</v>
      </c>
      <c r="W83" s="3">
        <f t="shared" si="19"/>
        <v>1399.6653635196637</v>
      </c>
      <c r="X83" s="3">
        <f t="shared" si="20"/>
        <v>1333.8596491228072</v>
      </c>
      <c r="Y83" s="13">
        <f t="shared" si="21"/>
        <v>-874.6769899956513</v>
      </c>
      <c r="Z83" s="13">
        <f t="shared" si="22"/>
        <v>-190.39609780439122</v>
      </c>
      <c r="AA83" s="3">
        <f t="shared" si="23"/>
        <v>-2.0635052729021206</v>
      </c>
      <c r="AB83" s="50"/>
      <c r="AC83" s="50"/>
      <c r="AD83" s="50"/>
      <c r="AE83" s="50"/>
      <c r="AF83" s="50"/>
      <c r="AG83" s="34"/>
    </row>
    <row r="84" spans="1:33">
      <c r="A84" s="2">
        <v>81</v>
      </c>
      <c r="B84" s="2" t="s">
        <v>113</v>
      </c>
      <c r="C84" s="2" t="s">
        <v>3</v>
      </c>
      <c r="D84" s="3"/>
      <c r="E84" s="13">
        <v>309.10000000000002</v>
      </c>
      <c r="F84" s="7">
        <v>118.09</v>
      </c>
      <c r="G84" s="7">
        <v>1.0489999999999999</v>
      </c>
      <c r="H84" s="7">
        <v>290</v>
      </c>
      <c r="I84" s="3">
        <v>40</v>
      </c>
      <c r="J84" s="7">
        <v>174.51</v>
      </c>
      <c r="K84" s="7">
        <v>14.03</v>
      </c>
      <c r="L84" s="3">
        <v>370</v>
      </c>
      <c r="M84" s="6">
        <v>71</v>
      </c>
      <c r="N84" s="6">
        <v>108</v>
      </c>
      <c r="O84" s="3"/>
      <c r="P84" s="6">
        <v>492</v>
      </c>
      <c r="Q84" s="6"/>
      <c r="R84" s="3">
        <f t="shared" si="14"/>
        <v>0.56338028169014087</v>
      </c>
      <c r="S84" s="13">
        <f t="shared" si="15"/>
        <v>354.69512195121951</v>
      </c>
      <c r="T84" s="3">
        <f t="shared" si="16"/>
        <v>1.0434462253335004</v>
      </c>
      <c r="U84" s="3">
        <f t="shared" si="17"/>
        <v>112.57387988560535</v>
      </c>
      <c r="V84" s="3">
        <f t="shared" si="18"/>
        <v>191.45051448157301</v>
      </c>
      <c r="W84" s="3">
        <f t="shared" si="19"/>
        <v>502.15506435743657</v>
      </c>
      <c r="X84" s="3">
        <f t="shared" si="20"/>
        <v>407.20689655172413</v>
      </c>
      <c r="Y84" s="13">
        <f t="shared" si="21"/>
        <v>-855.43105698129693</v>
      </c>
      <c r="Z84" s="13">
        <f t="shared" si="22"/>
        <v>-174.49436127744514</v>
      </c>
      <c r="AA84" s="3">
        <f t="shared" si="23"/>
        <v>-0.33727107770910913</v>
      </c>
      <c r="AB84" s="50"/>
      <c r="AC84" s="50"/>
      <c r="AD84" s="50"/>
      <c r="AE84" s="50"/>
      <c r="AF84" s="50"/>
      <c r="AG84" s="34"/>
    </row>
    <row r="85" spans="1:33">
      <c r="A85" s="2">
        <v>82</v>
      </c>
      <c r="B85" s="2" t="s">
        <v>114</v>
      </c>
      <c r="C85" s="2" t="s">
        <v>3</v>
      </c>
      <c r="D85" s="3">
        <v>7.7469999999999999</v>
      </c>
      <c r="E85" s="13">
        <v>299.84616950719999</v>
      </c>
      <c r="F85" s="3">
        <v>110.46079999999999</v>
      </c>
      <c r="G85" s="3">
        <v>1.0158799999999999</v>
      </c>
      <c r="H85" s="3">
        <v>244.64</v>
      </c>
      <c r="I85" s="3">
        <v>46.900000000000006</v>
      </c>
      <c r="J85" s="3">
        <v>162.934</v>
      </c>
      <c r="K85" s="3">
        <v>24.532800000000002</v>
      </c>
      <c r="L85" s="3">
        <v>245.74950719999998</v>
      </c>
      <c r="M85" s="3">
        <v>30.7</v>
      </c>
      <c r="N85" s="3">
        <v>100.78</v>
      </c>
      <c r="O85" s="3">
        <v>8.6199999999999992</v>
      </c>
      <c r="P85" s="3">
        <v>220.54</v>
      </c>
      <c r="Q85" s="3"/>
      <c r="R85" s="3">
        <f t="shared" si="14"/>
        <v>1.5276872964169383</v>
      </c>
      <c r="S85" s="13">
        <f t="shared" si="15"/>
        <v>738.79568332275323</v>
      </c>
      <c r="T85" s="3">
        <f t="shared" si="16"/>
        <v>1.0453789071351249</v>
      </c>
      <c r="U85" s="3">
        <f t="shared" si="17"/>
        <v>108.73410245304564</v>
      </c>
      <c r="V85" s="3">
        <f t="shared" si="18"/>
        <v>184.92033744845216</v>
      </c>
      <c r="W85" s="3">
        <f t="shared" si="19"/>
        <v>1086.3077599239434</v>
      </c>
      <c r="X85" s="3">
        <f t="shared" si="20"/>
        <v>451.52387181164158</v>
      </c>
      <c r="Y85" s="13">
        <f t="shared" si="21"/>
        <v>-807.569551979121</v>
      </c>
      <c r="Z85" s="13">
        <f t="shared" si="22"/>
        <v>-164.22294411177646</v>
      </c>
      <c r="AA85" s="3">
        <f t="shared" si="23"/>
        <v>-2.6130244045878008</v>
      </c>
      <c r="AB85" s="50"/>
      <c r="AC85" s="50"/>
      <c r="AD85" s="50"/>
      <c r="AE85" s="50"/>
      <c r="AF85" s="50"/>
      <c r="AG85" s="34"/>
    </row>
    <row r="86" spans="1:33">
      <c r="A86" s="2">
        <v>83</v>
      </c>
      <c r="B86" s="2" t="s">
        <v>115</v>
      </c>
      <c r="C86" s="2" t="s">
        <v>3</v>
      </c>
      <c r="D86" s="3">
        <v>7.367</v>
      </c>
      <c r="E86" s="13">
        <v>182.70359114480001</v>
      </c>
      <c r="F86" s="3">
        <v>71.933199999999999</v>
      </c>
      <c r="G86" s="3">
        <v>0.38825999999999999</v>
      </c>
      <c r="H86" s="3">
        <v>334.72</v>
      </c>
      <c r="I86" s="3">
        <v>103.24</v>
      </c>
      <c r="J86" s="3">
        <v>105.21520000000001</v>
      </c>
      <c r="K86" s="3">
        <v>3.5796599999999996</v>
      </c>
      <c r="L86" s="3">
        <v>675.81114479999997</v>
      </c>
      <c r="M86" s="3">
        <v>29.580000000000002</v>
      </c>
      <c r="N86" s="3">
        <v>53.040000000000006</v>
      </c>
      <c r="O86" s="3">
        <v>33.06</v>
      </c>
      <c r="P86" s="3">
        <v>348.64</v>
      </c>
      <c r="Q86" s="3"/>
      <c r="R86" s="3">
        <f t="shared" si="14"/>
        <v>3.4901960784313721</v>
      </c>
      <c r="S86" s="13">
        <f t="shared" si="15"/>
        <v>301.78751720972929</v>
      </c>
      <c r="T86" s="3">
        <f t="shared" si="16"/>
        <v>1.054212505829226</v>
      </c>
      <c r="U86" s="3">
        <f t="shared" si="17"/>
        <v>185.27069489517334</v>
      </c>
      <c r="V86" s="3">
        <f t="shared" si="18"/>
        <v>315.08348021835388</v>
      </c>
      <c r="W86" s="3">
        <f t="shared" si="19"/>
        <v>734.19983759879131</v>
      </c>
      <c r="X86" s="3">
        <f t="shared" si="20"/>
        <v>214.90559273422559</v>
      </c>
      <c r="Y86" s="13">
        <f t="shared" si="21"/>
        <v>-547.70888212266175</v>
      </c>
      <c r="Z86" s="13">
        <f t="shared" si="22"/>
        <v>-97.228035928143711</v>
      </c>
      <c r="AA86" s="3">
        <f t="shared" si="23"/>
        <v>1.8247957528252756</v>
      </c>
      <c r="AB86" s="36">
        <v>-52.8</v>
      </c>
      <c r="AC86" s="36">
        <v>-5</v>
      </c>
      <c r="AD86" s="39">
        <v>0.70997500000000002</v>
      </c>
      <c r="AE86" s="36">
        <v>1.2999999999999999E-5</v>
      </c>
      <c r="AF86" s="50"/>
      <c r="AG86" s="34"/>
    </row>
    <row r="87" spans="1:33">
      <c r="A87" s="2">
        <v>84</v>
      </c>
      <c r="B87" s="2" t="s">
        <v>116</v>
      </c>
      <c r="C87" s="2" t="s">
        <v>3</v>
      </c>
      <c r="D87" s="3">
        <v>7.2240000000000002</v>
      </c>
      <c r="E87" s="13">
        <v>293.41623842304</v>
      </c>
      <c r="F87" s="3">
        <v>111.99000000000001</v>
      </c>
      <c r="G87" s="3">
        <v>0.7720999999999999</v>
      </c>
      <c r="H87" s="3">
        <v>135.78</v>
      </c>
      <c r="I87" s="3">
        <v>59.78</v>
      </c>
      <c r="J87" s="15">
        <v>161.45239999999998</v>
      </c>
      <c r="K87" s="3">
        <v>17.907599999999999</v>
      </c>
      <c r="L87" s="3">
        <v>786.39842304000001</v>
      </c>
      <c r="M87" s="3">
        <v>27.519999999999996</v>
      </c>
      <c r="N87" s="3">
        <v>86.12</v>
      </c>
      <c r="O87" s="3">
        <v>4.2</v>
      </c>
      <c r="P87" s="3">
        <v>190.3</v>
      </c>
      <c r="Q87" s="3"/>
      <c r="R87" s="3">
        <f t="shared" si="14"/>
        <v>2.1722383720930236</v>
      </c>
      <c r="S87" s="13">
        <f t="shared" si="15"/>
        <v>848.40987913820277</v>
      </c>
      <c r="T87" s="3">
        <f t="shared" si="16"/>
        <v>1.069576882573106</v>
      </c>
      <c r="U87" s="3">
        <f t="shared" si="17"/>
        <v>145.04597850019431</v>
      </c>
      <c r="V87" s="3">
        <f t="shared" si="18"/>
        <v>246.67469252693118</v>
      </c>
      <c r="W87" s="3">
        <f t="shared" si="19"/>
        <v>1228.6095540781132</v>
      </c>
      <c r="X87" s="3">
        <f t="shared" si="20"/>
        <v>824.79010163499788</v>
      </c>
      <c r="Y87" s="13">
        <f t="shared" si="21"/>
        <v>-910.43264027838302</v>
      </c>
      <c r="Z87" s="13">
        <f t="shared" si="22"/>
        <v>-168.05075249500996</v>
      </c>
      <c r="AA87" s="3">
        <f t="shared" si="23"/>
        <v>-0.33781853119057526</v>
      </c>
      <c r="AB87" s="50"/>
      <c r="AC87" s="50"/>
      <c r="AD87" s="50"/>
      <c r="AE87" s="50"/>
      <c r="AF87" s="50"/>
      <c r="AG87" s="34"/>
    </row>
    <row r="88" spans="1:33">
      <c r="A88" s="2">
        <v>85</v>
      </c>
      <c r="B88" s="2" t="s">
        <v>117</v>
      </c>
      <c r="C88" s="2" t="s">
        <v>3</v>
      </c>
      <c r="D88" s="3">
        <v>8.0139999999999993</v>
      </c>
      <c r="E88" s="13">
        <v>213.50926222896001</v>
      </c>
      <c r="F88" s="3">
        <v>78.738799999999998</v>
      </c>
      <c r="G88" s="3">
        <v>0.32988000000000001</v>
      </c>
      <c r="H88" s="3">
        <v>184.38</v>
      </c>
      <c r="I88" s="3">
        <v>152.88</v>
      </c>
      <c r="J88" s="3">
        <v>113.29039999999999</v>
      </c>
      <c r="K88" s="3">
        <v>20.425200000000004</v>
      </c>
      <c r="L88" s="3">
        <v>135.16222895999999</v>
      </c>
      <c r="M88" s="3">
        <v>14.6</v>
      </c>
      <c r="N88" s="3">
        <v>49.400000000000006</v>
      </c>
      <c r="O88" s="3">
        <v>11.66</v>
      </c>
      <c r="P88" s="3">
        <v>174.08</v>
      </c>
      <c r="Q88" s="3"/>
      <c r="R88" s="3">
        <f t="shared" si="14"/>
        <v>10.471232876712328</v>
      </c>
      <c r="S88" s="13">
        <f t="shared" si="15"/>
        <v>650.79503676470586</v>
      </c>
      <c r="T88" s="3">
        <f t="shared" si="16"/>
        <v>1.0716993068185419</v>
      </c>
      <c r="U88" s="3">
        <f t="shared" si="17"/>
        <v>238.68922032254153</v>
      </c>
      <c r="V88" s="3">
        <f t="shared" si="18"/>
        <v>405.93052383370275</v>
      </c>
      <c r="W88" s="3">
        <f t="shared" si="19"/>
        <v>1628.242210133054</v>
      </c>
      <c r="X88" s="3">
        <f t="shared" si="20"/>
        <v>427.04631738800305</v>
      </c>
      <c r="Y88" s="13">
        <f t="shared" si="21"/>
        <v>-645.62916050456784</v>
      </c>
      <c r="Z88" s="13">
        <f t="shared" si="22"/>
        <v>-113.47413572854289</v>
      </c>
      <c r="AA88" s="3">
        <f t="shared" si="23"/>
        <v>-2.3353498351783157</v>
      </c>
      <c r="AB88" s="50"/>
      <c r="AC88" s="50"/>
      <c r="AD88" s="50"/>
      <c r="AE88" s="50"/>
      <c r="AF88" s="50"/>
      <c r="AG88" s="34"/>
    </row>
    <row r="89" spans="1:33">
      <c r="A89" s="2">
        <v>86</v>
      </c>
      <c r="B89" s="2" t="s">
        <v>118</v>
      </c>
      <c r="C89" s="2" t="s">
        <v>3</v>
      </c>
      <c r="D89" s="3">
        <v>7.4370000000000003</v>
      </c>
      <c r="E89" s="13">
        <v>255.194694094</v>
      </c>
      <c r="F89" s="3">
        <v>92.289599999999993</v>
      </c>
      <c r="G89" s="3">
        <v>0.81194000000000011</v>
      </c>
      <c r="H89" s="3">
        <v>108.94</v>
      </c>
      <c r="I89" s="3">
        <v>19.98</v>
      </c>
      <c r="J89" s="3">
        <v>132.57</v>
      </c>
      <c r="K89" s="3">
        <v>27.849599999999995</v>
      </c>
      <c r="L89" s="3">
        <v>1075.154094</v>
      </c>
      <c r="M89" s="3">
        <v>48.96</v>
      </c>
      <c r="N89" s="3">
        <v>115.18</v>
      </c>
      <c r="O89" s="3">
        <v>9.84</v>
      </c>
      <c r="P89" s="3">
        <v>291.66000000000003</v>
      </c>
      <c r="Q89" s="3"/>
      <c r="R89" s="3">
        <f t="shared" si="14"/>
        <v>0.40808823529411764</v>
      </c>
      <c r="S89" s="13">
        <f t="shared" si="15"/>
        <v>454.53610368236986</v>
      </c>
      <c r="T89" s="3">
        <f t="shared" si="16"/>
        <v>1.0734573047049294</v>
      </c>
      <c r="U89" s="3">
        <f t="shared" si="17"/>
        <v>113.6655417888021</v>
      </c>
      <c r="V89" s="3">
        <f t="shared" si="18"/>
        <v>193.30706622536411</v>
      </c>
      <c r="W89" s="3">
        <f t="shared" si="19"/>
        <v>569.10765550239228</v>
      </c>
      <c r="X89" s="3">
        <f t="shared" si="20"/>
        <v>847.1599045346062</v>
      </c>
      <c r="Y89" s="13">
        <f t="shared" si="21"/>
        <v>-762.07568508047029</v>
      </c>
      <c r="Z89" s="13">
        <f t="shared" si="22"/>
        <v>-138.11521956087824</v>
      </c>
      <c r="AA89" s="3">
        <f t="shared" si="23"/>
        <v>-3.4835705252794389</v>
      </c>
      <c r="AB89" s="36">
        <v>-55.9</v>
      </c>
      <c r="AC89" s="36">
        <v>-7</v>
      </c>
      <c r="AD89" s="39">
        <v>0.71037099999999997</v>
      </c>
      <c r="AE89" s="36">
        <v>2.0000000000000002E-5</v>
      </c>
      <c r="AF89" s="40">
        <v>11.9</v>
      </c>
      <c r="AG89" s="36">
        <v>0.1</v>
      </c>
    </row>
    <row r="90" spans="1:33">
      <c r="A90" s="2">
        <v>87</v>
      </c>
      <c r="B90" s="2" t="s">
        <v>119</v>
      </c>
      <c r="C90" s="2" t="s">
        <v>3</v>
      </c>
      <c r="D90" s="3"/>
      <c r="E90" s="13">
        <v>336</v>
      </c>
      <c r="F90" s="7">
        <v>128.21</v>
      </c>
      <c r="G90" s="7">
        <v>1.8480000000000001</v>
      </c>
      <c r="H90" s="7">
        <v>210</v>
      </c>
      <c r="I90" s="3">
        <v>20</v>
      </c>
      <c r="J90" s="7">
        <v>184</v>
      </c>
      <c r="K90" s="7">
        <v>20.8</v>
      </c>
      <c r="L90" s="3">
        <v>770</v>
      </c>
      <c r="M90" s="5">
        <v>50.6</v>
      </c>
      <c r="N90" s="5">
        <v>171.82</v>
      </c>
      <c r="O90" s="3"/>
      <c r="P90" s="5">
        <v>280</v>
      </c>
      <c r="Q90" s="5"/>
      <c r="R90" s="3">
        <f t="shared" si="14"/>
        <v>0.39525691699604742</v>
      </c>
      <c r="S90" s="13">
        <f t="shared" si="15"/>
        <v>657.14285714285711</v>
      </c>
      <c r="T90" s="3">
        <f t="shared" si="16"/>
        <v>1.0744379645214368</v>
      </c>
      <c r="U90" s="3">
        <f t="shared" si="17"/>
        <v>69.377705627705623</v>
      </c>
      <c r="V90" s="3">
        <f t="shared" si="18"/>
        <v>117.98827089794359</v>
      </c>
      <c r="W90" s="3">
        <f t="shared" si="19"/>
        <v>764.98770732076343</v>
      </c>
      <c r="X90" s="3">
        <f t="shared" si="20"/>
        <v>610.52380952380963</v>
      </c>
      <c r="Y90" s="13">
        <f t="shared" si="21"/>
        <v>-1062.8099173553726</v>
      </c>
      <c r="Z90" s="13">
        <f t="shared" si="22"/>
        <v>-188.76247504990019</v>
      </c>
      <c r="AA90" s="3">
        <f t="shared" si="23"/>
        <v>4.3010318988141935E-2</v>
      </c>
      <c r="AB90" s="50"/>
      <c r="AC90" s="50"/>
      <c r="AD90" s="50"/>
      <c r="AE90" s="50"/>
      <c r="AF90" s="50"/>
      <c r="AG90" s="34"/>
    </row>
    <row r="91" spans="1:33">
      <c r="A91" s="2">
        <v>88</v>
      </c>
      <c r="B91" s="2" t="s">
        <v>120</v>
      </c>
      <c r="C91" s="2" t="s">
        <v>3</v>
      </c>
      <c r="D91" s="3">
        <v>7.2039999999999997</v>
      </c>
      <c r="E91" s="13">
        <v>308.40881101591998</v>
      </c>
      <c r="F91" s="3">
        <v>118.68879999999999</v>
      </c>
      <c r="G91" s="3">
        <v>0.79771999999999998</v>
      </c>
      <c r="H91" s="3">
        <v>133.41999999999999</v>
      </c>
      <c r="I91" s="3">
        <v>53.879999999999995</v>
      </c>
      <c r="J91" s="15">
        <v>169.93799999999999</v>
      </c>
      <c r="K91" s="15">
        <v>18.36</v>
      </c>
      <c r="L91" s="3">
        <v>116.73101591999999</v>
      </c>
      <c r="M91" s="3">
        <v>23.88</v>
      </c>
      <c r="N91" s="3">
        <v>82.14</v>
      </c>
      <c r="O91" s="3">
        <v>5.5600000000000005</v>
      </c>
      <c r="P91" s="3">
        <v>204.60000000000002</v>
      </c>
      <c r="Q91" s="3"/>
      <c r="R91" s="3">
        <f t="shared" si="14"/>
        <v>2.2562814070351758</v>
      </c>
      <c r="S91" s="13">
        <f t="shared" si="15"/>
        <v>830.58651026392954</v>
      </c>
      <c r="T91" s="3">
        <f t="shared" si="16"/>
        <v>1.0769523901435056</v>
      </c>
      <c r="U91" s="3">
        <f t="shared" si="17"/>
        <v>148.78503735646592</v>
      </c>
      <c r="V91" s="3">
        <f t="shared" si="18"/>
        <v>253.03358095147073</v>
      </c>
      <c r="W91" s="3">
        <f t="shared" si="19"/>
        <v>1500.5777051124844</v>
      </c>
      <c r="X91" s="3">
        <f t="shared" si="20"/>
        <v>889.5877679508319</v>
      </c>
      <c r="Y91" s="13">
        <f t="shared" si="21"/>
        <v>-993.63932144410603</v>
      </c>
      <c r="Z91" s="13">
        <f t="shared" si="22"/>
        <v>-177.35701596806388</v>
      </c>
      <c r="AA91" s="3">
        <f t="shared" si="23"/>
        <v>0.19876135169550518</v>
      </c>
      <c r="AB91" s="36">
        <v>-61.1</v>
      </c>
      <c r="AC91" s="36">
        <v>-7</v>
      </c>
      <c r="AD91" s="39">
        <v>0.71020499999999998</v>
      </c>
      <c r="AE91" s="36">
        <v>1.1E-5</v>
      </c>
      <c r="AF91" s="50"/>
      <c r="AG91" s="34"/>
    </row>
    <row r="92" spans="1:33">
      <c r="A92" s="2">
        <v>89</v>
      </c>
      <c r="B92" s="2" t="s">
        <v>121</v>
      </c>
      <c r="C92" s="2" t="s">
        <v>3</v>
      </c>
      <c r="D92" s="3"/>
      <c r="E92" s="13">
        <v>347</v>
      </c>
      <c r="F92" s="7">
        <v>132.9</v>
      </c>
      <c r="G92" s="7">
        <v>1.0900000000000001</v>
      </c>
      <c r="H92" s="7">
        <v>180</v>
      </c>
      <c r="I92" s="3">
        <v>40</v>
      </c>
      <c r="J92" s="7">
        <v>190.25</v>
      </c>
      <c r="K92" s="7">
        <v>21.08</v>
      </c>
      <c r="L92" s="3">
        <v>960</v>
      </c>
      <c r="M92" s="6">
        <v>60</v>
      </c>
      <c r="N92" s="6">
        <v>102</v>
      </c>
      <c r="O92" s="3"/>
      <c r="P92" s="6">
        <v>701.7</v>
      </c>
      <c r="Q92" s="6"/>
      <c r="R92" s="3">
        <f t="shared" si="14"/>
        <v>0.66666666666666663</v>
      </c>
      <c r="S92" s="13">
        <f t="shared" si="15"/>
        <v>271.12726236283311</v>
      </c>
      <c r="T92" s="3">
        <f t="shared" si="16"/>
        <v>1.0771534672848107</v>
      </c>
      <c r="U92" s="3">
        <f t="shared" si="17"/>
        <v>121.92660550458716</v>
      </c>
      <c r="V92" s="3">
        <f t="shared" si="18"/>
        <v>207.35637233579817</v>
      </c>
      <c r="W92" s="3">
        <f t="shared" si="19"/>
        <v>668.73923444976083</v>
      </c>
      <c r="X92" s="3">
        <f t="shared" si="20"/>
        <v>738.33333333333337</v>
      </c>
      <c r="Y92" s="13">
        <f t="shared" si="21"/>
        <v>-1113.4841235319711</v>
      </c>
      <c r="Z92" s="13">
        <f t="shared" si="22"/>
        <v>-197.02719560878245</v>
      </c>
      <c r="AA92" s="3">
        <f t="shared" si="23"/>
        <v>3.8543565743359383E-2</v>
      </c>
      <c r="AB92" s="50"/>
      <c r="AC92" s="50"/>
      <c r="AD92" s="50"/>
      <c r="AE92" s="50"/>
      <c r="AF92" s="50"/>
      <c r="AG92" s="34"/>
    </row>
    <row r="93" spans="1:33">
      <c r="A93" s="2">
        <v>90</v>
      </c>
      <c r="B93" s="2" t="s">
        <v>122</v>
      </c>
      <c r="C93" s="2" t="s">
        <v>3</v>
      </c>
      <c r="D93" s="3">
        <v>7.242</v>
      </c>
      <c r="E93" s="13">
        <v>300.23646327519998</v>
      </c>
      <c r="F93" s="3">
        <v>114.6292</v>
      </c>
      <c r="G93" s="3">
        <v>0.76447999999999994</v>
      </c>
      <c r="H93" s="3">
        <v>133.14000000000001</v>
      </c>
      <c r="I93" s="3">
        <v>37.76</v>
      </c>
      <c r="J93" s="15">
        <v>161.958</v>
      </c>
      <c r="K93" s="3">
        <v>21.523199999999999</v>
      </c>
      <c r="L93" s="3">
        <v>860.12327519999997</v>
      </c>
      <c r="M93" s="3">
        <v>28.060000000000002</v>
      </c>
      <c r="N93" s="3">
        <v>82.14</v>
      </c>
      <c r="O93" s="3">
        <v>5.5600000000000005</v>
      </c>
      <c r="P93" s="3">
        <v>210.32</v>
      </c>
      <c r="Q93" s="3"/>
      <c r="R93" s="3">
        <f t="shared" si="14"/>
        <v>1.3456878118317888</v>
      </c>
      <c r="S93" s="13">
        <f t="shared" si="15"/>
        <v>770.05515405097003</v>
      </c>
      <c r="T93" s="3">
        <f t="shared" si="16"/>
        <v>1.0913652582352089</v>
      </c>
      <c r="U93" s="3">
        <f t="shared" si="17"/>
        <v>149.9440142318962</v>
      </c>
      <c r="V93" s="3">
        <f t="shared" si="18"/>
        <v>255.00461294662668</v>
      </c>
      <c r="W93" s="3">
        <f t="shared" si="19"/>
        <v>1233.3622961050653</v>
      </c>
      <c r="X93" s="3">
        <f t="shared" si="20"/>
        <v>860.96740273396415</v>
      </c>
      <c r="Y93" s="13">
        <f t="shared" si="21"/>
        <v>-1012.8267942583735</v>
      </c>
      <c r="Z93" s="13">
        <f t="shared" si="22"/>
        <v>-168.72997005988026</v>
      </c>
      <c r="AA93" s="3">
        <f t="shared" si="23"/>
        <v>-0.1137039930939253</v>
      </c>
      <c r="AB93" s="50"/>
      <c r="AC93" s="50"/>
      <c r="AD93" s="50"/>
      <c r="AE93" s="50"/>
      <c r="AF93" s="50"/>
      <c r="AG93" s="34"/>
    </row>
    <row r="94" spans="1:33">
      <c r="A94" s="2">
        <v>91</v>
      </c>
      <c r="B94" s="2" t="s">
        <v>123</v>
      </c>
      <c r="C94" s="2" t="s">
        <v>3</v>
      </c>
      <c r="D94" s="3">
        <v>7.1580000000000004</v>
      </c>
      <c r="E94" s="13">
        <v>249.78807376799998</v>
      </c>
      <c r="F94" s="3">
        <v>95.631199999999993</v>
      </c>
      <c r="G94" s="3">
        <v>1.0306199999999999</v>
      </c>
      <c r="H94" s="3">
        <v>269.04000000000002</v>
      </c>
      <c r="I94" s="3">
        <v>41.54</v>
      </c>
      <c r="J94" s="15">
        <v>134.2604</v>
      </c>
      <c r="K94" s="3">
        <v>17.583600000000001</v>
      </c>
      <c r="L94" s="3">
        <v>614.37376799999993</v>
      </c>
      <c r="M94" s="3">
        <v>31.66</v>
      </c>
      <c r="N94" s="3">
        <v>102.02</v>
      </c>
      <c r="O94" s="3">
        <v>9.16</v>
      </c>
      <c r="P94" s="3">
        <v>209.4</v>
      </c>
      <c r="Q94" s="3"/>
      <c r="R94" s="3">
        <f t="shared" si="14"/>
        <v>1.3120656980416929</v>
      </c>
      <c r="S94" s="13">
        <f t="shared" si="15"/>
        <v>641.16714422158543</v>
      </c>
      <c r="T94" s="3">
        <f t="shared" si="16"/>
        <v>1.0983201136123846</v>
      </c>
      <c r="U94" s="3">
        <f t="shared" si="17"/>
        <v>92.789971085366091</v>
      </c>
      <c r="V94" s="3">
        <f t="shared" si="18"/>
        <v>157.8047031964754</v>
      </c>
      <c r="W94" s="3">
        <f t="shared" si="19"/>
        <v>911.95155464610548</v>
      </c>
      <c r="X94" s="3">
        <f t="shared" si="20"/>
        <v>355.4534641688968</v>
      </c>
      <c r="Y94" s="13">
        <f t="shared" si="21"/>
        <v>-865.95625924314959</v>
      </c>
      <c r="Z94" s="13">
        <f t="shared" si="22"/>
        <v>-131.95662075848304</v>
      </c>
      <c r="AA94" s="3">
        <f t="shared" si="23"/>
        <v>0.51244428602232295</v>
      </c>
      <c r="AB94" s="50"/>
      <c r="AC94" s="50"/>
      <c r="AD94" s="50"/>
      <c r="AE94" s="50"/>
      <c r="AF94" s="50"/>
      <c r="AG94" s="34"/>
    </row>
    <row r="95" spans="1:33">
      <c r="A95" s="2">
        <v>92</v>
      </c>
      <c r="B95" s="2" t="s">
        <v>124</v>
      </c>
      <c r="C95" s="2" t="s">
        <v>3</v>
      </c>
      <c r="D95" s="3">
        <v>7.94</v>
      </c>
      <c r="E95" s="13">
        <v>355.16221475359993</v>
      </c>
      <c r="F95" s="3">
        <v>130.9624</v>
      </c>
      <c r="G95" s="3">
        <v>0.55835999999999997</v>
      </c>
      <c r="H95" s="3">
        <v>33.340000000000003</v>
      </c>
      <c r="I95" s="3">
        <v>63.3</v>
      </c>
      <c r="J95" s="3">
        <v>183.17679999999999</v>
      </c>
      <c r="K95" s="3">
        <v>39.8352</v>
      </c>
      <c r="L95" s="3">
        <v>122.87475359999999</v>
      </c>
      <c r="M95" s="3">
        <v>23.060000000000002</v>
      </c>
      <c r="N95" s="3">
        <v>87.22</v>
      </c>
      <c r="O95" s="3">
        <v>3.7199999999999998</v>
      </c>
      <c r="P95" s="3">
        <v>291.8</v>
      </c>
      <c r="Q95" s="3"/>
      <c r="R95" s="3">
        <f t="shared" si="14"/>
        <v>2.7450130095403291</v>
      </c>
      <c r="S95" s="13">
        <f t="shared" si="15"/>
        <v>627.74777244688141</v>
      </c>
      <c r="T95" s="3">
        <f t="shared" si="16"/>
        <v>1.1024360990769893</v>
      </c>
      <c r="U95" s="3">
        <f t="shared" si="17"/>
        <v>234.54832008023499</v>
      </c>
      <c r="V95" s="3">
        <f t="shared" si="18"/>
        <v>398.88823762475215</v>
      </c>
      <c r="W95" s="3">
        <f t="shared" si="19"/>
        <v>1714.6299107383693</v>
      </c>
      <c r="X95" s="3">
        <f t="shared" si="20"/>
        <v>3928.0863827234552</v>
      </c>
      <c r="Y95" s="13">
        <f t="shared" si="21"/>
        <v>-1202.7266115702494</v>
      </c>
      <c r="Z95" s="13">
        <f t="shared" si="22"/>
        <v>-196.68645508982036</v>
      </c>
      <c r="AA95" s="3">
        <f t="shared" si="23"/>
        <v>-2.362223546911443</v>
      </c>
      <c r="AB95" s="50"/>
      <c r="AC95" s="50"/>
      <c r="AD95" s="50"/>
      <c r="AE95" s="50"/>
      <c r="AF95" s="50"/>
      <c r="AG95" s="34"/>
    </row>
    <row r="96" spans="1:33">
      <c r="A96" s="2">
        <v>93</v>
      </c>
      <c r="B96" s="2" t="s">
        <v>125</v>
      </c>
      <c r="C96" s="2" t="s">
        <v>3</v>
      </c>
      <c r="D96" s="3">
        <v>7.2770000000000001</v>
      </c>
      <c r="E96" s="13">
        <v>314.08684865048002</v>
      </c>
      <c r="F96" s="3">
        <v>119.348</v>
      </c>
      <c r="G96" s="3">
        <v>1.4556999999999998</v>
      </c>
      <c r="H96" s="3">
        <v>96.42</v>
      </c>
      <c r="I96" s="3">
        <v>22.799999999999997</v>
      </c>
      <c r="J96" s="15">
        <v>166.9264</v>
      </c>
      <c r="K96" s="3">
        <v>24.471600000000002</v>
      </c>
      <c r="L96" s="3">
        <v>1296.3286504799999</v>
      </c>
      <c r="M96" s="3">
        <v>55.679999999999993</v>
      </c>
      <c r="N96" s="3">
        <v>135.20000000000002</v>
      </c>
      <c r="O96" s="3">
        <v>5.5600000000000005</v>
      </c>
      <c r="P96" s="3">
        <v>266.36</v>
      </c>
      <c r="Q96" s="3"/>
      <c r="R96" s="3">
        <f t="shared" si="14"/>
        <v>0.40948275862068967</v>
      </c>
      <c r="S96" s="13">
        <f t="shared" si="15"/>
        <v>626.69469890373921</v>
      </c>
      <c r="T96" s="3">
        <f t="shared" si="16"/>
        <v>1.1024715386282342</v>
      </c>
      <c r="U96" s="3">
        <f t="shared" si="17"/>
        <v>81.986673078244152</v>
      </c>
      <c r="V96" s="3">
        <f t="shared" si="18"/>
        <v>139.43190691670787</v>
      </c>
      <c r="W96" s="3">
        <f t="shared" si="19"/>
        <v>647.14111395259317</v>
      </c>
      <c r="X96" s="3">
        <f t="shared" si="20"/>
        <v>1237.7929890064302</v>
      </c>
      <c r="Y96" s="13">
        <f t="shared" si="21"/>
        <v>-1096.1944497607656</v>
      </c>
      <c r="Z96" s="13">
        <f t="shared" si="22"/>
        <v>-175.94225948103792</v>
      </c>
      <c r="AA96" s="3">
        <f t="shared" si="23"/>
        <v>-1.3212166378781453E-3</v>
      </c>
      <c r="AB96" s="36">
        <v>-55</v>
      </c>
      <c r="AC96" s="36">
        <v>-4.3</v>
      </c>
      <c r="AD96" s="39">
        <v>0.71093399999999995</v>
      </c>
      <c r="AE96" s="36">
        <v>1.2999999999999999E-5</v>
      </c>
      <c r="AF96" s="40">
        <v>10.6</v>
      </c>
      <c r="AG96" s="36">
        <v>0.2</v>
      </c>
    </row>
    <row r="97" spans="1:33">
      <c r="A97" s="2">
        <v>94</v>
      </c>
      <c r="B97" s="2" t="s">
        <v>126</v>
      </c>
      <c r="C97" s="2" t="s">
        <v>3</v>
      </c>
      <c r="D97" s="3">
        <v>7.2220000000000004</v>
      </c>
      <c r="E97" s="13">
        <v>136.37513639120002</v>
      </c>
      <c r="F97" s="3">
        <v>53.896400000000007</v>
      </c>
      <c r="G97" s="3">
        <v>0.49789999999999995</v>
      </c>
      <c r="H97" s="3">
        <v>151.76</v>
      </c>
      <c r="I97" s="3">
        <v>18.400000000000002</v>
      </c>
      <c r="J97" s="3">
        <v>75.259600000000006</v>
      </c>
      <c r="K97" s="3">
        <v>5.6802600000000005</v>
      </c>
      <c r="L97" s="3">
        <v>552.93639120000012</v>
      </c>
      <c r="M97" s="3">
        <v>18.12</v>
      </c>
      <c r="N97" s="3">
        <v>70.62</v>
      </c>
      <c r="O97" s="3">
        <v>8</v>
      </c>
      <c r="P97" s="3">
        <v>215.92</v>
      </c>
      <c r="Q97" s="3"/>
      <c r="R97" s="3">
        <f t="shared" si="14"/>
        <v>1.0154525386313467</v>
      </c>
      <c r="S97" s="13">
        <f t="shared" si="15"/>
        <v>348.55316783994078</v>
      </c>
      <c r="T97" s="3">
        <f t="shared" si="16"/>
        <v>1.104269609222075</v>
      </c>
      <c r="U97" s="3">
        <f t="shared" si="17"/>
        <v>108.2474392448283</v>
      </c>
      <c r="V97" s="3">
        <f t="shared" si="18"/>
        <v>184.09268611683646</v>
      </c>
      <c r="W97" s="3">
        <f t="shared" si="19"/>
        <v>898.01716361946421</v>
      </c>
      <c r="X97" s="3">
        <f t="shared" si="20"/>
        <v>355.14232999472858</v>
      </c>
      <c r="Y97" s="13">
        <f t="shared" si="21"/>
        <v>-498.04200086994382</v>
      </c>
      <c r="Z97" s="13">
        <f t="shared" si="22"/>
        <v>-73.920824351297412</v>
      </c>
      <c r="AA97" s="3">
        <f t="shared" si="23"/>
        <v>2.5542574896741668</v>
      </c>
      <c r="AB97" s="36">
        <v>-52.5</v>
      </c>
      <c r="AC97" s="36">
        <v>-4</v>
      </c>
      <c r="AD97" s="39">
        <v>0.71049499999999999</v>
      </c>
      <c r="AE97" s="36">
        <v>1.5E-5</v>
      </c>
      <c r="AF97" s="40">
        <v>14.5</v>
      </c>
      <c r="AG97" s="36">
        <v>0.1</v>
      </c>
    </row>
    <row r="98" spans="1:33">
      <c r="A98" s="2">
        <v>95</v>
      </c>
      <c r="B98" s="2" t="s">
        <v>127</v>
      </c>
      <c r="C98" s="2" t="s">
        <v>3</v>
      </c>
      <c r="D98" s="3">
        <v>7.2030000000000003</v>
      </c>
      <c r="E98" s="13">
        <v>241.11941639120002</v>
      </c>
      <c r="F98" s="3">
        <v>93.931200000000004</v>
      </c>
      <c r="G98" s="3">
        <v>0.96450000000000002</v>
      </c>
      <c r="H98" s="3">
        <v>224.24</v>
      </c>
      <c r="I98" s="3">
        <v>37.700000000000003</v>
      </c>
      <c r="J98" s="15">
        <v>128.8212</v>
      </c>
      <c r="K98" s="3">
        <v>16.252800000000001</v>
      </c>
      <c r="L98" s="3">
        <v>552.93639120000012</v>
      </c>
      <c r="M98" s="3">
        <v>28.439999999999998</v>
      </c>
      <c r="N98" s="3">
        <v>95.74</v>
      </c>
      <c r="O98" s="3">
        <v>7.78</v>
      </c>
      <c r="P98" s="3">
        <v>198.12</v>
      </c>
      <c r="Q98" s="3"/>
      <c r="R98" s="3">
        <f t="shared" si="14"/>
        <v>1.3255977496483828</v>
      </c>
      <c r="S98" s="13">
        <f t="shared" si="15"/>
        <v>650.21804966686864</v>
      </c>
      <c r="T98" s="3">
        <f t="shared" si="16"/>
        <v>1.124345532178372</v>
      </c>
      <c r="U98" s="3">
        <f t="shared" si="17"/>
        <v>97.388491446345256</v>
      </c>
      <c r="V98" s="3">
        <f t="shared" si="18"/>
        <v>165.62524815644372</v>
      </c>
      <c r="W98" s="3">
        <f t="shared" si="19"/>
        <v>997.15656229180559</v>
      </c>
      <c r="X98" s="3">
        <f t="shared" si="20"/>
        <v>418.88690688547985</v>
      </c>
      <c r="Y98" s="13">
        <f t="shared" si="21"/>
        <v>-925.44772509786867</v>
      </c>
      <c r="Z98" s="13">
        <f t="shared" si="22"/>
        <v>-128.30239720558885</v>
      </c>
      <c r="AA98" s="3">
        <f t="shared" si="23"/>
        <v>1.8102263132546876</v>
      </c>
      <c r="AB98" s="36">
        <v>-55.8</v>
      </c>
      <c r="AC98" s="36">
        <v>-5.8</v>
      </c>
      <c r="AD98" s="39">
        <v>0.71089100000000005</v>
      </c>
      <c r="AE98" s="36">
        <v>1.4E-5</v>
      </c>
      <c r="AF98" s="50"/>
      <c r="AG98" s="34"/>
    </row>
    <row r="99" spans="1:33">
      <c r="A99" s="2">
        <v>96</v>
      </c>
      <c r="B99" s="2" t="s">
        <v>128</v>
      </c>
      <c r="C99" s="2" t="s">
        <v>3</v>
      </c>
      <c r="D99" s="3">
        <v>7.3470000000000004</v>
      </c>
      <c r="E99" s="13">
        <v>49.08152557239999</v>
      </c>
      <c r="F99" s="3">
        <v>19.672399999999996</v>
      </c>
      <c r="G99" s="3">
        <v>0.19158</v>
      </c>
      <c r="H99" s="3">
        <v>81.400000000000006</v>
      </c>
      <c r="I99" s="3">
        <v>16.84</v>
      </c>
      <c r="J99" s="15">
        <v>26.977999999999998</v>
      </c>
      <c r="K99" s="3">
        <v>1.7280599999999999</v>
      </c>
      <c r="L99" s="3">
        <v>337.90557239999998</v>
      </c>
      <c r="M99" s="3">
        <v>5.36</v>
      </c>
      <c r="N99" s="3">
        <v>20.28</v>
      </c>
      <c r="O99" s="3">
        <v>1.7199999999999998</v>
      </c>
      <c r="P99" s="3">
        <v>46.94</v>
      </c>
      <c r="Q99" s="3"/>
      <c r="R99" s="3">
        <f t="shared" si="14"/>
        <v>3.1417910447761193</v>
      </c>
      <c r="S99" s="13">
        <f t="shared" si="15"/>
        <v>574.73370259906255</v>
      </c>
      <c r="T99" s="3">
        <f t="shared" si="16"/>
        <v>1.1244104269259267</v>
      </c>
      <c r="U99" s="3">
        <f t="shared" si="17"/>
        <v>102.68504019208683</v>
      </c>
      <c r="V99" s="3">
        <f t="shared" si="18"/>
        <v>174.63290591310437</v>
      </c>
      <c r="W99" s="3">
        <f t="shared" si="19"/>
        <v>1108.0915161036919</v>
      </c>
      <c r="X99" s="3">
        <f t="shared" si="20"/>
        <v>241.67567567567559</v>
      </c>
      <c r="Y99" s="13">
        <f t="shared" si="21"/>
        <v>-193.85854719443242</v>
      </c>
      <c r="Z99" s="13">
        <f t="shared" si="22"/>
        <v>-25.150828343313375</v>
      </c>
      <c r="AA99" s="3">
        <f t="shared" si="23"/>
        <v>3.852168380066856</v>
      </c>
      <c r="AB99" s="36">
        <v>-57.7</v>
      </c>
      <c r="AC99" s="36">
        <v>-7.9</v>
      </c>
      <c r="AD99" s="39">
        <v>0.71151600000000004</v>
      </c>
      <c r="AE99" s="36">
        <v>1.5999999999999999E-5</v>
      </c>
      <c r="AF99" s="41">
        <v>14.4</v>
      </c>
      <c r="AG99" s="36">
        <v>0.1</v>
      </c>
    </row>
    <row r="100" spans="1:33">
      <c r="A100" s="2">
        <v>97</v>
      </c>
      <c r="B100" s="2" t="s">
        <v>129</v>
      </c>
      <c r="C100" s="2" t="s">
        <v>3</v>
      </c>
      <c r="D100" s="3"/>
      <c r="E100" s="13">
        <v>158.80000000000001</v>
      </c>
      <c r="F100" s="7">
        <v>61.93</v>
      </c>
      <c r="G100" s="7">
        <v>0.44400000000000001</v>
      </c>
      <c r="H100" s="7">
        <v>180</v>
      </c>
      <c r="I100" s="3">
        <v>10</v>
      </c>
      <c r="J100" s="7">
        <v>83.4</v>
      </c>
      <c r="K100" s="7">
        <v>10.4</v>
      </c>
      <c r="L100" s="3">
        <v>4940</v>
      </c>
      <c r="M100" s="6">
        <v>30.3</v>
      </c>
      <c r="N100" s="6">
        <v>100.36</v>
      </c>
      <c r="O100" s="3"/>
      <c r="P100" s="6">
        <v>127</v>
      </c>
      <c r="Q100" s="6"/>
      <c r="R100" s="3">
        <f t="shared" si="14"/>
        <v>0.33003300330033003</v>
      </c>
      <c r="S100" s="13">
        <f t="shared" si="15"/>
        <v>656.69291338582673</v>
      </c>
      <c r="T100" s="3">
        <f t="shared" si="16"/>
        <v>1.1450179569263252</v>
      </c>
      <c r="U100" s="3">
        <f t="shared" si="17"/>
        <v>139.48198198198199</v>
      </c>
      <c r="V100" s="3">
        <f t="shared" si="18"/>
        <v>237.21219556877455</v>
      </c>
      <c r="W100" s="3">
        <f t="shared" si="19"/>
        <v>617.08007642869552</v>
      </c>
      <c r="X100" s="3">
        <f t="shared" si="20"/>
        <v>344.05555555555554</v>
      </c>
      <c r="Y100" s="13">
        <f t="shared" si="21"/>
        <v>-647.77729447585921</v>
      </c>
      <c r="Z100" s="13">
        <f t="shared" si="22"/>
        <v>-81.326347305389234</v>
      </c>
      <c r="AA100" s="3">
        <f t="shared" si="23"/>
        <v>1.2475924710439432</v>
      </c>
      <c r="AB100" s="50"/>
      <c r="AC100" s="50"/>
      <c r="AD100" s="50"/>
      <c r="AE100" s="50"/>
      <c r="AF100" s="50"/>
      <c r="AG100" s="34"/>
    </row>
    <row r="101" spans="1:33">
      <c r="A101" s="2">
        <v>98</v>
      </c>
      <c r="B101" s="2" t="s">
        <v>130</v>
      </c>
      <c r="C101" s="2" t="s">
        <v>3</v>
      </c>
      <c r="D101" s="3">
        <v>7.3449999999999998</v>
      </c>
      <c r="E101" s="13">
        <v>250.36948216072</v>
      </c>
      <c r="F101" s="3">
        <v>94.267200000000003</v>
      </c>
      <c r="G101" s="3">
        <v>1.8567400000000001</v>
      </c>
      <c r="H101" s="3">
        <v>171.34</v>
      </c>
      <c r="I101" s="3">
        <v>21.74</v>
      </c>
      <c r="J101" s="15">
        <v>125.256</v>
      </c>
      <c r="K101" s="3">
        <v>27.651599999999995</v>
      </c>
      <c r="L101" s="3">
        <v>792.54216071999997</v>
      </c>
      <c r="M101" s="3">
        <v>40.22</v>
      </c>
      <c r="N101" s="3">
        <v>156</v>
      </c>
      <c r="O101" s="3">
        <v>9.1</v>
      </c>
      <c r="P101" s="3">
        <v>142.46</v>
      </c>
      <c r="Q101" s="3"/>
      <c r="R101" s="3">
        <f t="shared" si="14"/>
        <v>0.54052710094480361</v>
      </c>
      <c r="S101" s="13">
        <f t="shared" si="15"/>
        <v>879.23627684964197</v>
      </c>
      <c r="T101" s="3">
        <f t="shared" si="16"/>
        <v>1.1604844813272615</v>
      </c>
      <c r="U101" s="3">
        <f t="shared" si="17"/>
        <v>50.770274782683629</v>
      </c>
      <c r="V101" s="3">
        <f t="shared" si="18"/>
        <v>86.343255090726373</v>
      </c>
      <c r="W101" s="3">
        <f t="shared" si="19"/>
        <v>707.62246876628319</v>
      </c>
      <c r="X101" s="3">
        <f t="shared" si="20"/>
        <v>550.17625773316217</v>
      </c>
      <c r="Y101" s="13">
        <f t="shared" si="21"/>
        <v>-1027.5257068290564</v>
      </c>
      <c r="Z101" s="13">
        <f t="shared" si="22"/>
        <v>-127.08159680638724</v>
      </c>
      <c r="AA101" s="3">
        <f t="shared" si="23"/>
        <v>0.4732406583491493</v>
      </c>
      <c r="AB101" s="50"/>
      <c r="AC101" s="50"/>
      <c r="AD101" s="50"/>
      <c r="AE101" s="50"/>
      <c r="AF101" s="50"/>
      <c r="AG101" s="34"/>
    </row>
    <row r="102" spans="1:33">
      <c r="A102" s="2">
        <v>99</v>
      </c>
      <c r="B102" s="2" t="s">
        <v>131</v>
      </c>
      <c r="C102" s="2" t="s">
        <v>3</v>
      </c>
      <c r="D102" s="3">
        <v>7.1550000000000002</v>
      </c>
      <c r="E102" s="13">
        <v>250.39369770280001</v>
      </c>
      <c r="F102" s="3">
        <v>95.221199999999996</v>
      </c>
      <c r="G102" s="3">
        <v>1.9399199999999999</v>
      </c>
      <c r="H102" s="3">
        <v>158.12</v>
      </c>
      <c r="I102" s="3">
        <v>15.2</v>
      </c>
      <c r="J102" s="3">
        <v>144.10839999999999</v>
      </c>
      <c r="K102" s="3">
        <v>7.9503000000000004</v>
      </c>
      <c r="L102" s="3">
        <v>522.21770279999998</v>
      </c>
      <c r="M102" s="3">
        <v>31.76</v>
      </c>
      <c r="N102" s="3">
        <v>145.6</v>
      </c>
      <c r="O102" s="3">
        <v>7.92</v>
      </c>
      <c r="P102" s="3">
        <v>286.12</v>
      </c>
      <c r="Q102" s="3"/>
      <c r="R102" s="3">
        <f t="shared" si="14"/>
        <v>0.47858942065491178</v>
      </c>
      <c r="S102" s="13">
        <f t="shared" si="15"/>
        <v>503.66419684048645</v>
      </c>
      <c r="T102" s="3">
        <f t="shared" si="16"/>
        <v>1.0188766798137505</v>
      </c>
      <c r="U102" s="3">
        <f t="shared" si="17"/>
        <v>49.085116912037613</v>
      </c>
      <c r="V102" s="3">
        <f t="shared" si="18"/>
        <v>83.477365226703782</v>
      </c>
      <c r="W102" s="3">
        <f t="shared" si="19"/>
        <v>905.18266785580852</v>
      </c>
      <c r="X102" s="3">
        <f t="shared" si="20"/>
        <v>602.20844927902851</v>
      </c>
      <c r="Y102" s="13">
        <f t="shared" si="21"/>
        <v>-606.52729012614225</v>
      </c>
      <c r="Z102" s="13">
        <f t="shared" si="22"/>
        <v>-148.15530339321359</v>
      </c>
      <c r="AA102" s="3">
        <f t="shared" si="23"/>
        <v>-0.41052072850860066</v>
      </c>
      <c r="AB102" s="50"/>
      <c r="AC102" s="50"/>
      <c r="AD102" s="50"/>
      <c r="AE102" s="50"/>
      <c r="AF102" s="50"/>
      <c r="AG102" s="34"/>
    </row>
    <row r="103" spans="1:33">
      <c r="A103" s="2">
        <v>100</v>
      </c>
      <c r="B103" s="2" t="s">
        <v>132</v>
      </c>
      <c r="C103" s="2" t="s">
        <v>230</v>
      </c>
      <c r="D103" s="3"/>
      <c r="E103" s="13">
        <v>290.89999999999998</v>
      </c>
      <c r="F103" s="8">
        <v>94.11</v>
      </c>
      <c r="G103" s="8">
        <v>2.4119999999999999</v>
      </c>
      <c r="H103" s="8">
        <v>13550</v>
      </c>
      <c r="I103" s="8">
        <v>2330</v>
      </c>
      <c r="J103" s="8">
        <v>175.51</v>
      </c>
      <c r="K103" s="8">
        <v>1.53</v>
      </c>
      <c r="L103" s="8">
        <v>2430</v>
      </c>
      <c r="M103" s="3"/>
      <c r="N103" s="3"/>
      <c r="O103" s="3"/>
      <c r="P103" s="3"/>
      <c r="Q103" s="3"/>
      <c r="R103" s="3"/>
      <c r="S103" s="13"/>
      <c r="T103" s="3">
        <f t="shared" si="16"/>
        <v>0.82682038492977994</v>
      </c>
      <c r="U103" s="3">
        <f t="shared" si="17"/>
        <v>39.017412935323385</v>
      </c>
      <c r="V103" s="3"/>
      <c r="W103" s="3"/>
      <c r="X103" s="3">
        <f t="shared" si="20"/>
        <v>6.9453874538745382</v>
      </c>
      <c r="Y103" s="13">
        <f t="shared" si="21"/>
        <v>212.16354936929037</v>
      </c>
      <c r="Z103" s="13">
        <f t="shared" si="22"/>
        <v>486.09945109780443</v>
      </c>
      <c r="AA103" s="3">
        <f t="shared" si="23"/>
        <v>9.5581242902671934E-2</v>
      </c>
      <c r="AB103" s="50"/>
      <c r="AC103" s="50"/>
      <c r="AD103" s="50"/>
      <c r="AE103" s="50"/>
      <c r="AF103" s="50"/>
      <c r="AG103" s="34"/>
    </row>
    <row r="104" spans="1:33">
      <c r="A104" s="2">
        <v>101</v>
      </c>
      <c r="B104" s="2" t="s">
        <v>133</v>
      </c>
      <c r="C104" s="2" t="s">
        <v>230</v>
      </c>
      <c r="D104" s="3">
        <v>7.125</v>
      </c>
      <c r="E104" s="13">
        <v>214.61093324487996</v>
      </c>
      <c r="F104" s="3">
        <v>75.492399999999989</v>
      </c>
      <c r="G104" s="3">
        <v>3.8527</v>
      </c>
      <c r="H104" s="3">
        <v>1313.86</v>
      </c>
      <c r="I104" s="3">
        <v>118.14</v>
      </c>
      <c r="J104" s="3">
        <v>132.02919999999997</v>
      </c>
      <c r="K104" s="3">
        <v>0.71772000000000002</v>
      </c>
      <c r="L104" s="3">
        <v>251.89324487999997</v>
      </c>
      <c r="M104" s="3">
        <v>45.519999999999996</v>
      </c>
      <c r="N104" s="3">
        <v>331.2</v>
      </c>
      <c r="O104" s="3">
        <v>98.859999999999985</v>
      </c>
      <c r="P104" s="3">
        <v>359.44000000000005</v>
      </c>
      <c r="Q104" s="3"/>
      <c r="R104" s="3">
        <f t="shared" ref="R104:R135" si="24">I104/M104</f>
        <v>2.5953427065026364</v>
      </c>
      <c r="S104" s="13">
        <f t="shared" ref="S104:S135" si="25">J104*1000/P104</f>
        <v>367.31916314266624</v>
      </c>
      <c r="T104" s="3">
        <f t="shared" si="16"/>
        <v>0.88167902441689983</v>
      </c>
      <c r="U104" s="3">
        <f t="shared" si="17"/>
        <v>19.594673865081628</v>
      </c>
      <c r="V104" s="3">
        <f t="shared" ref="V104:V135" si="26">F104/22.99/G104*39.0983</f>
        <v>33.323985958204489</v>
      </c>
      <c r="W104" s="3">
        <f t="shared" ref="W104:W135" si="27">F104*1000/22.99/M104*6.941</f>
        <v>500.70744864237611</v>
      </c>
      <c r="X104" s="3">
        <f t="shared" si="20"/>
        <v>57.458481116709535</v>
      </c>
      <c r="Y104" s="13">
        <f t="shared" si="21"/>
        <v>-44.712100913441539</v>
      </c>
      <c r="Z104" s="13">
        <f t="shared" si="22"/>
        <v>-77.403874251497001</v>
      </c>
      <c r="AA104" s="3">
        <f t="shared" si="23"/>
        <v>-3.9140790211675722</v>
      </c>
      <c r="AB104" s="50"/>
      <c r="AC104" s="50"/>
      <c r="AD104" s="50"/>
      <c r="AE104" s="50"/>
      <c r="AF104" s="50"/>
      <c r="AG104" s="34"/>
    </row>
    <row r="105" spans="1:33">
      <c r="A105" s="2">
        <v>102</v>
      </c>
      <c r="B105" s="2" t="s">
        <v>134</v>
      </c>
      <c r="C105" s="2" t="s">
        <v>230</v>
      </c>
      <c r="D105" s="3">
        <v>7.2</v>
      </c>
      <c r="E105" s="13">
        <v>236.15725940864004</v>
      </c>
      <c r="F105" s="3">
        <v>83.560400000000016</v>
      </c>
      <c r="G105" s="3">
        <v>3.6823200000000003</v>
      </c>
      <c r="H105" s="3">
        <v>1488.6799999999998</v>
      </c>
      <c r="I105" s="3">
        <v>124.02</v>
      </c>
      <c r="J105" s="3">
        <v>145.27480000000003</v>
      </c>
      <c r="K105" s="3">
        <v>0.83628000000000002</v>
      </c>
      <c r="L105" s="3">
        <v>294.89940863999999</v>
      </c>
      <c r="M105" s="3">
        <v>55.739999999999995</v>
      </c>
      <c r="N105" s="3">
        <v>344.8</v>
      </c>
      <c r="O105" s="3">
        <v>110.3</v>
      </c>
      <c r="P105" s="3">
        <v>385.02000000000004</v>
      </c>
      <c r="Q105" s="3"/>
      <c r="R105" s="3">
        <f t="shared" si="24"/>
        <v>2.2249730893433801</v>
      </c>
      <c r="S105" s="13">
        <f t="shared" si="25"/>
        <v>377.31754194587296</v>
      </c>
      <c r="T105" s="3">
        <f t="shared" si="16"/>
        <v>0.88692621644038738</v>
      </c>
      <c r="U105" s="3">
        <f t="shared" si="17"/>
        <v>22.692324404179978</v>
      </c>
      <c r="V105" s="3">
        <f t="shared" si="26"/>
        <v>38.592053381989999</v>
      </c>
      <c r="W105" s="3">
        <f t="shared" si="27"/>
        <v>452.60215662946399</v>
      </c>
      <c r="X105" s="3">
        <f t="shared" si="20"/>
        <v>56.130531746245012</v>
      </c>
      <c r="Y105" s="13">
        <f t="shared" si="21"/>
        <v>-70.700861244019379</v>
      </c>
      <c r="Z105" s="13">
        <f t="shared" si="22"/>
        <v>-83.023111776447152</v>
      </c>
      <c r="AA105" s="3">
        <f t="shared" si="23"/>
        <v>-3.8131182794400122</v>
      </c>
      <c r="AB105" s="50"/>
      <c r="AC105" s="50"/>
      <c r="AD105" s="50"/>
      <c r="AE105" s="50"/>
      <c r="AF105" s="50"/>
      <c r="AG105" s="34"/>
    </row>
    <row r="106" spans="1:33">
      <c r="A106" s="2">
        <v>103</v>
      </c>
      <c r="B106" s="2" t="s">
        <v>135</v>
      </c>
      <c r="C106" s="2" t="s">
        <v>230</v>
      </c>
      <c r="D106" s="3">
        <v>6.6639999999999997</v>
      </c>
      <c r="E106" s="13">
        <v>244.34724445791997</v>
      </c>
      <c r="F106" s="3">
        <v>86.627599999999987</v>
      </c>
      <c r="G106" s="3">
        <v>3.1999</v>
      </c>
      <c r="H106" s="3">
        <v>1845.6</v>
      </c>
      <c r="I106" s="3">
        <v>184.92000000000002</v>
      </c>
      <c r="J106" s="3">
        <v>150.01239999999999</v>
      </c>
      <c r="K106" s="3">
        <v>1.3032600000000001</v>
      </c>
      <c r="L106" s="3">
        <v>270.32445792000004</v>
      </c>
      <c r="M106" s="3">
        <v>84.62</v>
      </c>
      <c r="N106" s="3">
        <v>393.6</v>
      </c>
      <c r="O106" s="3">
        <v>107.88</v>
      </c>
      <c r="P106" s="3">
        <v>308.62</v>
      </c>
      <c r="Q106" s="3"/>
      <c r="R106" s="3">
        <f t="shared" si="24"/>
        <v>2.1852989836917986</v>
      </c>
      <c r="S106" s="13">
        <f t="shared" si="25"/>
        <v>486.07478452465813</v>
      </c>
      <c r="T106" s="3">
        <f t="shared" si="16"/>
        <v>0.89044354818473481</v>
      </c>
      <c r="U106" s="3">
        <f t="shared" si="17"/>
        <v>27.071970999093718</v>
      </c>
      <c r="V106" s="3">
        <f t="shared" si="26"/>
        <v>46.040367277680126</v>
      </c>
      <c r="W106" s="3">
        <f t="shared" si="27"/>
        <v>309.07674840180528</v>
      </c>
      <c r="X106" s="3">
        <f t="shared" si="20"/>
        <v>46.937364542696137</v>
      </c>
      <c r="Y106" s="13">
        <f t="shared" si="21"/>
        <v>-87.890665506742252</v>
      </c>
      <c r="Z106" s="13">
        <f t="shared" si="22"/>
        <v>-70.342768463073838</v>
      </c>
      <c r="AA106" s="3">
        <f t="shared" si="23"/>
        <v>-3.6662846029866651</v>
      </c>
      <c r="AB106" s="50"/>
      <c r="AC106" s="50"/>
      <c r="AD106" s="50"/>
      <c r="AE106" s="50"/>
      <c r="AF106" s="50"/>
      <c r="AG106" s="34"/>
    </row>
    <row r="107" spans="1:33">
      <c r="A107" s="2">
        <v>104</v>
      </c>
      <c r="B107" s="2" t="s">
        <v>136</v>
      </c>
      <c r="C107" s="2" t="s">
        <v>230</v>
      </c>
      <c r="D107" s="3">
        <v>6.7530000000000001</v>
      </c>
      <c r="E107" s="13">
        <v>289.99763455648002</v>
      </c>
      <c r="F107" s="3">
        <v>105.58640000000001</v>
      </c>
      <c r="G107" s="3">
        <v>4.3200399999999997</v>
      </c>
      <c r="H107" s="3">
        <v>1649.72</v>
      </c>
      <c r="I107" s="3">
        <v>132.30000000000001</v>
      </c>
      <c r="J107" s="3">
        <v>176.32840000000002</v>
      </c>
      <c r="K107" s="3">
        <v>0.65820000000000001</v>
      </c>
      <c r="L107" s="3">
        <v>221.17455647999998</v>
      </c>
      <c r="M107" s="3">
        <v>48.739999999999995</v>
      </c>
      <c r="N107" s="3">
        <v>456.4</v>
      </c>
      <c r="O107" s="3">
        <v>129.68</v>
      </c>
      <c r="P107" s="3">
        <v>441.32</v>
      </c>
      <c r="Q107" s="3"/>
      <c r="R107" s="3">
        <f t="shared" si="24"/>
        <v>2.7144029544521957</v>
      </c>
      <c r="S107" s="13">
        <f t="shared" si="25"/>
        <v>399.5477204749389</v>
      </c>
      <c r="T107" s="3">
        <f t="shared" si="16"/>
        <v>0.92334283659508731</v>
      </c>
      <c r="U107" s="3">
        <f t="shared" si="17"/>
        <v>24.441069990092689</v>
      </c>
      <c r="V107" s="3">
        <f t="shared" si="26"/>
        <v>41.566084680019188</v>
      </c>
      <c r="W107" s="3">
        <f t="shared" si="27"/>
        <v>654.0418390326173</v>
      </c>
      <c r="X107" s="3">
        <f t="shared" si="20"/>
        <v>64.002618626191122</v>
      </c>
      <c r="Y107" s="13">
        <f t="shared" si="21"/>
        <v>-266.95008264462837</v>
      </c>
      <c r="Z107" s="13">
        <f t="shared" si="22"/>
        <v>-108.6130878243513</v>
      </c>
      <c r="AA107" s="3">
        <f t="shared" si="23"/>
        <v>-1.9361367248364199</v>
      </c>
      <c r="AB107" s="36">
        <v>-38.6</v>
      </c>
      <c r="AC107" s="36">
        <v>0.1</v>
      </c>
      <c r="AD107" s="39">
        <v>0.710642</v>
      </c>
      <c r="AE107" s="36">
        <v>9.0000000000000002E-6</v>
      </c>
      <c r="AF107" s="40">
        <v>13.6</v>
      </c>
      <c r="AG107" s="36">
        <v>0.1</v>
      </c>
    </row>
    <row r="108" spans="1:33">
      <c r="A108" s="2">
        <v>105</v>
      </c>
      <c r="B108" s="2" t="s">
        <v>137</v>
      </c>
      <c r="C108" s="2" t="s">
        <v>230</v>
      </c>
      <c r="D108" s="3">
        <v>7.3289999999999997</v>
      </c>
      <c r="E108" s="13">
        <v>130.54173376800003</v>
      </c>
      <c r="F108" s="3">
        <v>46.102800000000002</v>
      </c>
      <c r="G108" s="3">
        <v>0.28949999999999998</v>
      </c>
      <c r="H108" s="3">
        <v>741.54</v>
      </c>
      <c r="I108" s="3">
        <v>102.4</v>
      </c>
      <c r="J108" s="3">
        <v>76.62</v>
      </c>
      <c r="K108" s="3">
        <v>5.8693799999999996</v>
      </c>
      <c r="L108" s="3">
        <v>614.37376799999993</v>
      </c>
      <c r="M108" s="3">
        <v>9.98</v>
      </c>
      <c r="N108" s="3">
        <v>48.3</v>
      </c>
      <c r="O108" s="3">
        <v>24.439999999999998</v>
      </c>
      <c r="P108" s="3">
        <v>116.38</v>
      </c>
      <c r="Q108" s="3"/>
      <c r="R108" s="3">
        <f t="shared" si="24"/>
        <v>10.260521042084168</v>
      </c>
      <c r="S108" s="13">
        <f t="shared" si="25"/>
        <v>658.36054304863376</v>
      </c>
      <c r="T108" s="3">
        <f t="shared" si="16"/>
        <v>0.92781720832625136</v>
      </c>
      <c r="U108" s="3">
        <f t="shared" si="17"/>
        <v>159.24974093264251</v>
      </c>
      <c r="V108" s="3">
        <f t="shared" si="26"/>
        <v>270.83054136175451</v>
      </c>
      <c r="W108" s="3">
        <f t="shared" si="27"/>
        <v>1394.6968961847142</v>
      </c>
      <c r="X108" s="3">
        <f t="shared" si="20"/>
        <v>62.171696739218383</v>
      </c>
      <c r="Y108" s="13">
        <f t="shared" si="21"/>
        <v>-125.66855154415006</v>
      </c>
      <c r="Z108" s="13">
        <f t="shared" si="22"/>
        <v>-45.963772455089824</v>
      </c>
      <c r="AA108" s="3">
        <f t="shared" si="23"/>
        <v>-5.3622028307985961</v>
      </c>
      <c r="AB108" s="36">
        <v>-55.5</v>
      </c>
      <c r="AC108" s="36">
        <v>-6.7</v>
      </c>
      <c r="AD108" s="39">
        <v>0.71038100000000004</v>
      </c>
      <c r="AE108" s="36">
        <v>1.8E-5</v>
      </c>
      <c r="AF108" s="41">
        <v>14.1</v>
      </c>
      <c r="AG108" s="36">
        <v>0.1</v>
      </c>
    </row>
    <row r="109" spans="1:33">
      <c r="A109" s="2">
        <v>106</v>
      </c>
      <c r="B109" s="2" t="s">
        <v>138</v>
      </c>
      <c r="C109" s="2" t="s">
        <v>230</v>
      </c>
      <c r="D109" s="3"/>
      <c r="E109" s="13">
        <v>328.5</v>
      </c>
      <c r="F109" s="9">
        <v>120.43</v>
      </c>
      <c r="G109" s="9">
        <v>5.9260000000000002</v>
      </c>
      <c r="H109" s="9">
        <v>4090</v>
      </c>
      <c r="I109" s="3">
        <v>450</v>
      </c>
      <c r="J109" s="9">
        <v>198.83</v>
      </c>
      <c r="K109" s="9">
        <v>0.79</v>
      </c>
      <c r="L109" s="3">
        <v>360</v>
      </c>
      <c r="M109" s="5">
        <v>45</v>
      </c>
      <c r="N109" s="5">
        <v>395</v>
      </c>
      <c r="O109" s="3"/>
      <c r="P109" s="5">
        <v>508.7</v>
      </c>
      <c r="Q109" s="5"/>
      <c r="R109" s="3">
        <f t="shared" si="24"/>
        <v>10</v>
      </c>
      <c r="S109" s="13">
        <f t="shared" si="25"/>
        <v>390.85905248673089</v>
      </c>
      <c r="T109" s="3">
        <f t="shared" si="16"/>
        <v>0.93396379695511922</v>
      </c>
      <c r="U109" s="3">
        <f t="shared" si="17"/>
        <v>20.322308471144112</v>
      </c>
      <c r="V109" s="3">
        <f t="shared" si="26"/>
        <v>34.561449034246799</v>
      </c>
      <c r="W109" s="3">
        <f t="shared" si="27"/>
        <v>807.98862307283366</v>
      </c>
      <c r="X109" s="3">
        <f t="shared" si="20"/>
        <v>29.444987775061126</v>
      </c>
      <c r="Y109" s="13">
        <f t="shared" si="21"/>
        <v>-360.58634188777751</v>
      </c>
      <c r="Z109" s="13">
        <f t="shared" si="22"/>
        <v>-11.208133732534925</v>
      </c>
      <c r="AA109" s="3">
        <f t="shared" si="23"/>
        <v>6.0699238039585129E-2</v>
      </c>
      <c r="AB109" s="50"/>
      <c r="AC109" s="50"/>
      <c r="AD109" s="50"/>
      <c r="AE109" s="50"/>
      <c r="AF109" s="50"/>
      <c r="AG109" s="34"/>
    </row>
    <row r="110" spans="1:33">
      <c r="A110" s="2">
        <v>107</v>
      </c>
      <c r="B110" s="2" t="s">
        <v>139</v>
      </c>
      <c r="C110" s="2" t="s">
        <v>230</v>
      </c>
      <c r="D110" s="3">
        <v>7.2439999999999998</v>
      </c>
      <c r="E110" s="13">
        <v>242.43217173616</v>
      </c>
      <c r="F110" s="3">
        <v>87.235600000000005</v>
      </c>
      <c r="G110" s="3">
        <v>2.7674799999999999</v>
      </c>
      <c r="H110" s="3">
        <v>592.41999999999996</v>
      </c>
      <c r="I110" s="3">
        <v>78.899999999999991</v>
      </c>
      <c r="J110" s="3">
        <v>143.49559999999997</v>
      </c>
      <c r="K110" s="3">
        <v>7.2373200000000004</v>
      </c>
      <c r="L110" s="3">
        <v>380.91173615999998</v>
      </c>
      <c r="M110" s="3">
        <v>62.1</v>
      </c>
      <c r="N110" s="3">
        <v>191.6</v>
      </c>
      <c r="O110" s="3">
        <v>33.020000000000003</v>
      </c>
      <c r="P110" s="3">
        <v>348</v>
      </c>
      <c r="Q110" s="3"/>
      <c r="R110" s="3">
        <f t="shared" si="24"/>
        <v>1.2705314009661834</v>
      </c>
      <c r="S110" s="13">
        <f t="shared" si="25"/>
        <v>412.34367816091947</v>
      </c>
      <c r="T110" s="3">
        <f t="shared" si="16"/>
        <v>0.93741616041791376</v>
      </c>
      <c r="U110" s="3">
        <f t="shared" si="17"/>
        <v>31.521673146689409</v>
      </c>
      <c r="V110" s="3">
        <f t="shared" si="26"/>
        <v>53.607822235372197</v>
      </c>
      <c r="W110" s="3">
        <f t="shared" si="27"/>
        <v>424.11655533211604</v>
      </c>
      <c r="X110" s="3">
        <f t="shared" si="20"/>
        <v>147.25296242530638</v>
      </c>
      <c r="Y110" s="13">
        <f t="shared" si="21"/>
        <v>-274.2097259678136</v>
      </c>
      <c r="Z110" s="13">
        <f t="shared" si="22"/>
        <v>-125.82008582834328</v>
      </c>
      <c r="AA110" s="3">
        <f t="shared" si="23"/>
        <v>-3.6934979130696521</v>
      </c>
      <c r="AB110" s="50"/>
      <c r="AC110" s="50"/>
      <c r="AD110" s="50"/>
      <c r="AE110" s="50"/>
      <c r="AF110" s="50"/>
      <c r="AG110" s="34"/>
    </row>
    <row r="111" spans="1:33">
      <c r="A111" s="2">
        <v>108</v>
      </c>
      <c r="B111" s="2" t="s">
        <v>140</v>
      </c>
      <c r="C111" s="2" t="s">
        <v>230</v>
      </c>
      <c r="D111" s="3">
        <v>7.1210000000000004</v>
      </c>
      <c r="E111" s="13">
        <v>282.46589789991998</v>
      </c>
      <c r="F111" s="3">
        <v>104.33599999999998</v>
      </c>
      <c r="G111" s="3">
        <v>1.77704</v>
      </c>
      <c r="H111" s="3">
        <v>322.44</v>
      </c>
      <c r="I111" s="3">
        <v>42.72</v>
      </c>
      <c r="J111" s="3">
        <v>171.10119999999998</v>
      </c>
      <c r="K111" s="3">
        <v>3.71766</v>
      </c>
      <c r="L111" s="3">
        <v>423.91789991999997</v>
      </c>
      <c r="M111" s="3">
        <v>53.32</v>
      </c>
      <c r="N111" s="3">
        <v>334.8</v>
      </c>
      <c r="O111" s="3">
        <v>17.100000000000001</v>
      </c>
      <c r="P111" s="3">
        <v>328.26</v>
      </c>
      <c r="Q111" s="3"/>
      <c r="R111" s="3">
        <f t="shared" si="24"/>
        <v>0.80120030007501875</v>
      </c>
      <c r="S111" s="13">
        <f t="shared" si="25"/>
        <v>521.23682446840917</v>
      </c>
      <c r="T111" s="3">
        <f t="shared" si="16"/>
        <v>0.94028259166981132</v>
      </c>
      <c r="U111" s="3">
        <f t="shared" si="17"/>
        <v>58.713366046909464</v>
      </c>
      <c r="V111" s="3">
        <f t="shared" si="26"/>
        <v>99.851796420699444</v>
      </c>
      <c r="W111" s="3">
        <f t="shared" si="27"/>
        <v>590.78181028510721</v>
      </c>
      <c r="X111" s="3">
        <f t="shared" si="20"/>
        <v>323.58268204937349</v>
      </c>
      <c r="Y111" s="13">
        <f t="shared" si="21"/>
        <v>-340.7970073945196</v>
      </c>
      <c r="Z111" s="13">
        <f t="shared" si="22"/>
        <v>-169.18443313373251</v>
      </c>
      <c r="AA111" s="3">
        <f t="shared" si="23"/>
        <v>-3.1828940638207639</v>
      </c>
      <c r="AB111" s="50"/>
      <c r="AC111" s="50"/>
      <c r="AD111" s="50"/>
      <c r="AE111" s="50"/>
      <c r="AF111" s="50"/>
      <c r="AG111" s="34"/>
    </row>
    <row r="112" spans="1:33">
      <c r="A112" s="2">
        <v>109</v>
      </c>
      <c r="B112" s="2" t="s">
        <v>141</v>
      </c>
      <c r="C112" s="2" t="s">
        <v>230</v>
      </c>
      <c r="D112" s="3">
        <v>7.2460000000000004</v>
      </c>
      <c r="E112" s="13">
        <v>306.52924537527997</v>
      </c>
      <c r="F112" s="3">
        <v>113.35039999999999</v>
      </c>
      <c r="G112" s="3">
        <v>2.5567799999999998</v>
      </c>
      <c r="H112" s="3">
        <v>280.24</v>
      </c>
      <c r="I112" s="3">
        <v>36.18</v>
      </c>
      <c r="J112" s="3">
        <v>182.58600000000001</v>
      </c>
      <c r="K112" s="3">
        <v>6.69252</v>
      </c>
      <c r="L112" s="3">
        <v>436.20537527999994</v>
      </c>
      <c r="M112" s="3">
        <v>22.799999999999997</v>
      </c>
      <c r="N112" s="3">
        <v>333.2</v>
      </c>
      <c r="O112" s="3">
        <v>18.82</v>
      </c>
      <c r="P112" s="3">
        <v>211.16</v>
      </c>
      <c r="Q112" s="3"/>
      <c r="R112" s="3">
        <f t="shared" si="24"/>
        <v>1.5868421052631581</v>
      </c>
      <c r="S112" s="13">
        <f t="shared" si="25"/>
        <v>864.68081075961356</v>
      </c>
      <c r="T112" s="3">
        <f t="shared" si="16"/>
        <v>0.95726647801739939</v>
      </c>
      <c r="U112" s="3">
        <f t="shared" si="17"/>
        <v>44.333262932282011</v>
      </c>
      <c r="V112" s="3">
        <f t="shared" si="26"/>
        <v>75.396051070258451</v>
      </c>
      <c r="W112" s="3">
        <f t="shared" si="27"/>
        <v>1500.9674809032151</v>
      </c>
      <c r="X112" s="3">
        <f t="shared" si="20"/>
        <v>404.47616328860977</v>
      </c>
      <c r="Y112" s="13">
        <f t="shared" si="21"/>
        <v>-451.14815137016069</v>
      </c>
      <c r="Z112" s="13">
        <f t="shared" si="22"/>
        <v>-183.72635728542917</v>
      </c>
      <c r="AA112" s="3">
        <f t="shared" si="23"/>
        <v>-2.7083793075612008</v>
      </c>
      <c r="AB112" s="50"/>
      <c r="AC112" s="50"/>
      <c r="AD112" s="50"/>
      <c r="AE112" s="50"/>
      <c r="AF112" s="50"/>
      <c r="AG112" s="34"/>
    </row>
    <row r="113" spans="1:33">
      <c r="A113" s="2">
        <v>110</v>
      </c>
      <c r="B113" s="2" t="s">
        <v>142</v>
      </c>
      <c r="C113" s="2" t="s">
        <v>230</v>
      </c>
      <c r="D113" s="3">
        <v>6.3979999999999997</v>
      </c>
      <c r="E113" s="13">
        <v>239.21758891584005</v>
      </c>
      <c r="F113" s="3">
        <v>87.353200000000001</v>
      </c>
      <c r="G113" s="3">
        <v>1.33768</v>
      </c>
      <c r="H113" s="3">
        <v>187.82</v>
      </c>
      <c r="I113" s="3">
        <v>37.380000000000003</v>
      </c>
      <c r="J113" s="3">
        <v>140.58520000000001</v>
      </c>
      <c r="K113" s="3">
        <v>8.7339000000000002</v>
      </c>
      <c r="L113" s="3">
        <v>540.64891584000009</v>
      </c>
      <c r="M113" s="3">
        <v>30.2</v>
      </c>
      <c r="N113" s="3">
        <v>128.80000000000001</v>
      </c>
      <c r="O113" s="3">
        <v>11.62</v>
      </c>
      <c r="P113" s="3">
        <v>265.71999999999997</v>
      </c>
      <c r="Q113" s="3"/>
      <c r="R113" s="3">
        <f t="shared" si="24"/>
        <v>1.237748344370861</v>
      </c>
      <c r="S113" s="13">
        <f t="shared" si="25"/>
        <v>529.07270811380408</v>
      </c>
      <c r="T113" s="3">
        <f t="shared" si="16"/>
        <v>0.95811245153835245</v>
      </c>
      <c r="U113" s="3">
        <f t="shared" si="17"/>
        <v>65.302015429699182</v>
      </c>
      <c r="V113" s="3">
        <f t="shared" si="26"/>
        <v>111.05688516202731</v>
      </c>
      <c r="W113" s="3">
        <f t="shared" si="27"/>
        <v>873.28288602300461</v>
      </c>
      <c r="X113" s="3">
        <f t="shared" si="20"/>
        <v>465.08997976786287</v>
      </c>
      <c r="Y113" s="13">
        <f t="shared" si="21"/>
        <v>-350.72410613310103</v>
      </c>
      <c r="Z113" s="13">
        <f t="shared" si="22"/>
        <v>-142.85822554890223</v>
      </c>
      <c r="AA113" s="3">
        <f t="shared" si="23"/>
        <v>-3.829479874909731</v>
      </c>
      <c r="AB113" s="36">
        <v>-53.2</v>
      </c>
      <c r="AC113" s="36">
        <v>-5.3</v>
      </c>
      <c r="AD113" s="39">
        <v>0.71084099999999995</v>
      </c>
      <c r="AE113" s="36">
        <v>1.5E-5</v>
      </c>
      <c r="AF113" s="50"/>
      <c r="AG113" s="34"/>
    </row>
    <row r="114" spans="1:33">
      <c r="A114" s="2">
        <v>111</v>
      </c>
      <c r="B114" s="2" t="s">
        <v>143</v>
      </c>
      <c r="C114" s="2" t="s">
        <v>230</v>
      </c>
      <c r="D114" s="3">
        <v>7.7119999999999997</v>
      </c>
      <c r="E114" s="13">
        <v>224.12439081880001</v>
      </c>
      <c r="F114" s="3">
        <v>82.014800000000008</v>
      </c>
      <c r="G114" s="3">
        <v>0.75463999999999998</v>
      </c>
      <c r="H114" s="3">
        <v>220.68</v>
      </c>
      <c r="I114" s="3">
        <v>51.16</v>
      </c>
      <c r="J114" s="3">
        <v>131.88679999999999</v>
      </c>
      <c r="K114" s="3">
        <v>8.4288600000000002</v>
      </c>
      <c r="L114" s="3">
        <v>215.03081880000002</v>
      </c>
      <c r="M114" s="3">
        <v>43.86</v>
      </c>
      <c r="N114" s="3">
        <v>118</v>
      </c>
      <c r="O114" s="3">
        <v>20.52</v>
      </c>
      <c r="P114" s="3">
        <v>362.53999999999996</v>
      </c>
      <c r="Q114" s="3"/>
      <c r="R114" s="3">
        <f t="shared" si="24"/>
        <v>1.166438668490652</v>
      </c>
      <c r="S114" s="13">
        <f t="shared" si="25"/>
        <v>363.78551332266784</v>
      </c>
      <c r="T114" s="3">
        <f t="shared" si="16"/>
        <v>0.95888862646669326</v>
      </c>
      <c r="U114" s="3">
        <f t="shared" si="17"/>
        <v>108.68069543093397</v>
      </c>
      <c r="V114" s="3">
        <f t="shared" si="26"/>
        <v>184.829509968129</v>
      </c>
      <c r="W114" s="3">
        <f t="shared" si="27"/>
        <v>564.55554319201815</v>
      </c>
      <c r="X114" s="3">
        <f t="shared" si="20"/>
        <v>371.64582200471273</v>
      </c>
      <c r="Y114" s="13">
        <f t="shared" si="21"/>
        <v>-331.91147455415438</v>
      </c>
      <c r="Z114" s="13">
        <f t="shared" si="22"/>
        <v>-131.79957884231536</v>
      </c>
      <c r="AA114" s="3">
        <f t="shared" si="23"/>
        <v>-3.9192676645847508</v>
      </c>
      <c r="AB114" s="50"/>
      <c r="AC114" s="50"/>
      <c r="AD114" s="50"/>
      <c r="AE114" s="50"/>
      <c r="AF114" s="50"/>
      <c r="AG114" s="34"/>
    </row>
    <row r="115" spans="1:33">
      <c r="A115" s="2">
        <v>112</v>
      </c>
      <c r="B115" s="2" t="s">
        <v>144</v>
      </c>
      <c r="C115" s="2" t="s">
        <v>230</v>
      </c>
      <c r="D115" s="3">
        <v>7.6429999999999998</v>
      </c>
      <c r="E115" s="13">
        <v>270.17127062168004</v>
      </c>
      <c r="F115" s="3">
        <v>100.8888</v>
      </c>
      <c r="G115" s="3">
        <v>0.67124000000000006</v>
      </c>
      <c r="H115" s="3">
        <v>188.06</v>
      </c>
      <c r="I115" s="3">
        <v>50.8</v>
      </c>
      <c r="J115" s="3">
        <v>162.0472</v>
      </c>
      <c r="K115" s="3">
        <v>5.4371999999999998</v>
      </c>
      <c r="L115" s="3">
        <v>313.33062168000004</v>
      </c>
      <c r="M115" s="3">
        <v>34.86</v>
      </c>
      <c r="N115" s="3">
        <v>172</v>
      </c>
      <c r="O115" s="3">
        <v>24.380000000000003</v>
      </c>
      <c r="P115" s="3">
        <v>334.46</v>
      </c>
      <c r="Q115" s="59">
        <v>110.99999999999999</v>
      </c>
      <c r="R115" s="3">
        <f t="shared" si="24"/>
        <v>1.4572576018359151</v>
      </c>
      <c r="S115" s="13">
        <f t="shared" si="25"/>
        <v>484.50397655922984</v>
      </c>
      <c r="T115" s="3">
        <f t="shared" si="16"/>
        <v>0.96001649112738674</v>
      </c>
      <c r="U115" s="3">
        <f t="shared" si="17"/>
        <v>150.30212740599487</v>
      </c>
      <c r="V115" s="3">
        <f t="shared" si="26"/>
        <v>255.61364366932622</v>
      </c>
      <c r="W115" s="3">
        <f t="shared" si="27"/>
        <v>873.77305256569684</v>
      </c>
      <c r="X115" s="3">
        <f t="shared" si="20"/>
        <v>536.47133893438274</v>
      </c>
      <c r="Y115" s="13">
        <f t="shared" si="21"/>
        <v>-412.96995215311</v>
      </c>
      <c r="Z115" s="13">
        <f t="shared" si="22"/>
        <v>-166.08603992015969</v>
      </c>
      <c r="AA115" s="3">
        <f t="shared" si="23"/>
        <v>-2.9207850037852774</v>
      </c>
      <c r="AB115" s="50"/>
      <c r="AC115" s="50"/>
      <c r="AD115" s="50"/>
      <c r="AE115" s="50"/>
      <c r="AF115" s="50"/>
      <c r="AG115" s="34"/>
    </row>
    <row r="116" spans="1:33">
      <c r="A116" s="2">
        <v>113</v>
      </c>
      <c r="B116" s="2" t="s">
        <v>145</v>
      </c>
      <c r="C116" s="2" t="s">
        <v>230</v>
      </c>
      <c r="D116" s="3">
        <v>7.601</v>
      </c>
      <c r="E116" s="13">
        <v>235.97536425320001</v>
      </c>
      <c r="F116" s="3">
        <v>86.990399999999994</v>
      </c>
      <c r="G116" s="3">
        <v>0.77981999999999996</v>
      </c>
      <c r="H116" s="3">
        <v>13</v>
      </c>
      <c r="I116" s="3">
        <v>1.44</v>
      </c>
      <c r="J116" s="3">
        <v>139.4888</v>
      </c>
      <c r="K116" s="3">
        <v>5.8464600000000004</v>
      </c>
      <c r="L116" s="3">
        <v>2242.4642531999998</v>
      </c>
      <c r="M116" s="3">
        <v>48.32</v>
      </c>
      <c r="N116" s="3">
        <v>277.2</v>
      </c>
      <c r="O116" s="3">
        <v>6.8400000000000007</v>
      </c>
      <c r="P116" s="3">
        <v>275.24</v>
      </c>
      <c r="Q116" s="1"/>
      <c r="R116" s="3">
        <f t="shared" si="24"/>
        <v>2.9801324503311258E-2</v>
      </c>
      <c r="S116" s="13">
        <f t="shared" si="25"/>
        <v>506.78971079784907</v>
      </c>
      <c r="T116" s="3">
        <f t="shared" si="16"/>
        <v>0.96163277750513776</v>
      </c>
      <c r="U116" s="3">
        <f t="shared" si="17"/>
        <v>111.55189659152111</v>
      </c>
      <c r="V116" s="3">
        <f t="shared" si="26"/>
        <v>189.71246274485736</v>
      </c>
      <c r="W116" s="3">
        <f t="shared" si="27"/>
        <v>543.5349504103425</v>
      </c>
      <c r="X116" s="3">
        <f t="shared" si="20"/>
        <v>6691.5692307692307</v>
      </c>
      <c r="Y116" s="13">
        <f t="shared" si="21"/>
        <v>-361.84066115702524</v>
      </c>
      <c r="Z116" s="13">
        <f t="shared" si="22"/>
        <v>-150.39455888223551</v>
      </c>
      <c r="AA116" s="3">
        <f t="shared" si="23"/>
        <v>-3.6101397258231631</v>
      </c>
      <c r="AB116" s="36">
        <v>-58.1</v>
      </c>
      <c r="AC116" s="36">
        <v>-3.6</v>
      </c>
      <c r="AD116" s="39">
        <v>0.71037399999999995</v>
      </c>
      <c r="AE116" s="36">
        <v>1.5999999999999999E-5</v>
      </c>
      <c r="AF116" s="41">
        <v>13.4</v>
      </c>
      <c r="AG116" s="36">
        <v>0.1</v>
      </c>
    </row>
    <row r="117" spans="1:33">
      <c r="A117" s="2">
        <v>114</v>
      </c>
      <c r="B117" s="2" t="s">
        <v>146</v>
      </c>
      <c r="C117" s="2" t="s">
        <v>230</v>
      </c>
      <c r="D117" s="3">
        <v>7.556</v>
      </c>
      <c r="E117" s="13">
        <v>281.70476576952001</v>
      </c>
      <c r="F117" s="3">
        <v>105.43</v>
      </c>
      <c r="G117" s="3">
        <v>0.85011999999999999</v>
      </c>
      <c r="H117" s="3">
        <v>226.92000000000002</v>
      </c>
      <c r="I117" s="3">
        <v>58.36</v>
      </c>
      <c r="J117" s="3">
        <v>168.84200000000001</v>
      </c>
      <c r="K117" s="3">
        <v>5.4011999999999993</v>
      </c>
      <c r="L117" s="3">
        <v>239.60576952000002</v>
      </c>
      <c r="M117" s="3">
        <v>39.24</v>
      </c>
      <c r="N117" s="3">
        <v>204.4</v>
      </c>
      <c r="O117" s="3">
        <v>24.36</v>
      </c>
      <c r="P117" s="3">
        <v>378.2</v>
      </c>
      <c r="Q117" s="59">
        <v>95.4</v>
      </c>
      <c r="R117" s="3">
        <f t="shared" si="24"/>
        <v>1.4872579001019368</v>
      </c>
      <c r="S117" s="13">
        <f t="shared" si="25"/>
        <v>446.43574828133262</v>
      </c>
      <c r="T117" s="3">
        <f t="shared" si="16"/>
        <v>0.96285521478061564</v>
      </c>
      <c r="U117" s="3">
        <f t="shared" si="17"/>
        <v>124.01778572436834</v>
      </c>
      <c r="V117" s="3">
        <f t="shared" si="26"/>
        <v>210.91277040396133</v>
      </c>
      <c r="W117" s="3">
        <f t="shared" si="27"/>
        <v>811.18195474786489</v>
      </c>
      <c r="X117" s="3">
        <f t="shared" si="20"/>
        <v>464.61307949938305</v>
      </c>
      <c r="Y117" s="13">
        <f t="shared" si="21"/>
        <v>-443.8065245759023</v>
      </c>
      <c r="Z117" s="13">
        <f t="shared" si="22"/>
        <v>-171.50456087824355</v>
      </c>
      <c r="AA117" s="3">
        <f t="shared" si="23"/>
        <v>-2.6399039914848603</v>
      </c>
      <c r="AB117" s="50"/>
      <c r="AC117" s="50"/>
      <c r="AD117" s="50"/>
      <c r="AE117" s="50"/>
      <c r="AF117" s="50"/>
      <c r="AG117" s="34"/>
    </row>
    <row r="118" spans="1:33">
      <c r="A118" s="2">
        <v>115</v>
      </c>
      <c r="B118" s="2" t="s">
        <v>147</v>
      </c>
      <c r="C118" s="2" t="s">
        <v>230</v>
      </c>
      <c r="D118" s="3">
        <v>7.5519999999999996</v>
      </c>
      <c r="E118" s="13">
        <v>281.07237213039997</v>
      </c>
      <c r="F118" s="3">
        <v>105.6052</v>
      </c>
      <c r="G118" s="3">
        <v>0.83404</v>
      </c>
      <c r="H118" s="3">
        <v>178.46</v>
      </c>
      <c r="I118" s="3">
        <v>45.540000000000006</v>
      </c>
      <c r="J118" s="3">
        <v>168.45080000000002</v>
      </c>
      <c r="K118" s="3">
        <v>5.1376799999999996</v>
      </c>
      <c r="L118" s="3">
        <v>184.3121304</v>
      </c>
      <c r="M118" s="3">
        <v>36.86</v>
      </c>
      <c r="N118" s="3">
        <v>202.4</v>
      </c>
      <c r="O118" s="3">
        <v>22.54</v>
      </c>
      <c r="P118" s="3">
        <v>364.58</v>
      </c>
      <c r="Q118" s="59">
        <v>110.6</v>
      </c>
      <c r="R118" s="3">
        <f t="shared" si="24"/>
        <v>1.2354856212696692</v>
      </c>
      <c r="S118" s="13">
        <f t="shared" si="25"/>
        <v>462.04070437215432</v>
      </c>
      <c r="T118" s="3">
        <f t="shared" si="16"/>
        <v>0.96669504777644288</v>
      </c>
      <c r="U118" s="3">
        <f t="shared" si="17"/>
        <v>126.61886720061388</v>
      </c>
      <c r="V118" s="3">
        <f t="shared" si="26"/>
        <v>215.33633995083787</v>
      </c>
      <c r="W118" s="3">
        <f t="shared" si="27"/>
        <v>864.99390166334808</v>
      </c>
      <c r="X118" s="3">
        <f t="shared" si="20"/>
        <v>591.75837722738993</v>
      </c>
      <c r="Y118" s="13">
        <f t="shared" si="21"/>
        <v>-461.02430622009564</v>
      </c>
      <c r="Z118" s="13">
        <f t="shared" si="22"/>
        <v>-173.49911976047906</v>
      </c>
      <c r="AA118" s="3">
        <f t="shared" si="23"/>
        <v>-2.4208483529886053</v>
      </c>
      <c r="AB118" s="50"/>
      <c r="AC118" s="50"/>
      <c r="AD118" s="50"/>
      <c r="AE118" s="50"/>
      <c r="AF118" s="50"/>
      <c r="AG118" s="34"/>
    </row>
    <row r="119" spans="1:33">
      <c r="A119" s="2">
        <v>116</v>
      </c>
      <c r="B119" s="2" t="s">
        <v>148</v>
      </c>
      <c r="C119" s="2" t="s">
        <v>230</v>
      </c>
      <c r="D119" s="3">
        <v>7.4619999999999997</v>
      </c>
      <c r="E119" s="13">
        <v>236.63919586808001</v>
      </c>
      <c r="F119" s="3">
        <v>87.535200000000003</v>
      </c>
      <c r="G119" s="3">
        <v>0.46135999999999999</v>
      </c>
      <c r="H119" s="3">
        <v>563.38</v>
      </c>
      <c r="I119" s="3">
        <v>209.98000000000002</v>
      </c>
      <c r="J119" s="3">
        <v>139.60319999999999</v>
      </c>
      <c r="K119" s="3">
        <v>7.6033200000000001</v>
      </c>
      <c r="L119" s="3">
        <v>190.45586807999999</v>
      </c>
      <c r="M119" s="3">
        <v>35.94</v>
      </c>
      <c r="N119" s="3">
        <v>76.260000000000005</v>
      </c>
      <c r="O119" s="3">
        <v>38.1</v>
      </c>
      <c r="P119" s="3">
        <v>314.40000000000003</v>
      </c>
      <c r="Q119" s="3"/>
      <c r="R119" s="3">
        <f t="shared" si="24"/>
        <v>5.8425153032832506</v>
      </c>
      <c r="S119" s="13">
        <f t="shared" si="25"/>
        <v>444.03053435114492</v>
      </c>
      <c r="T119" s="3">
        <f t="shared" si="16"/>
        <v>0.96686229277300273</v>
      </c>
      <c r="U119" s="3">
        <f t="shared" si="17"/>
        <v>189.73296341251952</v>
      </c>
      <c r="V119" s="3">
        <f t="shared" si="26"/>
        <v>322.67230636762559</v>
      </c>
      <c r="W119" s="3">
        <f t="shared" si="27"/>
        <v>735.33921767539209</v>
      </c>
      <c r="X119" s="3">
        <f t="shared" si="20"/>
        <v>155.37505768752885</v>
      </c>
      <c r="Y119" s="13">
        <f t="shared" si="21"/>
        <v>-382.73141365811307</v>
      </c>
      <c r="Z119" s="13">
        <f t="shared" si="22"/>
        <v>-123.05436327345306</v>
      </c>
      <c r="AA119" s="3">
        <f t="shared" si="23"/>
        <v>-2.898363080270066</v>
      </c>
      <c r="AB119" s="50"/>
      <c r="AC119" s="50"/>
      <c r="AD119" s="50"/>
      <c r="AE119" s="50"/>
      <c r="AF119" s="50"/>
      <c r="AG119" s="34"/>
    </row>
    <row r="120" spans="1:33">
      <c r="A120" s="2">
        <v>117</v>
      </c>
      <c r="B120" s="2" t="s">
        <v>149</v>
      </c>
      <c r="C120" s="2" t="s">
        <v>230</v>
      </c>
      <c r="D120" s="3">
        <v>7.79</v>
      </c>
      <c r="E120" s="13">
        <v>175.8998708188</v>
      </c>
      <c r="F120" s="3">
        <v>64.058799999999991</v>
      </c>
      <c r="G120" s="3">
        <v>1.5342599999999997</v>
      </c>
      <c r="H120" s="3">
        <v>459.79999999999995</v>
      </c>
      <c r="I120" s="3">
        <v>51.760000000000005</v>
      </c>
      <c r="J120" s="3">
        <v>102.1512</v>
      </c>
      <c r="K120" s="3">
        <v>7.1085600000000007</v>
      </c>
      <c r="L120" s="3">
        <v>215.03081879999999</v>
      </c>
      <c r="M120" s="3">
        <v>23.52</v>
      </c>
      <c r="N120" s="3">
        <v>103.32000000000001</v>
      </c>
      <c r="O120" s="3">
        <v>30.419999999999998</v>
      </c>
      <c r="P120" s="3">
        <v>160.24</v>
      </c>
      <c r="Q120" s="3"/>
      <c r="R120" s="3">
        <f t="shared" si="24"/>
        <v>2.2006802721088436</v>
      </c>
      <c r="S120" s="13">
        <f t="shared" si="25"/>
        <v>637.48876684972538</v>
      </c>
      <c r="T120" s="3">
        <f t="shared" si="16"/>
        <v>0.96696909582581902</v>
      </c>
      <c r="U120" s="3">
        <f t="shared" si="17"/>
        <v>41.752245382138625</v>
      </c>
      <c r="V120" s="3">
        <f t="shared" si="26"/>
        <v>71.006603550433695</v>
      </c>
      <c r="W120" s="3">
        <f t="shared" si="27"/>
        <v>822.28914005793695</v>
      </c>
      <c r="X120" s="3">
        <f t="shared" si="20"/>
        <v>139.31883427577208</v>
      </c>
      <c r="Y120" s="13">
        <f t="shared" si="21"/>
        <v>-280.36203566768143</v>
      </c>
      <c r="Z120" s="13">
        <f t="shared" si="22"/>
        <v>-87.668714570858285</v>
      </c>
      <c r="AA120" s="3">
        <f t="shared" si="23"/>
        <v>-3.0150030607290832</v>
      </c>
      <c r="AB120" s="50"/>
      <c r="AC120" s="50"/>
      <c r="AD120" s="50"/>
      <c r="AE120" s="50"/>
      <c r="AF120" s="50"/>
      <c r="AG120" s="34"/>
    </row>
    <row r="121" spans="1:33">
      <c r="A121" s="2">
        <v>118</v>
      </c>
      <c r="B121" s="2" t="s">
        <v>150</v>
      </c>
      <c r="C121" s="2" t="s">
        <v>230</v>
      </c>
      <c r="D121" s="3">
        <v>7.665</v>
      </c>
      <c r="E121" s="13">
        <v>244.95102688400004</v>
      </c>
      <c r="F121" s="3">
        <v>91.512400000000014</v>
      </c>
      <c r="G121" s="3">
        <v>0.63172000000000006</v>
      </c>
      <c r="H121" s="3">
        <v>199.8</v>
      </c>
      <c r="I121" s="3">
        <v>61.4</v>
      </c>
      <c r="J121" s="3">
        <v>145.84280000000001</v>
      </c>
      <c r="K121" s="3">
        <v>5.8477200000000007</v>
      </c>
      <c r="L121" s="3">
        <v>307.18688399999996</v>
      </c>
      <c r="M121" s="3">
        <v>32.92</v>
      </c>
      <c r="N121" s="3">
        <v>149.6</v>
      </c>
      <c r="O121" s="3">
        <v>24.220000000000002</v>
      </c>
      <c r="P121" s="3">
        <v>333.2</v>
      </c>
      <c r="Q121" s="3"/>
      <c r="R121" s="3">
        <f t="shared" si="24"/>
        <v>1.8651275820170108</v>
      </c>
      <c r="S121" s="13">
        <f t="shared" si="25"/>
        <v>437.70348139255708</v>
      </c>
      <c r="T121" s="3">
        <f t="shared" si="16"/>
        <v>0.96754733241691759</v>
      </c>
      <c r="U121" s="3">
        <f t="shared" si="17"/>
        <v>144.86228075729755</v>
      </c>
      <c r="V121" s="3">
        <f t="shared" si="26"/>
        <v>246.3622841119203</v>
      </c>
      <c r="W121" s="3">
        <f t="shared" si="27"/>
        <v>839.27288424308324</v>
      </c>
      <c r="X121" s="3">
        <f t="shared" si="20"/>
        <v>458.02002002002007</v>
      </c>
      <c r="Y121" s="13">
        <f t="shared" si="21"/>
        <v>-402.65597216181044</v>
      </c>
      <c r="Z121" s="13">
        <f t="shared" si="22"/>
        <v>-147.95353093812378</v>
      </c>
      <c r="AA121" s="3">
        <f t="shared" si="23"/>
        <v>-2.7289355003068736</v>
      </c>
      <c r="AB121" s="36">
        <v>-53.1</v>
      </c>
      <c r="AC121" s="36">
        <v>-2.8</v>
      </c>
      <c r="AD121" s="39">
        <v>0.71035400000000004</v>
      </c>
      <c r="AE121" s="36">
        <v>1.4E-5</v>
      </c>
      <c r="AF121" s="50"/>
      <c r="AG121" s="34"/>
    </row>
    <row r="122" spans="1:33">
      <c r="A122" s="2">
        <v>119</v>
      </c>
      <c r="B122" s="2" t="s">
        <v>151</v>
      </c>
      <c r="C122" s="2" t="s">
        <v>230</v>
      </c>
      <c r="D122" s="3"/>
      <c r="E122" s="13">
        <v>323.5</v>
      </c>
      <c r="F122" s="8">
        <v>121.84</v>
      </c>
      <c r="G122" s="8">
        <v>2.7690000000000001</v>
      </c>
      <c r="H122" s="8">
        <v>2610</v>
      </c>
      <c r="I122" s="3">
        <v>380</v>
      </c>
      <c r="J122" s="8">
        <v>194.16</v>
      </c>
      <c r="K122" s="8">
        <v>1.9</v>
      </c>
      <c r="L122" s="3">
        <v>940</v>
      </c>
      <c r="M122" s="6">
        <v>66.7</v>
      </c>
      <c r="N122" s="6">
        <v>390</v>
      </c>
      <c r="O122" s="3"/>
      <c r="P122" s="6">
        <v>354.8</v>
      </c>
      <c r="Q122" s="6"/>
      <c r="R122" s="3">
        <f t="shared" si="24"/>
        <v>5.6971514242878563</v>
      </c>
      <c r="S122" s="13">
        <f t="shared" si="25"/>
        <v>547.23788049605412</v>
      </c>
      <c r="T122" s="3">
        <f t="shared" si="16"/>
        <v>0.96762570136278614</v>
      </c>
      <c r="U122" s="3">
        <f t="shared" si="17"/>
        <v>44.001444564824844</v>
      </c>
      <c r="V122" s="3">
        <f t="shared" si="26"/>
        <v>74.831739018220603</v>
      </c>
      <c r="W122" s="3">
        <f t="shared" si="27"/>
        <v>551.50204801905261</v>
      </c>
      <c r="X122" s="3">
        <f t="shared" si="20"/>
        <v>46.68199233716475</v>
      </c>
      <c r="Y122" s="13">
        <f t="shared" si="21"/>
        <v>-536.48368856024399</v>
      </c>
      <c r="Z122" s="13">
        <f t="shared" si="22"/>
        <v>-80.00359281437126</v>
      </c>
      <c r="AA122" s="3">
        <f t="shared" si="23"/>
        <v>5.6708401444763835E-2</v>
      </c>
      <c r="AB122" s="50"/>
      <c r="AC122" s="50"/>
      <c r="AD122" s="50"/>
      <c r="AE122" s="50"/>
      <c r="AF122" s="50"/>
      <c r="AG122" s="34"/>
    </row>
    <row r="123" spans="1:33">
      <c r="A123" s="2">
        <v>120</v>
      </c>
      <c r="B123" s="2" t="s">
        <v>152</v>
      </c>
      <c r="C123" s="2" t="s">
        <v>230</v>
      </c>
      <c r="D123" s="3">
        <v>7.5979999999999999</v>
      </c>
      <c r="E123" s="13">
        <v>260.04353829415999</v>
      </c>
      <c r="F123" s="3">
        <v>96.927599999999998</v>
      </c>
      <c r="G123" s="3">
        <v>0.6999200000000001</v>
      </c>
      <c r="H123" s="3">
        <v>427.28000000000003</v>
      </c>
      <c r="I123" s="3">
        <v>122.46000000000001</v>
      </c>
      <c r="J123" s="3">
        <v>154.39520000000002</v>
      </c>
      <c r="K123" s="3">
        <v>6.7036800000000003</v>
      </c>
      <c r="L123" s="3">
        <v>227.31829416000002</v>
      </c>
      <c r="M123" s="3">
        <v>34.18</v>
      </c>
      <c r="N123" s="3">
        <v>145.6</v>
      </c>
      <c r="O123" s="3">
        <v>25.68</v>
      </c>
      <c r="P123" s="3">
        <v>326.3</v>
      </c>
      <c r="Q123" s="3"/>
      <c r="R123" s="3">
        <f t="shared" si="24"/>
        <v>3.5827969572849621</v>
      </c>
      <c r="S123" s="13">
        <f t="shared" si="25"/>
        <v>473.16947594238434</v>
      </c>
      <c r="T123" s="3">
        <f t="shared" si="16"/>
        <v>0.96803471789018114</v>
      </c>
      <c r="U123" s="3">
        <f t="shared" si="17"/>
        <v>138.48382672305405</v>
      </c>
      <c r="V123" s="3">
        <f t="shared" si="26"/>
        <v>235.51466734954263</v>
      </c>
      <c r="W123" s="3">
        <f t="shared" si="27"/>
        <v>856.16697976656087</v>
      </c>
      <c r="X123" s="3">
        <f t="shared" si="20"/>
        <v>226.84796854521625</v>
      </c>
      <c r="Y123" s="13">
        <f t="shared" si="21"/>
        <v>-428.39091779034322</v>
      </c>
      <c r="Z123" s="13">
        <f t="shared" si="22"/>
        <v>-145.86306586826348</v>
      </c>
      <c r="AA123" s="3">
        <f t="shared" si="23"/>
        <v>-2.6128362993934076</v>
      </c>
      <c r="AB123" s="50"/>
      <c r="AC123" s="50"/>
      <c r="AD123" s="50"/>
      <c r="AE123" s="50"/>
      <c r="AF123" s="50"/>
      <c r="AG123" s="34"/>
    </row>
    <row r="124" spans="1:33">
      <c r="A124" s="2">
        <v>121</v>
      </c>
      <c r="B124" s="2" t="s">
        <v>153</v>
      </c>
      <c r="C124" s="2" t="s">
        <v>230</v>
      </c>
      <c r="D124" s="3">
        <v>7.798</v>
      </c>
      <c r="E124" s="13">
        <v>291.55714163760007</v>
      </c>
      <c r="F124" s="3">
        <v>108.852</v>
      </c>
      <c r="G124" s="3">
        <v>0.80364000000000013</v>
      </c>
      <c r="H124" s="3">
        <v>158.76</v>
      </c>
      <c r="I124" s="3">
        <v>36.44</v>
      </c>
      <c r="J124" s="3">
        <v>173.30760000000001</v>
      </c>
      <c r="K124" s="3">
        <v>7.3893599999999999</v>
      </c>
      <c r="L124" s="3">
        <v>430.06163759999998</v>
      </c>
      <c r="M124" s="3">
        <v>37.58</v>
      </c>
      <c r="N124" s="3">
        <v>177.2</v>
      </c>
      <c r="O124" s="3">
        <v>15.42</v>
      </c>
      <c r="P124" s="3">
        <v>340.18</v>
      </c>
      <c r="Q124" s="3"/>
      <c r="R124" s="3">
        <f t="shared" si="24"/>
        <v>0.96966471527408193</v>
      </c>
      <c r="S124" s="13">
        <f t="shared" si="25"/>
        <v>509.45852195896293</v>
      </c>
      <c r="T124" s="3">
        <f t="shared" si="16"/>
        <v>0.9684920790694711</v>
      </c>
      <c r="U124" s="3">
        <f t="shared" si="17"/>
        <v>135.44870837688515</v>
      </c>
      <c r="V124" s="3">
        <f t="shared" si="26"/>
        <v>230.35294626933316</v>
      </c>
      <c r="W124" s="3">
        <f t="shared" si="27"/>
        <v>874.505832533339</v>
      </c>
      <c r="X124" s="3">
        <f t="shared" si="20"/>
        <v>685.63869992441425</v>
      </c>
      <c r="Y124" s="13">
        <f t="shared" si="21"/>
        <v>-483.10193997390195</v>
      </c>
      <c r="Z124" s="13">
        <f t="shared" si="22"/>
        <v>-179.74126347305392</v>
      </c>
      <c r="AA124" s="3">
        <f t="shared" si="23"/>
        <v>-2.8410109760890014</v>
      </c>
      <c r="AB124" s="36">
        <v>-55.6</v>
      </c>
      <c r="AC124" s="36">
        <v>-3</v>
      </c>
      <c r="AD124" s="39">
        <v>0.71085600000000004</v>
      </c>
      <c r="AE124" s="36">
        <v>1.8E-5</v>
      </c>
      <c r="AF124" s="50"/>
      <c r="AG124" s="34"/>
    </row>
    <row r="125" spans="1:33">
      <c r="A125" s="2">
        <v>122</v>
      </c>
      <c r="B125" s="2" t="s">
        <v>154</v>
      </c>
      <c r="C125" s="2" t="s">
        <v>230</v>
      </c>
      <c r="D125" s="3">
        <v>7.3230000000000004</v>
      </c>
      <c r="E125" s="13">
        <v>321.72362445791993</v>
      </c>
      <c r="F125" s="3">
        <v>120.4256</v>
      </c>
      <c r="G125" s="3">
        <v>1.02006</v>
      </c>
      <c r="H125" s="3">
        <v>284.3</v>
      </c>
      <c r="I125" s="3">
        <v>60.16</v>
      </c>
      <c r="J125" s="3">
        <v>191.24919999999997</v>
      </c>
      <c r="K125" s="3">
        <v>7.7172000000000001</v>
      </c>
      <c r="L125" s="3">
        <v>270.32445792000004</v>
      </c>
      <c r="M125" s="3">
        <v>40.659999999999997</v>
      </c>
      <c r="N125" s="3">
        <v>214.8</v>
      </c>
      <c r="O125" s="3">
        <v>17.12</v>
      </c>
      <c r="P125" s="3">
        <v>413.65999999999997</v>
      </c>
      <c r="Q125" s="3"/>
      <c r="R125" s="3">
        <f t="shared" si="24"/>
        <v>1.4795868175110674</v>
      </c>
      <c r="S125" s="13">
        <f t="shared" si="25"/>
        <v>462.33428419474933</v>
      </c>
      <c r="T125" s="3">
        <f t="shared" si="16"/>
        <v>0.97094909186334477</v>
      </c>
      <c r="U125" s="3">
        <f t="shared" si="17"/>
        <v>118.05736917436229</v>
      </c>
      <c r="V125" s="3">
        <f t="shared" si="26"/>
        <v>200.77609557155156</v>
      </c>
      <c r="W125" s="3">
        <f t="shared" si="27"/>
        <v>894.1996954556048</v>
      </c>
      <c r="X125" s="3">
        <f t="shared" si="20"/>
        <v>423.58635244460072</v>
      </c>
      <c r="Y125" s="13">
        <f t="shared" si="21"/>
        <v>-546.37021313614753</v>
      </c>
      <c r="Z125" s="13">
        <f t="shared" si="22"/>
        <v>-192.90457285429142</v>
      </c>
      <c r="AA125" s="3">
        <f t="shared" si="23"/>
        <v>-2.5035435774247534</v>
      </c>
      <c r="AB125" s="50"/>
      <c r="AC125" s="50"/>
      <c r="AD125" s="50"/>
      <c r="AE125" s="50"/>
      <c r="AF125" s="50"/>
      <c r="AG125" s="34"/>
    </row>
    <row r="126" spans="1:33">
      <c r="A126" s="2">
        <v>123</v>
      </c>
      <c r="B126" s="2" t="s">
        <v>155</v>
      </c>
      <c r="C126" s="2" t="s">
        <v>230</v>
      </c>
      <c r="D126" s="3">
        <v>7.8380000000000001</v>
      </c>
      <c r="E126" s="13">
        <v>291.72292950719998</v>
      </c>
      <c r="F126" s="3">
        <v>108.9028</v>
      </c>
      <c r="G126" s="3">
        <v>0.85912000000000011</v>
      </c>
      <c r="H126" s="3">
        <v>166.02</v>
      </c>
      <c r="I126" s="3">
        <v>46</v>
      </c>
      <c r="J126" s="3">
        <v>172.8296</v>
      </c>
      <c r="K126" s="3">
        <v>8.0328599999999994</v>
      </c>
      <c r="L126" s="3">
        <v>245.74950719999998</v>
      </c>
      <c r="M126" s="3">
        <v>42.9</v>
      </c>
      <c r="N126" s="3">
        <v>170.79999999999998</v>
      </c>
      <c r="O126" s="3">
        <v>22.259999999999998</v>
      </c>
      <c r="P126" s="3">
        <v>394.09999999999997</v>
      </c>
      <c r="Q126" s="3"/>
      <c r="R126" s="3">
        <f t="shared" si="24"/>
        <v>1.0722610722610724</v>
      </c>
      <c r="S126" s="13">
        <f t="shared" si="25"/>
        <v>438.54250190307033</v>
      </c>
      <c r="T126" s="3">
        <f t="shared" si="16"/>
        <v>0.97162390100387641</v>
      </c>
      <c r="U126" s="3">
        <f t="shared" si="17"/>
        <v>126.76087158953347</v>
      </c>
      <c r="V126" s="3">
        <f t="shared" si="26"/>
        <v>215.57784191687938</v>
      </c>
      <c r="W126" s="3">
        <f t="shared" si="27"/>
        <v>766.41646646814115</v>
      </c>
      <c r="X126" s="3">
        <f t="shared" si="20"/>
        <v>655.96193229731352</v>
      </c>
      <c r="Y126" s="13">
        <f t="shared" si="21"/>
        <v>-497.03808612440253</v>
      </c>
      <c r="Z126" s="13">
        <f t="shared" si="22"/>
        <v>-178.86139321357288</v>
      </c>
      <c r="AA126" s="3">
        <f t="shared" si="23"/>
        <v>-2.7602721329313056</v>
      </c>
      <c r="AB126" s="50"/>
      <c r="AC126" s="50"/>
      <c r="AD126" s="50"/>
      <c r="AE126" s="50"/>
      <c r="AF126" s="50"/>
      <c r="AG126" s="34"/>
    </row>
    <row r="127" spans="1:33">
      <c r="A127" s="2">
        <v>124</v>
      </c>
      <c r="B127" s="2" t="s">
        <v>156</v>
      </c>
      <c r="C127" s="2" t="s">
        <v>230</v>
      </c>
      <c r="D127" s="3">
        <v>6.7549999999999999</v>
      </c>
      <c r="E127" s="13">
        <v>306.19948688399995</v>
      </c>
      <c r="F127" s="3">
        <v>115.18839999999999</v>
      </c>
      <c r="G127" s="3">
        <v>3.3438799999999995</v>
      </c>
      <c r="H127" s="3">
        <v>948.06</v>
      </c>
      <c r="I127" s="3">
        <v>106.62</v>
      </c>
      <c r="J127" s="3">
        <v>182.79640000000001</v>
      </c>
      <c r="K127" s="3">
        <v>2.5408200000000001</v>
      </c>
      <c r="L127" s="3">
        <v>307.18688399999996</v>
      </c>
      <c r="M127" s="3">
        <v>61.06</v>
      </c>
      <c r="N127" s="3">
        <v>323.20000000000005</v>
      </c>
      <c r="O127" s="3">
        <v>63.120000000000005</v>
      </c>
      <c r="P127" s="3">
        <v>503.2</v>
      </c>
      <c r="Q127" s="3"/>
      <c r="R127" s="3">
        <f t="shared" si="24"/>
        <v>1.7461513265640354</v>
      </c>
      <c r="S127" s="13">
        <f t="shared" si="25"/>
        <v>363.26788553259144</v>
      </c>
      <c r="T127" s="3">
        <f t="shared" si="16"/>
        <v>0.97166906342553205</v>
      </c>
      <c r="U127" s="3">
        <f t="shared" si="17"/>
        <v>34.447528021340482</v>
      </c>
      <c r="V127" s="3">
        <f t="shared" si="26"/>
        <v>58.583722698424388</v>
      </c>
      <c r="W127" s="3">
        <f t="shared" si="27"/>
        <v>569.55414785362882</v>
      </c>
      <c r="X127" s="3">
        <f t="shared" si="20"/>
        <v>121.49906124084974</v>
      </c>
      <c r="Y127" s="13">
        <f t="shared" si="21"/>
        <v>-525.93433666811666</v>
      </c>
      <c r="Z127" s="13">
        <f t="shared" si="22"/>
        <v>-150.62983433133735</v>
      </c>
      <c r="AA127" s="3">
        <f t="shared" si="23"/>
        <v>-0.54979279298902606</v>
      </c>
      <c r="AB127" s="50"/>
      <c r="AC127" s="50"/>
      <c r="AD127" s="50"/>
      <c r="AE127" s="50"/>
      <c r="AF127" s="50"/>
      <c r="AG127" s="34"/>
    </row>
    <row r="128" spans="1:33">
      <c r="A128" s="2">
        <v>125</v>
      </c>
      <c r="B128" s="2" t="s">
        <v>157</v>
      </c>
      <c r="C128" s="2" t="s">
        <v>230</v>
      </c>
      <c r="D128" s="3">
        <v>7.2140000000000004</v>
      </c>
      <c r="E128" s="13">
        <v>205.10303678544</v>
      </c>
      <c r="F128" s="3">
        <v>75.509199999999993</v>
      </c>
      <c r="G128" s="3">
        <v>0.64154</v>
      </c>
      <c r="H128" s="3">
        <v>529.29999999999995</v>
      </c>
      <c r="I128" s="3">
        <v>94.740000000000009</v>
      </c>
      <c r="J128" s="3">
        <v>119.5204</v>
      </c>
      <c r="K128" s="3">
        <v>8.1802799999999998</v>
      </c>
      <c r="L128" s="3">
        <v>356.33678544000003</v>
      </c>
      <c r="M128" s="3">
        <v>12.98</v>
      </c>
      <c r="N128" s="3">
        <v>114.48</v>
      </c>
      <c r="O128" s="3">
        <v>23.1</v>
      </c>
      <c r="P128" s="3">
        <v>118.10000000000001</v>
      </c>
      <c r="Q128" s="3"/>
      <c r="R128" s="3">
        <f t="shared" si="24"/>
        <v>7.2989214175654862</v>
      </c>
      <c r="S128" s="13">
        <f t="shared" si="25"/>
        <v>1012.0270956816256</v>
      </c>
      <c r="T128" s="3">
        <f t="shared" si="16"/>
        <v>0.97417078111106792</v>
      </c>
      <c r="U128" s="3">
        <f t="shared" si="17"/>
        <v>117.69990959254294</v>
      </c>
      <c r="V128" s="3">
        <f t="shared" si="26"/>
        <v>200.16817639069691</v>
      </c>
      <c r="W128" s="3">
        <f t="shared" si="27"/>
        <v>1756.3386144307399</v>
      </c>
      <c r="X128" s="3">
        <f t="shared" si="20"/>
        <v>142.65860570564897</v>
      </c>
      <c r="Y128" s="13">
        <f t="shared" si="21"/>
        <v>-352.31380600261019</v>
      </c>
      <c r="Z128" s="13">
        <f t="shared" si="22"/>
        <v>-103.0086167664671</v>
      </c>
      <c r="AA128" s="3">
        <f t="shared" si="23"/>
        <v>-3.0423427272589021</v>
      </c>
      <c r="AB128" s="50"/>
      <c r="AC128" s="50"/>
      <c r="AD128" s="50"/>
      <c r="AE128" s="50"/>
      <c r="AF128" s="50"/>
      <c r="AG128" s="34"/>
    </row>
    <row r="129" spans="1:33">
      <c r="A129" s="2">
        <v>126</v>
      </c>
      <c r="B129" s="2" t="s">
        <v>158</v>
      </c>
      <c r="C129" s="2" t="s">
        <v>230</v>
      </c>
      <c r="D129" s="3">
        <v>7.7910000000000004</v>
      </c>
      <c r="E129" s="13">
        <v>229.04737344200001</v>
      </c>
      <c r="F129" s="3">
        <v>84.873999999999995</v>
      </c>
      <c r="G129" s="3">
        <v>1.133</v>
      </c>
      <c r="H129" s="3">
        <v>254.8</v>
      </c>
      <c r="I129" s="3">
        <v>33.020000000000003</v>
      </c>
      <c r="J129" s="3">
        <v>134.24480000000003</v>
      </c>
      <c r="K129" s="3">
        <v>8.0534399999999984</v>
      </c>
      <c r="L129" s="3">
        <v>153.59344199999998</v>
      </c>
      <c r="M129" s="3">
        <v>23.02</v>
      </c>
      <c r="N129" s="3">
        <v>96.34</v>
      </c>
      <c r="O129" s="3">
        <v>17.579999999999998</v>
      </c>
      <c r="P129" s="3">
        <v>158.82</v>
      </c>
      <c r="Q129" s="3"/>
      <c r="R129" s="3">
        <f t="shared" si="24"/>
        <v>1.4344048653344919</v>
      </c>
      <c r="S129" s="13">
        <f t="shared" si="25"/>
        <v>845.26382067749671</v>
      </c>
      <c r="T129" s="3">
        <f t="shared" si="16"/>
        <v>0.97488742035564913</v>
      </c>
      <c r="U129" s="3">
        <f t="shared" si="17"/>
        <v>74.9108561341571</v>
      </c>
      <c r="V129" s="3">
        <f t="shared" si="26"/>
        <v>127.39830910787799</v>
      </c>
      <c r="W129" s="3">
        <f t="shared" si="27"/>
        <v>1113.1467540187646</v>
      </c>
      <c r="X129" s="3">
        <f t="shared" si="20"/>
        <v>333.10047095761382</v>
      </c>
      <c r="Y129" s="13">
        <f t="shared" si="21"/>
        <v>-398.43117877337954</v>
      </c>
      <c r="Z129" s="13">
        <f t="shared" si="22"/>
        <v>-132.65030738522955</v>
      </c>
      <c r="AA129" s="3">
        <f t="shared" si="23"/>
        <v>-2.824732641134124</v>
      </c>
      <c r="AB129" s="50"/>
      <c r="AC129" s="50"/>
      <c r="AD129" s="50"/>
      <c r="AE129" s="50"/>
      <c r="AF129" s="50"/>
      <c r="AG129" s="34"/>
    </row>
    <row r="130" spans="1:33">
      <c r="A130" s="2">
        <v>127</v>
      </c>
      <c r="B130" s="2" t="s">
        <v>159</v>
      </c>
      <c r="C130" s="2" t="s">
        <v>230</v>
      </c>
      <c r="D130" s="3">
        <v>7.66</v>
      </c>
      <c r="E130" s="13">
        <v>298.87242799848002</v>
      </c>
      <c r="F130" s="3">
        <v>112.42400000000001</v>
      </c>
      <c r="G130" s="3">
        <v>0.80120000000000002</v>
      </c>
      <c r="H130" s="3">
        <v>142.62</v>
      </c>
      <c r="I130" s="3">
        <v>32.94</v>
      </c>
      <c r="J130" s="3">
        <v>177.6396</v>
      </c>
      <c r="K130" s="3">
        <v>6.8532000000000011</v>
      </c>
      <c r="L130" s="3">
        <v>374.76799847999996</v>
      </c>
      <c r="M130" s="3">
        <v>38.26</v>
      </c>
      <c r="N130" s="3">
        <v>178.8</v>
      </c>
      <c r="O130" s="3">
        <v>18.2</v>
      </c>
      <c r="P130" s="3">
        <v>359.96000000000004</v>
      </c>
      <c r="Q130" s="3"/>
      <c r="R130" s="3">
        <f t="shared" si="24"/>
        <v>0.86095138525875592</v>
      </c>
      <c r="S130" s="13">
        <f t="shared" si="25"/>
        <v>493.49816646294028</v>
      </c>
      <c r="T130" s="3">
        <f t="shared" si="16"/>
        <v>0.97588021886357434</v>
      </c>
      <c r="U130" s="3">
        <f t="shared" si="17"/>
        <v>140.31952071892161</v>
      </c>
      <c r="V130" s="3">
        <f t="shared" si="26"/>
        <v>238.63656880924813</v>
      </c>
      <c r="W130" s="3">
        <f t="shared" si="27"/>
        <v>887.15017120332561</v>
      </c>
      <c r="X130" s="3">
        <f t="shared" si="20"/>
        <v>788.27653905483112</v>
      </c>
      <c r="Y130" s="13">
        <f t="shared" si="21"/>
        <v>-532.19946063505938</v>
      </c>
      <c r="Z130" s="13">
        <f t="shared" si="22"/>
        <v>-185.23749101796409</v>
      </c>
      <c r="AA130" s="3">
        <f t="shared" si="23"/>
        <v>-2.3277255549828637</v>
      </c>
      <c r="AB130" s="50"/>
      <c r="AC130" s="50"/>
      <c r="AD130" s="50"/>
      <c r="AE130" s="50"/>
      <c r="AF130" s="50"/>
      <c r="AG130" s="34"/>
    </row>
    <row r="131" spans="1:33">
      <c r="A131" s="2">
        <v>128</v>
      </c>
      <c r="B131" s="2" t="s">
        <v>160</v>
      </c>
      <c r="C131" s="2" t="s">
        <v>230</v>
      </c>
      <c r="D131" s="3">
        <v>7.3310000000000004</v>
      </c>
      <c r="E131" s="13">
        <v>262.31550950719998</v>
      </c>
      <c r="F131" s="3">
        <v>97.76639999999999</v>
      </c>
      <c r="G131" s="3">
        <v>1.0082800000000001</v>
      </c>
      <c r="H131" s="3">
        <v>291.15999999999997</v>
      </c>
      <c r="I131" s="3">
        <v>59.260000000000005</v>
      </c>
      <c r="J131" s="3">
        <v>154.14919999999998</v>
      </c>
      <c r="K131" s="3">
        <v>8.1410999999999998</v>
      </c>
      <c r="L131" s="3">
        <v>245.74950719999998</v>
      </c>
      <c r="M131" s="3">
        <v>40.26</v>
      </c>
      <c r="N131" s="3">
        <v>167.6</v>
      </c>
      <c r="O131" s="3">
        <v>16.599999999999998</v>
      </c>
      <c r="P131" s="3">
        <v>418.94</v>
      </c>
      <c r="Q131" s="3"/>
      <c r="R131" s="3">
        <f t="shared" si="24"/>
        <v>1.4719324391455542</v>
      </c>
      <c r="S131" s="13">
        <f t="shared" si="25"/>
        <v>367.95054184370071</v>
      </c>
      <c r="T131" s="3">
        <f t="shared" si="16"/>
        <v>0.97797018936231672</v>
      </c>
      <c r="U131" s="3">
        <f t="shared" si="17"/>
        <v>96.963541873289145</v>
      </c>
      <c r="V131" s="3">
        <f t="shared" si="26"/>
        <v>164.90255107544246</v>
      </c>
      <c r="W131" s="3">
        <f t="shared" si="27"/>
        <v>733.16027638531364</v>
      </c>
      <c r="X131" s="3">
        <f t="shared" si="20"/>
        <v>335.78238769061687</v>
      </c>
      <c r="Y131" s="13">
        <f t="shared" si="21"/>
        <v>-470.91131796433291</v>
      </c>
      <c r="Z131" s="13">
        <f t="shared" si="22"/>
        <v>-152.38910379241517</v>
      </c>
      <c r="AA131" s="3">
        <f t="shared" si="23"/>
        <v>-2.4943825073128458</v>
      </c>
      <c r="AB131" s="50"/>
      <c r="AC131" s="50"/>
      <c r="AD131" s="50"/>
      <c r="AE131" s="50"/>
      <c r="AF131" s="50"/>
      <c r="AG131" s="34"/>
    </row>
    <row r="132" spans="1:33">
      <c r="A132" s="2">
        <v>129</v>
      </c>
      <c r="B132" s="2" t="s">
        <v>161</v>
      </c>
      <c r="C132" s="2" t="s">
        <v>230</v>
      </c>
      <c r="D132" s="3">
        <v>8.6669999999999998</v>
      </c>
      <c r="E132" s="13">
        <v>198.87723999999997</v>
      </c>
      <c r="F132" s="3">
        <v>75.376000000000005</v>
      </c>
      <c r="G132" s="3">
        <v>0.44329999999999997</v>
      </c>
      <c r="H132" s="3">
        <v>2.5</v>
      </c>
      <c r="I132" s="3">
        <v>7.02</v>
      </c>
      <c r="J132" s="3">
        <v>118.84519999999999</v>
      </c>
      <c r="K132" s="3">
        <v>3.92916</v>
      </c>
      <c r="L132" s="3"/>
      <c r="M132" s="3">
        <v>24.4</v>
      </c>
      <c r="N132" s="3">
        <v>65.540000000000006</v>
      </c>
      <c r="O132" s="3">
        <v>2.08</v>
      </c>
      <c r="P132" s="3">
        <v>175.51999999999998</v>
      </c>
      <c r="Q132" s="3"/>
      <c r="R132" s="3">
        <f t="shared" si="24"/>
        <v>0.28770491803278686</v>
      </c>
      <c r="S132" s="13">
        <f t="shared" si="25"/>
        <v>677.10346399270747</v>
      </c>
      <c r="T132" s="3">
        <f t="shared" ref="T132:T195" si="28">F132/22.99/J132*35.45</f>
        <v>0.97797715336525892</v>
      </c>
      <c r="U132" s="3">
        <f t="shared" ref="U132:U195" si="29">F132/G132</f>
        <v>170.03383713061135</v>
      </c>
      <c r="V132" s="3">
        <f t="shared" si="26"/>
        <v>289.1706817870284</v>
      </c>
      <c r="W132" s="3">
        <f t="shared" si="27"/>
        <v>932.66640520825183</v>
      </c>
      <c r="X132" s="3">
        <f t="shared" ref="X132:X195" si="30">F132/H132*1000</f>
        <v>30150.400000000001</v>
      </c>
      <c r="Y132" s="13">
        <f t="shared" ref="Y132:Y195" si="31">(0.564*J132*1000-F132*1000)/22.99</f>
        <v>-363.08426272292348</v>
      </c>
      <c r="Z132" s="13">
        <f t="shared" ref="Z132:Z195" si="32">(H132-0.0217*J132*1000)*2/40.08</f>
        <v>-128.56491217564871</v>
      </c>
      <c r="AA132" s="3">
        <f t="shared" ref="AA132:AA195" si="33">((F132/23+G132/39+H132/1000/40*2+I132/1000/24*2)-(J132/35.5+K132/96*2+L132/61/1000))/((F132/23+G132/39+H132/1000/40*2+I132/1000/24*2)+(J132/35.5+K132/96*2+L132/61/1000))*100</f>
        <v>-2.0883697933941057</v>
      </c>
      <c r="AB132" s="50"/>
      <c r="AC132" s="50"/>
      <c r="AD132" s="50"/>
      <c r="AE132" s="50"/>
      <c r="AF132" s="50"/>
      <c r="AG132" s="34"/>
    </row>
    <row r="133" spans="1:33">
      <c r="A133" s="2">
        <v>130</v>
      </c>
      <c r="B133" s="2" t="s">
        <v>162</v>
      </c>
      <c r="C133" s="2" t="s">
        <v>230</v>
      </c>
      <c r="D133" s="3">
        <v>7.383</v>
      </c>
      <c r="E133" s="13">
        <v>340.45927193327998</v>
      </c>
      <c r="F133" s="3">
        <v>126.93879999999999</v>
      </c>
      <c r="G133" s="3">
        <v>1.2881999999999998</v>
      </c>
      <c r="H133" s="3">
        <v>302.44</v>
      </c>
      <c r="I133" s="3">
        <v>45.019999999999996</v>
      </c>
      <c r="J133" s="3">
        <v>199.45599999999999</v>
      </c>
      <c r="K133" s="3">
        <v>11.58</v>
      </c>
      <c r="L133" s="3">
        <v>282.61193328000002</v>
      </c>
      <c r="M133" s="3">
        <v>23.34</v>
      </c>
      <c r="N133" s="3">
        <v>147.19999999999999</v>
      </c>
      <c r="O133" s="3">
        <v>19.36</v>
      </c>
      <c r="P133" s="3">
        <v>370.58</v>
      </c>
      <c r="Q133" s="3"/>
      <c r="R133" s="3">
        <f t="shared" si="24"/>
        <v>1.9288774635818335</v>
      </c>
      <c r="S133" s="13">
        <f t="shared" si="25"/>
        <v>538.22656376490909</v>
      </c>
      <c r="T133" s="3">
        <f t="shared" si="28"/>
        <v>0.98135141155059646</v>
      </c>
      <c r="U133" s="3">
        <f t="shared" si="29"/>
        <v>98.539667753454438</v>
      </c>
      <c r="V133" s="3">
        <f t="shared" si="26"/>
        <v>167.58301399412301</v>
      </c>
      <c r="W133" s="3">
        <f t="shared" si="27"/>
        <v>1642.013070769937</v>
      </c>
      <c r="X133" s="3">
        <f t="shared" si="30"/>
        <v>419.71564607856101</v>
      </c>
      <c r="Y133" s="13">
        <f t="shared" si="31"/>
        <v>-628.34345367551157</v>
      </c>
      <c r="Z133" s="13">
        <f t="shared" si="32"/>
        <v>-200.88598802395211</v>
      </c>
      <c r="AA133" s="3">
        <f t="shared" si="33"/>
        <v>-2.5655471738329942</v>
      </c>
      <c r="AB133" s="50"/>
      <c r="AC133" s="50"/>
      <c r="AD133" s="50"/>
      <c r="AE133" s="50"/>
      <c r="AF133" s="50"/>
      <c r="AG133" s="34"/>
    </row>
    <row r="134" spans="1:33">
      <c r="A134" s="2">
        <v>131</v>
      </c>
      <c r="B134" s="2" t="s">
        <v>163</v>
      </c>
      <c r="C134" s="2" t="s">
        <v>230</v>
      </c>
      <c r="D134" s="3">
        <v>8.6470000000000002</v>
      </c>
      <c r="E134" s="13">
        <v>190.76509435936001</v>
      </c>
      <c r="F134" s="3">
        <v>71.015200000000007</v>
      </c>
      <c r="G134" s="3">
        <v>0.59360000000000002</v>
      </c>
      <c r="H134" s="3">
        <v>8.08</v>
      </c>
      <c r="I134" s="3">
        <v>4.92</v>
      </c>
      <c r="J134" s="3">
        <v>111.52159999999999</v>
      </c>
      <c r="K134" s="3">
        <v>6.9607800000000006</v>
      </c>
      <c r="L134" s="3">
        <v>319.47435935999999</v>
      </c>
      <c r="M134" s="3">
        <v>31.68</v>
      </c>
      <c r="N134" s="3">
        <v>73.760000000000005</v>
      </c>
      <c r="O134" s="3">
        <v>9.8000000000000007</v>
      </c>
      <c r="P134" s="3">
        <v>221.78</v>
      </c>
      <c r="Q134" s="3"/>
      <c r="R134" s="3">
        <f t="shared" si="24"/>
        <v>0.1553030303030303</v>
      </c>
      <c r="S134" s="13">
        <f t="shared" si="25"/>
        <v>502.84786725583911</v>
      </c>
      <c r="T134" s="3">
        <f t="shared" si="28"/>
        <v>0.98190527039567077</v>
      </c>
      <c r="U134" s="3">
        <f t="shared" si="29"/>
        <v>119.63477088948788</v>
      </c>
      <c r="V134" s="3">
        <f t="shared" si="26"/>
        <v>203.45872825874136</v>
      </c>
      <c r="W134" s="3">
        <f t="shared" si="27"/>
        <v>676.78264704460889</v>
      </c>
      <c r="X134" s="3">
        <f t="shared" si="30"/>
        <v>8789.0099009901005</v>
      </c>
      <c r="Y134" s="13">
        <f t="shared" si="31"/>
        <v>-353.06731622444636</v>
      </c>
      <c r="Z134" s="13">
        <f t="shared" si="32"/>
        <v>-120.35622355289422</v>
      </c>
      <c r="AA134" s="3">
        <f t="shared" si="33"/>
        <v>-2.9404940795775367</v>
      </c>
      <c r="AB134" s="50"/>
      <c r="AC134" s="50"/>
      <c r="AD134" s="50"/>
      <c r="AE134" s="50"/>
      <c r="AF134" s="50"/>
      <c r="AG134" s="34"/>
    </row>
    <row r="135" spans="1:33">
      <c r="A135" s="2">
        <v>132</v>
      </c>
      <c r="B135" s="2" t="s">
        <v>164</v>
      </c>
      <c r="C135" s="2" t="s">
        <v>230</v>
      </c>
      <c r="D135" s="3">
        <v>8.4290000000000003</v>
      </c>
      <c r="E135" s="13">
        <v>266.57017999999994</v>
      </c>
      <c r="F135" s="3">
        <v>101.19</v>
      </c>
      <c r="G135" s="3">
        <v>0.78034000000000003</v>
      </c>
      <c r="H135" s="3">
        <v>14.48</v>
      </c>
      <c r="I135" s="3">
        <v>2.48</v>
      </c>
      <c r="J135" s="3">
        <v>158.83799999999999</v>
      </c>
      <c r="K135" s="3">
        <v>5.1063000000000009</v>
      </c>
      <c r="L135" s="3">
        <v>0</v>
      </c>
      <c r="M135" s="3">
        <v>47.06</v>
      </c>
      <c r="N135" s="3">
        <v>319.20000000000005</v>
      </c>
      <c r="O135" s="3">
        <v>7.34</v>
      </c>
      <c r="P135" s="3">
        <v>256.96000000000004</v>
      </c>
      <c r="Q135" s="3"/>
      <c r="R135" s="3">
        <f t="shared" si="24"/>
        <v>5.2698682532936671E-2</v>
      </c>
      <c r="S135" s="13">
        <f t="shared" si="25"/>
        <v>618.14290161892893</v>
      </c>
      <c r="T135" s="3">
        <f t="shared" si="28"/>
        <v>0.98233689131212798</v>
      </c>
      <c r="U135" s="3">
        <f t="shared" si="29"/>
        <v>129.67424456006356</v>
      </c>
      <c r="V135" s="3">
        <f t="shared" si="26"/>
        <v>220.53251483613457</v>
      </c>
      <c r="W135" s="3">
        <f t="shared" si="27"/>
        <v>649.1854031400411</v>
      </c>
      <c r="X135" s="3">
        <f t="shared" si="30"/>
        <v>6988.2596685082872</v>
      </c>
      <c r="Y135" s="13">
        <f t="shared" si="31"/>
        <v>-504.80069595476368</v>
      </c>
      <c r="Z135" s="13">
        <f t="shared" si="32"/>
        <v>-171.27268463073852</v>
      </c>
      <c r="AA135" s="3">
        <f t="shared" si="33"/>
        <v>-1.7796136456582925</v>
      </c>
      <c r="AB135" s="50"/>
      <c r="AC135" s="50"/>
      <c r="AD135" s="50"/>
      <c r="AE135" s="50"/>
      <c r="AF135" s="50"/>
      <c r="AG135" s="34"/>
    </row>
    <row r="136" spans="1:33">
      <c r="A136" s="2">
        <v>133</v>
      </c>
      <c r="B136" s="2" t="s">
        <v>165</v>
      </c>
      <c r="C136" s="2" t="s">
        <v>230</v>
      </c>
      <c r="D136" s="3">
        <v>8.1180000000000003</v>
      </c>
      <c r="E136" s="13">
        <v>295.62034</v>
      </c>
      <c r="F136" s="3">
        <v>111.508</v>
      </c>
      <c r="G136" s="3">
        <v>0.97898000000000007</v>
      </c>
      <c r="H136" s="3">
        <v>24.72</v>
      </c>
      <c r="I136" s="3">
        <v>3.9800000000000004</v>
      </c>
      <c r="J136" s="3">
        <v>174.91839999999999</v>
      </c>
      <c r="K136" s="3">
        <v>7.4856599999999993</v>
      </c>
      <c r="L136" s="3">
        <v>0</v>
      </c>
      <c r="M136" s="3">
        <v>52.12</v>
      </c>
      <c r="N136" s="3">
        <v>346.4</v>
      </c>
      <c r="O136" s="3">
        <v>13.46</v>
      </c>
      <c r="P136" s="3">
        <v>280.04000000000002</v>
      </c>
      <c r="Q136" s="3"/>
      <c r="R136" s="3">
        <f t="shared" ref="R136:R167" si="34">I136/M136</f>
        <v>7.6362240982348437E-2</v>
      </c>
      <c r="S136" s="13">
        <f t="shared" ref="S136:S167" si="35">J136*1000/P136</f>
        <v>624.61934009427216</v>
      </c>
      <c r="T136" s="3">
        <f t="shared" si="28"/>
        <v>0.98298705474104309</v>
      </c>
      <c r="U136" s="3">
        <f t="shared" si="29"/>
        <v>113.90222476455085</v>
      </c>
      <c r="V136" s="3">
        <f t="shared" ref="V136:V167" si="36">F136/22.99/G136*39.0983</f>
        <v>193.7095847982531</v>
      </c>
      <c r="W136" s="3">
        <f t="shared" ref="W136:W167" si="37">F136*1000/22.99/M136*6.941</f>
        <v>645.92886493076344</v>
      </c>
      <c r="X136" s="3">
        <f t="shared" si="30"/>
        <v>4510.8414239482199</v>
      </c>
      <c r="Y136" s="13">
        <f t="shared" si="31"/>
        <v>-559.11363201391987</v>
      </c>
      <c r="Z136" s="13">
        <f t="shared" si="32"/>
        <v>-188.17411576846308</v>
      </c>
      <c r="AA136" s="3">
        <f t="shared" si="33"/>
        <v>-2.0926385703729937</v>
      </c>
      <c r="AB136" s="50"/>
      <c r="AC136" s="50"/>
      <c r="AD136" s="50"/>
      <c r="AE136" s="50"/>
      <c r="AF136" s="50"/>
      <c r="AG136" s="34"/>
    </row>
    <row r="137" spans="1:33">
      <c r="A137" s="2">
        <v>134</v>
      </c>
      <c r="B137" s="2" t="s">
        <v>166</v>
      </c>
      <c r="C137" s="2" t="s">
        <v>230</v>
      </c>
      <c r="D137" s="3">
        <v>6.641</v>
      </c>
      <c r="E137" s="13">
        <v>268.49061153903995</v>
      </c>
      <c r="F137" s="3">
        <v>101.7208</v>
      </c>
      <c r="G137" s="3">
        <v>1.3453999999999999</v>
      </c>
      <c r="H137" s="3">
        <v>903.43999999999994</v>
      </c>
      <c r="I137" s="3">
        <v>181.88</v>
      </c>
      <c r="J137" s="3">
        <v>159.46199999999999</v>
      </c>
      <c r="K137" s="3">
        <v>3.7595999999999998</v>
      </c>
      <c r="L137" s="3">
        <v>479.21153904000005</v>
      </c>
      <c r="M137" s="3">
        <v>48.66</v>
      </c>
      <c r="N137" s="3">
        <v>222.40000000000003</v>
      </c>
      <c r="O137" s="3">
        <v>45.599999999999994</v>
      </c>
      <c r="P137" s="3">
        <v>310.36</v>
      </c>
      <c r="Q137" s="3"/>
      <c r="R137" s="3">
        <f t="shared" si="34"/>
        <v>3.7377722975750105</v>
      </c>
      <c r="S137" s="13">
        <f t="shared" si="35"/>
        <v>513.79688104137131</v>
      </c>
      <c r="T137" s="3">
        <f t="shared" si="28"/>
        <v>0.98362561206445553</v>
      </c>
      <c r="U137" s="3">
        <f t="shared" si="29"/>
        <v>75.606362420098108</v>
      </c>
      <c r="V137" s="3">
        <f t="shared" si="36"/>
        <v>128.58113265810013</v>
      </c>
      <c r="W137" s="3">
        <f t="shared" si="37"/>
        <v>631.13277757784226</v>
      </c>
      <c r="X137" s="3">
        <f t="shared" si="30"/>
        <v>112.59275657486938</v>
      </c>
      <c r="Y137" s="13">
        <f t="shared" si="31"/>
        <v>-512.58077424967462</v>
      </c>
      <c r="Z137" s="13">
        <f t="shared" si="32"/>
        <v>-127.58909181636726</v>
      </c>
      <c r="AA137" s="3">
        <f t="shared" si="33"/>
        <v>-0.66624614299784402</v>
      </c>
      <c r="AB137" s="50"/>
      <c r="AC137" s="50"/>
      <c r="AD137" s="50"/>
      <c r="AE137" s="50"/>
      <c r="AF137" s="50"/>
      <c r="AG137" s="34"/>
    </row>
    <row r="138" spans="1:33">
      <c r="A138" s="2">
        <v>135</v>
      </c>
      <c r="B138" s="2" t="s">
        <v>167</v>
      </c>
      <c r="C138" s="2" t="s">
        <v>230</v>
      </c>
      <c r="D138" s="3">
        <v>8.5350000000000001</v>
      </c>
      <c r="E138" s="13">
        <v>314.71578</v>
      </c>
      <c r="F138" s="3">
        <v>118.85640000000001</v>
      </c>
      <c r="G138" s="3">
        <v>1.0986199999999999</v>
      </c>
      <c r="H138" s="3">
        <v>7.18</v>
      </c>
      <c r="I138" s="3">
        <v>0.98</v>
      </c>
      <c r="J138" s="3">
        <v>185.62439999999998</v>
      </c>
      <c r="K138" s="3">
        <v>8.3551199999999994</v>
      </c>
      <c r="L138" s="3">
        <v>0</v>
      </c>
      <c r="M138" s="3">
        <v>61.379999999999995</v>
      </c>
      <c r="N138" s="3">
        <v>356.4</v>
      </c>
      <c r="O138" s="3">
        <v>4.6000000000000005</v>
      </c>
      <c r="P138" s="3">
        <v>339.72</v>
      </c>
      <c r="Q138" s="3"/>
      <c r="R138" s="3">
        <f t="shared" si="34"/>
        <v>1.596611274030629E-2</v>
      </c>
      <c r="S138" s="13">
        <f t="shared" si="35"/>
        <v>546.40409749205219</v>
      </c>
      <c r="T138" s="3">
        <f t="shared" si="28"/>
        <v>0.98733555635969161</v>
      </c>
      <c r="U138" s="3">
        <f t="shared" si="29"/>
        <v>108.18699823414831</v>
      </c>
      <c r="V138" s="3">
        <f t="shared" si="36"/>
        <v>183.9898961747804</v>
      </c>
      <c r="W138" s="3">
        <f t="shared" si="37"/>
        <v>584.6268550608728</v>
      </c>
      <c r="X138" s="3">
        <f t="shared" si="30"/>
        <v>16553.816155988858</v>
      </c>
      <c r="Y138" s="13">
        <f t="shared" si="31"/>
        <v>-616.10432361896619</v>
      </c>
      <c r="Z138" s="13">
        <f t="shared" si="32"/>
        <v>-200.6421896207585</v>
      </c>
      <c r="AA138" s="3">
        <f t="shared" si="33"/>
        <v>-1.9495937141144011</v>
      </c>
      <c r="AB138" s="36">
        <v>-50.5</v>
      </c>
      <c r="AC138" s="36">
        <v>-1.6</v>
      </c>
      <c r="AD138" s="39">
        <v>0.71042300000000003</v>
      </c>
      <c r="AE138" s="36">
        <v>1.1E-5</v>
      </c>
      <c r="AF138" s="40">
        <v>16.899999999999999</v>
      </c>
      <c r="AG138" s="36">
        <v>0.1</v>
      </c>
    </row>
    <row r="139" spans="1:33">
      <c r="A139" s="2">
        <v>136</v>
      </c>
      <c r="B139" s="2" t="s">
        <v>168</v>
      </c>
      <c r="C139" s="2" t="s">
        <v>230</v>
      </c>
      <c r="D139" s="3">
        <v>8.343</v>
      </c>
      <c r="E139" s="13">
        <v>227.51794091736002</v>
      </c>
      <c r="F139" s="3">
        <v>85.637599999999992</v>
      </c>
      <c r="G139" s="3">
        <v>0.51183999999999996</v>
      </c>
      <c r="H139" s="3">
        <v>18.720000000000002</v>
      </c>
      <c r="I139" s="3">
        <v>14.6</v>
      </c>
      <c r="J139" s="3">
        <v>133.60560000000001</v>
      </c>
      <c r="K139" s="3">
        <v>7.2389400000000004</v>
      </c>
      <c r="L139" s="3">
        <v>165.88091736000001</v>
      </c>
      <c r="M139" s="3">
        <v>27.799999999999997</v>
      </c>
      <c r="N139" s="3">
        <v>73.28</v>
      </c>
      <c r="O139" s="3">
        <v>18.779999999999998</v>
      </c>
      <c r="P139" s="3">
        <v>197.39999999999998</v>
      </c>
      <c r="Q139" s="3"/>
      <c r="R139" s="3">
        <f t="shared" si="34"/>
        <v>0.52517985611510798</v>
      </c>
      <c r="S139" s="13">
        <f t="shared" si="35"/>
        <v>676.82674772036489</v>
      </c>
      <c r="T139" s="3">
        <f t="shared" si="28"/>
        <v>0.98836440017322813</v>
      </c>
      <c r="U139" s="3">
        <f t="shared" si="29"/>
        <v>167.31322288215068</v>
      </c>
      <c r="V139" s="3">
        <f t="shared" si="36"/>
        <v>284.54382697752033</v>
      </c>
      <c r="W139" s="3">
        <f t="shared" si="37"/>
        <v>930.04243571649852</v>
      </c>
      <c r="X139" s="3">
        <f t="shared" si="30"/>
        <v>4574.6581196581183</v>
      </c>
      <c r="Y139" s="13">
        <f t="shared" si="31"/>
        <v>-447.32673336233137</v>
      </c>
      <c r="Z139" s="13">
        <f t="shared" si="32"/>
        <v>-143.73859880239525</v>
      </c>
      <c r="AA139" s="3">
        <f t="shared" si="33"/>
        <v>-2.3305185018422465</v>
      </c>
      <c r="AB139" s="50"/>
      <c r="AC139" s="50"/>
      <c r="AD139" s="50"/>
      <c r="AE139" s="50"/>
      <c r="AF139" s="50"/>
      <c r="AG139" s="34"/>
    </row>
    <row r="140" spans="1:33">
      <c r="A140" s="2">
        <v>137</v>
      </c>
      <c r="B140" s="2" t="s">
        <v>169</v>
      </c>
      <c r="C140" s="2" t="s">
        <v>230</v>
      </c>
      <c r="D140" s="3">
        <v>8.5239999999999991</v>
      </c>
      <c r="E140" s="13">
        <v>206.16862445792</v>
      </c>
      <c r="F140" s="3">
        <v>76.740399999999994</v>
      </c>
      <c r="G140" s="3">
        <v>0.58305999999999991</v>
      </c>
      <c r="H140" s="3">
        <v>13.040000000000001</v>
      </c>
      <c r="I140" s="3">
        <v>50.099999999999994</v>
      </c>
      <c r="J140" s="3">
        <v>119.36839999999999</v>
      </c>
      <c r="K140" s="3">
        <v>8.7909599999999983</v>
      </c>
      <c r="L140" s="3">
        <v>270.32445791999999</v>
      </c>
      <c r="M140" s="3">
        <v>33.28</v>
      </c>
      <c r="N140" s="3">
        <v>79.84</v>
      </c>
      <c r="O140" s="3">
        <v>10.600000000000001</v>
      </c>
      <c r="P140" s="3">
        <v>224.1</v>
      </c>
      <c r="Q140" s="3"/>
      <c r="R140" s="3">
        <f t="shared" si="34"/>
        <v>1.5054086538461535</v>
      </c>
      <c r="S140" s="13">
        <f t="shared" si="35"/>
        <v>532.65684962070497</v>
      </c>
      <c r="T140" s="3">
        <f t="shared" si="28"/>
        <v>0.99131563098399789</v>
      </c>
      <c r="U140" s="3">
        <f t="shared" si="29"/>
        <v>131.61664322711215</v>
      </c>
      <c r="V140" s="3">
        <f t="shared" si="36"/>
        <v>223.83588524952583</v>
      </c>
      <c r="W140" s="3">
        <f t="shared" si="37"/>
        <v>696.18364119433193</v>
      </c>
      <c r="X140" s="3">
        <f t="shared" si="30"/>
        <v>5884.9999999999991</v>
      </c>
      <c r="Y140" s="13">
        <f t="shared" si="31"/>
        <v>-409.59645063070934</v>
      </c>
      <c r="Z140" s="13">
        <f t="shared" si="32"/>
        <v>-128.60550299401197</v>
      </c>
      <c r="AA140" s="3">
        <f t="shared" si="33"/>
        <v>-2.805380187478284</v>
      </c>
      <c r="AB140" s="50"/>
      <c r="AC140" s="50"/>
      <c r="AD140" s="50"/>
      <c r="AE140" s="50"/>
      <c r="AF140" s="50"/>
      <c r="AG140" s="34"/>
    </row>
    <row r="141" spans="1:33">
      <c r="A141" s="2">
        <v>138</v>
      </c>
      <c r="B141" s="2" t="s">
        <v>170</v>
      </c>
      <c r="C141" s="2" t="s">
        <v>230</v>
      </c>
      <c r="D141" s="3">
        <v>7.5949999999999998</v>
      </c>
      <c r="E141" s="13">
        <v>213.64051416223998</v>
      </c>
      <c r="F141" s="3">
        <v>79.07119999999999</v>
      </c>
      <c r="G141" s="3">
        <v>1.2821199999999999</v>
      </c>
      <c r="H141" s="3">
        <v>135.96</v>
      </c>
      <c r="I141" s="3">
        <v>21.98</v>
      </c>
      <c r="J141" s="3">
        <v>122.44239999999999</v>
      </c>
      <c r="K141" s="3">
        <v>9.8527799999999992</v>
      </c>
      <c r="L141" s="3">
        <v>417.77416224000001</v>
      </c>
      <c r="M141" s="3">
        <v>18</v>
      </c>
      <c r="N141" s="3">
        <v>238.79999999999998</v>
      </c>
      <c r="O141" s="3">
        <v>6.3</v>
      </c>
      <c r="P141" s="3">
        <v>149.19999999999999</v>
      </c>
      <c r="Q141" s="3"/>
      <c r="R141" s="3">
        <f t="shared" si="34"/>
        <v>1.221111111111111</v>
      </c>
      <c r="S141" s="13">
        <f t="shared" si="35"/>
        <v>820.65951742627351</v>
      </c>
      <c r="T141" s="3">
        <f t="shared" si="28"/>
        <v>0.99578083705716647</v>
      </c>
      <c r="U141" s="3">
        <f t="shared" si="29"/>
        <v>61.672230368452247</v>
      </c>
      <c r="V141" s="3">
        <f t="shared" si="36"/>
        <v>104.88383491147701</v>
      </c>
      <c r="W141" s="3">
        <f t="shared" si="37"/>
        <v>1326.2606911217438</v>
      </c>
      <c r="X141" s="3">
        <f t="shared" si="30"/>
        <v>581.57693439246827</v>
      </c>
      <c r="Y141" s="13">
        <f t="shared" si="31"/>
        <v>-435.56704654197506</v>
      </c>
      <c r="Z141" s="13">
        <f t="shared" si="32"/>
        <v>-125.80040319361277</v>
      </c>
      <c r="AA141" s="3">
        <f t="shared" si="33"/>
        <v>-2.546206476151792</v>
      </c>
      <c r="AB141" s="50"/>
      <c r="AC141" s="50"/>
      <c r="AD141" s="50"/>
      <c r="AE141" s="50"/>
      <c r="AF141" s="50"/>
      <c r="AG141" s="34"/>
    </row>
    <row r="142" spans="1:33">
      <c r="A142" s="2">
        <v>139</v>
      </c>
      <c r="B142" s="2" t="s">
        <v>171</v>
      </c>
      <c r="C142" s="2" t="s">
        <v>230</v>
      </c>
      <c r="D142" s="3">
        <v>6.9429999999999996</v>
      </c>
      <c r="E142" s="13">
        <v>301.55388032599996</v>
      </c>
      <c r="F142" s="3">
        <v>114.7364</v>
      </c>
      <c r="G142" s="3">
        <v>2.0805199999999999</v>
      </c>
      <c r="H142" s="3">
        <v>226.46</v>
      </c>
      <c r="I142" s="3">
        <v>47.88</v>
      </c>
      <c r="J142" s="15">
        <v>177.1576</v>
      </c>
      <c r="K142" s="3">
        <v>6.237779999999999</v>
      </c>
      <c r="L142" s="3">
        <v>460.780326</v>
      </c>
      <c r="M142" s="3">
        <v>47.04</v>
      </c>
      <c r="N142" s="3">
        <v>204.4</v>
      </c>
      <c r="O142" s="3">
        <v>12.780000000000001</v>
      </c>
      <c r="P142" s="3">
        <v>329.91999999999996</v>
      </c>
      <c r="Q142" s="3"/>
      <c r="R142" s="3">
        <f t="shared" si="34"/>
        <v>1.017857142857143</v>
      </c>
      <c r="S142" s="13">
        <f t="shared" si="35"/>
        <v>536.97138700290986</v>
      </c>
      <c r="T142" s="3">
        <f t="shared" si="28"/>
        <v>0.99866240109810556</v>
      </c>
      <c r="U142" s="3">
        <f t="shared" si="29"/>
        <v>55.147943783284951</v>
      </c>
      <c r="V142" s="3">
        <f t="shared" si="36"/>
        <v>93.788205759983043</v>
      </c>
      <c r="W142" s="3">
        <f t="shared" si="37"/>
        <v>736.40542508869578</v>
      </c>
      <c r="X142" s="3">
        <f t="shared" si="30"/>
        <v>506.65194736377282</v>
      </c>
      <c r="Y142" s="13">
        <f t="shared" si="31"/>
        <v>-644.60694214876128</v>
      </c>
      <c r="Z142" s="13">
        <f t="shared" si="32"/>
        <v>-180.53193213572857</v>
      </c>
      <c r="AA142" s="3">
        <f t="shared" si="33"/>
        <v>-0.6937970873236734</v>
      </c>
      <c r="AB142" s="50"/>
      <c r="AC142" s="50"/>
      <c r="AD142" s="50"/>
      <c r="AE142" s="50"/>
      <c r="AF142" s="50"/>
      <c r="AG142" s="34"/>
    </row>
    <row r="143" spans="1:33">
      <c r="A143" s="2">
        <v>140</v>
      </c>
      <c r="B143" s="2" t="s">
        <v>172</v>
      </c>
      <c r="C143" s="2" t="s">
        <v>230</v>
      </c>
      <c r="D143" s="3">
        <v>6.87</v>
      </c>
      <c r="E143" s="13">
        <v>296.81578891584002</v>
      </c>
      <c r="F143" s="3">
        <v>113.1032</v>
      </c>
      <c r="G143" s="3">
        <v>1.28668</v>
      </c>
      <c r="H143" s="3">
        <v>339.18</v>
      </c>
      <c r="I143" s="3">
        <v>51.16</v>
      </c>
      <c r="J143" s="3">
        <v>174.51760000000002</v>
      </c>
      <c r="K143" s="3">
        <v>6.1259999999999994</v>
      </c>
      <c r="L143" s="3">
        <v>540.64891584000009</v>
      </c>
      <c r="M143" s="3">
        <v>44.459999999999994</v>
      </c>
      <c r="N143" s="3">
        <v>232.39999999999998</v>
      </c>
      <c r="O143" s="3">
        <v>15.82</v>
      </c>
      <c r="P143" s="3">
        <v>542.40000000000009</v>
      </c>
      <c r="Q143" s="3"/>
      <c r="R143" s="3">
        <f t="shared" si="34"/>
        <v>1.1506972559604138</v>
      </c>
      <c r="S143" s="13">
        <f t="shared" si="35"/>
        <v>321.75073746312682</v>
      </c>
      <c r="T143" s="3">
        <f t="shared" si="28"/>
        <v>0.9993392127311832</v>
      </c>
      <c r="U143" s="3">
        <f t="shared" si="29"/>
        <v>87.90313053750738</v>
      </c>
      <c r="V143" s="3">
        <f t="shared" si="36"/>
        <v>149.49382203978359</v>
      </c>
      <c r="W143" s="3">
        <f t="shared" si="37"/>
        <v>768.04825583772958</v>
      </c>
      <c r="X143" s="3">
        <f t="shared" si="30"/>
        <v>333.4606993336871</v>
      </c>
      <c r="Y143" s="13">
        <f t="shared" si="31"/>
        <v>-638.33290996085202</v>
      </c>
      <c r="Z143" s="13">
        <f t="shared" si="32"/>
        <v>-172.04849900199605</v>
      </c>
      <c r="AA143" s="3">
        <f t="shared" si="33"/>
        <v>-0.80537194089827258</v>
      </c>
      <c r="AB143" s="36">
        <v>-34.1</v>
      </c>
      <c r="AC143" s="36">
        <v>-0.7</v>
      </c>
      <c r="AD143" s="39">
        <v>0.71112500000000001</v>
      </c>
      <c r="AE143" s="36">
        <v>1.8E-5</v>
      </c>
      <c r="AF143" s="40">
        <v>19.100000000000001</v>
      </c>
      <c r="AG143" s="36">
        <v>0.1</v>
      </c>
    </row>
    <row r="144" spans="1:33">
      <c r="A144" s="2">
        <v>141</v>
      </c>
      <c r="B144" s="2" t="s">
        <v>173</v>
      </c>
      <c r="C144" s="2" t="s">
        <v>230</v>
      </c>
      <c r="D144" s="3"/>
      <c r="E144" s="13">
        <v>325</v>
      </c>
      <c r="F144" s="8">
        <v>124.93</v>
      </c>
      <c r="G144" s="8">
        <v>2.31</v>
      </c>
      <c r="H144" s="8">
        <v>520</v>
      </c>
      <c r="I144" s="3">
        <v>70</v>
      </c>
      <c r="J144" s="8">
        <v>192</v>
      </c>
      <c r="K144" s="8">
        <v>4.82</v>
      </c>
      <c r="L144" s="3">
        <v>510</v>
      </c>
      <c r="M144" s="6">
        <v>108</v>
      </c>
      <c r="N144" s="6">
        <v>176</v>
      </c>
      <c r="O144" s="3"/>
      <c r="P144" s="6">
        <v>489.7</v>
      </c>
      <c r="Q144" s="6"/>
      <c r="R144" s="3">
        <f t="shared" si="34"/>
        <v>0.64814814814814814</v>
      </c>
      <c r="S144" s="13">
        <f t="shared" si="35"/>
        <v>392.07678170308355</v>
      </c>
      <c r="T144" s="3">
        <f t="shared" si="28"/>
        <v>1.0033276469841961</v>
      </c>
      <c r="U144" s="3">
        <f t="shared" si="29"/>
        <v>54.082251082251084</v>
      </c>
      <c r="V144" s="3">
        <f t="shared" si="36"/>
        <v>91.975818942547974</v>
      </c>
      <c r="W144" s="3">
        <f t="shared" si="37"/>
        <v>349.24167109693428</v>
      </c>
      <c r="X144" s="3">
        <f t="shared" si="30"/>
        <v>240.25000000000003</v>
      </c>
      <c r="Y144" s="13">
        <f t="shared" si="31"/>
        <v>-723.87994780339341</v>
      </c>
      <c r="Z144" s="13">
        <f t="shared" si="32"/>
        <v>-181.95608782435133</v>
      </c>
      <c r="AA144" s="3">
        <f t="shared" si="33"/>
        <v>5.0499914701778129E-2</v>
      </c>
      <c r="AB144" s="50"/>
      <c r="AC144" s="50"/>
      <c r="AD144" s="50"/>
      <c r="AE144" s="50"/>
      <c r="AF144" s="50"/>
      <c r="AG144" s="34"/>
    </row>
    <row r="145" spans="1:33">
      <c r="A145" s="2">
        <v>142</v>
      </c>
      <c r="B145" s="2" t="s">
        <v>174</v>
      </c>
      <c r="C145" s="2" t="s">
        <v>230</v>
      </c>
      <c r="D145" s="3">
        <v>6.6449999999999996</v>
      </c>
      <c r="E145" s="13">
        <v>246.32043527672002</v>
      </c>
      <c r="F145" s="3">
        <v>93.962000000000003</v>
      </c>
      <c r="G145" s="3">
        <v>0.66718000000000011</v>
      </c>
      <c r="H145" s="3">
        <v>494.64</v>
      </c>
      <c r="I145" s="3">
        <v>123.46000000000001</v>
      </c>
      <c r="J145" s="3">
        <v>143.81639999999999</v>
      </c>
      <c r="K145" s="3">
        <v>6.1334400000000002</v>
      </c>
      <c r="L145" s="3">
        <v>485.35527672000006</v>
      </c>
      <c r="M145" s="3">
        <v>38.119999999999997</v>
      </c>
      <c r="N145" s="3">
        <v>94.2</v>
      </c>
      <c r="O145" s="3">
        <v>28.919999999999998</v>
      </c>
      <c r="P145" s="3">
        <v>463.86</v>
      </c>
      <c r="Q145" s="3"/>
      <c r="R145" s="3">
        <f t="shared" si="34"/>
        <v>3.2387198321091293</v>
      </c>
      <c r="S145" s="13">
        <f t="shared" si="35"/>
        <v>310.04268529297633</v>
      </c>
      <c r="T145" s="3">
        <f t="shared" si="28"/>
        <v>1.0074444464805334</v>
      </c>
      <c r="U145" s="3">
        <f t="shared" si="29"/>
        <v>140.83455739080907</v>
      </c>
      <c r="V145" s="3">
        <f t="shared" si="36"/>
        <v>239.51247391183426</v>
      </c>
      <c r="W145" s="3">
        <f t="shared" si="37"/>
        <v>744.18760700281678</v>
      </c>
      <c r="X145" s="3">
        <f t="shared" si="30"/>
        <v>189.96037522238396</v>
      </c>
      <c r="Y145" s="13">
        <f t="shared" si="31"/>
        <v>-558.9191126576776</v>
      </c>
      <c r="Z145" s="13">
        <f t="shared" si="32"/>
        <v>-131.0467005988024</v>
      </c>
      <c r="AA145" s="3">
        <f t="shared" si="33"/>
        <v>-0.59429350440449635</v>
      </c>
      <c r="AB145" s="50"/>
      <c r="AC145" s="50"/>
      <c r="AD145" s="50"/>
      <c r="AE145" s="50"/>
      <c r="AF145" s="50"/>
      <c r="AG145" s="34"/>
    </row>
    <row r="146" spans="1:33">
      <c r="A146" s="2">
        <v>143</v>
      </c>
      <c r="B146" s="2" t="s">
        <v>175</v>
      </c>
      <c r="C146" s="2" t="s">
        <v>230</v>
      </c>
      <c r="D146" s="3">
        <v>7.0460000000000003</v>
      </c>
      <c r="E146" s="13">
        <v>292.61722052312007</v>
      </c>
      <c r="F146" s="3">
        <v>111.0356</v>
      </c>
      <c r="G146" s="3">
        <v>1.1340999999999999</v>
      </c>
      <c r="H146" s="3">
        <v>378.84000000000003</v>
      </c>
      <c r="I146" s="3">
        <v>72.240000000000009</v>
      </c>
      <c r="J146" s="3">
        <v>169.6952</v>
      </c>
      <c r="K146" s="3">
        <v>9.2650800000000011</v>
      </c>
      <c r="L146" s="3">
        <v>362.48052312000004</v>
      </c>
      <c r="M146" s="3">
        <v>43.040000000000006</v>
      </c>
      <c r="N146" s="3">
        <v>186.4</v>
      </c>
      <c r="O146" s="3">
        <v>18.600000000000001</v>
      </c>
      <c r="P146" s="3">
        <v>412.4</v>
      </c>
      <c r="Q146" s="3"/>
      <c r="R146" s="3">
        <f t="shared" si="34"/>
        <v>1.6784386617100371</v>
      </c>
      <c r="S146" s="13">
        <f t="shared" si="35"/>
        <v>411.48205625606215</v>
      </c>
      <c r="T146" s="3">
        <f t="shared" si="28"/>
        <v>1.0089507184286475</v>
      </c>
      <c r="U146" s="3">
        <f t="shared" si="29"/>
        <v>97.906357464068435</v>
      </c>
      <c r="V146" s="3">
        <f t="shared" si="36"/>
        <v>166.50596502989941</v>
      </c>
      <c r="W146" s="3">
        <f t="shared" si="37"/>
        <v>778.88448711335616</v>
      </c>
      <c r="X146" s="3">
        <f t="shared" si="30"/>
        <v>293.0936543131665</v>
      </c>
      <c r="Y146" s="13">
        <f t="shared" si="31"/>
        <v>-666.70322749021409</v>
      </c>
      <c r="Z146" s="13">
        <f t="shared" si="32"/>
        <v>-164.84759680638723</v>
      </c>
      <c r="AA146" s="3">
        <f t="shared" si="33"/>
        <v>-0.98810578998677567</v>
      </c>
      <c r="AB146" s="36">
        <v>-52.6</v>
      </c>
      <c r="AC146" s="36">
        <v>-3.5</v>
      </c>
      <c r="AD146" s="39">
        <v>0.71056600000000003</v>
      </c>
      <c r="AE146" s="36">
        <v>1.2E-5</v>
      </c>
      <c r="AF146" s="41">
        <v>15.3</v>
      </c>
      <c r="AG146" s="36">
        <v>0.3</v>
      </c>
    </row>
    <row r="147" spans="1:33">
      <c r="A147" s="2">
        <v>144</v>
      </c>
      <c r="B147" s="2" t="s">
        <v>176</v>
      </c>
      <c r="C147" s="2" t="s">
        <v>230</v>
      </c>
      <c r="D147" s="3"/>
      <c r="E147" s="13">
        <v>320.5</v>
      </c>
      <c r="F147" s="9">
        <v>123.8</v>
      </c>
      <c r="G147" s="9">
        <v>1.06</v>
      </c>
      <c r="H147" s="9">
        <v>610</v>
      </c>
      <c r="I147" s="3">
        <v>90</v>
      </c>
      <c r="J147" s="9">
        <v>189</v>
      </c>
      <c r="K147" s="9">
        <v>5.36</v>
      </c>
      <c r="L147" s="3">
        <v>410</v>
      </c>
      <c r="M147" s="6">
        <v>75</v>
      </c>
      <c r="N147" s="6">
        <v>208</v>
      </c>
      <c r="O147" s="3"/>
      <c r="P147" s="6">
        <v>375.5</v>
      </c>
      <c r="Q147" s="6"/>
      <c r="R147" s="3">
        <f t="shared" si="34"/>
        <v>1.2</v>
      </c>
      <c r="S147" s="13">
        <f t="shared" si="35"/>
        <v>503.3288948069241</v>
      </c>
      <c r="T147" s="3">
        <f t="shared" si="28"/>
        <v>1.0100342684074743</v>
      </c>
      <c r="U147" s="3">
        <f t="shared" si="29"/>
        <v>116.79245283018867</v>
      </c>
      <c r="V147" s="3">
        <f t="shared" si="36"/>
        <v>198.62489597610116</v>
      </c>
      <c r="W147" s="3">
        <f t="shared" si="37"/>
        <v>498.35917065390754</v>
      </c>
      <c r="X147" s="3">
        <f t="shared" si="30"/>
        <v>202.95081967213113</v>
      </c>
      <c r="Y147" s="13">
        <f t="shared" si="31"/>
        <v>-748.32535885167533</v>
      </c>
      <c r="Z147" s="13">
        <f t="shared" si="32"/>
        <v>-174.21656686626747</v>
      </c>
      <c r="AA147" s="3">
        <f t="shared" si="33"/>
        <v>5.0105442423663674E-2</v>
      </c>
      <c r="AB147" s="50"/>
      <c r="AC147" s="50"/>
      <c r="AD147" s="50"/>
      <c r="AE147" s="50"/>
      <c r="AF147" s="50"/>
      <c r="AG147" s="34"/>
    </row>
    <row r="148" spans="1:33">
      <c r="A148" s="2">
        <v>145</v>
      </c>
      <c r="B148" s="2" t="s">
        <v>177</v>
      </c>
      <c r="C148" s="2" t="s">
        <v>230</v>
      </c>
      <c r="D148" s="3">
        <v>6.7590000000000003</v>
      </c>
      <c r="E148" s="13">
        <v>152.64228799848001</v>
      </c>
      <c r="F148" s="3">
        <v>58.854800000000004</v>
      </c>
      <c r="G148" s="3">
        <v>1.67804</v>
      </c>
      <c r="H148" s="3">
        <v>312.74</v>
      </c>
      <c r="I148" s="3">
        <v>38.54</v>
      </c>
      <c r="J148" s="3">
        <v>89.396799999999999</v>
      </c>
      <c r="K148" s="3">
        <v>1.52556</v>
      </c>
      <c r="L148" s="3">
        <v>374.76799847999996</v>
      </c>
      <c r="M148" s="3">
        <v>25.08</v>
      </c>
      <c r="N148" s="3">
        <v>199.6</v>
      </c>
      <c r="O148" s="3">
        <v>17.100000000000001</v>
      </c>
      <c r="P148" s="3">
        <v>212.02</v>
      </c>
      <c r="Q148" s="3"/>
      <c r="R148" s="3">
        <f t="shared" si="34"/>
        <v>1.5366826156299842</v>
      </c>
      <c r="S148" s="13">
        <f t="shared" si="35"/>
        <v>421.64324120366001</v>
      </c>
      <c r="T148" s="3">
        <f t="shared" si="28"/>
        <v>1.0151662787695832</v>
      </c>
      <c r="U148" s="3">
        <f t="shared" si="29"/>
        <v>35.073538175490455</v>
      </c>
      <c r="V148" s="3">
        <f t="shared" si="36"/>
        <v>59.648356574457537</v>
      </c>
      <c r="W148" s="3">
        <f t="shared" si="37"/>
        <v>708.49604328350244</v>
      </c>
      <c r="X148" s="3">
        <f t="shared" si="30"/>
        <v>188.19082944298779</v>
      </c>
      <c r="Y148" s="13">
        <f t="shared" si="31"/>
        <v>-366.89886037407615</v>
      </c>
      <c r="Z148" s="13">
        <f t="shared" si="32"/>
        <v>-81.196135728542913</v>
      </c>
      <c r="AA148" s="3">
        <f t="shared" si="33"/>
        <v>1.2484963026270663</v>
      </c>
      <c r="AB148" s="50"/>
      <c r="AC148" s="50"/>
      <c r="AD148" s="50"/>
      <c r="AE148" s="50"/>
      <c r="AF148" s="50"/>
      <c r="AG148" s="34"/>
    </row>
    <row r="149" spans="1:33">
      <c r="A149" s="2">
        <v>146</v>
      </c>
      <c r="B149" s="2" t="s">
        <v>178</v>
      </c>
      <c r="C149" s="2" t="s">
        <v>230</v>
      </c>
      <c r="D149" s="3">
        <v>7.1779999999999999</v>
      </c>
      <c r="E149" s="13">
        <v>310.67729003032002</v>
      </c>
      <c r="F149" s="3">
        <v>117.3276</v>
      </c>
      <c r="G149" s="3">
        <v>2.2820200000000002</v>
      </c>
      <c r="H149" s="3">
        <v>165.32</v>
      </c>
      <c r="I149" s="3">
        <v>14.12</v>
      </c>
      <c r="J149" s="3">
        <v>178.02120000000002</v>
      </c>
      <c r="K149" s="3">
        <v>11.574</v>
      </c>
      <c r="L149" s="3">
        <v>608.23003031999997</v>
      </c>
      <c r="M149" s="3">
        <v>32.019999999999996</v>
      </c>
      <c r="N149" s="3">
        <v>260.8</v>
      </c>
      <c r="O149" s="3">
        <v>9.24</v>
      </c>
      <c r="P149" s="3">
        <v>372.62</v>
      </c>
      <c r="Q149" s="3"/>
      <c r="R149" s="3">
        <f t="shared" si="34"/>
        <v>0.44097439100562152</v>
      </c>
      <c r="S149" s="13">
        <f t="shared" si="35"/>
        <v>477.75535397992593</v>
      </c>
      <c r="T149" s="3">
        <f t="shared" si="28"/>
        <v>1.0162621037104058</v>
      </c>
      <c r="U149" s="3">
        <f t="shared" si="29"/>
        <v>51.413922752648965</v>
      </c>
      <c r="V149" s="3">
        <f t="shared" si="36"/>
        <v>87.437884991730996</v>
      </c>
      <c r="W149" s="3">
        <f t="shared" si="37"/>
        <v>1106.272030937602</v>
      </c>
      <c r="X149" s="3">
        <f t="shared" si="30"/>
        <v>709.69997580450035</v>
      </c>
      <c r="Y149" s="13">
        <f t="shared" si="31"/>
        <v>-736.13063070900421</v>
      </c>
      <c r="Z149" s="13">
        <f t="shared" si="32"/>
        <v>-184.51796606786431</v>
      </c>
      <c r="AA149" s="3">
        <f t="shared" si="33"/>
        <v>-0.92594430650703752</v>
      </c>
      <c r="AB149" s="50"/>
      <c r="AC149" s="50"/>
      <c r="AD149" s="50"/>
      <c r="AE149" s="50"/>
      <c r="AF149" s="50"/>
      <c r="AG149" s="34"/>
    </row>
    <row r="150" spans="1:33">
      <c r="A150" s="2">
        <v>147</v>
      </c>
      <c r="B150" s="2" t="s">
        <v>179</v>
      </c>
      <c r="C150" s="2" t="s">
        <v>230</v>
      </c>
      <c r="D150" s="3">
        <v>7.3559999999999999</v>
      </c>
      <c r="E150" s="13">
        <v>188.27729003032002</v>
      </c>
      <c r="F150" s="3">
        <v>73.3352</v>
      </c>
      <c r="G150" s="3">
        <v>0.68610000000000004</v>
      </c>
      <c r="H150" s="3">
        <v>507.4</v>
      </c>
      <c r="I150" s="3">
        <v>47.72</v>
      </c>
      <c r="J150" s="15">
        <v>111.24159999999999</v>
      </c>
      <c r="K150" s="3">
        <v>1.6872599999999998</v>
      </c>
      <c r="L150" s="3">
        <v>608.23003031999997</v>
      </c>
      <c r="M150" s="3">
        <v>11.62</v>
      </c>
      <c r="N150" s="3">
        <v>49.62</v>
      </c>
      <c r="O150" s="3">
        <v>27.400000000000002</v>
      </c>
      <c r="P150" s="3">
        <v>71.88</v>
      </c>
      <c r="Q150" s="3"/>
      <c r="R150" s="3">
        <f t="shared" si="34"/>
        <v>4.1067125645438898</v>
      </c>
      <c r="S150" s="13">
        <f t="shared" si="35"/>
        <v>1547.6015581524764</v>
      </c>
      <c r="T150" s="3">
        <f t="shared" si="28"/>
        <v>1.0165354352433107</v>
      </c>
      <c r="U150" s="3">
        <f t="shared" si="29"/>
        <v>106.88704270514502</v>
      </c>
      <c r="V150" s="3">
        <f t="shared" si="36"/>
        <v>181.77910664630588</v>
      </c>
      <c r="W150" s="3">
        <f t="shared" si="37"/>
        <v>1905.4143244200316</v>
      </c>
      <c r="X150" s="3">
        <f t="shared" si="30"/>
        <v>144.53133622388648</v>
      </c>
      <c r="Y150" s="13">
        <f t="shared" si="31"/>
        <v>-460.84983036102676</v>
      </c>
      <c r="Z150" s="13">
        <f t="shared" si="32"/>
        <v>-95.136862275449076</v>
      </c>
      <c r="AA150" s="3">
        <f t="shared" si="33"/>
        <v>0.8845726220390624</v>
      </c>
      <c r="AB150" s="36">
        <v>-58.7</v>
      </c>
      <c r="AC150" s="36">
        <v>-7.8</v>
      </c>
      <c r="AD150" s="39">
        <v>0.71051900000000001</v>
      </c>
      <c r="AE150" s="36">
        <v>1.2999999999999999E-5</v>
      </c>
      <c r="AF150" s="50"/>
      <c r="AG150" s="34"/>
    </row>
    <row r="151" spans="1:33">
      <c r="A151" s="2">
        <v>148</v>
      </c>
      <c r="B151" s="2" t="s">
        <v>180</v>
      </c>
      <c r="C151" s="2" t="s">
        <v>230</v>
      </c>
      <c r="D151" s="3"/>
      <c r="E151" s="13">
        <v>333</v>
      </c>
      <c r="F151" s="9">
        <v>125.36</v>
      </c>
      <c r="G151" s="9">
        <v>3.36</v>
      </c>
      <c r="H151" s="9">
        <v>340</v>
      </c>
      <c r="I151" s="3">
        <v>70</v>
      </c>
      <c r="J151" s="9">
        <v>190</v>
      </c>
      <c r="K151" s="9">
        <v>9.19</v>
      </c>
      <c r="L151" s="3">
        <v>650</v>
      </c>
      <c r="M151" s="5">
        <v>65</v>
      </c>
      <c r="N151" s="5">
        <v>238</v>
      </c>
      <c r="O151" s="3"/>
      <c r="P151" s="5">
        <v>322.7</v>
      </c>
      <c r="Q151" s="5"/>
      <c r="R151" s="3">
        <f t="shared" si="34"/>
        <v>1.0769230769230769</v>
      </c>
      <c r="S151" s="13">
        <f t="shared" si="35"/>
        <v>588.78215060427647</v>
      </c>
      <c r="T151" s="3">
        <f t="shared" si="28"/>
        <v>1.0173787230145832</v>
      </c>
      <c r="U151" s="3">
        <f t="shared" si="29"/>
        <v>37.30952380952381</v>
      </c>
      <c r="V151" s="3">
        <f t="shared" si="36"/>
        <v>63.451020215828841</v>
      </c>
      <c r="W151" s="3">
        <f t="shared" si="37"/>
        <v>582.27574530732431</v>
      </c>
      <c r="X151" s="3">
        <f t="shared" si="30"/>
        <v>368.70588235294116</v>
      </c>
      <c r="Y151" s="13">
        <f t="shared" si="31"/>
        <v>-791.64854284471517</v>
      </c>
      <c r="Z151" s="13">
        <f t="shared" si="32"/>
        <v>-188.77245508982037</v>
      </c>
      <c r="AA151" s="3">
        <f t="shared" si="33"/>
        <v>4.6746258922054341E-2</v>
      </c>
      <c r="AB151" s="50"/>
      <c r="AC151" s="50"/>
      <c r="AD151" s="50"/>
      <c r="AE151" s="50"/>
      <c r="AF151" s="50"/>
      <c r="AG151" s="34"/>
    </row>
    <row r="152" spans="1:33">
      <c r="A152" s="2">
        <v>149</v>
      </c>
      <c r="B152" s="2" t="s">
        <v>181</v>
      </c>
      <c r="C152" s="2" t="s">
        <v>230</v>
      </c>
      <c r="D152" s="3"/>
      <c r="E152" s="13">
        <v>163.9</v>
      </c>
      <c r="F152" s="9">
        <v>62.84</v>
      </c>
      <c r="G152" s="9">
        <v>0.37</v>
      </c>
      <c r="H152" s="9">
        <v>470</v>
      </c>
      <c r="I152" s="3">
        <v>210</v>
      </c>
      <c r="J152" s="9">
        <v>94.89</v>
      </c>
      <c r="K152" s="9">
        <v>4.8</v>
      </c>
      <c r="L152" s="3">
        <v>420</v>
      </c>
      <c r="M152" s="6">
        <v>40</v>
      </c>
      <c r="N152" s="6">
        <v>28</v>
      </c>
      <c r="O152" s="3"/>
      <c r="P152" s="6">
        <v>162</v>
      </c>
      <c r="Q152" s="6"/>
      <c r="R152" s="3">
        <f t="shared" si="34"/>
        <v>5.25</v>
      </c>
      <c r="S152" s="13">
        <f t="shared" si="35"/>
        <v>585.74074074074076</v>
      </c>
      <c r="T152" s="3">
        <f t="shared" si="28"/>
        <v>1.0211581267767709</v>
      </c>
      <c r="U152" s="3">
        <f t="shared" si="29"/>
        <v>169.83783783783784</v>
      </c>
      <c r="V152" s="3">
        <f t="shared" si="36"/>
        <v>288.83735255046264</v>
      </c>
      <c r="W152" s="3">
        <f t="shared" si="37"/>
        <v>474.30669856459332</v>
      </c>
      <c r="X152" s="3">
        <f t="shared" si="30"/>
        <v>133.70212765957447</v>
      </c>
      <c r="Y152" s="13">
        <f t="shared" si="31"/>
        <v>-405.48238364506346</v>
      </c>
      <c r="Z152" s="13">
        <f t="shared" si="32"/>
        <v>-79.297055888223554</v>
      </c>
      <c r="AA152" s="3">
        <f t="shared" si="33"/>
        <v>5.0662437404575072E-2</v>
      </c>
      <c r="AB152" s="50"/>
      <c r="AC152" s="50"/>
      <c r="AD152" s="50"/>
      <c r="AE152" s="50"/>
      <c r="AF152" s="50"/>
      <c r="AG152" s="34"/>
    </row>
    <row r="153" spans="1:33">
      <c r="A153" s="2">
        <v>150</v>
      </c>
      <c r="B153" s="2" t="s">
        <v>182</v>
      </c>
      <c r="C153" s="2" t="s">
        <v>230</v>
      </c>
      <c r="D153" s="3">
        <v>7.7240000000000002</v>
      </c>
      <c r="E153" s="13">
        <v>289.64843219104</v>
      </c>
      <c r="F153" s="3">
        <v>111.71959999999999</v>
      </c>
      <c r="G153" s="3">
        <v>0.91742000000000012</v>
      </c>
      <c r="H153" s="3">
        <v>9.2800000000000011</v>
      </c>
      <c r="I153" s="3"/>
      <c r="J153" s="3">
        <v>167.7756</v>
      </c>
      <c r="K153" s="3">
        <v>7.0890599999999999</v>
      </c>
      <c r="L153" s="3">
        <v>1400.7721910400001</v>
      </c>
      <c r="M153" s="3">
        <v>48.92</v>
      </c>
      <c r="N153" s="3">
        <v>341.2</v>
      </c>
      <c r="O153" s="3">
        <v>6.3</v>
      </c>
      <c r="P153" s="3">
        <v>329.08000000000004</v>
      </c>
      <c r="Q153" s="3"/>
      <c r="R153" s="3">
        <f t="shared" si="34"/>
        <v>0</v>
      </c>
      <c r="S153" s="13">
        <f t="shared" si="35"/>
        <v>509.83225963291596</v>
      </c>
      <c r="T153" s="3">
        <f t="shared" si="28"/>
        <v>1.026781037872579</v>
      </c>
      <c r="U153" s="3">
        <f t="shared" si="29"/>
        <v>121.77584966536588</v>
      </c>
      <c r="V153" s="3">
        <f t="shared" si="36"/>
        <v>207.09998708009462</v>
      </c>
      <c r="W153" s="3">
        <f t="shared" si="37"/>
        <v>689.48686460073475</v>
      </c>
      <c r="X153" s="3">
        <f t="shared" si="30"/>
        <v>12038.749999999996</v>
      </c>
      <c r="Y153" s="13">
        <f t="shared" si="31"/>
        <v>-743.54769899956477</v>
      </c>
      <c r="Z153" s="13">
        <f t="shared" si="32"/>
        <v>-181.21010578842316</v>
      </c>
      <c r="AA153" s="3">
        <f t="shared" si="33"/>
        <v>-0.15712649352707816</v>
      </c>
      <c r="AB153" s="36">
        <v>-52.7</v>
      </c>
      <c r="AC153" s="36">
        <v>-3</v>
      </c>
      <c r="AD153" s="39">
        <v>0.71025799999999994</v>
      </c>
      <c r="AE153" s="36">
        <v>1.7E-5</v>
      </c>
      <c r="AF153" s="40">
        <v>13.8</v>
      </c>
      <c r="AG153" s="36">
        <v>0.3</v>
      </c>
    </row>
    <row r="154" spans="1:33">
      <c r="A154" s="2">
        <v>151</v>
      </c>
      <c r="B154" s="2" t="s">
        <v>183</v>
      </c>
      <c r="C154" s="2" t="s">
        <v>230</v>
      </c>
      <c r="D154" s="3">
        <v>7.35</v>
      </c>
      <c r="E154" s="13">
        <v>319.03729921152001</v>
      </c>
      <c r="F154" s="3">
        <v>117.9588</v>
      </c>
      <c r="G154" s="3">
        <v>1.02552</v>
      </c>
      <c r="H154" s="3">
        <v>361.59999999999997</v>
      </c>
      <c r="I154" s="3">
        <v>54.78</v>
      </c>
      <c r="J154" s="3">
        <v>176.39680000000001</v>
      </c>
      <c r="K154" s="3">
        <v>22.396799999999999</v>
      </c>
      <c r="L154" s="3">
        <v>393.19921152000001</v>
      </c>
      <c r="M154" s="3">
        <v>36.82</v>
      </c>
      <c r="N154" s="3">
        <v>152.80000000000001</v>
      </c>
      <c r="O154" s="3">
        <v>11.299999999999999</v>
      </c>
      <c r="P154" s="3">
        <v>243.29999999999998</v>
      </c>
      <c r="Q154" s="3"/>
      <c r="R154" s="3">
        <f t="shared" si="34"/>
        <v>1.4877783813145029</v>
      </c>
      <c r="S154" s="13">
        <f t="shared" si="35"/>
        <v>725.01767365392527</v>
      </c>
      <c r="T154" s="3">
        <f t="shared" si="28"/>
        <v>1.0311382842143959</v>
      </c>
      <c r="U154" s="3">
        <f t="shared" si="29"/>
        <v>115.02340276152586</v>
      </c>
      <c r="V154" s="3">
        <f t="shared" si="36"/>
        <v>195.61633354462666</v>
      </c>
      <c r="W154" s="3">
        <f t="shared" si="37"/>
        <v>967.22972484789568</v>
      </c>
      <c r="X154" s="3">
        <f t="shared" si="30"/>
        <v>326.21349557522126</v>
      </c>
      <c r="Y154" s="13">
        <f t="shared" si="31"/>
        <v>-803.43648542844767</v>
      </c>
      <c r="Z154" s="13">
        <f t="shared" si="32"/>
        <v>-172.96459880239524</v>
      </c>
      <c r="AA154" s="3">
        <f t="shared" si="33"/>
        <v>-2.489614696494959</v>
      </c>
      <c r="AB154" s="50"/>
      <c r="AC154" s="50"/>
      <c r="AD154" s="50"/>
      <c r="AE154" s="50"/>
      <c r="AF154" s="50"/>
      <c r="AG154" s="34"/>
    </row>
    <row r="155" spans="1:33">
      <c r="A155" s="2">
        <v>152</v>
      </c>
      <c r="B155" s="2" t="s">
        <v>184</v>
      </c>
      <c r="C155" s="2" t="s">
        <v>230</v>
      </c>
      <c r="D155" s="3">
        <v>7.0049999999999999</v>
      </c>
      <c r="E155" s="13">
        <v>234.66011527671998</v>
      </c>
      <c r="F155" s="3">
        <v>90.386800000000008</v>
      </c>
      <c r="G155" s="3">
        <v>1.0849800000000001</v>
      </c>
      <c r="H155" s="3">
        <v>514.81999999999994</v>
      </c>
      <c r="I155" s="3">
        <v>86.06</v>
      </c>
      <c r="J155" s="3">
        <v>135.1052</v>
      </c>
      <c r="K155" s="3">
        <v>6.4841999999999986</v>
      </c>
      <c r="L155" s="3">
        <v>485.35527672000006</v>
      </c>
      <c r="M155" s="3">
        <v>33.199999999999996</v>
      </c>
      <c r="N155" s="3">
        <v>144</v>
      </c>
      <c r="O155" s="3">
        <v>27.1</v>
      </c>
      <c r="P155" s="3">
        <v>299.82</v>
      </c>
      <c r="Q155" s="3"/>
      <c r="R155" s="3">
        <f t="shared" si="34"/>
        <v>2.5921686746987955</v>
      </c>
      <c r="S155" s="13">
        <f t="shared" si="35"/>
        <v>450.62103929024079</v>
      </c>
      <c r="T155" s="3">
        <f t="shared" si="28"/>
        <v>1.0315973425838252</v>
      </c>
      <c r="U155" s="3">
        <f t="shared" si="29"/>
        <v>83.307342070821591</v>
      </c>
      <c r="V155" s="3">
        <f t="shared" si="36"/>
        <v>141.67792311820807</v>
      </c>
      <c r="W155" s="3">
        <f t="shared" si="37"/>
        <v>821.95870755750286</v>
      </c>
      <c r="X155" s="3">
        <f t="shared" si="30"/>
        <v>175.569713686337</v>
      </c>
      <c r="Y155" s="13">
        <f t="shared" si="31"/>
        <v>-617.11471074380233</v>
      </c>
      <c r="Z155" s="13">
        <f t="shared" si="32"/>
        <v>-120.60692814371259</v>
      </c>
      <c r="AA155" s="3">
        <f t="shared" si="33"/>
        <v>0.52609789359929826</v>
      </c>
      <c r="AB155" s="50"/>
      <c r="AC155" s="50"/>
      <c r="AD155" s="50"/>
      <c r="AE155" s="50"/>
      <c r="AF155" s="50"/>
      <c r="AG155" s="34"/>
    </row>
    <row r="156" spans="1:33">
      <c r="A156" s="2">
        <v>153</v>
      </c>
      <c r="B156" s="2" t="s">
        <v>185</v>
      </c>
      <c r="C156" s="2" t="s">
        <v>230</v>
      </c>
      <c r="D156" s="3">
        <v>7.024</v>
      </c>
      <c r="E156" s="13">
        <v>238.17757678544001</v>
      </c>
      <c r="F156" s="3">
        <v>92.941199999999995</v>
      </c>
      <c r="G156" s="3">
        <v>1.11564</v>
      </c>
      <c r="H156" s="3">
        <v>156.12</v>
      </c>
      <c r="I156" s="3">
        <v>30.299999999999997</v>
      </c>
      <c r="J156" s="15">
        <v>137.79880000000003</v>
      </c>
      <c r="K156" s="3">
        <v>5.3880599999999994</v>
      </c>
      <c r="L156" s="3">
        <v>356.33678544000003</v>
      </c>
      <c r="M156" s="3">
        <v>17.54</v>
      </c>
      <c r="N156" s="3">
        <v>169.6</v>
      </c>
      <c r="O156" s="3">
        <v>8.52</v>
      </c>
      <c r="P156" s="3">
        <v>189.8</v>
      </c>
      <c r="Q156" s="3"/>
      <c r="R156" s="3">
        <f t="shared" si="34"/>
        <v>1.7274800456100341</v>
      </c>
      <c r="S156" s="13">
        <f t="shared" si="35"/>
        <v>726.0210748155954</v>
      </c>
      <c r="T156" s="3">
        <f t="shared" si="28"/>
        <v>1.0400162094730361</v>
      </c>
      <c r="U156" s="3">
        <f t="shared" si="29"/>
        <v>83.307518554372379</v>
      </c>
      <c r="V156" s="3">
        <f t="shared" si="36"/>
        <v>141.67822325769544</v>
      </c>
      <c r="W156" s="3">
        <f t="shared" si="37"/>
        <v>1599.785512812819</v>
      </c>
      <c r="X156" s="3">
        <f t="shared" si="30"/>
        <v>595.31898539584927</v>
      </c>
      <c r="Y156" s="13">
        <f t="shared" si="31"/>
        <v>-662.14340147890334</v>
      </c>
      <c r="Z156" s="13">
        <f t="shared" si="32"/>
        <v>-141.42285229540923</v>
      </c>
      <c r="AA156" s="3">
        <f t="shared" si="33"/>
        <v>0.99150500409295994</v>
      </c>
      <c r="AB156" s="36">
        <v>-52.6</v>
      </c>
      <c r="AC156" s="36">
        <v>-5.9</v>
      </c>
      <c r="AD156" s="39">
        <v>0.71054799999999996</v>
      </c>
      <c r="AE156" s="36">
        <v>1.7E-5</v>
      </c>
      <c r="AF156" s="50"/>
      <c r="AG156" s="34"/>
    </row>
    <row r="157" spans="1:33">
      <c r="A157" s="2">
        <v>154</v>
      </c>
      <c r="B157" s="2" t="s">
        <v>186</v>
      </c>
      <c r="C157" s="2" t="s">
        <v>230</v>
      </c>
      <c r="D157" s="3">
        <v>6.859</v>
      </c>
      <c r="E157" s="13">
        <v>150.47428688400001</v>
      </c>
      <c r="F157" s="3">
        <v>58.916400000000003</v>
      </c>
      <c r="G157" s="3">
        <v>0.42466000000000004</v>
      </c>
      <c r="H157" s="3">
        <v>640.78</v>
      </c>
      <c r="I157" s="3">
        <v>124.9</v>
      </c>
      <c r="J157" s="3">
        <v>86.483199999999997</v>
      </c>
      <c r="K157" s="3">
        <v>3.3254399999999995</v>
      </c>
      <c r="L157" s="3">
        <v>307.18688399999996</v>
      </c>
      <c r="M157" s="3">
        <v>10.72</v>
      </c>
      <c r="N157" s="3">
        <v>87.68</v>
      </c>
      <c r="O157" s="3">
        <v>26.78</v>
      </c>
      <c r="P157" s="3">
        <v>122.6</v>
      </c>
      <c r="Q157" s="3"/>
      <c r="R157" s="3">
        <f t="shared" si="34"/>
        <v>11.651119402985074</v>
      </c>
      <c r="S157" s="13">
        <f t="shared" si="35"/>
        <v>705.40946166394781</v>
      </c>
      <c r="T157" s="3">
        <f t="shared" si="28"/>
        <v>1.0504653208466119</v>
      </c>
      <c r="U157" s="3">
        <f t="shared" si="29"/>
        <v>138.73781378043611</v>
      </c>
      <c r="V157" s="3">
        <f t="shared" si="36"/>
        <v>235.94661437719122</v>
      </c>
      <c r="W157" s="3">
        <f t="shared" si="37"/>
        <v>1659.2983824894666</v>
      </c>
      <c r="X157" s="3">
        <f t="shared" si="30"/>
        <v>91.944817253971735</v>
      </c>
      <c r="Y157" s="13">
        <f t="shared" si="31"/>
        <v>-441.05590256633366</v>
      </c>
      <c r="Z157" s="13">
        <f t="shared" si="32"/>
        <v>-61.671928143712577</v>
      </c>
      <c r="AA157" s="3">
        <f t="shared" si="33"/>
        <v>2.0380207981211154</v>
      </c>
      <c r="AB157" s="36">
        <v>-56.1</v>
      </c>
      <c r="AC157" s="36">
        <v>-7</v>
      </c>
      <c r="AD157" s="39">
        <v>0.71041600000000005</v>
      </c>
      <c r="AE157" s="36">
        <v>1.2E-5</v>
      </c>
      <c r="AF157" s="50"/>
      <c r="AG157" s="34"/>
    </row>
    <row r="158" spans="1:33">
      <c r="A158" s="2">
        <v>155</v>
      </c>
      <c r="B158" s="2" t="s">
        <v>187</v>
      </c>
      <c r="C158" s="2" t="s">
        <v>230</v>
      </c>
      <c r="D158" s="3"/>
      <c r="E158" s="13">
        <v>214</v>
      </c>
      <c r="F158" s="9">
        <v>82.26</v>
      </c>
      <c r="G158" s="9">
        <v>0.51</v>
      </c>
      <c r="H158" s="9">
        <v>220</v>
      </c>
      <c r="I158" s="3">
        <v>70</v>
      </c>
      <c r="J158" s="9">
        <v>120</v>
      </c>
      <c r="K158" s="9">
        <v>10.4</v>
      </c>
      <c r="L158" s="3">
        <v>540</v>
      </c>
      <c r="M158" s="6">
        <v>81</v>
      </c>
      <c r="N158" s="6">
        <v>47.7</v>
      </c>
      <c r="O158" s="3"/>
      <c r="P158" s="6">
        <v>201.5</v>
      </c>
      <c r="Q158" s="6"/>
      <c r="R158" s="3">
        <f t="shared" si="34"/>
        <v>0.86419753086419748</v>
      </c>
      <c r="S158" s="13">
        <f t="shared" si="35"/>
        <v>595.53349875930519</v>
      </c>
      <c r="T158" s="3">
        <f t="shared" si="28"/>
        <v>1.057023705959113</v>
      </c>
      <c r="U158" s="3">
        <f t="shared" si="29"/>
        <v>161.29411764705884</v>
      </c>
      <c r="V158" s="3">
        <f t="shared" si="36"/>
        <v>274.30734232274909</v>
      </c>
      <c r="W158" s="3">
        <f t="shared" si="37"/>
        <v>306.61031366294526</v>
      </c>
      <c r="X158" s="3">
        <f t="shared" si="30"/>
        <v>373.90909090909093</v>
      </c>
      <c r="Y158" s="13">
        <f t="shared" si="31"/>
        <v>-634.18877772944825</v>
      </c>
      <c r="Z158" s="13">
        <f t="shared" si="32"/>
        <v>-118.9620758483034</v>
      </c>
      <c r="AA158" s="3">
        <f t="shared" si="33"/>
        <v>8.7515161156755394E-3</v>
      </c>
      <c r="AB158" s="50"/>
      <c r="AC158" s="50"/>
      <c r="AD158" s="50"/>
      <c r="AE158" s="50"/>
      <c r="AF158" s="50"/>
      <c r="AG158" s="34"/>
    </row>
    <row r="159" spans="1:33">
      <c r="A159" s="2">
        <v>156</v>
      </c>
      <c r="B159" s="2" t="s">
        <v>188</v>
      </c>
      <c r="C159" s="2" t="s">
        <v>230</v>
      </c>
      <c r="D159" s="3">
        <v>7.1159999999999997</v>
      </c>
      <c r="E159" s="13">
        <v>298.97417639120005</v>
      </c>
      <c r="F159" s="3">
        <v>115.642</v>
      </c>
      <c r="G159" s="3">
        <v>1.0468600000000001</v>
      </c>
      <c r="H159" s="3">
        <v>165.88</v>
      </c>
      <c r="I159" s="3">
        <v>95.820000000000007</v>
      </c>
      <c r="J159" s="15">
        <v>168.01320000000001</v>
      </c>
      <c r="K159" s="3">
        <v>13.142759999999999</v>
      </c>
      <c r="L159" s="3">
        <v>552.93639120000012</v>
      </c>
      <c r="M159" s="3">
        <v>25</v>
      </c>
      <c r="N159" s="3">
        <v>97.38</v>
      </c>
      <c r="O159" s="3">
        <v>7.7200000000000006</v>
      </c>
      <c r="P159" s="3">
        <v>179.8</v>
      </c>
      <c r="Q159" s="3"/>
      <c r="R159" s="3">
        <f t="shared" si="34"/>
        <v>3.8328000000000002</v>
      </c>
      <c r="S159" s="13">
        <f t="shared" si="35"/>
        <v>934.44493882091217</v>
      </c>
      <c r="T159" s="3">
        <f t="shared" si="28"/>
        <v>1.0613276012954624</v>
      </c>
      <c r="U159" s="3">
        <f t="shared" si="29"/>
        <v>110.46558279043997</v>
      </c>
      <c r="V159" s="3">
        <f t="shared" si="36"/>
        <v>187.8650063338608</v>
      </c>
      <c r="W159" s="3">
        <f t="shared" si="37"/>
        <v>1396.556976076555</v>
      </c>
      <c r="X159" s="3">
        <f t="shared" si="30"/>
        <v>697.14251265975406</v>
      </c>
      <c r="Y159" s="13">
        <f t="shared" si="31"/>
        <v>-908.33210961287534</v>
      </c>
      <c r="Z159" s="13">
        <f t="shared" si="32"/>
        <v>-173.6530159680639</v>
      </c>
      <c r="AA159" s="3">
        <f t="shared" si="33"/>
        <v>0.54920368982338486</v>
      </c>
      <c r="AB159" s="50"/>
      <c r="AC159" s="50"/>
      <c r="AD159" s="50"/>
      <c r="AE159" s="50"/>
      <c r="AF159" s="50"/>
      <c r="AG159" s="34"/>
    </row>
    <row r="160" spans="1:33">
      <c r="A160" s="2">
        <v>157</v>
      </c>
      <c r="B160" s="2" t="s">
        <v>189</v>
      </c>
      <c r="C160" s="2" t="s">
        <v>230</v>
      </c>
      <c r="D160" s="3">
        <v>7.4770000000000003</v>
      </c>
      <c r="E160" s="13">
        <v>256.35907901440004</v>
      </c>
      <c r="F160" s="3">
        <v>92.603599999999986</v>
      </c>
      <c r="G160" s="3">
        <v>0.79148000000000007</v>
      </c>
      <c r="H160" s="3">
        <v>210.76</v>
      </c>
      <c r="I160" s="3">
        <v>41.959999999999994</v>
      </c>
      <c r="J160" s="3">
        <v>132.52120000000002</v>
      </c>
      <c r="K160" s="3">
        <v>29.307600000000001</v>
      </c>
      <c r="L160" s="3">
        <v>491.49901439999996</v>
      </c>
      <c r="M160" s="3">
        <v>29</v>
      </c>
      <c r="N160" s="3">
        <v>117.19999999999999</v>
      </c>
      <c r="O160" s="3">
        <v>7.22</v>
      </c>
      <c r="P160" s="3">
        <v>237.56</v>
      </c>
      <c r="Q160" s="3"/>
      <c r="R160" s="3">
        <f t="shared" si="34"/>
        <v>1.4468965517241377</v>
      </c>
      <c r="S160" s="13">
        <f t="shared" si="35"/>
        <v>557.8430712241119</v>
      </c>
      <c r="T160" s="3">
        <f t="shared" si="28"/>
        <v>1.0775062025021458</v>
      </c>
      <c r="U160" s="3">
        <f t="shared" si="29"/>
        <v>117.00055592055386</v>
      </c>
      <c r="V160" s="3">
        <f t="shared" si="36"/>
        <v>198.9788097237317</v>
      </c>
      <c r="W160" s="3">
        <f t="shared" si="37"/>
        <v>964.0797162184457</v>
      </c>
      <c r="X160" s="3">
        <f t="shared" si="30"/>
        <v>439.37938887834497</v>
      </c>
      <c r="Y160" s="13">
        <f t="shared" si="31"/>
        <v>-776.93097868638438</v>
      </c>
      <c r="Z160" s="13">
        <f t="shared" si="32"/>
        <v>-132.98153892215572</v>
      </c>
      <c r="AA160" s="3">
        <f t="shared" si="33"/>
        <v>-3.4598741156139043</v>
      </c>
      <c r="AB160" s="36">
        <v>-50.8</v>
      </c>
      <c r="AC160" s="36">
        <v>-3.9</v>
      </c>
      <c r="AD160" s="39">
        <v>0.71061799999999997</v>
      </c>
      <c r="AE160" s="36">
        <v>9.0000000000000002E-6</v>
      </c>
      <c r="AF160" s="50"/>
      <c r="AG160" s="34"/>
    </row>
    <row r="161" spans="1:33">
      <c r="A161" s="2">
        <v>158</v>
      </c>
      <c r="B161" s="2" t="s">
        <v>190</v>
      </c>
      <c r="C161" s="2" t="s">
        <v>230</v>
      </c>
      <c r="D161" s="3"/>
      <c r="E161" s="13">
        <v>318</v>
      </c>
      <c r="F161" s="9">
        <v>121.21</v>
      </c>
      <c r="G161" s="9">
        <v>0.79</v>
      </c>
      <c r="H161" s="9">
        <v>160</v>
      </c>
      <c r="I161" s="3">
        <v>20</v>
      </c>
      <c r="J161" s="9">
        <v>166.7</v>
      </c>
      <c r="K161" s="9">
        <v>28.34</v>
      </c>
      <c r="L161" s="3">
        <v>620</v>
      </c>
      <c r="M161" s="5">
        <v>59</v>
      </c>
      <c r="N161" s="5">
        <v>114</v>
      </c>
      <c r="O161" s="3"/>
      <c r="P161" s="5">
        <v>276.7</v>
      </c>
      <c r="Q161" s="5"/>
      <c r="R161" s="3">
        <f t="shared" si="34"/>
        <v>0.33898305084745761</v>
      </c>
      <c r="S161" s="13">
        <f t="shared" si="35"/>
        <v>602.45753523671851</v>
      </c>
      <c r="T161" s="3">
        <f t="shared" si="28"/>
        <v>1.1211923339560015</v>
      </c>
      <c r="U161" s="3">
        <f t="shared" si="29"/>
        <v>153.43037974683543</v>
      </c>
      <c r="V161" s="3">
        <f t="shared" si="36"/>
        <v>260.93375452177889</v>
      </c>
      <c r="W161" s="3">
        <f t="shared" si="37"/>
        <v>620.25391290244102</v>
      </c>
      <c r="X161" s="3">
        <f t="shared" si="30"/>
        <v>757.56249999999989</v>
      </c>
      <c r="Y161" s="13">
        <f t="shared" si="31"/>
        <v>-1182.7403218790785</v>
      </c>
      <c r="Z161" s="13">
        <f t="shared" si="32"/>
        <v>-172.52445109780439</v>
      </c>
      <c r="AA161" s="3">
        <f t="shared" si="33"/>
        <v>3.3670575961892463E-2</v>
      </c>
      <c r="AB161" s="50"/>
      <c r="AC161" s="50"/>
      <c r="AD161" s="50"/>
      <c r="AE161" s="50"/>
      <c r="AF161" s="50"/>
      <c r="AG161" s="34"/>
    </row>
    <row r="162" spans="1:33">
      <c r="A162" s="2">
        <v>159</v>
      </c>
      <c r="B162" s="2" t="s">
        <v>191</v>
      </c>
      <c r="C162" s="2" t="s">
        <v>230</v>
      </c>
      <c r="D162" s="3">
        <v>7.03</v>
      </c>
      <c r="E162" s="13">
        <v>259.51028537527998</v>
      </c>
      <c r="F162" s="3">
        <v>99.765599999999992</v>
      </c>
      <c r="G162" s="3">
        <v>1.1048800000000001</v>
      </c>
      <c r="H162" s="3">
        <v>114.96</v>
      </c>
      <c r="I162" s="3">
        <v>26.34</v>
      </c>
      <c r="J162" s="15">
        <v>147.42239999999998</v>
      </c>
      <c r="K162" s="3">
        <v>10.3566</v>
      </c>
      <c r="L162" s="3">
        <v>436.20537527999994</v>
      </c>
      <c r="M162" s="3">
        <v>19.920000000000002</v>
      </c>
      <c r="N162" s="3">
        <v>87.759999999999991</v>
      </c>
      <c r="O162" s="3">
        <v>5.9799999999999995</v>
      </c>
      <c r="P162" s="3">
        <v>165.78</v>
      </c>
      <c r="Q162" s="3"/>
      <c r="R162" s="3">
        <f t="shared" si="34"/>
        <v>1.3222891566265058</v>
      </c>
      <c r="S162" s="13">
        <f t="shared" si="35"/>
        <v>889.26529134998191</v>
      </c>
      <c r="T162" s="3">
        <f t="shared" si="28"/>
        <v>1.0435051815566154</v>
      </c>
      <c r="U162" s="3">
        <f t="shared" si="29"/>
        <v>90.295416696835844</v>
      </c>
      <c r="V162" s="3">
        <f t="shared" si="36"/>
        <v>153.56230059320998</v>
      </c>
      <c r="W162" s="3">
        <f t="shared" si="37"/>
        <v>1512.0792644261253</v>
      </c>
      <c r="X162" s="3">
        <f t="shared" si="30"/>
        <v>867.82881002087674</v>
      </c>
      <c r="Y162" s="13">
        <f t="shared" si="31"/>
        <v>-722.89545019573723</v>
      </c>
      <c r="Z162" s="13">
        <f t="shared" si="32"/>
        <v>-153.8975089820359</v>
      </c>
      <c r="AA162" s="3">
        <f t="shared" si="33"/>
        <v>-1.9989916328508561E-2</v>
      </c>
      <c r="AB162" s="50"/>
      <c r="AC162" s="50"/>
      <c r="AD162" s="50"/>
      <c r="AE162" s="50"/>
      <c r="AF162" s="50"/>
      <c r="AG162" s="34"/>
    </row>
    <row r="163" spans="1:33" ht="18">
      <c r="A163" s="2">
        <v>160</v>
      </c>
      <c r="B163" s="1" t="s">
        <v>199</v>
      </c>
      <c r="C163" s="2" t="s">
        <v>4</v>
      </c>
      <c r="D163" s="3">
        <v>6.923</v>
      </c>
      <c r="E163" s="16">
        <v>186.91797475359999</v>
      </c>
      <c r="F163" s="3">
        <v>69.869600000000005</v>
      </c>
      <c r="G163" s="3">
        <v>0.48381999999999997</v>
      </c>
      <c r="H163" s="3">
        <v>3031.16</v>
      </c>
      <c r="I163" s="3">
        <v>614.24</v>
      </c>
      <c r="J163" s="3">
        <v>109.96679999999999</v>
      </c>
      <c r="K163" s="3">
        <v>2.5351799999999995</v>
      </c>
      <c r="L163" s="3">
        <v>122.87475359999999</v>
      </c>
      <c r="M163" s="3">
        <v>37.72</v>
      </c>
      <c r="N163" s="3">
        <v>42.94</v>
      </c>
      <c r="O163" s="3">
        <v>90.36</v>
      </c>
      <c r="P163" s="3">
        <v>108.62</v>
      </c>
      <c r="Q163" s="3"/>
      <c r="R163" s="3">
        <f t="shared" si="34"/>
        <v>16.284199363732768</v>
      </c>
      <c r="S163" s="13">
        <f t="shared" si="35"/>
        <v>1012.3991898361257</v>
      </c>
      <c r="T163" s="3">
        <f t="shared" si="28"/>
        <v>0.97972443050600033</v>
      </c>
      <c r="U163" s="3">
        <f t="shared" si="29"/>
        <v>144.41238477119592</v>
      </c>
      <c r="V163" s="3">
        <f t="shared" si="36"/>
        <v>245.59716152673553</v>
      </c>
      <c r="W163" s="3">
        <f t="shared" si="37"/>
        <v>559.24182721336274</v>
      </c>
      <c r="X163" s="3">
        <f t="shared" si="30"/>
        <v>23.05044933292865</v>
      </c>
      <c r="Y163" s="13">
        <f t="shared" si="31"/>
        <v>-341.37993910395898</v>
      </c>
      <c r="Z163" s="13">
        <f t="shared" si="32"/>
        <v>32.179662674650693</v>
      </c>
      <c r="AA163" s="3">
        <f t="shared" si="33"/>
        <v>1.5685414593505955</v>
      </c>
      <c r="AB163" s="34"/>
      <c r="AC163" s="34"/>
      <c r="AD163" s="42"/>
      <c r="AE163" s="34"/>
      <c r="AF163" s="34"/>
      <c r="AG163" s="34"/>
    </row>
    <row r="164" spans="1:33" ht="18">
      <c r="A164" s="2">
        <v>161</v>
      </c>
      <c r="B164" s="1" t="s">
        <v>200</v>
      </c>
      <c r="C164" s="2" t="s">
        <v>4</v>
      </c>
      <c r="D164" s="3">
        <v>5.48</v>
      </c>
      <c r="E164" s="16">
        <v>231.89435213039997</v>
      </c>
      <c r="F164" s="3">
        <v>87.249599999999987</v>
      </c>
      <c r="G164" s="3">
        <v>0.67803999999999998</v>
      </c>
      <c r="H164" s="3">
        <v>2648.34</v>
      </c>
      <c r="I164" s="3">
        <v>552.64</v>
      </c>
      <c r="J164" s="3">
        <v>137.9204</v>
      </c>
      <c r="K164" s="3">
        <v>2.3140200000000002</v>
      </c>
      <c r="L164" s="3">
        <v>184.3121304</v>
      </c>
      <c r="M164" s="3">
        <v>50.039999999999992</v>
      </c>
      <c r="N164" s="3">
        <v>47.32</v>
      </c>
      <c r="O164" s="3">
        <v>86.240000000000009</v>
      </c>
      <c r="P164" s="3">
        <v>143.69999999999999</v>
      </c>
      <c r="Q164" s="3"/>
      <c r="R164" s="3">
        <f t="shared" si="34"/>
        <v>11.043964828137492</v>
      </c>
      <c r="S164" s="13">
        <f t="shared" si="35"/>
        <v>959.78009742519146</v>
      </c>
      <c r="T164" s="3">
        <f t="shared" si="28"/>
        <v>0.97546615319900243</v>
      </c>
      <c r="U164" s="3">
        <f t="shared" si="29"/>
        <v>128.67913397439676</v>
      </c>
      <c r="V164" s="3">
        <f t="shared" si="36"/>
        <v>218.84016458769719</v>
      </c>
      <c r="W164" s="3">
        <f t="shared" si="37"/>
        <v>526.41616467591484</v>
      </c>
      <c r="X164" s="3">
        <f t="shared" si="30"/>
        <v>32.945014612927338</v>
      </c>
      <c r="Y164" s="13">
        <f t="shared" si="31"/>
        <v>-411.59175293605898</v>
      </c>
      <c r="Z164" s="13">
        <f t="shared" si="32"/>
        <v>-17.192249500997995</v>
      </c>
      <c r="AA164" s="3">
        <f t="shared" si="33"/>
        <v>0.66877840009836154</v>
      </c>
      <c r="AB164" s="36">
        <v>-36.6</v>
      </c>
      <c r="AC164" s="36">
        <v>-0.3</v>
      </c>
      <c r="AD164" s="39">
        <v>0.71029600000000004</v>
      </c>
      <c r="AE164" s="36">
        <v>1.1E-5</v>
      </c>
      <c r="AF164" s="35">
        <v>12.3</v>
      </c>
      <c r="AG164" s="36">
        <v>0.1</v>
      </c>
    </row>
    <row r="165" spans="1:33" ht="18">
      <c r="A165" s="2">
        <v>162</v>
      </c>
      <c r="B165" s="1" t="s">
        <v>231</v>
      </c>
      <c r="C165" s="2" t="s">
        <v>4</v>
      </c>
      <c r="D165" s="3">
        <v>7.1340000000000003</v>
      </c>
      <c r="E165" s="16">
        <v>202.41227213039997</v>
      </c>
      <c r="F165" s="3">
        <v>76.703199999999995</v>
      </c>
      <c r="G165" s="3">
        <v>1.1233</v>
      </c>
      <c r="H165" s="3">
        <v>1218.5</v>
      </c>
      <c r="I165" s="3">
        <v>176.44</v>
      </c>
      <c r="J165" s="3">
        <v>118.292</v>
      </c>
      <c r="K165" s="3">
        <v>4.414979999999999</v>
      </c>
      <c r="L165" s="3">
        <v>184.3121304</v>
      </c>
      <c r="M165" s="3">
        <v>22.400000000000002</v>
      </c>
      <c r="N165" s="3">
        <v>47.199999999999996</v>
      </c>
      <c r="O165" s="3">
        <v>39.06</v>
      </c>
      <c r="P165" s="3">
        <v>180.07999999999998</v>
      </c>
      <c r="Q165" s="3"/>
      <c r="R165" s="3">
        <f t="shared" si="34"/>
        <v>7.8767857142857132</v>
      </c>
      <c r="S165" s="13">
        <f t="shared" si="35"/>
        <v>656.88582852065758</v>
      </c>
      <c r="T165" s="3">
        <f t="shared" si="28"/>
        <v>0.99985120975252129</v>
      </c>
      <c r="U165" s="3">
        <f t="shared" si="29"/>
        <v>68.283806641146626</v>
      </c>
      <c r="V165" s="3">
        <f t="shared" si="36"/>
        <v>116.12791462364258</v>
      </c>
      <c r="W165" s="3">
        <f t="shared" si="37"/>
        <v>1033.8285885167463</v>
      </c>
      <c r="X165" s="3">
        <f t="shared" si="30"/>
        <v>62.94887156339761</v>
      </c>
      <c r="Y165" s="13">
        <f t="shared" si="31"/>
        <v>-434.38503697259694</v>
      </c>
      <c r="Z165" s="13">
        <f t="shared" si="32"/>
        <v>-67.287245508982039</v>
      </c>
      <c r="AA165" s="3">
        <f t="shared" si="33"/>
        <v>0.17743134450510184</v>
      </c>
      <c r="AB165" s="34"/>
      <c r="AC165" s="34"/>
      <c r="AD165" s="42"/>
      <c r="AE165" s="34"/>
      <c r="AF165" s="35"/>
      <c r="AG165" s="43"/>
    </row>
    <row r="166" spans="1:33" ht="18">
      <c r="A166" s="2">
        <v>163</v>
      </c>
      <c r="B166" s="1" t="s">
        <v>198</v>
      </c>
      <c r="C166" s="2" t="s">
        <v>4</v>
      </c>
      <c r="D166" s="3">
        <v>7.0190000000000001</v>
      </c>
      <c r="E166" s="16">
        <v>204.93889213040001</v>
      </c>
      <c r="F166" s="3">
        <v>79.860400000000013</v>
      </c>
      <c r="G166" s="3">
        <v>1.1695199999999999</v>
      </c>
      <c r="H166" s="3">
        <v>1232.42</v>
      </c>
      <c r="I166" s="3">
        <v>181.94</v>
      </c>
      <c r="J166" s="3">
        <v>117.6028</v>
      </c>
      <c r="K166" s="3">
        <v>4.3978799999999998</v>
      </c>
      <c r="L166" s="3">
        <v>184.3121304</v>
      </c>
      <c r="M166" s="3">
        <v>23.060000000000002</v>
      </c>
      <c r="N166" s="3">
        <v>51.559999999999995</v>
      </c>
      <c r="O166" s="3">
        <v>40.339999999999996</v>
      </c>
      <c r="P166" s="3">
        <v>183.85999999999999</v>
      </c>
      <c r="Q166" s="3"/>
      <c r="R166" s="3">
        <f t="shared" si="34"/>
        <v>7.8898525585429304</v>
      </c>
      <c r="S166" s="13">
        <f t="shared" si="35"/>
        <v>639.63232894593716</v>
      </c>
      <c r="T166" s="3">
        <f t="shared" si="28"/>
        <v>1.0471070591267095</v>
      </c>
      <c r="U166" s="3">
        <f t="shared" si="29"/>
        <v>68.284766399890572</v>
      </c>
      <c r="V166" s="3">
        <f t="shared" si="36"/>
        <v>116.12954685223323</v>
      </c>
      <c r="W166" s="3">
        <f t="shared" si="37"/>
        <v>1045.5751461757761</v>
      </c>
      <c r="X166" s="3">
        <f t="shared" si="30"/>
        <v>64.799662452735276</v>
      </c>
      <c r="Y166" s="13">
        <f t="shared" si="31"/>
        <v>-588.62204436711647</v>
      </c>
      <c r="Z166" s="13">
        <f t="shared" si="32"/>
        <v>-65.846345309381249</v>
      </c>
      <c r="AA166" s="3">
        <f t="shared" si="33"/>
        <v>2.4556809067495875</v>
      </c>
      <c r="AB166" s="36">
        <v>-39.799999999999997</v>
      </c>
      <c r="AC166" s="36">
        <v>-2.2999999999999998</v>
      </c>
      <c r="AD166" s="39">
        <v>0.71071300000000004</v>
      </c>
      <c r="AE166" s="36">
        <v>1.5999999999999999E-5</v>
      </c>
      <c r="AF166" s="35">
        <v>16.7</v>
      </c>
      <c r="AG166" s="36">
        <v>0.1</v>
      </c>
    </row>
    <row r="167" spans="1:33" ht="18">
      <c r="A167" s="2">
        <v>164</v>
      </c>
      <c r="B167" s="1" t="s">
        <v>192</v>
      </c>
      <c r="C167" s="2" t="s">
        <v>4</v>
      </c>
      <c r="D167" s="3">
        <v>7.048</v>
      </c>
      <c r="E167" s="16">
        <v>99.207813767999994</v>
      </c>
      <c r="F167" s="3">
        <v>37.177199999999999</v>
      </c>
      <c r="G167" s="3">
        <v>0.1686</v>
      </c>
      <c r="H167" s="3">
        <v>1006.46</v>
      </c>
      <c r="I167" s="3">
        <v>352.32</v>
      </c>
      <c r="J167" s="3">
        <v>53.4452</v>
      </c>
      <c r="K167" s="3">
        <v>6.2742600000000008</v>
      </c>
      <c r="L167" s="3">
        <v>614.37376799999993</v>
      </c>
      <c r="M167" s="3">
        <v>14.7</v>
      </c>
      <c r="N167" s="3">
        <v>59.34</v>
      </c>
      <c r="O167" s="3">
        <v>36.86</v>
      </c>
      <c r="P167" s="3">
        <v>51.28</v>
      </c>
      <c r="Q167" s="3"/>
      <c r="R167" s="3">
        <f t="shared" si="34"/>
        <v>23.96734693877551</v>
      </c>
      <c r="S167" s="13">
        <f t="shared" si="35"/>
        <v>1042.2230889235568</v>
      </c>
      <c r="T167" s="3">
        <f t="shared" si="28"/>
        <v>1.0726183919268482</v>
      </c>
      <c r="U167" s="3">
        <f t="shared" si="29"/>
        <v>220.5053380782918</v>
      </c>
      <c r="V167" s="3">
        <f t="shared" si="36"/>
        <v>375.00582252224785</v>
      </c>
      <c r="W167" s="3">
        <f t="shared" si="37"/>
        <v>763.55867591055562</v>
      </c>
      <c r="X167" s="3">
        <f t="shared" si="30"/>
        <v>36.938576793911331</v>
      </c>
      <c r="Y167" s="13">
        <f t="shared" si="31"/>
        <v>-305.96377555458889</v>
      </c>
      <c r="Z167" s="13">
        <f t="shared" si="32"/>
        <v>-7.6497425149700655</v>
      </c>
      <c r="AA167" s="3">
        <f t="shared" si="33"/>
        <v>1.6171809257829901</v>
      </c>
      <c r="AB167" s="34"/>
      <c r="AC167" s="34"/>
      <c r="AD167" s="42"/>
      <c r="AE167" s="34"/>
      <c r="AF167" s="34"/>
      <c r="AG167" s="43"/>
    </row>
    <row r="168" spans="1:33" ht="18">
      <c r="A168" s="2">
        <v>165</v>
      </c>
      <c r="B168" s="1" t="s">
        <v>232</v>
      </c>
      <c r="C168" s="2" t="s">
        <v>4</v>
      </c>
      <c r="D168" s="3">
        <v>7.1340000000000003</v>
      </c>
      <c r="E168" s="16">
        <v>91.436932850640019</v>
      </c>
      <c r="F168" s="3">
        <v>30.725200000000001</v>
      </c>
      <c r="G168" s="3">
        <v>0.20504000000000003</v>
      </c>
      <c r="H168" s="3">
        <v>1275.42</v>
      </c>
      <c r="I168" s="3">
        <v>394.46</v>
      </c>
      <c r="J168" s="3">
        <v>51.746000000000002</v>
      </c>
      <c r="K168" s="3">
        <v>6.4692600000000002</v>
      </c>
      <c r="L168" s="3">
        <v>448.49285064000009</v>
      </c>
      <c r="M168" s="3">
        <v>16.38</v>
      </c>
      <c r="N168" s="3">
        <v>64.02</v>
      </c>
      <c r="O168" s="3">
        <v>34.300000000000004</v>
      </c>
      <c r="P168" s="3">
        <v>49.24</v>
      </c>
      <c r="Q168" s="3"/>
      <c r="R168" s="3">
        <f t="shared" ref="R168:R199" si="38">I168/M168</f>
        <v>24.081807081807082</v>
      </c>
      <c r="S168" s="13">
        <f t="shared" ref="S168:S199" si="39">J168*1000/P168</f>
        <v>1050.89358245329</v>
      </c>
      <c r="T168" s="3">
        <f t="shared" si="28"/>
        <v>0.91557769206486528</v>
      </c>
      <c r="U168" s="3">
        <f t="shared" si="29"/>
        <v>149.84978540772531</v>
      </c>
      <c r="V168" s="3">
        <f t="shared" ref="V168:V199" si="40">F168/22.99/G168*39.0983</f>
        <v>254.84436123561841</v>
      </c>
      <c r="W168" s="3">
        <f t="shared" ref="W168:W199" si="41">F168*1000/22.99/M168*6.941</f>
        <v>566.32260137523303</v>
      </c>
      <c r="X168" s="3">
        <f t="shared" si="30"/>
        <v>24.090260463219959</v>
      </c>
      <c r="Y168" s="13">
        <f t="shared" si="31"/>
        <v>-67.005480643758247</v>
      </c>
      <c r="Z168" s="13">
        <f t="shared" si="32"/>
        <v>7.6113672654690614</v>
      </c>
      <c r="AA168" s="3">
        <f t="shared" si="33"/>
        <v>-5.3327360552102636</v>
      </c>
      <c r="AB168" s="36">
        <v>-55</v>
      </c>
      <c r="AC168" s="36">
        <v>-8</v>
      </c>
      <c r="AD168" s="39">
        <v>0.71038500000000004</v>
      </c>
      <c r="AE168" s="36">
        <v>1.8E-5</v>
      </c>
      <c r="AF168" s="35">
        <v>17.399999999999999</v>
      </c>
      <c r="AG168" s="36">
        <v>0.2</v>
      </c>
    </row>
    <row r="169" spans="1:33" ht="18">
      <c r="A169" s="2">
        <v>166</v>
      </c>
      <c r="B169" s="1" t="s">
        <v>193</v>
      </c>
      <c r="C169" s="2" t="s">
        <v>4</v>
      </c>
      <c r="D169" s="3">
        <v>7.3230000000000004</v>
      </c>
      <c r="E169" s="16">
        <v>96.718009310080006</v>
      </c>
      <c r="F169" s="3">
        <v>37.020000000000003</v>
      </c>
      <c r="G169" s="3">
        <v>0.24852000000000002</v>
      </c>
      <c r="H169" s="3">
        <v>1026.3800000000001</v>
      </c>
      <c r="I169" s="3">
        <v>146.35999999999999</v>
      </c>
      <c r="J169" s="3">
        <v>52.586800000000004</v>
      </c>
      <c r="K169" s="3">
        <v>5.2092000000000001</v>
      </c>
      <c r="L169" s="3">
        <v>344.04931008000005</v>
      </c>
      <c r="M169" s="3">
        <v>13.78</v>
      </c>
      <c r="N169" s="3">
        <v>29.740000000000002</v>
      </c>
      <c r="O169" s="3">
        <v>27.88</v>
      </c>
      <c r="P169" s="3">
        <v>58.019999999999996</v>
      </c>
      <c r="Q169" s="3"/>
      <c r="R169" s="3">
        <f t="shared" si="38"/>
        <v>10.621190130624091</v>
      </c>
      <c r="S169" s="13">
        <f t="shared" si="39"/>
        <v>906.3564288176492</v>
      </c>
      <c r="T169" s="3">
        <f t="shared" si="28"/>
        <v>1.08551777339764</v>
      </c>
      <c r="U169" s="3">
        <f t="shared" si="29"/>
        <v>148.96185417672623</v>
      </c>
      <c r="V169" s="3">
        <f t="shared" si="40"/>
        <v>253.33428721869925</v>
      </c>
      <c r="W169" s="3">
        <f t="shared" si="41"/>
        <v>811.09228408136062</v>
      </c>
      <c r="X169" s="3">
        <f t="shared" si="30"/>
        <v>36.068512636645295</v>
      </c>
      <c r="Y169" s="13">
        <f t="shared" si="31"/>
        <v>-320.18463679860827</v>
      </c>
      <c r="Z169" s="13">
        <f t="shared" si="32"/>
        <v>-5.7262255489022014</v>
      </c>
      <c r="AA169" s="3">
        <f t="shared" si="33"/>
        <v>2.564010792645687</v>
      </c>
      <c r="AB169" s="36">
        <v>-44</v>
      </c>
      <c r="AC169" s="36">
        <v>-4</v>
      </c>
      <c r="AD169" s="39">
        <v>0.71044300000000005</v>
      </c>
      <c r="AE169" s="36">
        <v>1.2999999999999999E-5</v>
      </c>
      <c r="AF169" s="36"/>
      <c r="AG169" s="43"/>
    </row>
    <row r="170" spans="1:33" ht="18">
      <c r="A170" s="2">
        <v>167</v>
      </c>
      <c r="B170" s="1" t="s">
        <v>194</v>
      </c>
      <c r="C170" s="2" t="s">
        <v>4</v>
      </c>
      <c r="D170" s="3">
        <v>7.3650000000000002</v>
      </c>
      <c r="E170" s="16">
        <v>108.01600990143999</v>
      </c>
      <c r="F170" s="3">
        <v>41.805999999999997</v>
      </c>
      <c r="G170" s="3">
        <v>0.37780000000000002</v>
      </c>
      <c r="H170" s="3">
        <v>819.86</v>
      </c>
      <c r="I170" s="3">
        <v>121.64</v>
      </c>
      <c r="J170" s="3">
        <v>56.494799999999998</v>
      </c>
      <c r="K170" s="3">
        <v>8.1554400000000005</v>
      </c>
      <c r="L170" s="3">
        <v>49.149901439999979</v>
      </c>
      <c r="M170" s="3">
        <v>19.8</v>
      </c>
      <c r="N170" s="3">
        <v>57.74</v>
      </c>
      <c r="O170" s="3">
        <v>24.980000000000004</v>
      </c>
      <c r="P170" s="3">
        <v>79.84</v>
      </c>
      <c r="Q170" s="3"/>
      <c r="R170" s="3">
        <f t="shared" si="38"/>
        <v>6.1434343434343432</v>
      </c>
      <c r="S170" s="13">
        <f t="shared" si="39"/>
        <v>707.60020040080155</v>
      </c>
      <c r="T170" s="3">
        <f t="shared" si="28"/>
        <v>1.1410571823101472</v>
      </c>
      <c r="U170" s="3">
        <f t="shared" si="29"/>
        <v>110.65643197458972</v>
      </c>
      <c r="V170" s="3">
        <f t="shared" si="40"/>
        <v>188.18957695833413</v>
      </c>
      <c r="W170" s="3">
        <f t="shared" si="41"/>
        <v>637.4652264269489</v>
      </c>
      <c r="X170" s="3">
        <f t="shared" si="30"/>
        <v>50.99163271778108</v>
      </c>
      <c r="Y170" s="13">
        <f t="shared" si="31"/>
        <v>-432.48946498477613</v>
      </c>
      <c r="Z170" s="13">
        <f t="shared" si="32"/>
        <v>-20.263331337325347</v>
      </c>
      <c r="AA170" s="3">
        <f t="shared" si="33"/>
        <v>3.1960672431220782</v>
      </c>
      <c r="AB170" s="36">
        <v>-46.5</v>
      </c>
      <c r="AC170" s="36">
        <v>-3.4</v>
      </c>
      <c r="AD170" s="39">
        <v>0.71079400000000004</v>
      </c>
      <c r="AE170" s="36">
        <v>1.5999999999999999E-5</v>
      </c>
      <c r="AF170" s="35">
        <v>19.8</v>
      </c>
      <c r="AG170" s="36">
        <v>0.2</v>
      </c>
    </row>
    <row r="171" spans="1:33" ht="18">
      <c r="A171" s="2">
        <v>168</v>
      </c>
      <c r="B171" s="1" t="s">
        <v>195</v>
      </c>
      <c r="C171" s="2" t="s">
        <v>4</v>
      </c>
      <c r="D171" s="3">
        <v>7.5250000000000004</v>
      </c>
      <c r="E171" s="16">
        <v>95.3951790144</v>
      </c>
      <c r="F171" s="3">
        <v>32.746400000000001</v>
      </c>
      <c r="G171" s="3">
        <v>0.34442</v>
      </c>
      <c r="H171" s="3">
        <v>913.19999999999993</v>
      </c>
      <c r="I171" s="3">
        <v>186.9</v>
      </c>
      <c r="J171" s="3">
        <v>52.749199999999995</v>
      </c>
      <c r="K171" s="3">
        <v>7.8181200000000004</v>
      </c>
      <c r="L171" s="3">
        <v>491.49901439999996</v>
      </c>
      <c r="M171" s="3">
        <v>14.139999999999999</v>
      </c>
      <c r="N171" s="3">
        <v>31.259999999999998</v>
      </c>
      <c r="O171" s="3">
        <v>25.04</v>
      </c>
      <c r="P171" s="3">
        <v>66.08</v>
      </c>
      <c r="Q171" s="3"/>
      <c r="R171" s="3">
        <f t="shared" si="38"/>
        <v>13.21782178217822</v>
      </c>
      <c r="S171" s="13">
        <f t="shared" si="39"/>
        <v>798.26271186440681</v>
      </c>
      <c r="T171" s="3">
        <f t="shared" si="28"/>
        <v>0.95724907035608087</v>
      </c>
      <c r="U171" s="3">
        <f t="shared" si="29"/>
        <v>95.076940944196039</v>
      </c>
      <c r="V171" s="3">
        <f t="shared" si="40"/>
        <v>161.69407395034628</v>
      </c>
      <c r="W171" s="3">
        <f t="shared" si="41"/>
        <v>699.19324864817315</v>
      </c>
      <c r="X171" s="3">
        <f t="shared" si="30"/>
        <v>35.858957512045556</v>
      </c>
      <c r="Y171" s="13">
        <f t="shared" si="31"/>
        <v>-130.31105698129659</v>
      </c>
      <c r="Z171" s="13">
        <f t="shared" si="32"/>
        <v>-11.549782435129739</v>
      </c>
      <c r="AA171" s="3">
        <f t="shared" si="33"/>
        <v>-5.1736937662169664</v>
      </c>
      <c r="AB171" s="34"/>
      <c r="AC171" s="34"/>
      <c r="AD171" s="42"/>
      <c r="AE171" s="34"/>
      <c r="AF171" s="34"/>
      <c r="AG171" s="51"/>
    </row>
    <row r="172" spans="1:33" ht="18">
      <c r="A172" s="2">
        <v>169</v>
      </c>
      <c r="B172" s="1" t="s">
        <v>196</v>
      </c>
      <c r="C172" s="2" t="s">
        <v>4</v>
      </c>
      <c r="D172" s="3">
        <v>6.9960000000000004</v>
      </c>
      <c r="E172" s="16">
        <v>157.47901081879999</v>
      </c>
      <c r="F172" s="3">
        <v>59.858000000000004</v>
      </c>
      <c r="G172" s="3">
        <v>0.84750000000000003</v>
      </c>
      <c r="H172" s="3">
        <v>1358.0600000000002</v>
      </c>
      <c r="I172" s="3">
        <v>194.56</v>
      </c>
      <c r="J172" s="3">
        <v>90.825599999999994</v>
      </c>
      <c r="K172" s="3">
        <v>3.9487800000000002</v>
      </c>
      <c r="L172" s="3">
        <v>215.03081879999999</v>
      </c>
      <c r="M172" s="3">
        <v>15.96</v>
      </c>
      <c r="N172" s="3">
        <v>33.1</v>
      </c>
      <c r="O172" s="3">
        <v>41.7</v>
      </c>
      <c r="P172" s="3">
        <v>133.9</v>
      </c>
      <c r="Q172" s="3"/>
      <c r="R172" s="3">
        <f t="shared" si="38"/>
        <v>12.19047619047619</v>
      </c>
      <c r="S172" s="13">
        <f t="shared" si="39"/>
        <v>678.30918595967125</v>
      </c>
      <c r="T172" s="3">
        <f t="shared" si="28"/>
        <v>1.0162280885655339</v>
      </c>
      <c r="U172" s="3">
        <f t="shared" si="29"/>
        <v>70.628908554572277</v>
      </c>
      <c r="V172" s="3">
        <f t="shared" si="40"/>
        <v>120.11614855760041</v>
      </c>
      <c r="W172" s="3">
        <f t="shared" si="41"/>
        <v>1132.328368768812</v>
      </c>
      <c r="X172" s="3">
        <f t="shared" si="30"/>
        <v>44.076108566631817</v>
      </c>
      <c r="Y172" s="13">
        <f t="shared" si="31"/>
        <v>-375.48332318399355</v>
      </c>
      <c r="Z172" s="13">
        <f t="shared" si="32"/>
        <v>-30.581612774451091</v>
      </c>
      <c r="AA172" s="3">
        <f t="shared" si="33"/>
        <v>1.19772741825582</v>
      </c>
      <c r="AB172" s="34"/>
      <c r="AC172" s="34"/>
      <c r="AD172" s="42"/>
      <c r="AE172" s="34"/>
      <c r="AF172" s="51"/>
      <c r="AG172" s="51"/>
    </row>
    <row r="173" spans="1:33" ht="18">
      <c r="A173" s="2">
        <v>170</v>
      </c>
      <c r="B173" s="1" t="s">
        <v>197</v>
      </c>
      <c r="C173" s="2" t="s">
        <v>4</v>
      </c>
      <c r="D173" s="3">
        <v>7.1820000000000004</v>
      </c>
      <c r="E173" s="16">
        <v>70.851939537519996</v>
      </c>
      <c r="F173" s="3">
        <v>27.597999999999999</v>
      </c>
      <c r="G173" s="3">
        <v>0.16198000000000001</v>
      </c>
      <c r="H173" s="3">
        <v>524.79999999999995</v>
      </c>
      <c r="I173" s="3">
        <v>127.72</v>
      </c>
      <c r="J173" s="3">
        <v>33.961599999999997</v>
      </c>
      <c r="K173" s="3">
        <v>7.5389999999999997</v>
      </c>
      <c r="L173" s="3">
        <v>853.97953751999989</v>
      </c>
      <c r="M173" s="3">
        <v>8.0400000000000009</v>
      </c>
      <c r="N173" s="3">
        <v>19.36</v>
      </c>
      <c r="O173" s="3">
        <v>20.939999999999998</v>
      </c>
      <c r="P173" s="3">
        <v>34.58</v>
      </c>
      <c r="Q173" s="3"/>
      <c r="R173" s="3">
        <f t="shared" si="38"/>
        <v>15.885572139303481</v>
      </c>
      <c r="S173" s="13">
        <f t="shared" si="39"/>
        <v>982.11683053788317</v>
      </c>
      <c r="T173" s="3">
        <f t="shared" si="28"/>
        <v>1.253045196566605</v>
      </c>
      <c r="U173" s="3">
        <f t="shared" si="29"/>
        <v>170.37905914310406</v>
      </c>
      <c r="V173" s="3">
        <f t="shared" si="40"/>
        <v>289.75778895584284</v>
      </c>
      <c r="W173" s="3">
        <f t="shared" si="41"/>
        <v>1036.3456640243755</v>
      </c>
      <c r="X173" s="3">
        <f t="shared" si="30"/>
        <v>52.587652439024389</v>
      </c>
      <c r="Y173" s="13">
        <f t="shared" si="31"/>
        <v>-367.27523270987399</v>
      </c>
      <c r="Z173" s="13">
        <f t="shared" si="32"/>
        <v>-10.58716167664671</v>
      </c>
      <c r="AA173" s="3">
        <f t="shared" si="33"/>
        <v>4.7800005214397805</v>
      </c>
      <c r="AB173" s="36">
        <v>-58.1</v>
      </c>
      <c r="AC173" s="36">
        <v>-7</v>
      </c>
      <c r="AD173" s="39">
        <v>0.71044799999999997</v>
      </c>
      <c r="AE173" s="36">
        <v>1.1E-5</v>
      </c>
      <c r="AF173" s="35">
        <v>20.8</v>
      </c>
      <c r="AG173" s="36">
        <v>0.1</v>
      </c>
    </row>
    <row r="174" spans="1:33" ht="18">
      <c r="A174" s="2">
        <v>171</v>
      </c>
      <c r="B174" s="1" t="s">
        <v>233</v>
      </c>
      <c r="C174" s="2" t="s">
        <v>4</v>
      </c>
      <c r="D174" s="3">
        <v>7.2549999999999999</v>
      </c>
      <c r="E174" s="16">
        <v>56.360559408640007</v>
      </c>
      <c r="F174" s="3">
        <v>17.748000000000001</v>
      </c>
      <c r="G174" s="3">
        <v>0.36305999999999994</v>
      </c>
      <c r="H174" s="3">
        <v>2090.42</v>
      </c>
      <c r="I174" s="3">
        <v>235.32</v>
      </c>
      <c r="J174" s="3">
        <v>34.466800000000006</v>
      </c>
      <c r="K174" s="3">
        <v>0.98837999999999993</v>
      </c>
      <c r="L174" s="3">
        <v>294.89940863999999</v>
      </c>
      <c r="M174" s="3">
        <v>9.92</v>
      </c>
      <c r="N174" s="3">
        <v>8.6</v>
      </c>
      <c r="O174" s="3">
        <v>103.48</v>
      </c>
      <c r="P174" s="3">
        <v>44.1</v>
      </c>
      <c r="Q174" s="3"/>
      <c r="R174" s="3">
        <f t="shared" si="38"/>
        <v>23.721774193548388</v>
      </c>
      <c r="S174" s="13">
        <f t="shared" si="39"/>
        <v>781.56009070294783</v>
      </c>
      <c r="T174" s="3">
        <f t="shared" si="28"/>
        <v>0.79400954678310554</v>
      </c>
      <c r="U174" s="3">
        <f t="shared" si="29"/>
        <v>48.884481903817559</v>
      </c>
      <c r="V174" s="3">
        <f t="shared" si="40"/>
        <v>83.13615218877905</v>
      </c>
      <c r="W174" s="3">
        <f t="shared" si="41"/>
        <v>540.15801049544689</v>
      </c>
      <c r="X174" s="3">
        <f t="shared" si="30"/>
        <v>8.490159872178797</v>
      </c>
      <c r="Y174" s="13">
        <f t="shared" si="31"/>
        <v>73.565689430187049</v>
      </c>
      <c r="Z174" s="13">
        <f t="shared" si="32"/>
        <v>66.990540918163674</v>
      </c>
      <c r="AA174" s="3">
        <f t="shared" si="33"/>
        <v>-4.7979579353058259</v>
      </c>
      <c r="AB174" s="36">
        <v>-53.8</v>
      </c>
      <c r="AC174" s="36">
        <v>-6.7</v>
      </c>
      <c r="AD174" s="39">
        <v>0.71023800000000004</v>
      </c>
      <c r="AE174" s="36">
        <v>1.7E-5</v>
      </c>
      <c r="AF174" s="35">
        <v>20.5</v>
      </c>
      <c r="AG174" s="36">
        <v>0.1</v>
      </c>
    </row>
    <row r="175" spans="1:33" ht="18">
      <c r="A175" s="2">
        <v>172</v>
      </c>
      <c r="B175" s="1" t="s">
        <v>234</v>
      </c>
      <c r="C175" s="2" t="s">
        <v>4</v>
      </c>
      <c r="D175" s="3">
        <v>7.3170000000000002</v>
      </c>
      <c r="E175" s="16">
        <v>111.72613114479998</v>
      </c>
      <c r="F175" s="3">
        <v>42.325600000000001</v>
      </c>
      <c r="G175" s="3">
        <v>0.16617999999999997</v>
      </c>
      <c r="H175" s="3">
        <v>1217.8799999999999</v>
      </c>
      <c r="I175" s="3">
        <v>428.6</v>
      </c>
      <c r="J175" s="3">
        <v>60.844399999999993</v>
      </c>
      <c r="K175" s="3">
        <v>5.9091000000000005</v>
      </c>
      <c r="L175" s="3">
        <v>675.81114479999997</v>
      </c>
      <c r="M175" s="3">
        <v>14.139999999999999</v>
      </c>
      <c r="N175" s="3">
        <v>44.3</v>
      </c>
      <c r="O175" s="3">
        <v>36.659999999999997</v>
      </c>
      <c r="P175" s="3">
        <v>54.82</v>
      </c>
      <c r="Q175" s="3"/>
      <c r="R175" s="3">
        <f t="shared" si="38"/>
        <v>30.311173974540317</v>
      </c>
      <c r="S175" s="13">
        <f t="shared" si="39"/>
        <v>1109.8941991973732</v>
      </c>
      <c r="T175" s="3">
        <f t="shared" si="28"/>
        <v>1.0726543017026937</v>
      </c>
      <c r="U175" s="3">
        <f t="shared" si="29"/>
        <v>254.6973161631966</v>
      </c>
      <c r="V175" s="3">
        <f t="shared" si="40"/>
        <v>433.15494025852587</v>
      </c>
      <c r="W175" s="3">
        <f t="shared" si="41"/>
        <v>903.72602072237316</v>
      </c>
      <c r="X175" s="3">
        <f t="shared" si="30"/>
        <v>34.753506092554282</v>
      </c>
      <c r="Y175" s="13">
        <f t="shared" si="31"/>
        <v>-348.38444541104849</v>
      </c>
      <c r="Z175" s="13">
        <f t="shared" si="32"/>
        <v>-5.1119500998003948</v>
      </c>
      <c r="AA175" s="3">
        <f t="shared" si="33"/>
        <v>2.4544131954582395</v>
      </c>
      <c r="AB175" s="34"/>
      <c r="AC175" s="34"/>
      <c r="AD175" s="34"/>
      <c r="AE175" s="34"/>
      <c r="AF175" s="34"/>
      <c r="AG175" s="34"/>
    </row>
    <row r="176" spans="1:33" ht="18">
      <c r="A176" s="2">
        <v>173</v>
      </c>
      <c r="B176" s="28" t="s">
        <v>17</v>
      </c>
      <c r="C176" s="2" t="s">
        <v>4</v>
      </c>
      <c r="D176" s="17">
        <v>6.97</v>
      </c>
      <c r="E176" s="18">
        <v>221.5</v>
      </c>
      <c r="F176" s="19">
        <v>52.89</v>
      </c>
      <c r="G176" s="19">
        <v>0.37419999999999998</v>
      </c>
      <c r="H176" s="19">
        <v>5466.25</v>
      </c>
      <c r="I176" s="19">
        <v>954</v>
      </c>
      <c r="J176" s="3">
        <v>87.357500000000002</v>
      </c>
      <c r="K176" s="3">
        <v>0.32514999999999999</v>
      </c>
      <c r="L176" s="19">
        <v>250.65</v>
      </c>
      <c r="M176" s="19">
        <v>18.3</v>
      </c>
      <c r="N176" s="19">
        <v>9.65</v>
      </c>
      <c r="O176" s="19">
        <v>173.7</v>
      </c>
      <c r="P176" s="19">
        <v>110.7</v>
      </c>
      <c r="Q176" s="19"/>
      <c r="R176" s="3">
        <f t="shared" si="38"/>
        <v>52.131147540983605</v>
      </c>
      <c r="S176" s="13">
        <f t="shared" si="39"/>
        <v>789.13730803974704</v>
      </c>
      <c r="T176" s="3">
        <f t="shared" si="28"/>
        <v>0.93357806338358273</v>
      </c>
      <c r="U176" s="3">
        <f t="shared" si="29"/>
        <v>141.34152859433459</v>
      </c>
      <c r="V176" s="3">
        <f t="shared" si="40"/>
        <v>240.3746623505817</v>
      </c>
      <c r="W176" s="3">
        <f t="shared" si="41"/>
        <v>872.58059455643581</v>
      </c>
      <c r="X176" s="3">
        <f t="shared" si="30"/>
        <v>9.6757374799908522</v>
      </c>
      <c r="Y176" s="13">
        <f t="shared" si="31"/>
        <v>-157.47585906916063</v>
      </c>
      <c r="Z176" s="13">
        <f t="shared" si="32"/>
        <v>178.17326596806387</v>
      </c>
      <c r="AA176" s="3">
        <f t="shared" si="33"/>
        <v>3.7072200123533126</v>
      </c>
      <c r="AB176" s="44">
        <v>-37.9</v>
      </c>
      <c r="AC176" s="44">
        <v>-2</v>
      </c>
      <c r="AD176" s="44">
        <v>0.71066399999999996</v>
      </c>
      <c r="AE176" s="44">
        <v>1.1E-5</v>
      </c>
      <c r="AF176" s="44"/>
      <c r="AG176" s="45"/>
    </row>
    <row r="177" spans="1:33" ht="18">
      <c r="A177" s="2">
        <v>174</v>
      </c>
      <c r="B177" s="28" t="s">
        <v>18</v>
      </c>
      <c r="C177" s="2" t="s">
        <v>4</v>
      </c>
      <c r="D177" s="17">
        <v>6.8</v>
      </c>
      <c r="E177" s="18">
        <v>199.5</v>
      </c>
      <c r="F177" s="19">
        <v>47.18</v>
      </c>
      <c r="G177" s="19">
        <v>0.31185000000000002</v>
      </c>
      <c r="H177" s="19">
        <v>4660.1000000000004</v>
      </c>
      <c r="I177" s="19">
        <v>870.35</v>
      </c>
      <c r="J177" s="3">
        <v>77.287499999999994</v>
      </c>
      <c r="K177" s="3">
        <v>0.43345</v>
      </c>
      <c r="L177" s="19">
        <v>156.66</v>
      </c>
      <c r="M177" s="19">
        <v>16.75</v>
      </c>
      <c r="N177" s="19">
        <v>7.95</v>
      </c>
      <c r="O177" s="19">
        <v>149</v>
      </c>
      <c r="P177" s="19">
        <v>94.3</v>
      </c>
      <c r="Q177" s="19"/>
      <c r="R177" s="3">
        <f t="shared" si="38"/>
        <v>51.961194029850745</v>
      </c>
      <c r="S177" s="13">
        <f t="shared" si="39"/>
        <v>819.5917285259809</v>
      </c>
      <c r="T177" s="3">
        <f t="shared" si="28"/>
        <v>0.94129541938823003</v>
      </c>
      <c r="U177" s="3">
        <f t="shared" si="29"/>
        <v>151.29068462401796</v>
      </c>
      <c r="V177" s="3">
        <f t="shared" si="40"/>
        <v>257.29484883145892</v>
      </c>
      <c r="W177" s="3">
        <f t="shared" si="41"/>
        <v>850.40577019210173</v>
      </c>
      <c r="X177" s="3">
        <f t="shared" si="30"/>
        <v>10.124246260809853</v>
      </c>
      <c r="Y177" s="13">
        <f t="shared" si="31"/>
        <v>-156.14832535885193</v>
      </c>
      <c r="Z177" s="13">
        <f t="shared" si="32"/>
        <v>148.85036177644713</v>
      </c>
      <c r="AA177" s="3">
        <f t="shared" si="33"/>
        <v>3.8678339236890791</v>
      </c>
      <c r="AB177" s="44">
        <v>-38.299999999999997</v>
      </c>
      <c r="AC177" s="44">
        <v>-2</v>
      </c>
      <c r="AD177" s="44">
        <v>0.71065400000000001</v>
      </c>
      <c r="AE177" s="44">
        <v>1.5E-5</v>
      </c>
      <c r="AF177" s="44">
        <v>17.7</v>
      </c>
      <c r="AG177" s="45">
        <v>0.2</v>
      </c>
    </row>
    <row r="178" spans="1:33" ht="18">
      <c r="A178" s="2">
        <v>175</v>
      </c>
      <c r="B178" s="28" t="s">
        <v>235</v>
      </c>
      <c r="C178" s="2" t="s">
        <v>4</v>
      </c>
      <c r="D178" s="17">
        <v>4.5599999999999996</v>
      </c>
      <c r="E178" s="18">
        <v>199.5</v>
      </c>
      <c r="F178" s="19">
        <v>46.844999999999999</v>
      </c>
      <c r="G178" s="19">
        <v>0.248</v>
      </c>
      <c r="H178" s="19">
        <v>5081.3500000000004</v>
      </c>
      <c r="I178" s="19">
        <v>949.45</v>
      </c>
      <c r="J178" s="3">
        <v>76.67</v>
      </c>
      <c r="K178" s="3">
        <v>0.45405000000000001</v>
      </c>
      <c r="L178" s="19">
        <v>93.99</v>
      </c>
      <c r="M178" s="19">
        <v>15</v>
      </c>
      <c r="N178" s="19">
        <v>7.25</v>
      </c>
      <c r="O178" s="19">
        <v>149.05000000000001</v>
      </c>
      <c r="P178" s="19">
        <v>93.25</v>
      </c>
      <c r="Q178" s="19"/>
      <c r="R178" s="3">
        <f t="shared" si="38"/>
        <v>63.296666666666667</v>
      </c>
      <c r="S178" s="13">
        <f t="shared" si="39"/>
        <v>822.19839142091155</v>
      </c>
      <c r="T178" s="3">
        <f t="shared" si="28"/>
        <v>0.94213914409114996</v>
      </c>
      <c r="U178" s="3">
        <f t="shared" si="29"/>
        <v>188.89112903225805</v>
      </c>
      <c r="V178" s="3">
        <f t="shared" si="40"/>
        <v>321.24062767472532</v>
      </c>
      <c r="W178" s="3">
        <f t="shared" si="41"/>
        <v>942.87703349282299</v>
      </c>
      <c r="X178" s="3">
        <f t="shared" si="30"/>
        <v>9.2190067600145618</v>
      </c>
      <c r="Y178" s="13">
        <f t="shared" si="31"/>
        <v>-156.7255328403655</v>
      </c>
      <c r="Z178" s="13">
        <f t="shared" si="32"/>
        <v>170.53947105788424</v>
      </c>
      <c r="AA178" s="3">
        <f t="shared" si="33"/>
        <v>4.5209524992427337</v>
      </c>
      <c r="AB178" s="44">
        <v>-38.200000000000003</v>
      </c>
      <c r="AC178" s="44">
        <v>-2.2999999999999998</v>
      </c>
      <c r="AD178" s="44">
        <v>0.71031599999999995</v>
      </c>
      <c r="AE178" s="44">
        <v>1.4E-5</v>
      </c>
      <c r="AF178" s="44"/>
      <c r="AG178" s="45"/>
    </row>
    <row r="179" spans="1:33" ht="18">
      <c r="A179" s="2">
        <v>176</v>
      </c>
      <c r="B179" s="28" t="s">
        <v>236</v>
      </c>
      <c r="C179" s="2" t="s">
        <v>4</v>
      </c>
      <c r="D179" s="17">
        <v>6.77</v>
      </c>
      <c r="E179" s="18">
        <v>243</v>
      </c>
      <c r="F179" s="19">
        <v>58.557499999999997</v>
      </c>
      <c r="G179" s="19">
        <v>0.45735000000000003</v>
      </c>
      <c r="H179" s="19">
        <v>5587.7</v>
      </c>
      <c r="I179" s="19">
        <v>1079.4000000000001</v>
      </c>
      <c r="J179" s="3">
        <v>95.064999999999998</v>
      </c>
      <c r="K179" s="3">
        <v>0.33605000000000002</v>
      </c>
      <c r="L179" s="19">
        <v>125.33</v>
      </c>
      <c r="M179" s="19">
        <v>22.45</v>
      </c>
      <c r="N179" s="19">
        <v>10.75</v>
      </c>
      <c r="O179" s="19">
        <v>190.65</v>
      </c>
      <c r="P179" s="19">
        <v>124.8</v>
      </c>
      <c r="Q179" s="19"/>
      <c r="R179" s="3">
        <f t="shared" si="38"/>
        <v>48.080178173719382</v>
      </c>
      <c r="S179" s="13">
        <f t="shared" si="39"/>
        <v>761.7387820512821</v>
      </c>
      <c r="T179" s="3">
        <f t="shared" si="28"/>
        <v>0.94981525998317085</v>
      </c>
      <c r="U179" s="3">
        <f t="shared" si="29"/>
        <v>128.03651470427462</v>
      </c>
      <c r="V179" s="3">
        <f t="shared" si="40"/>
        <v>217.74728416103264</v>
      </c>
      <c r="W179" s="3">
        <f t="shared" si="41"/>
        <v>787.49762896814843</v>
      </c>
      <c r="X179" s="3">
        <f t="shared" si="30"/>
        <v>10.479714372639906</v>
      </c>
      <c r="Y179" s="13">
        <f t="shared" si="31"/>
        <v>-214.91257068290579</v>
      </c>
      <c r="Z179" s="13">
        <f t="shared" si="32"/>
        <v>175.88769960079841</v>
      </c>
      <c r="AA179" s="3">
        <f t="shared" si="33"/>
        <v>4.2767714507986199</v>
      </c>
      <c r="AB179" s="44">
        <v>-35.700000000000003</v>
      </c>
      <c r="AC179" s="44">
        <v>-1.3</v>
      </c>
      <c r="AD179" s="44">
        <v>0.71048999999999995</v>
      </c>
      <c r="AE179" s="44">
        <v>1.2999999999999999E-5</v>
      </c>
      <c r="AF179" s="44">
        <v>19</v>
      </c>
      <c r="AG179" s="45">
        <v>0.2</v>
      </c>
    </row>
    <row r="180" spans="1:33" ht="18">
      <c r="A180" s="2">
        <v>177</v>
      </c>
      <c r="B180" s="28" t="s">
        <v>237</v>
      </c>
      <c r="C180" s="2" t="s">
        <v>4</v>
      </c>
      <c r="D180" s="17">
        <v>6.82</v>
      </c>
      <c r="E180" s="18">
        <v>186</v>
      </c>
      <c r="F180" s="19">
        <v>46.265000000000001</v>
      </c>
      <c r="G180" s="19">
        <v>0.29505000000000003</v>
      </c>
      <c r="H180" s="19">
        <v>4658.3500000000004</v>
      </c>
      <c r="I180" s="19">
        <v>852.25</v>
      </c>
      <c r="J180" s="3">
        <v>76.2</v>
      </c>
      <c r="K180" s="3">
        <v>0.43539999999999995</v>
      </c>
      <c r="L180" s="19">
        <v>140.99</v>
      </c>
      <c r="M180" s="19">
        <v>16.3</v>
      </c>
      <c r="N180" s="19">
        <v>7.65</v>
      </c>
      <c r="O180" s="19">
        <v>150.94999999999999</v>
      </c>
      <c r="P180" s="19">
        <v>92.7</v>
      </c>
      <c r="Q180" s="19"/>
      <c r="R180" s="3">
        <f t="shared" si="38"/>
        <v>52.285276073619627</v>
      </c>
      <c r="S180" s="13">
        <f t="shared" si="39"/>
        <v>822.00647249190934</v>
      </c>
      <c r="T180" s="3">
        <f t="shared" si="28"/>
        <v>0.93621342270232755</v>
      </c>
      <c r="U180" s="3">
        <f t="shared" si="29"/>
        <v>156.80393153702761</v>
      </c>
      <c r="V180" s="3">
        <f t="shared" si="40"/>
        <v>266.67103768656659</v>
      </c>
      <c r="W180" s="3">
        <f t="shared" si="41"/>
        <v>856.93530395984385</v>
      </c>
      <c r="X180" s="3">
        <f t="shared" si="30"/>
        <v>9.9316281515987423</v>
      </c>
      <c r="Y180" s="13">
        <f t="shared" si="31"/>
        <v>-143.02740321879097</v>
      </c>
      <c r="Z180" s="13">
        <f t="shared" si="32"/>
        <v>149.94061876247508</v>
      </c>
      <c r="AA180" s="3">
        <f t="shared" si="33"/>
        <v>3.6859768697058835</v>
      </c>
      <c r="AB180" s="44">
        <v>-37.299999999999997</v>
      </c>
      <c r="AC180" s="44">
        <v>-2.2999999999999998</v>
      </c>
      <c r="AD180" s="44">
        <v>0.71080600000000005</v>
      </c>
      <c r="AE180" s="44">
        <v>1.1E-5</v>
      </c>
      <c r="AF180" s="44">
        <v>18.899999999999999</v>
      </c>
      <c r="AG180" s="45">
        <v>0.1</v>
      </c>
    </row>
    <row r="181" spans="1:33" ht="18">
      <c r="A181" s="2">
        <v>178</v>
      </c>
      <c r="B181" s="28" t="s">
        <v>19</v>
      </c>
      <c r="C181" s="2" t="s">
        <v>4</v>
      </c>
      <c r="D181" s="17">
        <v>6.93</v>
      </c>
      <c r="E181" s="18">
        <v>205.5</v>
      </c>
      <c r="F181" s="19">
        <v>45.65</v>
      </c>
      <c r="G181" s="19">
        <v>0.22490000000000002</v>
      </c>
      <c r="H181" s="19">
        <v>4788.05</v>
      </c>
      <c r="I181" s="19">
        <v>878.8</v>
      </c>
      <c r="J181" s="3">
        <v>73.245000000000005</v>
      </c>
      <c r="K181" s="3">
        <v>0.433</v>
      </c>
      <c r="L181" s="19">
        <v>156.66</v>
      </c>
      <c r="M181" s="19">
        <v>16.100000000000001</v>
      </c>
      <c r="N181" s="19">
        <v>7.55</v>
      </c>
      <c r="O181" s="19">
        <v>151.9</v>
      </c>
      <c r="P181" s="19">
        <v>90.55</v>
      </c>
      <c r="Q181" s="19"/>
      <c r="R181" s="3">
        <f t="shared" si="38"/>
        <v>54.583850931677013</v>
      </c>
      <c r="S181" s="13">
        <f t="shared" si="39"/>
        <v>808.89011595803424</v>
      </c>
      <c r="T181" s="3">
        <f t="shared" si="28"/>
        <v>0.96103690798496622</v>
      </c>
      <c r="U181" s="3">
        <f t="shared" si="29"/>
        <v>202.97910182303244</v>
      </c>
      <c r="V181" s="3">
        <f t="shared" si="40"/>
        <v>345.19955705991606</v>
      </c>
      <c r="W181" s="3">
        <f t="shared" si="41"/>
        <v>856.04772801569129</v>
      </c>
      <c r="X181" s="3">
        <f t="shared" si="30"/>
        <v>9.5341527344117125</v>
      </c>
      <c r="Y181" s="13">
        <f t="shared" si="31"/>
        <v>-188.76989995650314</v>
      </c>
      <c r="Z181" s="13">
        <f t="shared" si="32"/>
        <v>159.61245009980041</v>
      </c>
      <c r="AA181" s="3">
        <f t="shared" si="33"/>
        <v>5.2159875269913769</v>
      </c>
      <c r="AB181" s="44">
        <v>-39.5</v>
      </c>
      <c r="AC181" s="44">
        <v>-1.8</v>
      </c>
      <c r="AD181" s="44">
        <v>0.71060999999999996</v>
      </c>
      <c r="AE181" s="44">
        <v>9.0000000000000002E-6</v>
      </c>
      <c r="AF181" s="44"/>
      <c r="AG181" s="45"/>
    </row>
    <row r="182" spans="1:33" ht="18">
      <c r="A182" s="2">
        <v>179</v>
      </c>
      <c r="B182" s="28" t="s">
        <v>20</v>
      </c>
      <c r="C182" s="2" t="s">
        <v>4</v>
      </c>
      <c r="D182" s="17">
        <v>7.23</v>
      </c>
      <c r="E182" s="18">
        <v>130.5</v>
      </c>
      <c r="F182" s="19">
        <v>27.287500000000001</v>
      </c>
      <c r="G182" s="19">
        <v>0.21909999999999999</v>
      </c>
      <c r="H182" s="19">
        <v>2960.1</v>
      </c>
      <c r="I182" s="19">
        <v>497.55</v>
      </c>
      <c r="J182" s="3">
        <v>46.37</v>
      </c>
      <c r="K182" s="3">
        <v>0.12425</v>
      </c>
      <c r="L182" s="19">
        <v>626.63</v>
      </c>
      <c r="M182" s="19">
        <v>10.050000000000001</v>
      </c>
      <c r="N182" s="19">
        <v>5.15</v>
      </c>
      <c r="O182" s="19">
        <v>97.5</v>
      </c>
      <c r="P182" s="19">
        <v>63.5</v>
      </c>
      <c r="Q182" s="19"/>
      <c r="R182" s="3">
        <f t="shared" si="38"/>
        <v>49.507462686567159</v>
      </c>
      <c r="S182" s="13">
        <f t="shared" si="39"/>
        <v>730.23622047244089</v>
      </c>
      <c r="T182" s="3">
        <f t="shared" si="28"/>
        <v>0.9074107522346827</v>
      </c>
      <c r="U182" s="3">
        <f t="shared" si="29"/>
        <v>124.54358740301234</v>
      </c>
      <c r="V182" s="3">
        <f t="shared" si="40"/>
        <v>211.80698318221826</v>
      </c>
      <c r="W182" s="3">
        <f t="shared" si="41"/>
        <v>819.748744316694</v>
      </c>
      <c r="X182" s="3">
        <f t="shared" si="30"/>
        <v>9.2184385662646537</v>
      </c>
      <c r="Y182" s="13">
        <f t="shared" si="31"/>
        <v>-49.361461505002325</v>
      </c>
      <c r="Z182" s="13">
        <f t="shared" si="32"/>
        <v>97.498552894211571</v>
      </c>
      <c r="AA182" s="3">
        <f t="shared" si="33"/>
        <v>2.3121210987790102</v>
      </c>
      <c r="AB182" s="44">
        <v>-36.5</v>
      </c>
      <c r="AC182" s="44">
        <v>-2.4</v>
      </c>
      <c r="AD182" s="44">
        <v>0.71057599999999999</v>
      </c>
      <c r="AE182" s="44">
        <v>1.4E-5</v>
      </c>
      <c r="AF182" s="44"/>
      <c r="AG182" s="45"/>
    </row>
    <row r="183" spans="1:33" ht="18">
      <c r="A183" s="2">
        <v>180</v>
      </c>
      <c r="B183" s="28" t="s">
        <v>21</v>
      </c>
      <c r="C183" s="2" t="s">
        <v>4</v>
      </c>
      <c r="D183" s="17">
        <v>6.28</v>
      </c>
      <c r="E183" s="18">
        <v>329.5</v>
      </c>
      <c r="F183" s="19">
        <v>82.417500000000004</v>
      </c>
      <c r="G183" s="19">
        <v>0.53859999999999997</v>
      </c>
      <c r="H183" s="19">
        <v>6006.5</v>
      </c>
      <c r="I183" s="19">
        <v>1105.95</v>
      </c>
      <c r="J183" s="3">
        <v>129.98750000000001</v>
      </c>
      <c r="K183" s="3">
        <v>0.28414999999999996</v>
      </c>
      <c r="L183" s="19">
        <v>125.33</v>
      </c>
      <c r="M183" s="19">
        <v>29.8</v>
      </c>
      <c r="N183" s="19">
        <v>23.9</v>
      </c>
      <c r="O183" s="19">
        <v>195.45</v>
      </c>
      <c r="P183" s="19">
        <v>209.4</v>
      </c>
      <c r="Q183" s="19"/>
      <c r="R183" s="3">
        <f t="shared" si="38"/>
        <v>37.11241610738255</v>
      </c>
      <c r="S183" s="13">
        <f t="shared" si="39"/>
        <v>620.76170009551106</v>
      </c>
      <c r="T183" s="3">
        <f t="shared" si="28"/>
        <v>0.97767635920089868</v>
      </c>
      <c r="U183" s="3">
        <f t="shared" si="29"/>
        <v>153.02172298551804</v>
      </c>
      <c r="V183" s="3">
        <f t="shared" si="40"/>
        <v>260.23876606370948</v>
      </c>
      <c r="W183" s="3">
        <f t="shared" si="41"/>
        <v>834.99955845990826</v>
      </c>
      <c r="X183" s="3">
        <f t="shared" si="30"/>
        <v>13.721385166070091</v>
      </c>
      <c r="Y183" s="13">
        <f t="shared" si="31"/>
        <v>-396.02218355806889</v>
      </c>
      <c r="Z183" s="13">
        <f t="shared" si="32"/>
        <v>158.97062125748502</v>
      </c>
      <c r="AA183" s="3">
        <f t="shared" si="33"/>
        <v>4.1789045165310466</v>
      </c>
      <c r="AB183" s="44">
        <v>-49.2</v>
      </c>
      <c r="AC183" s="44">
        <v>-1.7</v>
      </c>
      <c r="AD183" s="44">
        <v>0.71030700000000002</v>
      </c>
      <c r="AE183" s="44">
        <v>1.2999999999999999E-5</v>
      </c>
      <c r="AF183" s="44">
        <v>21.1</v>
      </c>
      <c r="AG183" s="45">
        <v>0.1</v>
      </c>
    </row>
    <row r="184" spans="1:33" ht="18">
      <c r="A184" s="2">
        <v>181</v>
      </c>
      <c r="B184" s="28" t="s">
        <v>22</v>
      </c>
      <c r="C184" s="2" t="s">
        <v>4</v>
      </c>
      <c r="D184" s="17">
        <v>6.54</v>
      </c>
      <c r="E184" s="18">
        <v>296.5</v>
      </c>
      <c r="F184" s="19">
        <v>78.209999999999994</v>
      </c>
      <c r="G184" s="19">
        <v>0.41710000000000003</v>
      </c>
      <c r="H184" s="19">
        <v>5885.95</v>
      </c>
      <c r="I184" s="19">
        <v>1157.5999999999999</v>
      </c>
      <c r="J184" s="3">
        <v>124.8275</v>
      </c>
      <c r="K184" s="3">
        <v>0.33589999999999998</v>
      </c>
      <c r="L184" s="19">
        <v>109.66</v>
      </c>
      <c r="M184" s="19">
        <v>22.7</v>
      </c>
      <c r="N184" s="19">
        <v>12.8</v>
      </c>
      <c r="O184" s="19">
        <v>175.05</v>
      </c>
      <c r="P184" s="19">
        <v>219.45</v>
      </c>
      <c r="Q184" s="19"/>
      <c r="R184" s="3">
        <f t="shared" si="38"/>
        <v>50.995594713656388</v>
      </c>
      <c r="S184" s="13">
        <f t="shared" si="39"/>
        <v>568.81977671451364</v>
      </c>
      <c r="T184" s="3">
        <f t="shared" si="28"/>
        <v>0.96611601522062174</v>
      </c>
      <c r="U184" s="3">
        <f t="shared" si="29"/>
        <v>187.50899064972427</v>
      </c>
      <c r="V184" s="3">
        <f t="shared" si="40"/>
        <v>318.89007260200589</v>
      </c>
      <c r="W184" s="3">
        <f t="shared" si="41"/>
        <v>1040.2063528866217</v>
      </c>
      <c r="X184" s="3">
        <f t="shared" si="30"/>
        <v>13.287574648102684</v>
      </c>
      <c r="Y184" s="13">
        <f t="shared" si="31"/>
        <v>-339.59504132231444</v>
      </c>
      <c r="Z184" s="13">
        <f t="shared" si="32"/>
        <v>158.54257734530938</v>
      </c>
      <c r="AA184" s="3">
        <f t="shared" si="33"/>
        <v>3.7782478050200594</v>
      </c>
      <c r="AB184" s="44">
        <v>-44.5</v>
      </c>
      <c r="AC184" s="44">
        <v>-2.6</v>
      </c>
      <c r="AD184" s="44">
        <v>0.71026199999999995</v>
      </c>
      <c r="AE184" s="44">
        <v>1.7E-5</v>
      </c>
      <c r="AF184" s="44"/>
      <c r="AG184" s="45"/>
    </row>
    <row r="185" spans="1:33" ht="18">
      <c r="A185" s="2">
        <v>182</v>
      </c>
      <c r="B185" s="28" t="s">
        <v>23</v>
      </c>
      <c r="C185" s="2" t="s">
        <v>4</v>
      </c>
      <c r="D185" s="17">
        <v>6.67</v>
      </c>
      <c r="E185" s="18">
        <v>268.5</v>
      </c>
      <c r="F185" s="19">
        <v>71.287499999999994</v>
      </c>
      <c r="G185" s="19">
        <v>0.47175</v>
      </c>
      <c r="H185" s="19">
        <v>5103.8500000000004</v>
      </c>
      <c r="I185" s="19">
        <v>926.15</v>
      </c>
      <c r="J185" s="3">
        <v>112.01</v>
      </c>
      <c r="K185" s="3">
        <v>0.47325</v>
      </c>
      <c r="L185" s="19">
        <v>93.99</v>
      </c>
      <c r="M185" s="19">
        <v>23</v>
      </c>
      <c r="N185" s="19">
        <v>17.55</v>
      </c>
      <c r="O185" s="19">
        <v>141.94999999999999</v>
      </c>
      <c r="P185" s="19">
        <v>192.45</v>
      </c>
      <c r="Q185" s="19"/>
      <c r="R185" s="3">
        <f t="shared" si="38"/>
        <v>40.267391304347825</v>
      </c>
      <c r="S185" s="13">
        <f t="shared" si="39"/>
        <v>582.02130423486619</v>
      </c>
      <c r="T185" s="3">
        <f t="shared" si="28"/>
        <v>0.98137243579390532</v>
      </c>
      <c r="U185" s="3">
        <f t="shared" si="29"/>
        <v>151.1128775834658</v>
      </c>
      <c r="V185" s="3">
        <f t="shared" si="40"/>
        <v>256.99245853073603</v>
      </c>
      <c r="W185" s="3">
        <f t="shared" si="41"/>
        <v>935.76893072602456</v>
      </c>
      <c r="X185" s="3">
        <f t="shared" si="30"/>
        <v>13.967397160966719</v>
      </c>
      <c r="Y185" s="13">
        <f t="shared" si="31"/>
        <v>-352.92996955197918</v>
      </c>
      <c r="Z185" s="13">
        <f t="shared" si="32"/>
        <v>133.39486027944113</v>
      </c>
      <c r="AA185" s="3">
        <f t="shared" si="33"/>
        <v>4.1950136596214112</v>
      </c>
      <c r="AB185" s="44">
        <v>-46.6</v>
      </c>
      <c r="AC185" s="44">
        <v>-3.1</v>
      </c>
      <c r="AD185" s="44">
        <v>0.71002500000000002</v>
      </c>
      <c r="AE185" s="44">
        <v>2.0000000000000002E-5</v>
      </c>
      <c r="AF185" s="44">
        <v>20.399999999999999</v>
      </c>
      <c r="AG185" s="45">
        <v>0.2</v>
      </c>
    </row>
    <row r="186" spans="1:33" ht="18">
      <c r="A186" s="2">
        <v>183</v>
      </c>
      <c r="B186" s="28" t="s">
        <v>238</v>
      </c>
      <c r="C186" s="2" t="s">
        <v>4</v>
      </c>
      <c r="D186" s="17">
        <v>6.89</v>
      </c>
      <c r="E186" s="18">
        <v>213</v>
      </c>
      <c r="F186" s="19">
        <v>45.327500000000001</v>
      </c>
      <c r="G186" s="19">
        <v>0.34314999999999996</v>
      </c>
      <c r="H186" s="19">
        <v>5299.05</v>
      </c>
      <c r="I186" s="19">
        <v>790.7</v>
      </c>
      <c r="J186" s="3">
        <v>76.507499999999993</v>
      </c>
      <c r="K186" s="3">
        <v>0.25630000000000003</v>
      </c>
      <c r="L186" s="19">
        <v>532.63</v>
      </c>
      <c r="M186" s="19">
        <v>21.55</v>
      </c>
      <c r="N186" s="19">
        <v>42.55</v>
      </c>
      <c r="O186" s="19">
        <v>173.15</v>
      </c>
      <c r="P186" s="19">
        <v>73.25</v>
      </c>
      <c r="Q186" s="19"/>
      <c r="R186" s="3">
        <f t="shared" si="38"/>
        <v>36.691415313225058</v>
      </c>
      <c r="S186" s="13">
        <f t="shared" si="39"/>
        <v>1044.4709897610921</v>
      </c>
      <c r="T186" s="3">
        <f t="shared" si="28"/>
        <v>0.91355568358010675</v>
      </c>
      <c r="U186" s="3">
        <f t="shared" si="29"/>
        <v>132.09237942590707</v>
      </c>
      <c r="V186" s="3">
        <f t="shared" si="40"/>
        <v>224.64495339312498</v>
      </c>
      <c r="W186" s="3">
        <f t="shared" si="41"/>
        <v>635.03485829105557</v>
      </c>
      <c r="X186" s="3">
        <f t="shared" si="30"/>
        <v>8.553891735311046</v>
      </c>
      <c r="Y186" s="13">
        <f t="shared" si="31"/>
        <v>-94.705089169204186</v>
      </c>
      <c r="Z186" s="13">
        <f t="shared" si="32"/>
        <v>181.5787050898204</v>
      </c>
      <c r="AA186" s="3">
        <f t="shared" si="33"/>
        <v>3.1518704291877446</v>
      </c>
      <c r="AB186" s="44">
        <v>-34.799999999999997</v>
      </c>
      <c r="AC186" s="44">
        <v>-0.1</v>
      </c>
      <c r="AD186" s="44">
        <v>0.710287</v>
      </c>
      <c r="AE186" s="44">
        <v>1.4E-5</v>
      </c>
      <c r="AF186" s="44"/>
      <c r="AG186" s="45"/>
    </row>
    <row r="187" spans="1:33" ht="18">
      <c r="A187" s="2">
        <v>184</v>
      </c>
      <c r="B187" s="28" t="s">
        <v>239</v>
      </c>
      <c r="C187" s="2" t="s">
        <v>4</v>
      </c>
      <c r="D187" s="17">
        <v>6.76</v>
      </c>
      <c r="E187" s="18">
        <v>211.5</v>
      </c>
      <c r="F187" s="19">
        <v>45.452500000000001</v>
      </c>
      <c r="G187" s="19">
        <v>0.29170000000000001</v>
      </c>
      <c r="H187" s="19">
        <v>6569.75</v>
      </c>
      <c r="I187" s="19">
        <v>987.5</v>
      </c>
      <c r="J187" s="3">
        <v>79.802499999999995</v>
      </c>
      <c r="K187" s="3">
        <v>0.28889999999999999</v>
      </c>
      <c r="L187" s="19">
        <v>156.66</v>
      </c>
      <c r="M187" s="19">
        <v>18.05</v>
      </c>
      <c r="N187" s="19">
        <v>22.95</v>
      </c>
      <c r="O187" s="19">
        <v>221.05</v>
      </c>
      <c r="P187" s="19">
        <v>70.8</v>
      </c>
      <c r="Q187" s="19"/>
      <c r="R187" s="3">
        <f t="shared" si="38"/>
        <v>54.709141274238227</v>
      </c>
      <c r="S187" s="13">
        <f t="shared" si="39"/>
        <v>1127.1539548022599</v>
      </c>
      <c r="T187" s="3">
        <f t="shared" si="28"/>
        <v>0.87825078547614421</v>
      </c>
      <c r="U187" s="3">
        <f t="shared" si="29"/>
        <v>155.81933493315049</v>
      </c>
      <c r="V187" s="3">
        <f t="shared" si="40"/>
        <v>264.99656820429743</v>
      </c>
      <c r="W187" s="3">
        <f t="shared" si="41"/>
        <v>760.2626277352914</v>
      </c>
      <c r="X187" s="3">
        <f t="shared" si="30"/>
        <v>6.9184519958902548</v>
      </c>
      <c r="Y187" s="13">
        <f t="shared" si="31"/>
        <v>-19.307959982601425</v>
      </c>
      <c r="Z187" s="13">
        <f t="shared" si="32"/>
        <v>241.41894960079841</v>
      </c>
      <c r="AA187" s="3">
        <f t="shared" si="33"/>
        <v>2.9651610942725148</v>
      </c>
      <c r="AB187" s="44">
        <v>-34.799999999999997</v>
      </c>
      <c r="AC187" s="44">
        <v>-0.1</v>
      </c>
      <c r="AD187" s="44">
        <v>0.71009500000000003</v>
      </c>
      <c r="AE187" s="44">
        <v>2.4000000000000001E-5</v>
      </c>
      <c r="AF187" s="44"/>
      <c r="AG187" s="45"/>
    </row>
    <row r="188" spans="1:33" ht="18">
      <c r="A188" s="2">
        <v>185</v>
      </c>
      <c r="B188" s="28" t="s">
        <v>240</v>
      </c>
      <c r="C188" s="2" t="s">
        <v>4</v>
      </c>
      <c r="D188" s="17">
        <v>6.7</v>
      </c>
      <c r="E188" s="18">
        <v>222</v>
      </c>
      <c r="F188" s="19">
        <v>52.832500000000003</v>
      </c>
      <c r="G188" s="19">
        <v>0.38539999999999996</v>
      </c>
      <c r="H188" s="19">
        <v>5208.75</v>
      </c>
      <c r="I188" s="19">
        <v>852.9</v>
      </c>
      <c r="J188" s="3">
        <v>86.644999999999996</v>
      </c>
      <c r="K188" s="3">
        <v>0.32019999999999998</v>
      </c>
      <c r="L188" s="19">
        <v>140.99</v>
      </c>
      <c r="M188" s="19">
        <v>28.15</v>
      </c>
      <c r="N188" s="19">
        <v>36.049999999999997</v>
      </c>
      <c r="O188" s="19">
        <v>186.15</v>
      </c>
      <c r="P188" s="19">
        <v>81.8</v>
      </c>
      <c r="Q188" s="19"/>
      <c r="R188" s="3">
        <f t="shared" si="38"/>
        <v>30.298401420959149</v>
      </c>
      <c r="S188" s="13">
        <f t="shared" si="39"/>
        <v>1059.2298288508557</v>
      </c>
      <c r="T188" s="3">
        <f t="shared" si="28"/>
        <v>0.94023177474363251</v>
      </c>
      <c r="U188" s="3">
        <f t="shared" si="29"/>
        <v>137.08484691229893</v>
      </c>
      <c r="V188" s="3">
        <f t="shared" si="40"/>
        <v>233.13547064076283</v>
      </c>
      <c r="W188" s="3">
        <f t="shared" si="41"/>
        <v>566.63818232809535</v>
      </c>
      <c r="X188" s="3">
        <f t="shared" si="30"/>
        <v>10.143028557715382</v>
      </c>
      <c r="Y188" s="13">
        <f t="shared" si="31"/>
        <v>-172.45411048281869</v>
      </c>
      <c r="Z188" s="13">
        <f t="shared" si="32"/>
        <v>166.09548403193614</v>
      </c>
      <c r="AA188" s="3">
        <f t="shared" si="33"/>
        <v>3.7100624345619062</v>
      </c>
      <c r="AB188" s="44">
        <v>-34.1</v>
      </c>
      <c r="AC188" s="44">
        <v>0.1</v>
      </c>
      <c r="AD188" s="44">
        <v>0.71036900000000003</v>
      </c>
      <c r="AE188" s="44">
        <v>2.0999999999999999E-5</v>
      </c>
      <c r="AF188" s="44">
        <v>21.9</v>
      </c>
      <c r="AG188" s="45">
        <v>0.2</v>
      </c>
    </row>
    <row r="189" spans="1:33" ht="18">
      <c r="A189" s="2">
        <v>186</v>
      </c>
      <c r="B189" s="28" t="s">
        <v>241</v>
      </c>
      <c r="C189" s="2" t="s">
        <v>4</v>
      </c>
      <c r="D189" s="17">
        <v>5.84</v>
      </c>
      <c r="E189" s="18">
        <v>247.5</v>
      </c>
      <c r="F189" s="19">
        <v>59.125</v>
      </c>
      <c r="G189" s="19">
        <v>0.37995000000000001</v>
      </c>
      <c r="H189" s="19">
        <v>7429.25</v>
      </c>
      <c r="I189" s="19">
        <v>1279.3499999999999</v>
      </c>
      <c r="J189" s="3">
        <v>101.55</v>
      </c>
      <c r="K189" s="3">
        <v>0.22005000000000002</v>
      </c>
      <c r="L189" s="19">
        <v>62.66</v>
      </c>
      <c r="M189" s="19">
        <v>22.6</v>
      </c>
      <c r="N189" s="19">
        <v>25.2</v>
      </c>
      <c r="O189" s="19">
        <v>244.7</v>
      </c>
      <c r="P189" s="19">
        <v>94.2</v>
      </c>
      <c r="Q189" s="19"/>
      <c r="R189" s="3">
        <f t="shared" si="38"/>
        <v>56.608407079646007</v>
      </c>
      <c r="S189" s="13">
        <f t="shared" si="39"/>
        <v>1078.0254777070063</v>
      </c>
      <c r="T189" s="3">
        <f t="shared" si="28"/>
        <v>0.89777703961797894</v>
      </c>
      <c r="U189" s="3">
        <f t="shared" si="29"/>
        <v>155.61258060271089</v>
      </c>
      <c r="V189" s="3">
        <f t="shared" si="40"/>
        <v>264.64494824614928</v>
      </c>
      <c r="W189" s="3">
        <f t="shared" si="41"/>
        <v>789.85211923614338</v>
      </c>
      <c r="X189" s="3">
        <f t="shared" si="30"/>
        <v>7.9584076454554644</v>
      </c>
      <c r="Y189" s="13">
        <f t="shared" si="31"/>
        <v>-80.50456720313224</v>
      </c>
      <c r="Z189" s="13">
        <f t="shared" si="32"/>
        <v>260.75923153692617</v>
      </c>
      <c r="AA189" s="3">
        <f t="shared" si="33"/>
        <v>3.2456717838797675</v>
      </c>
      <c r="AB189" s="44">
        <v>-33.6</v>
      </c>
      <c r="AC189" s="44">
        <v>1.5</v>
      </c>
      <c r="AD189" s="44">
        <v>0.71014100000000002</v>
      </c>
      <c r="AE189" s="44">
        <v>1.1E-5</v>
      </c>
      <c r="AF189" s="44">
        <v>19</v>
      </c>
      <c r="AG189" s="45">
        <v>0.2</v>
      </c>
    </row>
    <row r="190" spans="1:33" ht="18">
      <c r="A190" s="2">
        <v>187</v>
      </c>
      <c r="B190" s="28" t="s">
        <v>242</v>
      </c>
      <c r="C190" s="2" t="s">
        <v>4</v>
      </c>
      <c r="D190" s="17">
        <v>6.55</v>
      </c>
      <c r="E190" s="18">
        <v>193</v>
      </c>
      <c r="F190" s="19">
        <v>42.73</v>
      </c>
      <c r="G190" s="19">
        <v>0.27344999999999997</v>
      </c>
      <c r="H190" s="19">
        <v>6562.5</v>
      </c>
      <c r="I190" s="19">
        <v>1002.2</v>
      </c>
      <c r="J190" s="3">
        <v>73.504999999999995</v>
      </c>
      <c r="K190" s="3">
        <v>0.31539999999999996</v>
      </c>
      <c r="L190" s="19">
        <v>125.33</v>
      </c>
      <c r="M190" s="19">
        <v>14.7</v>
      </c>
      <c r="N190" s="19">
        <v>14.4</v>
      </c>
      <c r="O190" s="19">
        <v>225.75</v>
      </c>
      <c r="P190" s="19">
        <v>71.55</v>
      </c>
      <c r="Q190" s="19"/>
      <c r="R190" s="3">
        <f t="shared" si="38"/>
        <v>68.176870748299322</v>
      </c>
      <c r="S190" s="13">
        <f t="shared" si="39"/>
        <v>1027.3235499650593</v>
      </c>
      <c r="T190" s="3">
        <f t="shared" si="28"/>
        <v>0.89638231402177426</v>
      </c>
      <c r="U190" s="3">
        <f t="shared" si="29"/>
        <v>156.26257085390384</v>
      </c>
      <c r="V190" s="3">
        <f t="shared" si="40"/>
        <v>265.75036424607168</v>
      </c>
      <c r="W190" s="3">
        <f t="shared" si="41"/>
        <v>877.60407512287225</v>
      </c>
      <c r="X190" s="3">
        <f t="shared" si="30"/>
        <v>6.5112380952380953</v>
      </c>
      <c r="Y190" s="13">
        <f t="shared" si="31"/>
        <v>-55.379730317529692</v>
      </c>
      <c r="Z190" s="13">
        <f t="shared" si="32"/>
        <v>247.87632235528943</v>
      </c>
      <c r="AA190" s="3">
        <f t="shared" si="33"/>
        <v>4.5295115229997389</v>
      </c>
      <c r="AB190" s="44">
        <v>-34.6</v>
      </c>
      <c r="AC190" s="44">
        <v>-1.1000000000000001</v>
      </c>
      <c r="AD190" s="44">
        <v>0.71005499999999999</v>
      </c>
      <c r="AE190" s="44">
        <v>2.0999999999999999E-5</v>
      </c>
      <c r="AF190" s="44"/>
      <c r="AG190" s="45"/>
    </row>
    <row r="191" spans="1:33" ht="18">
      <c r="A191" s="2">
        <v>188</v>
      </c>
      <c r="B191" s="28" t="s">
        <v>240</v>
      </c>
      <c r="C191" s="2" t="s">
        <v>4</v>
      </c>
      <c r="D191" s="17">
        <v>6.73</v>
      </c>
      <c r="E191" s="18">
        <v>226.5</v>
      </c>
      <c r="F191" s="19">
        <v>52.335000000000001</v>
      </c>
      <c r="G191" s="19">
        <v>0.40770000000000001</v>
      </c>
      <c r="H191" s="19">
        <v>5229.1499999999996</v>
      </c>
      <c r="I191" s="19">
        <v>855.25</v>
      </c>
      <c r="J191" s="3">
        <v>86.39</v>
      </c>
      <c r="K191" s="3">
        <v>0.31910000000000005</v>
      </c>
      <c r="L191" s="19">
        <v>156.66</v>
      </c>
      <c r="M191" s="19">
        <v>28.05</v>
      </c>
      <c r="N191" s="19">
        <v>36.450000000000003</v>
      </c>
      <c r="O191" s="19">
        <v>185.5</v>
      </c>
      <c r="P191" s="19">
        <v>83.5</v>
      </c>
      <c r="Q191" s="19"/>
      <c r="R191" s="3">
        <f t="shared" si="38"/>
        <v>30.490196078431371</v>
      </c>
      <c r="S191" s="13">
        <f t="shared" si="39"/>
        <v>1034.6107784431138</v>
      </c>
      <c r="T191" s="3">
        <f t="shared" si="28"/>
        <v>0.9341272100216601</v>
      </c>
      <c r="U191" s="3">
        <f t="shared" si="29"/>
        <v>128.3664459161148</v>
      </c>
      <c r="V191" s="3">
        <f t="shared" si="40"/>
        <v>218.30838679260688</v>
      </c>
      <c r="W191" s="3">
        <f t="shared" si="41"/>
        <v>563.30348233247184</v>
      </c>
      <c r="X191" s="3">
        <f t="shared" si="30"/>
        <v>10.008318751613551</v>
      </c>
      <c r="Y191" s="13">
        <f t="shared" si="31"/>
        <v>-157.07003044802093</v>
      </c>
      <c r="Z191" s="13">
        <f t="shared" si="32"/>
        <v>167.38957085828343</v>
      </c>
      <c r="AA191" s="3">
        <f t="shared" si="33"/>
        <v>3.4749538348717341</v>
      </c>
      <c r="AB191" s="44">
        <v>-36.799999999999997</v>
      </c>
      <c r="AC191" s="44">
        <v>0.4</v>
      </c>
      <c r="AD191" s="44">
        <v>0.71041299999999996</v>
      </c>
      <c r="AE191" s="44">
        <v>1.8E-5</v>
      </c>
      <c r="AF191" s="44"/>
      <c r="AG191" s="45"/>
    </row>
    <row r="192" spans="1:33" ht="18">
      <c r="A192" s="2">
        <v>189</v>
      </c>
      <c r="B192" s="28" t="s">
        <v>243</v>
      </c>
      <c r="C192" s="2" t="s">
        <v>4</v>
      </c>
      <c r="D192" s="17">
        <v>6.59</v>
      </c>
      <c r="E192" s="18">
        <v>259</v>
      </c>
      <c r="F192" s="19">
        <v>63.3125</v>
      </c>
      <c r="G192" s="19">
        <v>0.50724999999999998</v>
      </c>
      <c r="H192" s="19">
        <v>4577.45</v>
      </c>
      <c r="I192" s="19">
        <v>689.15</v>
      </c>
      <c r="J192" s="3">
        <v>98.847499999999997</v>
      </c>
      <c r="K192" s="3">
        <v>0.32974999999999999</v>
      </c>
      <c r="L192" s="19">
        <v>187.99</v>
      </c>
      <c r="M192" s="19">
        <v>38.75</v>
      </c>
      <c r="N192" s="19">
        <v>46.8</v>
      </c>
      <c r="O192" s="19">
        <v>169.15</v>
      </c>
      <c r="P192" s="19">
        <v>95.45</v>
      </c>
      <c r="Q192" s="19"/>
      <c r="R192" s="3">
        <f t="shared" si="38"/>
        <v>17.784516129032259</v>
      </c>
      <c r="S192" s="13">
        <f t="shared" si="39"/>
        <v>1035.5945521215297</v>
      </c>
      <c r="T192" s="3">
        <f t="shared" si="28"/>
        <v>0.98764539041905564</v>
      </c>
      <c r="U192" s="3">
        <f t="shared" si="29"/>
        <v>124.81517989157221</v>
      </c>
      <c r="V192" s="3">
        <f t="shared" si="40"/>
        <v>212.26887115940227</v>
      </c>
      <c r="W192" s="3">
        <f t="shared" si="41"/>
        <v>493.28831609816336</v>
      </c>
      <c r="X192" s="3">
        <f t="shared" si="30"/>
        <v>13.831390839878098</v>
      </c>
      <c r="Y192" s="13">
        <f t="shared" si="31"/>
        <v>-328.94780339277992</v>
      </c>
      <c r="Z192" s="13">
        <f t="shared" si="32"/>
        <v>121.38020209580839</v>
      </c>
      <c r="AA192" s="3">
        <f t="shared" si="33"/>
        <v>4.4067571598244619</v>
      </c>
      <c r="AB192" s="44">
        <v>-33.700000000000003</v>
      </c>
      <c r="AC192" s="44">
        <v>1.2</v>
      </c>
      <c r="AD192" s="44">
        <v>0.71065500000000004</v>
      </c>
      <c r="AE192" s="44">
        <v>1.1E-5</v>
      </c>
      <c r="AF192" s="44">
        <v>19.8</v>
      </c>
      <c r="AG192" s="45">
        <v>0.3</v>
      </c>
    </row>
    <row r="193" spans="1:33" ht="18">
      <c r="A193" s="2">
        <v>190</v>
      </c>
      <c r="B193" s="28" t="s">
        <v>24</v>
      </c>
      <c r="C193" s="2" t="s">
        <v>4</v>
      </c>
      <c r="D193" s="17">
        <v>4</v>
      </c>
      <c r="E193" s="18">
        <v>211.5</v>
      </c>
      <c r="F193" s="19">
        <v>48.947499999999998</v>
      </c>
      <c r="G193" s="19">
        <v>0.41235000000000005</v>
      </c>
      <c r="H193" s="19">
        <v>4703.95</v>
      </c>
      <c r="I193" s="19">
        <v>708.85</v>
      </c>
      <c r="J193" s="3">
        <v>79.872500000000002</v>
      </c>
      <c r="K193" s="3">
        <v>0.26594999999999996</v>
      </c>
      <c r="L193" s="19">
        <v>31.33</v>
      </c>
      <c r="M193" s="19">
        <v>24.4</v>
      </c>
      <c r="N193" s="19">
        <v>31.55</v>
      </c>
      <c r="O193" s="19">
        <v>162.75</v>
      </c>
      <c r="P193" s="19">
        <v>78.45</v>
      </c>
      <c r="Q193" s="19"/>
      <c r="R193" s="3">
        <f t="shared" si="38"/>
        <v>29.051229508196723</v>
      </c>
      <c r="S193" s="13">
        <f t="shared" si="39"/>
        <v>1018.1325685149776</v>
      </c>
      <c r="T193" s="3">
        <f t="shared" si="28"/>
        <v>0.94495364655972014</v>
      </c>
      <c r="U193" s="3">
        <f t="shared" si="29"/>
        <v>118.70377106826723</v>
      </c>
      <c r="V193" s="3">
        <f t="shared" si="40"/>
        <v>201.8754089760084</v>
      </c>
      <c r="W193" s="3">
        <f t="shared" si="41"/>
        <v>605.65284532120177</v>
      </c>
      <c r="X193" s="3">
        <f t="shared" si="30"/>
        <v>10.40561655629843</v>
      </c>
      <c r="Y193" s="13">
        <f t="shared" si="31"/>
        <v>-169.61331013484141</v>
      </c>
      <c r="Z193" s="13">
        <f t="shared" si="32"/>
        <v>148.23935878243512</v>
      </c>
      <c r="AA193" s="3">
        <f t="shared" si="33"/>
        <v>3.7750187365864747</v>
      </c>
      <c r="AB193" s="44">
        <v>-36.799999999999997</v>
      </c>
      <c r="AC193" s="44">
        <v>-0.6</v>
      </c>
      <c r="AD193" s="44">
        <v>0.71035400000000004</v>
      </c>
      <c r="AE193" s="44">
        <v>1.5999999999999999E-5</v>
      </c>
      <c r="AF193" s="44">
        <v>21.2</v>
      </c>
      <c r="AG193" s="45">
        <v>0.3</v>
      </c>
    </row>
    <row r="194" spans="1:33" ht="18">
      <c r="A194" s="2">
        <v>191</v>
      </c>
      <c r="B194" s="28" t="s">
        <v>25</v>
      </c>
      <c r="C194" s="2" t="s">
        <v>4</v>
      </c>
      <c r="D194" s="17">
        <v>5.49</v>
      </c>
      <c r="E194" s="18">
        <v>194</v>
      </c>
      <c r="F194" s="19">
        <v>64.897499999999994</v>
      </c>
      <c r="G194" s="19">
        <v>0.68445</v>
      </c>
      <c r="H194" s="19">
        <v>5390.3</v>
      </c>
      <c r="I194" s="19">
        <v>749.1</v>
      </c>
      <c r="J194" s="3">
        <v>103.53</v>
      </c>
      <c r="K194" s="3">
        <v>0.17319999999999999</v>
      </c>
      <c r="L194" s="19">
        <v>125.33</v>
      </c>
      <c r="M194" s="19">
        <v>28.7</v>
      </c>
      <c r="N194" s="19">
        <v>33.85</v>
      </c>
      <c r="O194" s="19">
        <v>218.5</v>
      </c>
      <c r="P194" s="19">
        <v>105.8</v>
      </c>
      <c r="Q194" s="19"/>
      <c r="R194" s="3">
        <f t="shared" si="38"/>
        <v>26.10104529616725</v>
      </c>
      <c r="S194" s="13">
        <f t="shared" si="39"/>
        <v>978.54442344045367</v>
      </c>
      <c r="T194" s="3">
        <f t="shared" si="28"/>
        <v>0.96658270783827627</v>
      </c>
      <c r="U194" s="3">
        <f t="shared" si="29"/>
        <v>94.817006355467882</v>
      </c>
      <c r="V194" s="3">
        <f t="shared" si="40"/>
        <v>161.2520121612871</v>
      </c>
      <c r="W194" s="3">
        <f t="shared" si="41"/>
        <v>682.69880632845968</v>
      </c>
      <c r="X194" s="3">
        <f t="shared" si="30"/>
        <v>12.039682392445687</v>
      </c>
      <c r="Y194" s="13">
        <f t="shared" si="31"/>
        <v>-283.01783384080045</v>
      </c>
      <c r="Z194" s="13">
        <f t="shared" si="32"/>
        <v>156.87120758483036</v>
      </c>
      <c r="AA194" s="3">
        <f t="shared" si="33"/>
        <v>4.0885363562650969</v>
      </c>
      <c r="AB194" s="44">
        <v>-30.9</v>
      </c>
      <c r="AC194" s="44">
        <v>2.2999999999999998</v>
      </c>
      <c r="AD194" s="44">
        <v>0.71053599999999995</v>
      </c>
      <c r="AE194" s="44">
        <v>1.1E-5</v>
      </c>
      <c r="AF194" s="44"/>
      <c r="AG194" s="45"/>
    </row>
    <row r="195" spans="1:33" ht="18">
      <c r="A195" s="2">
        <v>192</v>
      </c>
      <c r="B195" s="28" t="s">
        <v>26</v>
      </c>
      <c r="C195" s="2" t="s">
        <v>4</v>
      </c>
      <c r="D195" s="17">
        <v>6.23</v>
      </c>
      <c r="E195" s="18">
        <v>161</v>
      </c>
      <c r="F195" s="19">
        <v>38.537500000000001</v>
      </c>
      <c r="G195" s="19">
        <v>0.3574</v>
      </c>
      <c r="H195" s="19">
        <v>2746.7</v>
      </c>
      <c r="I195" s="19">
        <v>471.95</v>
      </c>
      <c r="J195" s="3">
        <v>59.12</v>
      </c>
      <c r="K195" s="3">
        <v>0.23885000000000001</v>
      </c>
      <c r="L195" s="19">
        <v>250.65</v>
      </c>
      <c r="M195" s="19">
        <v>16.45</v>
      </c>
      <c r="N195" s="19">
        <v>28.9</v>
      </c>
      <c r="O195" s="19">
        <v>183.85</v>
      </c>
      <c r="P195" s="19">
        <v>69.599999999999994</v>
      </c>
      <c r="Q195" s="19"/>
      <c r="R195" s="3">
        <f t="shared" si="38"/>
        <v>28.689969604863222</v>
      </c>
      <c r="S195" s="13">
        <f t="shared" si="39"/>
        <v>849.42528735632186</v>
      </c>
      <c r="T195" s="3">
        <f t="shared" si="28"/>
        <v>1.0051395934044398</v>
      </c>
      <c r="U195" s="3">
        <f t="shared" si="29"/>
        <v>107.82736429770566</v>
      </c>
      <c r="V195" s="3">
        <f t="shared" si="40"/>
        <v>183.37827914401853</v>
      </c>
      <c r="W195" s="3">
        <f t="shared" si="41"/>
        <v>707.29519640493891</v>
      </c>
      <c r="X195" s="3">
        <f t="shared" si="30"/>
        <v>14.030472931153749</v>
      </c>
      <c r="Y195" s="13">
        <f t="shared" si="31"/>
        <v>-225.91648542844746</v>
      </c>
      <c r="Z195" s="13">
        <f t="shared" si="32"/>
        <v>73.043712574850289</v>
      </c>
      <c r="AA195" s="3">
        <f t="shared" si="33"/>
        <v>5.2868970320140338</v>
      </c>
      <c r="AB195" s="44">
        <v>-48.7</v>
      </c>
      <c r="AC195" s="44">
        <v>-3.2</v>
      </c>
      <c r="AD195" s="44">
        <v>0.709982</v>
      </c>
      <c r="AE195" s="44">
        <v>1.8E-5</v>
      </c>
      <c r="AF195" s="44">
        <v>20.3</v>
      </c>
      <c r="AG195" s="45">
        <v>0.1</v>
      </c>
    </row>
    <row r="196" spans="1:33" ht="18">
      <c r="A196" s="2">
        <v>193</v>
      </c>
      <c r="B196" s="28" t="s">
        <v>27</v>
      </c>
      <c r="C196" s="2" t="s">
        <v>4</v>
      </c>
      <c r="D196" s="17">
        <v>4.1500000000000004</v>
      </c>
      <c r="E196" s="18">
        <v>221</v>
      </c>
      <c r="F196" s="19">
        <v>54.63</v>
      </c>
      <c r="G196" s="19">
        <v>0.65674999999999994</v>
      </c>
      <c r="H196" s="19">
        <v>3839</v>
      </c>
      <c r="I196" s="19">
        <v>506.55</v>
      </c>
      <c r="J196" s="3">
        <v>85.072500000000005</v>
      </c>
      <c r="K196" s="3">
        <v>0.28944999999999999</v>
      </c>
      <c r="L196" s="19">
        <v>62.66</v>
      </c>
      <c r="M196" s="19">
        <v>43.15</v>
      </c>
      <c r="N196" s="19">
        <v>60.4</v>
      </c>
      <c r="O196" s="19">
        <v>161.25</v>
      </c>
      <c r="P196" s="19">
        <v>95.1</v>
      </c>
      <c r="Q196" s="19"/>
      <c r="R196" s="3">
        <f t="shared" si="38"/>
        <v>11.739281575898032</v>
      </c>
      <c r="S196" s="13">
        <f t="shared" si="39"/>
        <v>894.55835962145113</v>
      </c>
      <c r="T196" s="3">
        <f t="shared" ref="T196:T213" si="42">F196/22.99/J196*35.45</f>
        <v>0.99019168091550924</v>
      </c>
      <c r="U196" s="3">
        <f t="shared" ref="U196:U213" si="43">F196/G196</f>
        <v>83.182337266844314</v>
      </c>
      <c r="V196" s="3">
        <f t="shared" si="40"/>
        <v>141.46533175990692</v>
      </c>
      <c r="W196" s="3">
        <f t="shared" si="41"/>
        <v>382.23765988235101</v>
      </c>
      <c r="X196" s="3">
        <f t="shared" ref="X196:X213" si="44">F196/H196*1000</f>
        <v>14.230268299036208</v>
      </c>
      <c r="Y196" s="13">
        <f t="shared" ref="Y196:Y213" si="45">(0.564*J196*1000-F196*1000)/22.99</f>
        <v>-289.21748586341926</v>
      </c>
      <c r="Z196" s="13">
        <f t="shared" ref="Z196:Z213" si="46">(H196-0.0217*J196*1000)*2/40.08</f>
        <v>99.447442614770452</v>
      </c>
      <c r="AA196" s="3">
        <f t="shared" ref="AA196:AA213" si="47">((F196/23+G196/39+H196/1000/40*2+I196/1000/24*2)-(J196/35.5+K196/96*2+L196/61/1000))/((F196/23+G196/39+H196/1000/40*2+I196/1000/24*2)+(J196/35.5+K196/96*2+L196/61/1000))*100</f>
        <v>4.4287811321345805</v>
      </c>
      <c r="AB196" s="44">
        <v>-38.799999999999997</v>
      </c>
      <c r="AC196" s="44">
        <v>-0.3</v>
      </c>
      <c r="AD196" s="44">
        <v>0.71053599999999995</v>
      </c>
      <c r="AE196" s="44">
        <v>1.5999999999999999E-5</v>
      </c>
      <c r="AF196" s="44">
        <v>18.5</v>
      </c>
      <c r="AG196" s="45">
        <v>0.2</v>
      </c>
    </row>
    <row r="197" spans="1:33" ht="18">
      <c r="A197" s="2">
        <v>194</v>
      </c>
      <c r="B197" s="28" t="s">
        <v>28</v>
      </c>
      <c r="C197" s="2" t="s">
        <v>4</v>
      </c>
      <c r="D197" s="17">
        <v>3.99</v>
      </c>
      <c r="E197" s="18">
        <v>275</v>
      </c>
      <c r="F197" s="19">
        <v>68.984999999999999</v>
      </c>
      <c r="G197" s="19">
        <v>0.64785000000000004</v>
      </c>
      <c r="H197" s="19">
        <v>4500.95</v>
      </c>
      <c r="I197" s="19">
        <v>568.9</v>
      </c>
      <c r="J197" s="3">
        <v>108.69499999999999</v>
      </c>
      <c r="K197" s="3">
        <v>0.26095000000000002</v>
      </c>
      <c r="L197" s="19">
        <v>62.66</v>
      </c>
      <c r="M197" s="19">
        <v>38.299999999999997</v>
      </c>
      <c r="N197" s="19">
        <v>52.65</v>
      </c>
      <c r="O197" s="19">
        <v>191.95</v>
      </c>
      <c r="P197" s="19">
        <v>94.9</v>
      </c>
      <c r="Q197" s="19"/>
      <c r="R197" s="3">
        <f t="shared" si="38"/>
        <v>14.85378590078329</v>
      </c>
      <c r="S197" s="13">
        <f t="shared" si="39"/>
        <v>1145.36354056902</v>
      </c>
      <c r="T197" s="3">
        <f t="shared" si="42"/>
        <v>0.97863866435047264</v>
      </c>
      <c r="U197" s="3">
        <f t="shared" si="43"/>
        <v>106.48298217179902</v>
      </c>
      <c r="V197" s="3">
        <f t="shared" si="40"/>
        <v>181.09193483460854</v>
      </c>
      <c r="W197" s="3">
        <f t="shared" si="41"/>
        <v>543.79970517321078</v>
      </c>
      <c r="X197" s="3">
        <f t="shared" si="44"/>
        <v>15.326764349748386</v>
      </c>
      <c r="Y197" s="13">
        <f t="shared" si="45"/>
        <v>-334.1026533275342</v>
      </c>
      <c r="Z197" s="13">
        <f t="shared" si="46"/>
        <v>106.899625748503</v>
      </c>
      <c r="AA197" s="3">
        <f t="shared" si="47"/>
        <v>3.4628061612189156</v>
      </c>
      <c r="AB197" s="44">
        <v>-35.299999999999997</v>
      </c>
      <c r="AC197" s="44">
        <v>2.9</v>
      </c>
      <c r="AD197" s="44">
        <v>0.710368</v>
      </c>
      <c r="AE197" s="44">
        <v>2.0999999999999999E-5</v>
      </c>
      <c r="AF197" s="44"/>
      <c r="AG197" s="45"/>
    </row>
    <row r="198" spans="1:33" ht="18">
      <c r="A198" s="2">
        <v>195</v>
      </c>
      <c r="B198" s="28" t="s">
        <v>29</v>
      </c>
      <c r="C198" s="2" t="s">
        <v>4</v>
      </c>
      <c r="D198" s="17">
        <v>4.05</v>
      </c>
      <c r="E198" s="18">
        <v>169</v>
      </c>
      <c r="F198" s="19">
        <v>52.452500000000001</v>
      </c>
      <c r="G198" s="19">
        <v>0.26380000000000003</v>
      </c>
      <c r="H198" s="19">
        <v>4755.8999999999996</v>
      </c>
      <c r="I198" s="19">
        <v>904.65</v>
      </c>
      <c r="J198" s="3">
        <v>86.542500000000004</v>
      </c>
      <c r="K198" s="3">
        <v>0.19925000000000001</v>
      </c>
      <c r="L198" s="19">
        <v>31.33</v>
      </c>
      <c r="M198" s="19">
        <v>13.3</v>
      </c>
      <c r="N198" s="19">
        <v>21.85</v>
      </c>
      <c r="O198" s="19">
        <v>159.1</v>
      </c>
      <c r="P198" s="19">
        <v>91.4</v>
      </c>
      <c r="Q198" s="19"/>
      <c r="R198" s="3">
        <f t="shared" si="38"/>
        <v>68.018796992481199</v>
      </c>
      <c r="S198" s="13">
        <f t="shared" si="39"/>
        <v>946.85448577680518</v>
      </c>
      <c r="T198" s="3">
        <f t="shared" si="42"/>
        <v>0.93457470848934221</v>
      </c>
      <c r="U198" s="3">
        <f t="shared" si="43"/>
        <v>198.83434420015161</v>
      </c>
      <c r="V198" s="3">
        <f t="shared" si="40"/>
        <v>338.15071073687642</v>
      </c>
      <c r="W198" s="3">
        <f t="shared" si="41"/>
        <v>1190.6870345720758</v>
      </c>
      <c r="X198" s="3">
        <f t="shared" si="44"/>
        <v>11.028932483862151</v>
      </c>
      <c r="Y198" s="13">
        <f t="shared" si="45"/>
        <v>-158.43975641583293</v>
      </c>
      <c r="Z198" s="13">
        <f t="shared" si="46"/>
        <v>143.60916916167662</v>
      </c>
      <c r="AA198" s="3">
        <f t="shared" si="47"/>
        <v>3.1332425159438104</v>
      </c>
      <c r="AB198" s="44">
        <v>-42.6</v>
      </c>
      <c r="AC198" s="44">
        <v>-0.3</v>
      </c>
      <c r="AD198" s="44">
        <v>0.71006800000000003</v>
      </c>
      <c r="AE198" s="44">
        <v>1.5E-5</v>
      </c>
      <c r="AF198" s="44"/>
      <c r="AG198" s="45"/>
    </row>
    <row r="199" spans="1:33" ht="18">
      <c r="A199" s="2">
        <v>196</v>
      </c>
      <c r="B199" s="28" t="s">
        <v>30</v>
      </c>
      <c r="C199" s="2" t="s">
        <v>4</v>
      </c>
      <c r="D199" s="17">
        <v>6.45</v>
      </c>
      <c r="E199" s="18">
        <v>294</v>
      </c>
      <c r="F199" s="19">
        <v>76.677499999999995</v>
      </c>
      <c r="G199" s="19">
        <v>1.1392500000000001</v>
      </c>
      <c r="H199" s="19">
        <v>4742.8500000000004</v>
      </c>
      <c r="I199" s="19">
        <v>485.35</v>
      </c>
      <c r="J199" s="3">
        <v>118.9375</v>
      </c>
      <c r="K199" s="3">
        <v>0.22369999999999998</v>
      </c>
      <c r="L199" s="19">
        <v>172.32</v>
      </c>
      <c r="M199" s="19">
        <v>57.55</v>
      </c>
      <c r="N199" s="19">
        <v>83.75</v>
      </c>
      <c r="O199" s="19">
        <v>219</v>
      </c>
      <c r="P199" s="19">
        <v>115.9</v>
      </c>
      <c r="Q199" s="19"/>
      <c r="R199" s="3">
        <f t="shared" si="38"/>
        <v>8.4335360556038239</v>
      </c>
      <c r="S199" s="13">
        <f t="shared" si="39"/>
        <v>1026.2079378774806</v>
      </c>
      <c r="T199" s="3">
        <f t="shared" si="42"/>
        <v>0.99409160737710223</v>
      </c>
      <c r="U199" s="3">
        <f t="shared" si="43"/>
        <v>67.305244678516559</v>
      </c>
      <c r="V199" s="3">
        <f t="shared" si="40"/>
        <v>114.46370804758783</v>
      </c>
      <c r="W199" s="3">
        <f t="shared" si="41"/>
        <v>402.2589260846612</v>
      </c>
      <c r="X199" s="3">
        <f t="shared" si="44"/>
        <v>16.166967118926379</v>
      </c>
      <c r="Y199" s="13">
        <f t="shared" si="45"/>
        <v>-417.43149195302306</v>
      </c>
      <c r="Z199" s="13">
        <f t="shared" si="46"/>
        <v>107.8795533932136</v>
      </c>
      <c r="AA199" s="3">
        <f t="shared" si="47"/>
        <v>4.0404247931211801</v>
      </c>
      <c r="AB199" s="44">
        <v>-33</v>
      </c>
      <c r="AC199" s="44">
        <v>3.7</v>
      </c>
      <c r="AD199" s="44">
        <v>0.71068799999999999</v>
      </c>
      <c r="AE199" s="44">
        <v>1.5999999999999999E-5</v>
      </c>
      <c r="AF199" s="44"/>
      <c r="AG199" s="45"/>
    </row>
    <row r="200" spans="1:33" ht="18">
      <c r="A200" s="2">
        <v>197</v>
      </c>
      <c r="B200" s="28" t="s">
        <v>31</v>
      </c>
      <c r="C200" s="2" t="s">
        <v>4</v>
      </c>
      <c r="D200" s="17">
        <v>6.65</v>
      </c>
      <c r="E200" s="18">
        <v>269.5</v>
      </c>
      <c r="F200" s="19">
        <v>65.040000000000006</v>
      </c>
      <c r="G200" s="19">
        <v>0.6137999999999999</v>
      </c>
      <c r="H200" s="19">
        <v>5975.65</v>
      </c>
      <c r="I200" s="19">
        <v>850.65</v>
      </c>
      <c r="J200" s="3">
        <v>105.37</v>
      </c>
      <c r="K200" s="3">
        <v>0.16555</v>
      </c>
      <c r="L200" s="19">
        <v>187.99</v>
      </c>
      <c r="M200" s="19">
        <v>27.7</v>
      </c>
      <c r="N200" s="19">
        <v>29.4</v>
      </c>
      <c r="O200" s="19">
        <v>239.75</v>
      </c>
      <c r="P200" s="19">
        <v>113.85</v>
      </c>
      <c r="Q200" s="19"/>
      <c r="R200" s="3">
        <f t="shared" ref="R200:R213" si="48">I200/M200</f>
        <v>30.709386281588447</v>
      </c>
      <c r="S200" s="13">
        <f t="shared" ref="S200:S213" si="49">J200*1000/P200</f>
        <v>925.51602986385603</v>
      </c>
      <c r="T200" s="3">
        <f t="shared" si="42"/>
        <v>0.95178930575548482</v>
      </c>
      <c r="U200" s="3">
        <f t="shared" si="43"/>
        <v>105.96285434995116</v>
      </c>
      <c r="V200" s="3">
        <f t="shared" ref="V200:V213" si="50">F200/22.99/G200*39.0983</f>
        <v>180.20737138889498</v>
      </c>
      <c r="W200" s="3">
        <f t="shared" ref="W200:W213" si="51">F200*1000/22.99/M200*6.941</f>
        <v>708.89813967146301</v>
      </c>
      <c r="X200" s="3">
        <f t="shared" si="44"/>
        <v>10.884171596395372</v>
      </c>
      <c r="Y200" s="13">
        <f t="shared" si="45"/>
        <v>-244.07655502392376</v>
      </c>
      <c r="Z200" s="13">
        <f t="shared" si="46"/>
        <v>184.08787425149697</v>
      </c>
      <c r="AA200" s="3">
        <f t="shared" si="47"/>
        <v>3.8548368534861739</v>
      </c>
      <c r="AB200" s="44">
        <v>-33</v>
      </c>
      <c r="AC200" s="44">
        <v>2.1</v>
      </c>
      <c r="AD200" s="44">
        <v>0.71051299999999995</v>
      </c>
      <c r="AE200" s="44">
        <v>1.0000000000000001E-5</v>
      </c>
      <c r="AF200" s="44"/>
      <c r="AG200" s="45"/>
    </row>
    <row r="201" spans="1:33" ht="18">
      <c r="A201" s="2">
        <v>198</v>
      </c>
      <c r="B201" s="29" t="s">
        <v>32</v>
      </c>
      <c r="C201" s="2" t="s">
        <v>4</v>
      </c>
      <c r="D201" s="17">
        <v>3.58</v>
      </c>
      <c r="E201" s="18">
        <v>114</v>
      </c>
      <c r="F201" s="19">
        <v>29.327500000000001</v>
      </c>
      <c r="G201" s="19">
        <v>0.42599999999999999</v>
      </c>
      <c r="H201" s="19">
        <v>2113.4499999999998</v>
      </c>
      <c r="I201" s="19">
        <v>469.05</v>
      </c>
      <c r="J201" s="3">
        <v>48.24</v>
      </c>
      <c r="K201" s="3">
        <v>0.29705000000000004</v>
      </c>
      <c r="L201" s="19">
        <v>31.33</v>
      </c>
      <c r="M201" s="19">
        <v>7.1</v>
      </c>
      <c r="N201" s="19">
        <v>8.8000000000000007</v>
      </c>
      <c r="O201" s="19">
        <v>74.900000000000006</v>
      </c>
      <c r="P201" s="19">
        <v>71.3</v>
      </c>
      <c r="Q201" s="19">
        <v>38.4</v>
      </c>
      <c r="R201" s="3">
        <f t="shared" si="48"/>
        <v>66.063380281690144</v>
      </c>
      <c r="S201" s="13">
        <f t="shared" si="49"/>
        <v>676.57784011220201</v>
      </c>
      <c r="T201" s="3">
        <f t="shared" si="42"/>
        <v>0.93744330670123366</v>
      </c>
      <c r="U201" s="3">
        <f t="shared" si="43"/>
        <v>68.843896713615024</v>
      </c>
      <c r="V201" s="3">
        <f t="shared" si="50"/>
        <v>117.08044049055827</v>
      </c>
      <c r="W201" s="3">
        <f t="shared" si="51"/>
        <v>1247.0956600849115</v>
      </c>
      <c r="X201" s="3">
        <f t="shared" si="44"/>
        <v>13.876599872246802</v>
      </c>
      <c r="Y201" s="13">
        <f t="shared" si="45"/>
        <v>-92.220095693780038</v>
      </c>
      <c r="Z201" s="13">
        <f t="shared" si="46"/>
        <v>53.225648702594803</v>
      </c>
      <c r="AA201" s="3">
        <f t="shared" si="47"/>
        <v>2.3321824773927506</v>
      </c>
      <c r="AB201" s="44">
        <v>-44.6</v>
      </c>
      <c r="AC201" s="44">
        <v>-4.0999999999999996</v>
      </c>
      <c r="AD201" s="44">
        <v>0.71049300000000004</v>
      </c>
      <c r="AE201" s="44">
        <v>1.2999999999999999E-5</v>
      </c>
      <c r="AF201" s="44">
        <v>19.2</v>
      </c>
      <c r="AG201" s="45">
        <v>0.2</v>
      </c>
    </row>
    <row r="202" spans="1:33" ht="18">
      <c r="A202" s="2">
        <v>199</v>
      </c>
      <c r="B202" s="28" t="s">
        <v>5</v>
      </c>
      <c r="C202" s="2" t="s">
        <v>244</v>
      </c>
      <c r="D202" s="17">
        <v>4.6100000000000003</v>
      </c>
      <c r="E202" s="18">
        <v>315.5</v>
      </c>
      <c r="F202" s="19">
        <v>84.6</v>
      </c>
      <c r="G202" s="19">
        <v>2.5811500000000001</v>
      </c>
      <c r="H202" s="19">
        <v>8923.5</v>
      </c>
      <c r="I202" s="19">
        <v>413.15</v>
      </c>
      <c r="J202" s="3">
        <v>143.42750000000001</v>
      </c>
      <c r="K202" s="3">
        <v>0.1</v>
      </c>
      <c r="L202" s="19">
        <v>62.66</v>
      </c>
      <c r="M202" s="19">
        <v>76.5</v>
      </c>
      <c r="N202" s="19">
        <v>137.5</v>
      </c>
      <c r="O202" s="19">
        <v>589.04999999999995</v>
      </c>
      <c r="P202" s="19">
        <v>112.55</v>
      </c>
      <c r="Q202" s="19"/>
      <c r="R202" s="3">
        <f t="shared" si="48"/>
        <v>5.4006535947712413</v>
      </c>
      <c r="S202" s="13">
        <f t="shared" si="49"/>
        <v>1274.3447356730342</v>
      </c>
      <c r="T202" s="3">
        <f t="shared" si="42"/>
        <v>0.90952617650541734</v>
      </c>
      <c r="U202" s="3">
        <f t="shared" si="43"/>
        <v>32.776088177750225</v>
      </c>
      <c r="V202" s="3">
        <f t="shared" si="50"/>
        <v>55.741162609836088</v>
      </c>
      <c r="W202" s="3">
        <f t="shared" si="51"/>
        <v>333.88122713200113</v>
      </c>
      <c r="X202" s="3">
        <f t="shared" si="44"/>
        <v>9.4805849722642446</v>
      </c>
      <c r="Y202" s="13">
        <f t="shared" si="45"/>
        <v>-161.2392344497614</v>
      </c>
      <c r="Z202" s="13">
        <f t="shared" si="46"/>
        <v>289.97621007984031</v>
      </c>
      <c r="AA202" s="3">
        <f t="shared" si="47"/>
        <v>2.1978521942755695</v>
      </c>
      <c r="AB202" s="37">
        <v>-43.8</v>
      </c>
      <c r="AC202" s="37">
        <v>1</v>
      </c>
      <c r="AD202" s="37">
        <v>0.71170800000000001</v>
      </c>
      <c r="AE202" s="37">
        <v>1.4E-5</v>
      </c>
      <c r="AF202" s="37"/>
      <c r="AG202" s="38"/>
    </row>
    <row r="203" spans="1:33" ht="18">
      <c r="A203" s="2">
        <v>200</v>
      </c>
      <c r="B203" s="28" t="s">
        <v>6</v>
      </c>
      <c r="C203" s="2" t="s">
        <v>244</v>
      </c>
      <c r="D203" s="17">
        <v>4.67</v>
      </c>
      <c r="E203" s="18">
        <v>231.5</v>
      </c>
      <c r="F203" s="19">
        <v>58.244999999999997</v>
      </c>
      <c r="G203" s="19">
        <v>1.8692500000000001</v>
      </c>
      <c r="H203" s="19">
        <v>4427.05</v>
      </c>
      <c r="I203" s="19">
        <v>334.95</v>
      </c>
      <c r="J203" s="3">
        <v>93.677499999999995</v>
      </c>
      <c r="K203" s="3">
        <v>0.15640000000000001</v>
      </c>
      <c r="L203" s="19">
        <v>125.33</v>
      </c>
      <c r="M203" s="19">
        <v>49.85</v>
      </c>
      <c r="N203" s="19">
        <v>117.4</v>
      </c>
      <c r="O203" s="19">
        <v>238.85</v>
      </c>
      <c r="P203" s="19">
        <v>86.95</v>
      </c>
      <c r="Q203" s="19"/>
      <c r="R203" s="3">
        <f t="shared" si="48"/>
        <v>6.7191574724172511</v>
      </c>
      <c r="S203" s="13">
        <f t="shared" si="49"/>
        <v>1077.3720529039679</v>
      </c>
      <c r="T203" s="3">
        <f t="shared" si="42"/>
        <v>0.95873951134651003</v>
      </c>
      <c r="U203" s="3">
        <f t="shared" si="43"/>
        <v>31.15955597164638</v>
      </c>
      <c r="V203" s="3">
        <f t="shared" si="50"/>
        <v>52.991982046377629</v>
      </c>
      <c r="W203" s="3">
        <f t="shared" si="51"/>
        <v>352.7577469249855</v>
      </c>
      <c r="X203" s="3">
        <f t="shared" si="44"/>
        <v>13.156616708643453</v>
      </c>
      <c r="Y203" s="13">
        <f t="shared" si="45"/>
        <v>-235.35841670291461</v>
      </c>
      <c r="Z203" s="13">
        <f t="shared" si="46"/>
        <v>119.47346556886231</v>
      </c>
      <c r="AA203" s="3">
        <f t="shared" si="47"/>
        <v>3.3883844423533525</v>
      </c>
      <c r="AB203" s="37">
        <v>-36.299999999999997</v>
      </c>
      <c r="AC203" s="37">
        <v>0.9</v>
      </c>
      <c r="AD203" s="37">
        <v>0.71107500000000001</v>
      </c>
      <c r="AE203" s="37">
        <v>1.1E-5</v>
      </c>
      <c r="AF203" s="37">
        <v>10.199999999999999</v>
      </c>
      <c r="AG203" s="38">
        <v>0.1</v>
      </c>
    </row>
    <row r="204" spans="1:33" ht="18">
      <c r="A204" s="2">
        <v>201</v>
      </c>
      <c r="B204" s="28" t="s">
        <v>7</v>
      </c>
      <c r="C204" s="2" t="s">
        <v>244</v>
      </c>
      <c r="D204" s="17">
        <v>5.23</v>
      </c>
      <c r="E204" s="18">
        <v>186</v>
      </c>
      <c r="F204" s="19">
        <v>58.09</v>
      </c>
      <c r="G204" s="19">
        <v>1.7115</v>
      </c>
      <c r="H204" s="19">
        <v>5429.55</v>
      </c>
      <c r="I204" s="19">
        <v>345.75</v>
      </c>
      <c r="J204" s="3">
        <v>95.355000000000004</v>
      </c>
      <c r="K204" s="3">
        <v>0.16125</v>
      </c>
      <c r="L204" s="19">
        <v>93.99</v>
      </c>
      <c r="M204" s="19">
        <v>59.85</v>
      </c>
      <c r="N204" s="19">
        <v>114.65</v>
      </c>
      <c r="O204" s="19">
        <v>306.35000000000002</v>
      </c>
      <c r="P204" s="19">
        <v>85.2</v>
      </c>
      <c r="Q204" s="19"/>
      <c r="R204" s="3">
        <f t="shared" si="48"/>
        <v>5.7769423558897239</v>
      </c>
      <c r="S204" s="13">
        <f t="shared" si="49"/>
        <v>1119.1901408450703</v>
      </c>
      <c r="T204" s="3">
        <f t="shared" si="42"/>
        <v>0.93936672942749233</v>
      </c>
      <c r="U204" s="3">
        <f t="shared" si="43"/>
        <v>33.940987437919958</v>
      </c>
      <c r="V204" s="3">
        <f t="shared" si="50"/>
        <v>57.7222666004361</v>
      </c>
      <c r="W204" s="3">
        <f t="shared" si="51"/>
        <v>293.03553940673049</v>
      </c>
      <c r="X204" s="3">
        <f t="shared" si="44"/>
        <v>10.698860863239126</v>
      </c>
      <c r="Y204" s="13">
        <f t="shared" si="45"/>
        <v>-187.46324488908218</v>
      </c>
      <c r="Z204" s="13">
        <f t="shared" si="46"/>
        <v>167.68196107784433</v>
      </c>
      <c r="AA204" s="3">
        <f t="shared" si="47"/>
        <v>3.2166377691747869</v>
      </c>
      <c r="AB204" s="37">
        <v>-42.2</v>
      </c>
      <c r="AC204" s="37">
        <v>-0.3</v>
      </c>
      <c r="AD204" s="37">
        <v>0.71100600000000003</v>
      </c>
      <c r="AE204" s="37">
        <v>1.5999999999999999E-5</v>
      </c>
      <c r="AF204" s="37">
        <v>14.1</v>
      </c>
      <c r="AG204" s="38">
        <v>0.2</v>
      </c>
    </row>
    <row r="205" spans="1:33" ht="18">
      <c r="A205" s="2">
        <v>202</v>
      </c>
      <c r="B205" s="28" t="s">
        <v>8</v>
      </c>
      <c r="C205" s="2" t="s">
        <v>245</v>
      </c>
      <c r="D205" s="17">
        <v>5.92</v>
      </c>
      <c r="E205" s="18">
        <v>194</v>
      </c>
      <c r="F205" s="19">
        <v>45.467500000000001</v>
      </c>
      <c r="G205" s="19">
        <v>1.6526500000000002</v>
      </c>
      <c r="H205" s="19">
        <v>3953.35</v>
      </c>
      <c r="I205" s="19">
        <v>229.8</v>
      </c>
      <c r="J205" s="3">
        <v>74.19</v>
      </c>
      <c r="K205" s="3">
        <v>0.18690000000000001</v>
      </c>
      <c r="L205" s="19">
        <v>187.99</v>
      </c>
      <c r="M205" s="19">
        <v>43.25</v>
      </c>
      <c r="N205" s="19">
        <v>112.5</v>
      </c>
      <c r="O205" s="19">
        <v>220.85</v>
      </c>
      <c r="P205" s="19">
        <v>66.05</v>
      </c>
      <c r="Q205" s="19"/>
      <c r="R205" s="3">
        <f t="shared" si="48"/>
        <v>5.3132947976878615</v>
      </c>
      <c r="S205" s="13">
        <f t="shared" si="49"/>
        <v>1123.2399697199091</v>
      </c>
      <c r="T205" s="3">
        <f t="shared" si="42"/>
        <v>0.94500253308443982</v>
      </c>
      <c r="U205" s="3">
        <f t="shared" si="43"/>
        <v>27.511874867636823</v>
      </c>
      <c r="V205" s="3">
        <f t="shared" si="50"/>
        <v>46.788496613193779</v>
      </c>
      <c r="W205" s="3">
        <f t="shared" si="51"/>
        <v>317.3935060984042</v>
      </c>
      <c r="X205" s="3">
        <f t="shared" si="44"/>
        <v>11.501005476368144</v>
      </c>
      <c r="Y205" s="13">
        <f t="shared" si="45"/>
        <v>-157.64854284471528</v>
      </c>
      <c r="Z205" s="13">
        <f t="shared" si="46"/>
        <v>116.93747504990019</v>
      </c>
      <c r="AA205" s="3">
        <f t="shared" si="47"/>
        <v>3.2127914423490509</v>
      </c>
      <c r="AB205" s="37">
        <v>-48.3</v>
      </c>
      <c r="AC205" s="37">
        <v>-2.7</v>
      </c>
      <c r="AD205" s="37">
        <v>0.71092500000000003</v>
      </c>
      <c r="AE205" s="37">
        <v>1.5999999999999999E-5</v>
      </c>
      <c r="AF205" s="37"/>
      <c r="AG205" s="38"/>
    </row>
    <row r="206" spans="1:33" ht="18">
      <c r="A206" s="2">
        <v>203</v>
      </c>
      <c r="B206" s="28" t="s">
        <v>9</v>
      </c>
      <c r="C206" s="2" t="s">
        <v>245</v>
      </c>
      <c r="D206" s="17">
        <v>4.46</v>
      </c>
      <c r="E206" s="18">
        <v>184.5</v>
      </c>
      <c r="F206" s="19">
        <v>43.362499999999997</v>
      </c>
      <c r="G206" s="19">
        <v>0.92585000000000006</v>
      </c>
      <c r="H206" s="19">
        <v>4121.8</v>
      </c>
      <c r="I206" s="19">
        <v>913.6</v>
      </c>
      <c r="J206" s="3">
        <v>72.762500000000003</v>
      </c>
      <c r="K206" s="3">
        <v>0.13400000000000001</v>
      </c>
      <c r="L206" s="19">
        <v>187.99</v>
      </c>
      <c r="M206" s="19">
        <v>17.350000000000001</v>
      </c>
      <c r="N206" s="19">
        <v>28.4</v>
      </c>
      <c r="O206" s="19">
        <v>154.44999999999999</v>
      </c>
      <c r="P206" s="19">
        <v>171.5</v>
      </c>
      <c r="Q206" s="19"/>
      <c r="R206" s="3">
        <f t="shared" si="48"/>
        <v>52.657060518731988</v>
      </c>
      <c r="S206" s="13">
        <f t="shared" si="49"/>
        <v>424.27113702623905</v>
      </c>
      <c r="T206" s="3">
        <f t="shared" si="42"/>
        <v>0.91893325593860453</v>
      </c>
      <c r="U206" s="3">
        <f t="shared" si="43"/>
        <v>46.835340497920825</v>
      </c>
      <c r="V206" s="3">
        <f t="shared" si="50"/>
        <v>79.651248081333534</v>
      </c>
      <c r="W206" s="3">
        <f t="shared" si="51"/>
        <v>754.56717179377574</v>
      </c>
      <c r="X206" s="3">
        <f t="shared" si="44"/>
        <v>10.520282400892812</v>
      </c>
      <c r="Y206" s="13">
        <f t="shared" si="45"/>
        <v>-101.10700304480228</v>
      </c>
      <c r="Z206" s="13">
        <f t="shared" si="46"/>
        <v>126.88890968063873</v>
      </c>
      <c r="AA206" s="3">
        <f t="shared" si="47"/>
        <v>3.1969358165188484</v>
      </c>
      <c r="AB206" s="37">
        <v>-48.5</v>
      </c>
      <c r="AC206" s="37">
        <v>-3.7</v>
      </c>
      <c r="AD206" s="37">
        <v>0.710144</v>
      </c>
      <c r="AE206" s="37">
        <v>1.5999999999999999E-5</v>
      </c>
      <c r="AF206" s="37"/>
      <c r="AG206" s="38"/>
    </row>
    <row r="207" spans="1:33" ht="18">
      <c r="A207" s="2">
        <v>204</v>
      </c>
      <c r="B207" s="28" t="s">
        <v>10</v>
      </c>
      <c r="C207" s="2" t="s">
        <v>245</v>
      </c>
      <c r="D207" s="17">
        <v>4.4800000000000004</v>
      </c>
      <c r="E207" s="18">
        <v>129</v>
      </c>
      <c r="F207" s="19">
        <v>35.284999999999997</v>
      </c>
      <c r="G207" s="19">
        <v>0.70020000000000004</v>
      </c>
      <c r="H207" s="19">
        <v>2970.25</v>
      </c>
      <c r="I207" s="19">
        <v>269.60000000000002</v>
      </c>
      <c r="J207" s="3">
        <v>55.912500000000001</v>
      </c>
      <c r="K207" s="3">
        <v>0.25714999999999999</v>
      </c>
      <c r="L207" s="19">
        <v>156.66</v>
      </c>
      <c r="M207" s="19">
        <v>20.399999999999999</v>
      </c>
      <c r="N207" s="19">
        <v>26.5</v>
      </c>
      <c r="O207" s="19">
        <v>116</v>
      </c>
      <c r="P207" s="19">
        <v>165.45</v>
      </c>
      <c r="Q207" s="19"/>
      <c r="R207" s="3">
        <f t="shared" si="48"/>
        <v>13.215686274509807</v>
      </c>
      <c r="S207" s="13">
        <f t="shared" si="49"/>
        <v>337.94197642792386</v>
      </c>
      <c r="T207" s="3">
        <f t="shared" si="42"/>
        <v>0.97310225472500556</v>
      </c>
      <c r="U207" s="3">
        <f t="shared" si="43"/>
        <v>50.392744930019987</v>
      </c>
      <c r="V207" s="3">
        <f t="shared" si="50"/>
        <v>85.70120309253592</v>
      </c>
      <c r="W207" s="3">
        <f t="shared" si="51"/>
        <v>522.20740688619946</v>
      </c>
      <c r="X207" s="3">
        <f t="shared" si="44"/>
        <v>11.879471424964228</v>
      </c>
      <c r="Y207" s="13">
        <f t="shared" si="45"/>
        <v>-163.12962157459776</v>
      </c>
      <c r="Z207" s="13">
        <f t="shared" si="46"/>
        <v>87.672093313373253</v>
      </c>
      <c r="AA207" s="3">
        <f t="shared" si="47"/>
        <v>4.2389119240392032</v>
      </c>
      <c r="AB207" s="37">
        <v>-46.6</v>
      </c>
      <c r="AC207" s="37">
        <v>-3.6</v>
      </c>
      <c r="AD207" s="37">
        <v>0.71077500000000005</v>
      </c>
      <c r="AE207" s="37">
        <v>1.2E-5</v>
      </c>
      <c r="AF207" s="37"/>
      <c r="AG207" s="38"/>
    </row>
    <row r="208" spans="1:33" ht="18">
      <c r="A208" s="2">
        <v>205</v>
      </c>
      <c r="B208" s="28" t="s">
        <v>11</v>
      </c>
      <c r="C208" s="2" t="s">
        <v>245</v>
      </c>
      <c r="D208" s="17">
        <v>4.6100000000000003</v>
      </c>
      <c r="E208" s="18">
        <v>200.5</v>
      </c>
      <c r="F208" s="19">
        <v>52.04</v>
      </c>
      <c r="G208" s="19">
        <v>1.49535</v>
      </c>
      <c r="H208" s="19">
        <v>3582.2</v>
      </c>
      <c r="I208" s="19">
        <v>247.55</v>
      </c>
      <c r="J208" s="3">
        <v>83.647499999999994</v>
      </c>
      <c r="K208" s="3">
        <v>0.2059</v>
      </c>
      <c r="L208" s="19">
        <v>93.99</v>
      </c>
      <c r="M208" s="19">
        <v>39.049999999999997</v>
      </c>
      <c r="N208" s="19">
        <v>108.2</v>
      </c>
      <c r="O208" s="19">
        <v>193.4</v>
      </c>
      <c r="P208" s="19">
        <v>70.099999999999994</v>
      </c>
      <c r="Q208" s="19"/>
      <c r="R208" s="3">
        <f t="shared" si="48"/>
        <v>6.3393085787451993</v>
      </c>
      <c r="S208" s="13">
        <f t="shared" si="49"/>
        <v>1193.259629101284</v>
      </c>
      <c r="T208" s="3">
        <f t="shared" si="42"/>
        <v>0.95931578488463454</v>
      </c>
      <c r="U208" s="3">
        <f t="shared" si="43"/>
        <v>34.801217106363062</v>
      </c>
      <c r="V208" s="3">
        <f t="shared" si="50"/>
        <v>59.185229525433449</v>
      </c>
      <c r="W208" s="3">
        <f t="shared" si="51"/>
        <v>402.34566161650201</v>
      </c>
      <c r="X208" s="3">
        <f t="shared" si="44"/>
        <v>14.527385405616661</v>
      </c>
      <c r="Y208" s="13">
        <f t="shared" si="45"/>
        <v>-211.51848629839114</v>
      </c>
      <c r="Z208" s="13">
        <f t="shared" si="46"/>
        <v>88.176110279441119</v>
      </c>
      <c r="AA208" s="3">
        <f t="shared" si="47"/>
        <v>2.8500554883380831</v>
      </c>
      <c r="AB208" s="37">
        <v>-46</v>
      </c>
      <c r="AC208" s="37">
        <v>-3.1</v>
      </c>
      <c r="AD208" s="37">
        <v>0.71089899999999995</v>
      </c>
      <c r="AE208" s="37">
        <v>2.0999999999999999E-5</v>
      </c>
      <c r="AF208" s="37">
        <v>13.6</v>
      </c>
      <c r="AG208" s="38">
        <v>0.1</v>
      </c>
    </row>
    <row r="209" spans="1:33" ht="18">
      <c r="A209" s="2">
        <v>206</v>
      </c>
      <c r="B209" s="28" t="s">
        <v>12</v>
      </c>
      <c r="C209" s="2" t="s">
        <v>246</v>
      </c>
      <c r="D209" s="17">
        <v>4.4400000000000004</v>
      </c>
      <c r="E209" s="18">
        <v>340.5</v>
      </c>
      <c r="F209" s="19">
        <v>83.932500000000005</v>
      </c>
      <c r="G209" s="19">
        <v>2.3986499999999999</v>
      </c>
      <c r="H209" s="19">
        <v>11579.15</v>
      </c>
      <c r="I209" s="19">
        <v>495.25</v>
      </c>
      <c r="J209" s="3">
        <v>143.55000000000001</v>
      </c>
      <c r="K209" s="3">
        <v>9.0749999999999997E-2</v>
      </c>
      <c r="L209" s="19">
        <v>93.99</v>
      </c>
      <c r="M209" s="19">
        <v>78.05</v>
      </c>
      <c r="N209" s="19">
        <v>125</v>
      </c>
      <c r="O209" s="19">
        <v>671.85</v>
      </c>
      <c r="P209" s="19">
        <v>113</v>
      </c>
      <c r="Q209" s="19"/>
      <c r="R209" s="3">
        <f t="shared" si="48"/>
        <v>6.3452914798206281</v>
      </c>
      <c r="S209" s="13">
        <f t="shared" si="49"/>
        <v>1270.353982300885</v>
      </c>
      <c r="T209" s="3">
        <f t="shared" si="42"/>
        <v>0.90157992003247067</v>
      </c>
      <c r="U209" s="3">
        <f t="shared" si="43"/>
        <v>34.991557751235071</v>
      </c>
      <c r="V209" s="3">
        <f t="shared" si="50"/>
        <v>59.508935294698318</v>
      </c>
      <c r="W209" s="3">
        <f t="shared" si="51"/>
        <v>324.6686273367888</v>
      </c>
      <c r="X209" s="3">
        <f t="shared" si="44"/>
        <v>7.2485890587823807</v>
      </c>
      <c r="Y209" s="13">
        <f t="shared" si="45"/>
        <v>-129.19965202261866</v>
      </c>
      <c r="Z209" s="13">
        <f t="shared" si="46"/>
        <v>422.36102794411181</v>
      </c>
      <c r="AA209" s="3">
        <f t="shared" si="47"/>
        <v>3.388346863965741</v>
      </c>
      <c r="AB209" s="37">
        <v>-39</v>
      </c>
      <c r="AC209" s="37">
        <v>1.8</v>
      </c>
      <c r="AD209" s="37">
        <v>0.71244799999999997</v>
      </c>
      <c r="AE209" s="37">
        <v>1.5999999999999999E-5</v>
      </c>
      <c r="AF209" s="37"/>
      <c r="AG209" s="38"/>
    </row>
    <row r="210" spans="1:33" ht="18">
      <c r="A210" s="2">
        <v>207</v>
      </c>
      <c r="B210" s="28" t="s">
        <v>13</v>
      </c>
      <c r="C210" s="2" t="s">
        <v>246</v>
      </c>
      <c r="D210" s="17">
        <v>4.55</v>
      </c>
      <c r="E210" s="18">
        <v>343</v>
      </c>
      <c r="F210" s="19">
        <v>88.942499999999995</v>
      </c>
      <c r="G210" s="19">
        <v>2.9796499999999999</v>
      </c>
      <c r="H210" s="19">
        <v>8199.65</v>
      </c>
      <c r="I210" s="19">
        <v>378.4</v>
      </c>
      <c r="J210" s="3">
        <v>148.1275</v>
      </c>
      <c r="K210" s="3">
        <v>0.1036</v>
      </c>
      <c r="L210" s="19">
        <v>62.66</v>
      </c>
      <c r="M210" s="19">
        <v>81.5</v>
      </c>
      <c r="N210" s="19">
        <v>150</v>
      </c>
      <c r="O210" s="19">
        <v>547.65</v>
      </c>
      <c r="P210" s="19">
        <v>121</v>
      </c>
      <c r="Q210" s="19"/>
      <c r="R210" s="3">
        <f t="shared" si="48"/>
        <v>4.6429447852760735</v>
      </c>
      <c r="S210" s="13">
        <f t="shared" si="49"/>
        <v>1224.1942148760331</v>
      </c>
      <c r="T210" s="3">
        <f t="shared" si="42"/>
        <v>0.92587190850164069</v>
      </c>
      <c r="U210" s="3">
        <f t="shared" si="43"/>
        <v>29.849982380480927</v>
      </c>
      <c r="V210" s="3">
        <f t="shared" si="50"/>
        <v>50.764835411342219</v>
      </c>
      <c r="W210" s="3">
        <f t="shared" si="51"/>
        <v>329.48435436052489</v>
      </c>
      <c r="X210" s="3">
        <f t="shared" si="44"/>
        <v>10.847109327837165</v>
      </c>
      <c r="Y210" s="13">
        <f t="shared" si="45"/>
        <v>-234.82340147890375</v>
      </c>
      <c r="Z210" s="13">
        <f t="shared" si="46"/>
        <v>248.76662924151694</v>
      </c>
      <c r="AA210" s="3">
        <f t="shared" si="47"/>
        <v>2.443601062528892</v>
      </c>
      <c r="AB210" s="37">
        <v>-39.6</v>
      </c>
      <c r="AC210" s="37">
        <v>0.9</v>
      </c>
      <c r="AD210" s="37">
        <v>0.71141799999999999</v>
      </c>
      <c r="AE210" s="37">
        <v>1.1E-5</v>
      </c>
      <c r="AF210" s="37">
        <v>11.5</v>
      </c>
      <c r="AG210" s="38">
        <v>0.1</v>
      </c>
    </row>
    <row r="211" spans="1:33" ht="18">
      <c r="A211" s="2">
        <v>208</v>
      </c>
      <c r="B211" s="28" t="s">
        <v>14</v>
      </c>
      <c r="C211" s="2" t="s">
        <v>246</v>
      </c>
      <c r="D211" s="17">
        <v>4.3899999999999997</v>
      </c>
      <c r="E211" s="18">
        <v>347.5</v>
      </c>
      <c r="F211" s="19">
        <v>91.674999999999997</v>
      </c>
      <c r="G211" s="19">
        <v>3.2120000000000002</v>
      </c>
      <c r="H211" s="19">
        <v>9192</v>
      </c>
      <c r="I211" s="19">
        <v>419.8</v>
      </c>
      <c r="J211" s="3">
        <v>155</v>
      </c>
      <c r="K211" s="3">
        <v>8.9549999999999991E-2</v>
      </c>
      <c r="L211" s="19">
        <v>87.73</v>
      </c>
      <c r="M211" s="19">
        <v>97.85</v>
      </c>
      <c r="N211" s="19">
        <v>177.5</v>
      </c>
      <c r="O211" s="19">
        <v>624.5</v>
      </c>
      <c r="P211" s="19">
        <v>128.15</v>
      </c>
      <c r="Q211" s="19"/>
      <c r="R211" s="3">
        <f t="shared" si="48"/>
        <v>4.2902401635155858</v>
      </c>
      <c r="S211" s="13">
        <f t="shared" si="49"/>
        <v>1209.5200936402653</v>
      </c>
      <c r="T211" s="3">
        <f t="shared" si="42"/>
        <v>0.91200346574246871</v>
      </c>
      <c r="U211" s="3">
        <f t="shared" si="43"/>
        <v>28.541407222914071</v>
      </c>
      <c r="V211" s="3">
        <f t="shared" si="50"/>
        <v>48.539386777888701</v>
      </c>
      <c r="W211" s="3">
        <f t="shared" si="51"/>
        <v>282.86105820597396</v>
      </c>
      <c r="X211" s="3">
        <f t="shared" si="44"/>
        <v>9.9733463881636197</v>
      </c>
      <c r="Y211" s="13">
        <f t="shared" si="45"/>
        <v>-185.08046976946562</v>
      </c>
      <c r="Z211" s="13">
        <f t="shared" si="46"/>
        <v>290.84331337325352</v>
      </c>
      <c r="AA211" s="3">
        <f t="shared" si="47"/>
        <v>2.1641748417900297</v>
      </c>
      <c r="AB211" s="37">
        <v>-38.9</v>
      </c>
      <c r="AC211" s="37">
        <v>2</v>
      </c>
      <c r="AD211" s="37">
        <v>0.71143599999999996</v>
      </c>
      <c r="AE211" s="37">
        <v>1.4E-5</v>
      </c>
      <c r="AF211" s="37">
        <v>12.7</v>
      </c>
      <c r="AG211" s="38">
        <v>0.1</v>
      </c>
    </row>
    <row r="212" spans="1:33" ht="18">
      <c r="A212" s="2">
        <v>209</v>
      </c>
      <c r="B212" s="28" t="s">
        <v>15</v>
      </c>
      <c r="C212" s="2" t="s">
        <v>246</v>
      </c>
      <c r="D212" s="17">
        <v>7.09</v>
      </c>
      <c r="E212" s="18">
        <v>141.5</v>
      </c>
      <c r="F212" s="19">
        <v>29.26</v>
      </c>
      <c r="G212" s="19">
        <v>0.83</v>
      </c>
      <c r="H212" s="19">
        <v>3356.5</v>
      </c>
      <c r="I212" s="19">
        <v>257.3</v>
      </c>
      <c r="J212" s="3">
        <v>50.452500000000001</v>
      </c>
      <c r="K212" s="3">
        <v>0.16015000000000001</v>
      </c>
      <c r="L212" s="19">
        <v>250.65</v>
      </c>
      <c r="M212" s="19">
        <v>27.2</v>
      </c>
      <c r="N212" s="19">
        <v>58.45</v>
      </c>
      <c r="O212" s="19">
        <v>169.75</v>
      </c>
      <c r="P212" s="19">
        <v>47.7</v>
      </c>
      <c r="Q212" s="19"/>
      <c r="R212" s="3">
        <f t="shared" si="48"/>
        <v>9.459558823529413</v>
      </c>
      <c r="S212" s="13">
        <f t="shared" si="49"/>
        <v>1057.7044025157231</v>
      </c>
      <c r="T212" s="3">
        <f t="shared" si="42"/>
        <v>0.89427048844322543</v>
      </c>
      <c r="U212" s="3">
        <f t="shared" si="43"/>
        <v>35.253012048192772</v>
      </c>
      <c r="V212" s="3">
        <f t="shared" si="50"/>
        <v>59.95358159912378</v>
      </c>
      <c r="W212" s="3">
        <f t="shared" si="51"/>
        <v>324.77941176470591</v>
      </c>
      <c r="X212" s="3">
        <f t="shared" si="44"/>
        <v>8.7174139728884263</v>
      </c>
      <c r="Y212" s="13">
        <f t="shared" si="45"/>
        <v>-35.00608960417577</v>
      </c>
      <c r="Z212" s="13">
        <f t="shared" si="46"/>
        <v>112.85832085828343</v>
      </c>
      <c r="AA212" s="3">
        <f t="shared" si="47"/>
        <v>1.8575468140170404</v>
      </c>
      <c r="AB212" s="37">
        <v>-48.6</v>
      </c>
      <c r="AC212" s="37">
        <v>-3.8</v>
      </c>
      <c r="AD212" s="37">
        <v>0.71088499999999999</v>
      </c>
      <c r="AE212" s="37">
        <v>1.7E-5</v>
      </c>
      <c r="AF212" s="37"/>
      <c r="AG212" s="38"/>
    </row>
    <row r="213" spans="1:33" ht="18">
      <c r="A213" s="2">
        <v>210</v>
      </c>
      <c r="B213" s="28" t="s">
        <v>16</v>
      </c>
      <c r="C213" s="2" t="s">
        <v>246</v>
      </c>
      <c r="D213" s="17">
        <v>4.7699999999999996</v>
      </c>
      <c r="E213" s="18">
        <v>274.5</v>
      </c>
      <c r="F213" s="19">
        <v>63.177500000000002</v>
      </c>
      <c r="G213" s="19">
        <v>1.8886500000000002</v>
      </c>
      <c r="H213" s="19">
        <v>8184.35</v>
      </c>
      <c r="I213" s="19">
        <v>313.7</v>
      </c>
      <c r="J213" s="3">
        <v>108.0775</v>
      </c>
      <c r="K213" s="3">
        <v>0.11075</v>
      </c>
      <c r="L213" s="19">
        <v>62.66</v>
      </c>
      <c r="M213" s="19">
        <v>61.65</v>
      </c>
      <c r="N213" s="19">
        <v>115</v>
      </c>
      <c r="O213" s="19">
        <v>482.1</v>
      </c>
      <c r="P213" s="19">
        <v>82.65</v>
      </c>
      <c r="Q213" s="19"/>
      <c r="R213" s="3">
        <f t="shared" si="48"/>
        <v>5.0884022708840231</v>
      </c>
      <c r="S213" s="13">
        <f t="shared" si="49"/>
        <v>1307.6527525710828</v>
      </c>
      <c r="T213" s="3">
        <f t="shared" si="42"/>
        <v>0.90137272915524713</v>
      </c>
      <c r="U213" s="3">
        <f t="shared" si="43"/>
        <v>33.451142350356072</v>
      </c>
      <c r="V213" s="3">
        <f t="shared" si="50"/>
        <v>56.889203956369158</v>
      </c>
      <c r="W213" s="3">
        <f t="shared" si="51"/>
        <v>309.39438565447023</v>
      </c>
      <c r="X213" s="3">
        <f t="shared" si="44"/>
        <v>7.7193057481657066</v>
      </c>
      <c r="Y213" s="13">
        <f t="shared" si="45"/>
        <v>-96.641583297085731</v>
      </c>
      <c r="Z213" s="13">
        <f t="shared" si="46"/>
        <v>291.37067115768468</v>
      </c>
      <c r="AA213" s="3">
        <f t="shared" si="47"/>
        <v>2.9125676052463807</v>
      </c>
      <c r="AB213" s="37">
        <v>-51.4</v>
      </c>
      <c r="AC213" s="37">
        <v>-1.7</v>
      </c>
      <c r="AD213" s="37">
        <v>0.712202</v>
      </c>
      <c r="AE213" s="37">
        <v>2.3E-5</v>
      </c>
      <c r="AF213" s="37">
        <v>13.1</v>
      </c>
      <c r="AG213" s="38">
        <v>0.1</v>
      </c>
    </row>
    <row r="214" spans="1:33">
      <c r="A214" s="54" t="s">
        <v>247</v>
      </c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49"/>
      <c r="AC214" s="49"/>
      <c r="AD214" s="49"/>
      <c r="AE214" s="49"/>
      <c r="AF214" s="49"/>
      <c r="AG214" s="49"/>
    </row>
    <row r="215" spans="1:33" ht="18">
      <c r="A215" s="2">
        <v>211</v>
      </c>
      <c r="B215" s="26" t="s">
        <v>248</v>
      </c>
      <c r="C215" s="2" t="s">
        <v>249</v>
      </c>
      <c r="D215" s="20">
        <v>5.91</v>
      </c>
      <c r="E215" s="20">
        <v>358</v>
      </c>
      <c r="F215" s="3">
        <v>113</v>
      </c>
      <c r="G215" s="3">
        <v>10.130000000000001</v>
      </c>
      <c r="H215" s="3">
        <v>4286</v>
      </c>
      <c r="I215" s="3">
        <v>225</v>
      </c>
      <c r="J215" s="3">
        <v>203</v>
      </c>
      <c r="K215" s="3">
        <v>0.77</v>
      </c>
      <c r="L215" s="3">
        <v>82.4</v>
      </c>
      <c r="M215" s="3">
        <v>58.2</v>
      </c>
      <c r="N215" s="3">
        <v>783</v>
      </c>
      <c r="O215" s="3">
        <v>337</v>
      </c>
      <c r="P215" s="3">
        <v>193</v>
      </c>
      <c r="Q215" s="60">
        <v>285</v>
      </c>
      <c r="R215" s="3">
        <f>I215/M215</f>
        <v>3.865979381443299</v>
      </c>
      <c r="S215" s="13">
        <f>J215*1000/P215</f>
        <v>1051.8134715025906</v>
      </c>
      <c r="T215" s="3">
        <f>F215/22.99/J215*35.45</f>
        <v>0.85834063643006087</v>
      </c>
      <c r="U215" s="3">
        <f>F215/G215</f>
        <v>11.154985192497531</v>
      </c>
      <c r="V215" s="3">
        <f>F215/22.99/G215*39.0983</f>
        <v>18.970898545099015</v>
      </c>
      <c r="W215" s="3">
        <f>F215*1000/22.99/M215*6.941</f>
        <v>586.19017083477195</v>
      </c>
      <c r="X215" s="3">
        <f>F215/H215*1000</f>
        <v>26.364909006066259</v>
      </c>
      <c r="Y215" s="13">
        <f>(0.564*J215*1000-F215*1000)/22.99</f>
        <v>64.897781644192506</v>
      </c>
      <c r="Z215" s="13">
        <f>(H215-0.0217*J215*1000)*2/40.08</f>
        <v>-5.9431137724551082</v>
      </c>
      <c r="AA215" s="3">
        <f>((F215/23+G215/39+H215/1000/40*2+I215/1000/24*2)-(J215/35.5+K215/96*2+L215/61/1000))/((F215/23+G215/39+H215/1000/40*2+I215/1000/24*2)+(J215/35.5+K215/96*2+L215/61/1000))*100</f>
        <v>-2.9606795367041614</v>
      </c>
      <c r="AB215" s="46">
        <v>-47.9</v>
      </c>
      <c r="AC215" s="46">
        <v>5.6</v>
      </c>
      <c r="AD215" s="34">
        <v>0.71032499999999998</v>
      </c>
      <c r="AE215" s="34">
        <v>9.0000000000000002E-6</v>
      </c>
      <c r="AF215" s="34">
        <v>14</v>
      </c>
      <c r="AG215" s="34">
        <v>0.1</v>
      </c>
    </row>
    <row r="216" spans="1:33" ht="18">
      <c r="A216" s="2">
        <v>212</v>
      </c>
      <c r="B216" s="26" t="s">
        <v>250</v>
      </c>
      <c r="C216" s="2" t="s">
        <v>249</v>
      </c>
      <c r="D216" s="20">
        <v>5.93</v>
      </c>
      <c r="E216" s="20">
        <v>355</v>
      </c>
      <c r="F216" s="3">
        <v>111</v>
      </c>
      <c r="G216" s="3">
        <v>10.7</v>
      </c>
      <c r="H216" s="3">
        <v>4277</v>
      </c>
      <c r="I216" s="3">
        <v>222</v>
      </c>
      <c r="J216" s="3">
        <v>205</v>
      </c>
      <c r="K216" s="3">
        <v>0.6</v>
      </c>
      <c r="L216" s="3">
        <v>95</v>
      </c>
      <c r="M216" s="3">
        <v>59.7</v>
      </c>
      <c r="N216" s="3">
        <v>821</v>
      </c>
      <c r="O216" s="3">
        <v>331</v>
      </c>
      <c r="P216" s="3">
        <v>200</v>
      </c>
      <c r="Q216" s="3"/>
      <c r="R216" s="3">
        <f>I216/M216</f>
        <v>3.7185929648241203</v>
      </c>
      <c r="S216" s="13">
        <f>J216*1000/P216</f>
        <v>1025</v>
      </c>
      <c r="T216" s="3">
        <f>F216/22.99/J216*35.45</f>
        <v>0.83492292513181787</v>
      </c>
      <c r="U216" s="3">
        <f>F216/G216</f>
        <v>10.373831775700936</v>
      </c>
      <c r="V216" s="3">
        <f>F216/22.99/G216*39.0983</f>
        <v>17.642417873679339</v>
      </c>
      <c r="W216" s="3">
        <f>F216*1000/22.99/M216*6.941</f>
        <v>561.34740689091393</v>
      </c>
      <c r="X216" s="3">
        <f>F216/H216*1000</f>
        <v>25.952770633621697</v>
      </c>
      <c r="Y216" s="13">
        <f>(0.564*J216*1000-F216*1000)/22.99</f>
        <v>200.95693779904244</v>
      </c>
      <c r="Z216" s="13">
        <f>(H216-0.0217*J216*1000)*2/40.08</f>
        <v>-8.5578842315369261</v>
      </c>
      <c r="AA216" s="3">
        <f>((F216/23+G216/39+H216/1000/40*2+I216/1000/24*2)-(J216/35.5+K216/96*2+L216/61/1000))/((F216/23+G216/39+H216/1000/40*2+I216/1000/24*2)+(J216/35.5+K216/96*2+L216/61/1000))*100</f>
        <v>-4.0993506675786948</v>
      </c>
      <c r="AB216" s="46">
        <v>-43</v>
      </c>
      <c r="AC216" s="46">
        <v>5.7</v>
      </c>
      <c r="AD216" s="34">
        <v>0.71033400000000002</v>
      </c>
      <c r="AE216" s="34">
        <v>9.0000000000000002E-6</v>
      </c>
      <c r="AF216" s="34">
        <v>14.8</v>
      </c>
      <c r="AG216" s="34">
        <v>0.1</v>
      </c>
    </row>
    <row r="217" spans="1:33" ht="18">
      <c r="A217" s="2">
        <v>213</v>
      </c>
      <c r="B217" s="26" t="s">
        <v>251</v>
      </c>
      <c r="C217" s="2" t="s">
        <v>249</v>
      </c>
      <c r="D217" s="20">
        <v>7.22</v>
      </c>
      <c r="E217" s="20">
        <v>343</v>
      </c>
      <c r="F217" s="3">
        <v>126</v>
      </c>
      <c r="G217" s="3">
        <v>7.0129999999999999</v>
      </c>
      <c r="H217" s="3">
        <v>1143</v>
      </c>
      <c r="I217" s="3">
        <v>122</v>
      </c>
      <c r="J217" s="3">
        <v>209</v>
      </c>
      <c r="K217" s="3">
        <v>1.76</v>
      </c>
      <c r="L217" s="3">
        <v>72.900000000000006</v>
      </c>
      <c r="M217" s="3">
        <v>95</v>
      </c>
      <c r="N217" s="3">
        <v>488</v>
      </c>
      <c r="O217" s="3">
        <v>78.900000000000006</v>
      </c>
      <c r="P217" s="3">
        <v>204</v>
      </c>
      <c r="Q217" s="60">
        <v>187.5</v>
      </c>
      <c r="R217" s="3">
        <f>I217/M217</f>
        <v>1.2842105263157895</v>
      </c>
      <c r="S217" s="13">
        <f>J217*1000/P217</f>
        <v>1024.5098039215686</v>
      </c>
      <c r="T217" s="3">
        <f>F217/22.99/J217*35.45</f>
        <v>0.92961158481636508</v>
      </c>
      <c r="U217" s="3">
        <f>F217/G217</f>
        <v>17.966633395123342</v>
      </c>
      <c r="V217" s="3">
        <f>F217/22.99/G217*39.0983</f>
        <v>30.555233687366293</v>
      </c>
      <c r="W217" s="3">
        <f>F217*1000/22.99/M217*6.941</f>
        <v>400.43314026693531</v>
      </c>
      <c r="X217" s="3">
        <f>F217/H217*1000</f>
        <v>110.23622047244095</v>
      </c>
      <c r="Y217" s="13">
        <f>(0.564*J217*1000-F217*1000)/22.99</f>
        <v>-353.37103088299324</v>
      </c>
      <c r="Z217" s="13">
        <f>(H217-0.0217*J217*1000)*2/40.08</f>
        <v>-169.27644710578844</v>
      </c>
      <c r="AA217" s="3">
        <f>((F217/23+G217/39+H217/1000/40*2+I217/1000/24*2)-(J217/35.5+K217/96*2+L217/61/1000))/((F217/23+G217/39+H217/1000/40*2+I217/1000/24*2)+(J217/35.5+K217/96*2+L217/61/1000))*100</f>
        <v>-1.7148294684531864</v>
      </c>
      <c r="AB217" s="46">
        <v>-38.6</v>
      </c>
      <c r="AC217" s="46">
        <v>3.9</v>
      </c>
      <c r="AD217" s="34">
        <v>0.71097100000000002</v>
      </c>
      <c r="AE217" s="34">
        <v>6.0000000000000002E-6</v>
      </c>
      <c r="AF217" s="34">
        <v>15.7</v>
      </c>
      <c r="AG217" s="34">
        <v>0.1</v>
      </c>
    </row>
    <row r="218" spans="1:33" ht="18">
      <c r="A218" s="2">
        <v>214</v>
      </c>
      <c r="B218" s="26" t="s">
        <v>252</v>
      </c>
      <c r="C218" s="2" t="s">
        <v>249</v>
      </c>
      <c r="D218" s="20">
        <v>7.22</v>
      </c>
      <c r="E218" s="20">
        <v>359</v>
      </c>
      <c r="F218" s="3">
        <v>125</v>
      </c>
      <c r="G218" s="3">
        <v>7.1059999999999999</v>
      </c>
      <c r="H218" s="3">
        <v>1138</v>
      </c>
      <c r="I218" s="3">
        <v>118</v>
      </c>
      <c r="J218" s="3">
        <v>204</v>
      </c>
      <c r="K218" s="3">
        <v>2.08</v>
      </c>
      <c r="L218" s="3">
        <v>120</v>
      </c>
      <c r="M218" s="3">
        <v>100</v>
      </c>
      <c r="N218" s="3">
        <v>511</v>
      </c>
      <c r="O218" s="3">
        <v>82.7</v>
      </c>
      <c r="P218" s="3">
        <v>213</v>
      </c>
      <c r="Q218" s="3"/>
      <c r="R218" s="3">
        <f>I218/M218</f>
        <v>1.18</v>
      </c>
      <c r="S218" s="13">
        <f>J218*1000/P218</f>
        <v>957.74647887323943</v>
      </c>
      <c r="T218" s="3">
        <f>F218/22.99/J218*35.45</f>
        <v>0.94483748262245326</v>
      </c>
      <c r="U218" s="3">
        <f>F218/G218</f>
        <v>17.590768364762173</v>
      </c>
      <c r="V218" s="3">
        <f>F218/22.99/G218*39.0983</f>
        <v>29.916012995040496</v>
      </c>
      <c r="W218" s="3">
        <f>F218*1000/22.99/M218*6.941</f>
        <v>377.39234449760767</v>
      </c>
      <c r="X218" s="3">
        <f>F218/H218*1000</f>
        <v>109.84182776801406</v>
      </c>
      <c r="Y218" s="13">
        <f>(0.564*J218*1000-F218*1000)/22.99</f>
        <v>-432.53588516746476</v>
      </c>
      <c r="Z218" s="13">
        <f>(H218-0.0217*J218*1000)*2/40.08</f>
        <v>-164.1117764471058</v>
      </c>
      <c r="AA218" s="3">
        <f>((F218/23+G218/39+H218/1000/40*2+I218/1000/24*2)-(J218/35.5+K218/96*2+L218/61/1000))/((F218/23+G218/39+H218/1000/40*2+I218/1000/24*2)+(J218/35.5+K218/96*2+L218/61/1000))*100</f>
        <v>-0.94164389211880717</v>
      </c>
      <c r="AB218" s="46">
        <v>-43.7</v>
      </c>
      <c r="AC218" s="46">
        <v>4</v>
      </c>
      <c r="AD218" s="34">
        <v>0.71096999999999999</v>
      </c>
      <c r="AE218" s="34">
        <v>6.9999999999999999E-6</v>
      </c>
      <c r="AF218" s="34">
        <v>15.3</v>
      </c>
      <c r="AG218" s="34">
        <v>0.1</v>
      </c>
    </row>
    <row r="219" spans="1:33" ht="18">
      <c r="A219" s="2">
        <v>215</v>
      </c>
      <c r="B219" s="26" t="s">
        <v>253</v>
      </c>
      <c r="C219" s="2" t="s">
        <v>254</v>
      </c>
      <c r="D219" s="20">
        <v>6.52</v>
      </c>
      <c r="E219" s="20">
        <v>355</v>
      </c>
      <c r="F219" s="3">
        <v>104</v>
      </c>
      <c r="G219" s="3">
        <v>8.7710000000000008</v>
      </c>
      <c r="H219" s="3">
        <v>17540</v>
      </c>
      <c r="I219" s="3">
        <v>3.82</v>
      </c>
      <c r="J219" s="3">
        <v>202</v>
      </c>
      <c r="K219" s="3">
        <v>0.63</v>
      </c>
      <c r="L219" s="3">
        <v>66.5</v>
      </c>
      <c r="M219" s="3">
        <v>54.2</v>
      </c>
      <c r="N219" s="3">
        <v>28.8</v>
      </c>
      <c r="O219" s="3">
        <v>1307</v>
      </c>
      <c r="P219" s="3">
        <v>243</v>
      </c>
      <c r="Q219" s="60">
        <v>276.39999999999998</v>
      </c>
      <c r="R219" s="3">
        <f>I219/M219</f>
        <v>7.047970479704796E-2</v>
      </c>
      <c r="S219" s="13">
        <f>J219*1000/P219</f>
        <v>831.27572016460908</v>
      </c>
      <c r="T219" s="3">
        <f>F219/22.99/J219*35.45</f>
        <v>0.79388800124031556</v>
      </c>
      <c r="U219" s="3">
        <f>F219/G219</f>
        <v>11.857256869228138</v>
      </c>
      <c r="V219" s="3">
        <f>F219/22.99/G219*39.0983</f>
        <v>20.165227762076668</v>
      </c>
      <c r="W219" s="3">
        <f>F219*1000/22.99/M219*6.941</f>
        <v>579.3181376789845</v>
      </c>
      <c r="X219" s="3">
        <f>F219/H219*1000</f>
        <v>5.9293044469783354</v>
      </c>
      <c r="Y219" s="13">
        <f>(0.564*J219*1000-F219*1000)/22.99</f>
        <v>431.8399304045231</v>
      </c>
      <c r="Z219" s="13">
        <f>(H219-0.0217*J219*1000)*2/40.08</f>
        <v>656.51696606786436</v>
      </c>
      <c r="AA219" s="3">
        <f>((F219/23+G219/39+H219/1000/40*2+I219/1000/24*2)-(J219/35.5+K219/96*2+L219/61/1000))/((F219/23+G219/39+H219/1000/40*2+I219/1000/24*2)+(J219/35.5+K219/96*2+L219/61/1000))*100</f>
        <v>-0.7097360761679028</v>
      </c>
      <c r="AB219" s="46">
        <v>-31.8</v>
      </c>
      <c r="AC219" s="46">
        <v>1</v>
      </c>
      <c r="AD219" s="34">
        <v>0.70692600000000005</v>
      </c>
      <c r="AE219" s="34">
        <v>6.0000000000000002E-6</v>
      </c>
      <c r="AF219" s="34">
        <v>13</v>
      </c>
      <c r="AG219" s="34">
        <v>0.1</v>
      </c>
    </row>
    <row r="220" spans="1:33">
      <c r="A220" s="55" t="s">
        <v>255</v>
      </c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49"/>
      <c r="AC220" s="49"/>
      <c r="AD220" s="49"/>
      <c r="AE220" s="49"/>
      <c r="AF220" s="49"/>
      <c r="AG220" s="49"/>
    </row>
    <row r="221" spans="1:33" ht="18">
      <c r="A221" s="2">
        <v>216</v>
      </c>
      <c r="B221" s="26" t="s">
        <v>256</v>
      </c>
      <c r="C221" s="2" t="s">
        <v>257</v>
      </c>
      <c r="D221" s="20">
        <v>7.75</v>
      </c>
      <c r="E221" s="20">
        <v>47</v>
      </c>
      <c r="F221" s="3">
        <v>16.3</v>
      </c>
      <c r="G221" s="3">
        <v>0.43099999999999999</v>
      </c>
      <c r="H221" s="3">
        <v>729</v>
      </c>
      <c r="I221" s="3">
        <v>71.8</v>
      </c>
      <c r="J221" s="3">
        <v>25.5</v>
      </c>
      <c r="K221" s="3">
        <v>2.57</v>
      </c>
      <c r="L221" s="3">
        <v>596</v>
      </c>
      <c r="M221" s="3">
        <v>5.43</v>
      </c>
      <c r="N221" s="3">
        <v>7.87</v>
      </c>
      <c r="O221" s="3">
        <v>30.9</v>
      </c>
      <c r="P221" s="3">
        <v>18.7</v>
      </c>
      <c r="Q221" s="60">
        <v>96.4</v>
      </c>
      <c r="R221" s="3">
        <f>I221/M221</f>
        <v>13.222836095764272</v>
      </c>
      <c r="S221" s="13">
        <f>J221*1000/P221</f>
        <v>1363.6363636363637</v>
      </c>
      <c r="T221" s="3">
        <f>F221/22.99/J221*35.45</f>
        <v>0.98565446187174321</v>
      </c>
      <c r="U221" s="3">
        <f>F221/G221</f>
        <v>37.819025522041763</v>
      </c>
      <c r="V221" s="3">
        <f>F221/22.99/G221*39.0983</f>
        <v>64.317512203934129</v>
      </c>
      <c r="W221" s="3">
        <f>F221*1000/22.99/M221*6.941</f>
        <v>906.29763761488107</v>
      </c>
      <c r="X221" s="3">
        <f>F221/H221*1000</f>
        <v>22.359396433470511</v>
      </c>
      <c r="Y221" s="13">
        <f>(0.564*J221*1000-F221*1000)/22.99</f>
        <v>-83.427577207481605</v>
      </c>
      <c r="Z221" s="13">
        <f>(H221-0.0217*J221*1000)*2/40.08</f>
        <v>8.7649700598802394</v>
      </c>
      <c r="AA221" s="3">
        <f>((F221/23+G221/39+H221/1000/40*2+I221/1000/24*2)-(J221/35.5+K221/96*2+L221/61/1000))/((F221/23+G221/39+H221/1000/40*2+I221/1000/24*2)+(J221/35.5+K221/96*2+L221/61/1000))*100</f>
        <v>-1.2593419670989121</v>
      </c>
      <c r="AB221" s="34">
        <v>-70.599999999999994</v>
      </c>
      <c r="AC221" s="34">
        <v>-9.3000000000000007</v>
      </c>
      <c r="AD221" s="34">
        <v>0.71022300000000005</v>
      </c>
      <c r="AE221" s="34">
        <v>9.0000000000000002E-6</v>
      </c>
      <c r="AF221" s="34">
        <v>9.4</v>
      </c>
      <c r="AG221" s="34">
        <v>0.1</v>
      </c>
    </row>
    <row r="222" spans="1:33" ht="18">
      <c r="A222" s="2">
        <v>217</v>
      </c>
      <c r="B222" s="26" t="s">
        <v>258</v>
      </c>
      <c r="C222" s="2" t="s">
        <v>257</v>
      </c>
      <c r="D222" s="20">
        <v>7.72</v>
      </c>
      <c r="E222" s="21">
        <v>47.7</v>
      </c>
      <c r="F222" s="3">
        <v>17</v>
      </c>
      <c r="G222" s="3">
        <v>0.42099999999999999</v>
      </c>
      <c r="H222" s="3">
        <v>842</v>
      </c>
      <c r="I222" s="3">
        <v>77.900000000000006</v>
      </c>
      <c r="J222" s="3">
        <v>26</v>
      </c>
      <c r="K222" s="3">
        <v>2.44</v>
      </c>
      <c r="L222" s="3">
        <v>672</v>
      </c>
      <c r="M222" s="3">
        <v>5.74</v>
      </c>
      <c r="N222" s="3">
        <v>8.24</v>
      </c>
      <c r="O222" s="3">
        <v>32</v>
      </c>
      <c r="P222" s="3">
        <v>18.7</v>
      </c>
      <c r="Q222" s="60">
        <v>73.3</v>
      </c>
      <c r="R222" s="3">
        <f>I222/M222</f>
        <v>13.571428571428571</v>
      </c>
      <c r="S222" s="13">
        <f>J222*1000/P222</f>
        <v>1390.3743315508023</v>
      </c>
      <c r="T222" s="3">
        <f>F222/22.99/J222*35.45</f>
        <v>1.008214273764513</v>
      </c>
      <c r="U222" s="3">
        <f>F222/G222</f>
        <v>40.380047505938244</v>
      </c>
      <c r="V222" s="3">
        <f>F222/22.99/G222*39.0983</f>
        <v>68.672953953955002</v>
      </c>
      <c r="W222" s="3">
        <f>F222*1000/22.99/M222*6.941</f>
        <v>894.17001483753722</v>
      </c>
      <c r="X222" s="3">
        <f>F222/H222*1000</f>
        <v>20.190023752969122</v>
      </c>
      <c r="Y222" s="13">
        <f>(0.564*J222*1000-F222*1000)/22.99</f>
        <v>-101.60939538929978</v>
      </c>
      <c r="Z222" s="13">
        <f>(H222-0.0217*J222*1000)*2/40.08</f>
        <v>13.862275449101794</v>
      </c>
      <c r="AA222" s="3">
        <f>((F222/23+G222/39+H222/1000/40*2+I222/1000/24*2)-(J222/35.5+K222/96*2+L222/61/1000))/((F222/23+G222/39+H222/1000/40*2+I222/1000/24*2)+(J222/35.5+K222/96*2+L222/61/1000))*100</f>
        <v>0.26826875428061814</v>
      </c>
      <c r="AB222" s="34">
        <v>-70</v>
      </c>
      <c r="AC222" s="34">
        <v>-9.4</v>
      </c>
      <c r="AD222" s="34">
        <v>0.71023199999999997</v>
      </c>
      <c r="AE222" s="34">
        <v>7.9999999999999996E-6</v>
      </c>
      <c r="AF222" s="34">
        <v>9.1999999999999993</v>
      </c>
      <c r="AG222" s="34">
        <v>0.1</v>
      </c>
    </row>
    <row r="223" spans="1:33" ht="18">
      <c r="A223" s="2">
        <v>218</v>
      </c>
      <c r="B223" s="26" t="s">
        <v>259</v>
      </c>
      <c r="C223" s="2" t="s">
        <v>257</v>
      </c>
      <c r="D223" s="20">
        <v>7.85</v>
      </c>
      <c r="E223" s="21">
        <v>47.4</v>
      </c>
      <c r="F223" s="3">
        <v>17</v>
      </c>
      <c r="G223" s="3">
        <v>0.42199999999999999</v>
      </c>
      <c r="H223" s="3">
        <v>822</v>
      </c>
      <c r="I223" s="3">
        <v>77.5</v>
      </c>
      <c r="J223" s="3">
        <v>26.4</v>
      </c>
      <c r="K223" s="3">
        <v>2.61</v>
      </c>
      <c r="L223" s="3">
        <v>700</v>
      </c>
      <c r="M223" s="3">
        <v>5.86</v>
      </c>
      <c r="N223" s="3">
        <v>8.15</v>
      </c>
      <c r="O223" s="3">
        <v>32.799999999999997</v>
      </c>
      <c r="P223" s="3">
        <v>19.3</v>
      </c>
      <c r="Q223" s="60">
        <v>77.099999999999994</v>
      </c>
      <c r="R223" s="3">
        <f>I223/M223</f>
        <v>13.225255972696244</v>
      </c>
      <c r="S223" s="13">
        <f>J223*1000/P223</f>
        <v>1367.8756476683936</v>
      </c>
      <c r="T223" s="3">
        <f>F223/22.99/J223*35.45</f>
        <v>0.99293829991959626</v>
      </c>
      <c r="U223" s="3">
        <f>F223/G223</f>
        <v>40.284360189573462</v>
      </c>
      <c r="V223" s="3">
        <f>F223/22.99/G223*39.0983</f>
        <v>68.510221835580694</v>
      </c>
      <c r="W223" s="3">
        <f>F223*1000/22.99/M223*6.941</f>
        <v>875.85936606953317</v>
      </c>
      <c r="X223" s="3">
        <f>F223/H223*1000</f>
        <v>20.68126520681265</v>
      </c>
      <c r="Y223" s="13">
        <f>(0.564*J223*1000-F223*1000)/22.99</f>
        <v>-91.796433231839998</v>
      </c>
      <c r="Z223" s="13">
        <f>(H223-0.0217*J223*1000)*2/40.08</f>
        <v>12.431137724550899</v>
      </c>
      <c r="AA223" s="3">
        <f>((F223/23+G223/39+H223/1000/40*2+I223/1000/24*2)-(J223/35.5+K223/96*2+L223/61/1000))/((F223/23+G223/39+H223/1000/40*2+I223/1000/24*2)+(J223/35.5+K223/96*2+L223/61/1000))*100</f>
        <v>-0.74691592589676881</v>
      </c>
      <c r="AB223" s="34">
        <v>-72</v>
      </c>
      <c r="AC223" s="34">
        <v>-9.3000000000000007</v>
      </c>
      <c r="AD223" s="34">
        <v>0.71023599999999998</v>
      </c>
      <c r="AE223" s="34">
        <v>7.9999999999999996E-6</v>
      </c>
      <c r="AF223" s="34">
        <v>8.6</v>
      </c>
      <c r="AG223" s="34">
        <v>0.1</v>
      </c>
    </row>
    <row r="224" spans="1:33">
      <c r="A224" s="54" t="s">
        <v>260</v>
      </c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49"/>
      <c r="AC224" s="49"/>
      <c r="AD224" s="49"/>
      <c r="AE224" s="49"/>
      <c r="AF224" s="49"/>
      <c r="AG224" s="49"/>
    </row>
    <row r="225" spans="1:33">
      <c r="A225" s="2">
        <v>219</v>
      </c>
      <c r="B225" s="26" t="s">
        <v>261</v>
      </c>
      <c r="C225" s="26"/>
      <c r="D225" s="2">
        <v>6.75</v>
      </c>
      <c r="E225" s="3">
        <v>1.282</v>
      </c>
      <c r="F225" s="3">
        <v>59.194000000000003</v>
      </c>
      <c r="G225" s="3">
        <v>22</v>
      </c>
      <c r="H225" s="3">
        <v>235.589</v>
      </c>
      <c r="I225" s="3">
        <v>47.762</v>
      </c>
      <c r="J225" s="3">
        <v>23.471</v>
      </c>
      <c r="K225" s="3">
        <v>595.20000000000005</v>
      </c>
      <c r="L225" s="3">
        <v>292.27999999999997</v>
      </c>
      <c r="M225" s="3">
        <v>0.35099999999999998</v>
      </c>
      <c r="N225" s="3">
        <v>8.2000000000000003E-2</v>
      </c>
      <c r="O225" s="3">
        <v>6.4809999999999999</v>
      </c>
      <c r="P225" s="3">
        <v>0.1</v>
      </c>
      <c r="Q225" s="3"/>
      <c r="R225" s="3">
        <f>I225/M225</f>
        <v>136.07407407407408</v>
      </c>
      <c r="S225" s="13">
        <f>J225/P225</f>
        <v>234.70999999999998</v>
      </c>
      <c r="T225" s="3">
        <f>F225/22.99/J225*35.45</f>
        <v>3.8888694402645352</v>
      </c>
      <c r="U225" s="3">
        <f>F225/G225</f>
        <v>2.6906363636363637</v>
      </c>
      <c r="V225" s="3">
        <f>F225/22.99/G225*39.0983</f>
        <v>4.5758724548222549</v>
      </c>
      <c r="W225" s="3">
        <f>F225/22.99/M225*6.941</f>
        <v>50.915925789610007</v>
      </c>
      <c r="X225" s="3">
        <f>F225/H225</f>
        <v>0.25125960889515214</v>
      </c>
      <c r="Y225" s="13">
        <f>(0.564*J225-F225)/22.99</f>
        <v>-1.998971552849065</v>
      </c>
      <c r="Z225" s="13">
        <f>(H225-0.0217*J225)*2/40.08</f>
        <v>11.730522919161677</v>
      </c>
      <c r="AA225" s="3">
        <f>((F225/1000/23+G225/1000/39+H225/1000/40*2+I225/1000/24*2)-(J225/1000/35.5+K225/1000/96*2+L225/61/1000))/((F225/1000/23+G225/1000/39+H225/1000/40*2+I225/1000/24*2)+(J225/1000/35.5+K225/1000/96*2+L225/61/1000))*100</f>
        <v>2.8428326957469969</v>
      </c>
      <c r="AB225" s="36">
        <v>-64</v>
      </c>
      <c r="AC225" s="36">
        <v>-8.9</v>
      </c>
      <c r="AD225" s="36">
        <v>0.70972400000000002</v>
      </c>
      <c r="AE225" s="36">
        <v>1.1E-5</v>
      </c>
      <c r="AF225" s="35">
        <v>10</v>
      </c>
      <c r="AG225" s="34">
        <v>0.1</v>
      </c>
    </row>
    <row r="226" spans="1:33">
      <c r="A226" s="2">
        <v>220</v>
      </c>
      <c r="B226" s="26" t="s">
        <v>262</v>
      </c>
      <c r="C226" s="26"/>
      <c r="D226" s="2">
        <v>7.66</v>
      </c>
      <c r="E226" s="3">
        <v>1.1579999999999999</v>
      </c>
      <c r="F226" s="3">
        <v>61.298000000000002</v>
      </c>
      <c r="G226" s="3">
        <v>15.377000000000001</v>
      </c>
      <c r="H226" s="3">
        <v>212.548</v>
      </c>
      <c r="I226" s="3">
        <v>37.128</v>
      </c>
      <c r="J226" s="3">
        <v>62.710999999999999</v>
      </c>
      <c r="K226" s="3">
        <v>511.57500000000005</v>
      </c>
      <c r="L226" s="3">
        <v>252.25350695999998</v>
      </c>
      <c r="M226" s="3">
        <v>0.16600000000000001</v>
      </c>
      <c r="N226" s="3">
        <v>0.111</v>
      </c>
      <c r="O226" s="3">
        <v>4.9569999999999999</v>
      </c>
      <c r="P226" s="3"/>
      <c r="Q226" s="3"/>
      <c r="R226" s="3">
        <f>I226/M226</f>
        <v>223.66265060240963</v>
      </c>
      <c r="S226" s="3"/>
      <c r="T226" s="3">
        <f>F226/22.99/J226*35.45</f>
        <v>1.5072311006359196</v>
      </c>
      <c r="U226" s="3">
        <f>F226/G226</f>
        <v>3.9863432399037522</v>
      </c>
      <c r="V226" s="3">
        <f>F226/22.99/G226*39.0983</f>
        <v>6.7794364461387078</v>
      </c>
      <c r="W226" s="3">
        <f>F226/22.99/M226*6.941</f>
        <v>111.48624546031014</v>
      </c>
      <c r="X226" s="3">
        <f>F226/H226</f>
        <v>0.28839603289609878</v>
      </c>
      <c r="Y226" s="13">
        <f>(0.564*J226-F226)/22.99</f>
        <v>-1.1278380165289259</v>
      </c>
      <c r="Z226" s="13">
        <f>(H226-0.0217*J226)*2/40.08</f>
        <v>10.538282000998004</v>
      </c>
      <c r="AA226" s="3">
        <f>((F226/1000/23+G226/1000/39+H226/1000/40*2+I226/1000/24*2)-(J226/1000/35.5+K226/1000/96*2+L226/61/1000))/((F226/1000/23+G226/1000/39+H226/1000/40*2+I226/1000/24*2)+(J226/1000/35.5+K226/1000/96*2+L226/61/1000))*100</f>
        <v>0.66342730150499873</v>
      </c>
      <c r="AB226" s="36">
        <v>-57.1</v>
      </c>
      <c r="AC226" s="36">
        <v>-8.1</v>
      </c>
      <c r="AD226" s="36">
        <v>0.70978600000000003</v>
      </c>
      <c r="AE226" s="36">
        <v>1.5999999999999999E-5</v>
      </c>
      <c r="AF226" s="35">
        <v>10.8</v>
      </c>
      <c r="AG226" s="34">
        <v>0.1</v>
      </c>
    </row>
    <row r="227" spans="1:33">
      <c r="A227" s="55" t="s">
        <v>263</v>
      </c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49"/>
      <c r="AC227" s="49"/>
      <c r="AD227" s="49"/>
      <c r="AE227" s="49"/>
      <c r="AF227" s="49"/>
      <c r="AG227" s="49"/>
    </row>
    <row r="228" spans="1:33">
      <c r="A228" s="22">
        <v>221</v>
      </c>
      <c r="B228" s="22" t="s">
        <v>264</v>
      </c>
      <c r="C228" s="27"/>
      <c r="D228" s="22">
        <v>7.37</v>
      </c>
      <c r="E228" s="23">
        <v>0.27600000000000002</v>
      </c>
      <c r="F228" s="23">
        <v>4.7329999999999997</v>
      </c>
      <c r="G228" s="23">
        <v>2.258</v>
      </c>
      <c r="H228" s="23">
        <v>45.753</v>
      </c>
      <c r="I228" s="23">
        <v>9.5120000000000005</v>
      </c>
      <c r="J228" s="23">
        <v>6.5</v>
      </c>
      <c r="K228" s="23">
        <v>25.670999999999999</v>
      </c>
      <c r="L228" s="23">
        <v>181.17455649999999</v>
      </c>
      <c r="M228" s="30">
        <v>2E-3</v>
      </c>
      <c r="N228" s="23">
        <v>6.0000000000000001E-3</v>
      </c>
      <c r="O228" s="23">
        <v>0.08</v>
      </c>
      <c r="P228" s="23"/>
      <c r="Q228" s="23"/>
      <c r="R228" s="23">
        <f>I228/M228</f>
        <v>4756</v>
      </c>
      <c r="S228" s="23"/>
      <c r="T228" s="23">
        <f>F228/22.99/J228*35.45</f>
        <v>1.1227948606417508</v>
      </c>
      <c r="U228" s="23">
        <f>F228/G228</f>
        <v>2.0961027457927366</v>
      </c>
      <c r="V228" s="23">
        <f>F228/22.99/G228*39.0983</f>
        <v>3.5647696383570322</v>
      </c>
      <c r="W228" s="23">
        <f>F228/22.99/M228*6.941</f>
        <v>714.47918660287075</v>
      </c>
      <c r="X228" s="24">
        <f>F228/H228</f>
        <v>0.10344676851791139</v>
      </c>
      <c r="Y228" s="25">
        <f>(0.564*J228-F228)/22.99</f>
        <v>-4.6411483253588529E-2</v>
      </c>
      <c r="Z228" s="25">
        <f>(H228-0.0217*J228)*2/40.08</f>
        <v>2.2760454091816369</v>
      </c>
      <c r="AA228" s="23">
        <f>((F228/1000/23+G228/1000/39+H228/1000/40*2+I228/1000/24*2)-(J228/1000/35.5+K228/1000/96*2+L228/61/1000))/((F228/1000/23+G228/1000/39+H228/1000/40*2+I228/1000/24*2)+(J228/1000/35.5+K228/1000/96*2+L228/61/1000))*100</f>
        <v>-4.8917794808764956</v>
      </c>
      <c r="AB228" s="47">
        <v>-57.2</v>
      </c>
      <c r="AC228" s="47">
        <v>-7.7</v>
      </c>
      <c r="AD228" s="47">
        <v>0.71133599999999997</v>
      </c>
      <c r="AE228" s="47">
        <v>1.2E-5</v>
      </c>
      <c r="AF228" s="48">
        <v>21.4</v>
      </c>
      <c r="AG228" s="27">
        <v>0.1</v>
      </c>
    </row>
    <row r="229" spans="1:33">
      <c r="A229" s="53" t="s">
        <v>265</v>
      </c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  <c r="AG229" s="53"/>
    </row>
  </sheetData>
  <mergeCells count="7">
    <mergeCell ref="A229:AG229"/>
    <mergeCell ref="A224:AA224"/>
    <mergeCell ref="A227:AA227"/>
    <mergeCell ref="A1:AA1"/>
    <mergeCell ref="A3:AA3"/>
    <mergeCell ref="A214:AA214"/>
    <mergeCell ref="A220:AA220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2025-04-11T05:55:07Z</dcterms:modified>
</cp:coreProperties>
</file>