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ata experiments\RC-PCM\Mortar\"/>
    </mc:Choice>
  </mc:AlternateContent>
  <xr:revisionPtr revIDLastSave="0" documentId="13_ncr:1_{DA373623-E3A9-4BB3-8968-14AB717A5C83}" xr6:coauthVersionLast="47" xr6:coauthVersionMax="47" xr10:uidLastSave="{00000000-0000-0000-0000-000000000000}"/>
  <bookViews>
    <workbookView xWindow="-120" yWindow="-120" windowWidth="29040" windowHeight="15840" activeTab="1" xr2:uid="{B1662666-2B8B-42B3-A40C-0EB188410828}"/>
  </bookViews>
  <sheets>
    <sheet name="14 days" sheetId="1" r:id="rId1"/>
    <sheet name="28day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  <c r="E4" i="2"/>
  <c r="L11" i="2"/>
  <c r="K11" i="2"/>
  <c r="K12" i="2"/>
  <c r="L12" i="2" s="1"/>
  <c r="G11" i="2"/>
  <c r="H11" i="2" s="1"/>
  <c r="K14" i="2"/>
  <c r="L14" i="2" s="1"/>
  <c r="K13" i="2"/>
  <c r="L13" i="2" s="1"/>
  <c r="G13" i="2"/>
  <c r="H13" i="2" s="1"/>
  <c r="K10" i="2"/>
  <c r="L10" i="2" s="1"/>
  <c r="K9" i="2"/>
  <c r="L9" i="2" s="1"/>
  <c r="G9" i="2"/>
  <c r="H9" i="2" s="1"/>
  <c r="D4" i="2"/>
  <c r="G4" i="2" s="1"/>
  <c r="E3" i="2"/>
  <c r="D3" i="2"/>
  <c r="G3" i="2" s="1"/>
  <c r="E2" i="2"/>
  <c r="F2" i="2" s="1"/>
  <c r="D2" i="2"/>
  <c r="G2" i="2" s="1"/>
  <c r="K10" i="1"/>
  <c r="L10" i="1" s="1"/>
  <c r="K11" i="1"/>
  <c r="L11" i="1" s="1"/>
  <c r="K12" i="1"/>
  <c r="L12" i="1" s="1"/>
  <c r="K9" i="1"/>
  <c r="L9" i="1" s="1"/>
  <c r="E3" i="1"/>
  <c r="E4" i="1"/>
  <c r="E2" i="1"/>
  <c r="G11" i="1"/>
  <c r="H11" i="1" s="1"/>
  <c r="G9" i="1"/>
  <c r="H9" i="1" s="1"/>
  <c r="D4" i="1"/>
  <c r="G4" i="1" s="1"/>
  <c r="D3" i="1"/>
  <c r="G3" i="1" s="1"/>
  <c r="D2" i="1"/>
  <c r="G2" i="1" s="1"/>
  <c r="M9" i="2" l="1"/>
  <c r="H2" i="2"/>
  <c r="I9" i="2"/>
  <c r="M9" i="1"/>
  <c r="I9" i="1"/>
  <c r="H2" i="1"/>
  <c r="F2" i="1"/>
</calcChain>
</file>

<file path=xl/sharedStrings.xml><?xml version="1.0" encoding="utf-8"?>
<sst xmlns="http://schemas.openxmlformats.org/spreadsheetml/2006/main" count="44" uniqueCount="15">
  <si>
    <t xml:space="preserve">sample </t>
  </si>
  <si>
    <t>Force (kgf)</t>
  </si>
  <si>
    <t>Force (kN)</t>
  </si>
  <si>
    <t>Density (g/cm3)</t>
  </si>
  <si>
    <t xml:space="preserve">Average </t>
  </si>
  <si>
    <t xml:space="preserve">Compressive strength (Mpa) </t>
  </si>
  <si>
    <t>Average</t>
  </si>
  <si>
    <t xml:space="preserve">Flexural test </t>
  </si>
  <si>
    <t xml:space="preserve">Sample </t>
  </si>
  <si>
    <t>L</t>
  </si>
  <si>
    <t>L/3</t>
  </si>
  <si>
    <t>B</t>
  </si>
  <si>
    <t>H</t>
  </si>
  <si>
    <t>Flexural Strength (Mpa)</t>
  </si>
  <si>
    <t>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</si>
</sst>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3B37D-F83C-4F1D-894A-0A60D4960258}">
  <dimension ref="A1:M17"/>
  <sheetViews>
    <sheetView workbookViewId="0">
      <selection activeCell="L15" sqref="L15"/>
    </sheetView>
  </sheetViews>
  <sheetFormatPr defaultRowHeight="15" x14ac:dyDescent="0.25"/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425.7</v>
      </c>
      <c r="C2" s="3">
        <v>5060</v>
      </c>
      <c r="D2" s="3">
        <f>+(C2*9.806)/1000</f>
        <v>49.618359999999996</v>
      </c>
      <c r="E2" s="3">
        <f>+(B2)/(10*(0.25*3.14*(5^2)))</f>
        <v>2.169171974522293</v>
      </c>
      <c r="F2" s="7">
        <f>+AVERAGE(E2:E4)</f>
        <v>2.2260721868365181</v>
      </c>
      <c r="G2" s="3">
        <f>+(D2*1000)/(3.14*0.25*(50^2))</f>
        <v>25.283240764331207</v>
      </c>
      <c r="H2" s="7">
        <f>+AVERAGE(G2:G4)</f>
        <v>26.349200849256899</v>
      </c>
    </row>
    <row r="3" spans="1:13" x14ac:dyDescent="0.25">
      <c r="A3" s="2">
        <v>2</v>
      </c>
      <c r="B3" s="3">
        <v>442.1</v>
      </c>
      <c r="C3" s="3">
        <v>4840</v>
      </c>
      <c r="D3" s="3">
        <f t="shared" ref="D3:D4" si="0">+(C3*9.806)/1000</f>
        <v>47.461039999999997</v>
      </c>
      <c r="E3" s="3">
        <f t="shared" ref="E3:E4" si="1">+(B3)/(10*(0.25*3.14*(5^2)))</f>
        <v>2.2527388535031849</v>
      </c>
      <c r="F3" s="7"/>
      <c r="G3" s="3">
        <f t="shared" ref="G3:G4" si="2">+(D3*1000)/(3.14*0.25*(50^2))</f>
        <v>24.183969426751588</v>
      </c>
      <c r="H3" s="7"/>
    </row>
    <row r="4" spans="1:13" x14ac:dyDescent="0.25">
      <c r="A4" s="2">
        <v>3</v>
      </c>
      <c r="B4" s="3">
        <v>442.8</v>
      </c>
      <c r="C4" s="3">
        <v>5920</v>
      </c>
      <c r="D4" s="3">
        <f t="shared" si="0"/>
        <v>58.051519999999996</v>
      </c>
      <c r="E4" s="3">
        <f t="shared" si="1"/>
        <v>2.2563057324840763</v>
      </c>
      <c r="F4" s="7"/>
      <c r="G4" s="3">
        <f t="shared" si="2"/>
        <v>29.580392356687895</v>
      </c>
      <c r="H4" s="7"/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8">
        <v>1</v>
      </c>
      <c r="B9" s="8">
        <v>160</v>
      </c>
      <c r="C9" s="8">
        <v>40</v>
      </c>
      <c r="D9" s="8">
        <v>40</v>
      </c>
      <c r="E9" s="8">
        <v>40</v>
      </c>
      <c r="F9" s="8">
        <v>360</v>
      </c>
      <c r="G9" s="7">
        <f>+(F9*9.806)/1000</f>
        <v>3.53016</v>
      </c>
      <c r="H9" s="7">
        <f>+((G9*1000)*$B$9)/($D$9*($E$9^2))</f>
        <v>8.8254000000000001</v>
      </c>
      <c r="I9" s="7">
        <f>+AVERAGE(H9:H12)</f>
        <v>8.6537949999999988</v>
      </c>
      <c r="J9" s="3">
        <v>4860</v>
      </c>
      <c r="K9" s="3">
        <f>+J9*9.806</f>
        <v>47657.159999999996</v>
      </c>
      <c r="L9" s="3">
        <f>+K9/(40^2)</f>
        <v>29.785724999999999</v>
      </c>
      <c r="M9" s="7">
        <f>+AVERAGE(L9:L12)</f>
        <v>41.614212499999994</v>
      </c>
    </row>
    <row r="10" spans="1:13" x14ac:dyDescent="0.25">
      <c r="A10" s="8"/>
      <c r="B10" s="8"/>
      <c r="C10" s="8"/>
      <c r="D10" s="8"/>
      <c r="E10" s="8"/>
      <c r="F10" s="8"/>
      <c r="G10" s="7"/>
      <c r="H10" s="7"/>
      <c r="I10" s="8"/>
      <c r="J10" s="3">
        <v>6960</v>
      </c>
      <c r="K10" s="3">
        <f t="shared" ref="K10:K12" si="3">+J10*9.806</f>
        <v>68249.759999999995</v>
      </c>
      <c r="L10" s="3">
        <f t="shared" ref="L10:L12" si="4">+K10/(40^2)</f>
        <v>42.656099999999995</v>
      </c>
      <c r="M10" s="8"/>
    </row>
    <row r="11" spans="1:13" x14ac:dyDescent="0.25">
      <c r="A11" s="8">
        <v>2</v>
      </c>
      <c r="B11" s="8"/>
      <c r="C11" s="8"/>
      <c r="D11" s="8"/>
      <c r="E11" s="8"/>
      <c r="F11" s="8">
        <v>346</v>
      </c>
      <c r="G11" s="7">
        <f>+(F11*9.806)/1000</f>
        <v>3.3928759999999998</v>
      </c>
      <c r="H11" s="7">
        <f>+((G11*1000)*$B$9)/($D$9*($E$9^2))</f>
        <v>8.4821899999999992</v>
      </c>
      <c r="I11" s="8"/>
      <c r="J11" s="3">
        <v>7560</v>
      </c>
      <c r="K11" s="3">
        <f t="shared" si="3"/>
        <v>74133.36</v>
      </c>
      <c r="L11" s="3">
        <f t="shared" si="4"/>
        <v>46.333350000000003</v>
      </c>
      <c r="M11" s="8"/>
    </row>
    <row r="12" spans="1:13" x14ac:dyDescent="0.25">
      <c r="A12" s="8"/>
      <c r="B12" s="8"/>
      <c r="C12" s="8"/>
      <c r="D12" s="8"/>
      <c r="E12" s="8"/>
      <c r="F12" s="8"/>
      <c r="G12" s="7"/>
      <c r="H12" s="7"/>
      <c r="I12" s="8"/>
      <c r="J12" s="3">
        <v>7780</v>
      </c>
      <c r="K12" s="3">
        <f t="shared" si="3"/>
        <v>76290.679999999993</v>
      </c>
      <c r="L12" s="3">
        <f t="shared" si="4"/>
        <v>47.681674999999998</v>
      </c>
      <c r="M12" s="8"/>
    </row>
    <row r="17" spans="1:1" x14ac:dyDescent="0.25">
      <c r="A17" s="6">
        <v>45477</v>
      </c>
    </row>
  </sheetData>
  <mergeCells count="16">
    <mergeCell ref="F2:F4"/>
    <mergeCell ref="H2:H4"/>
    <mergeCell ref="M9:M12"/>
    <mergeCell ref="A9:A10"/>
    <mergeCell ref="A11:A12"/>
    <mergeCell ref="B9:B12"/>
    <mergeCell ref="C9:C12"/>
    <mergeCell ref="D9:D12"/>
    <mergeCell ref="E9:E12"/>
    <mergeCell ref="F9:F10"/>
    <mergeCell ref="F11:F12"/>
    <mergeCell ref="I9:I12"/>
    <mergeCell ref="G9:G10"/>
    <mergeCell ref="H9:H10"/>
    <mergeCell ref="G11:G12"/>
    <mergeCell ref="H11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96A4B-0F24-4D50-AEFF-1512383F065E}">
  <dimension ref="A1:M19"/>
  <sheetViews>
    <sheetView tabSelected="1" workbookViewId="0">
      <selection activeCell="J1" sqref="J1"/>
    </sheetView>
  </sheetViews>
  <sheetFormatPr defaultRowHeight="15" x14ac:dyDescent="0.25"/>
  <cols>
    <col min="1" max="1" width="9.42578125" bestFit="1" customWidth="1"/>
  </cols>
  <sheetData>
    <row r="1" spans="1:13" ht="60" x14ac:dyDescent="0.25">
      <c r="A1" s="1" t="s">
        <v>0</v>
      </c>
      <c r="B1" s="1" t="s">
        <v>14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5" t="s">
        <v>6</v>
      </c>
    </row>
    <row r="2" spans="1:13" x14ac:dyDescent="0.25">
      <c r="A2" s="2">
        <v>1</v>
      </c>
      <c r="B2" s="3">
        <v>430.9</v>
      </c>
      <c r="C2" s="3">
        <v>7120</v>
      </c>
      <c r="D2" s="3">
        <f>+(C2*9.806)/1000</f>
        <v>69.818719999999999</v>
      </c>
      <c r="E2" s="3">
        <f>+(B2)/(10*(0.25*3.14*(5^2)))</f>
        <v>2.1956687898089169</v>
      </c>
      <c r="F2" s="7">
        <f>+AVERAGE(E2:E4)</f>
        <v>2.1892664326877247</v>
      </c>
      <c r="G2" s="3">
        <f>+(D2*1000)/(3.14*0.25*(50^2))</f>
        <v>35.576417834394903</v>
      </c>
      <c r="H2" s="7">
        <f>+AVERAGE(G2:G4)</f>
        <v>40.090092569002117</v>
      </c>
      <c r="I2">
        <v>30.9</v>
      </c>
      <c r="J2">
        <f>+AVERAGE(I2:I4)</f>
        <v>27.433333333333334</v>
      </c>
    </row>
    <row r="3" spans="1:13" x14ac:dyDescent="0.25">
      <c r="A3" s="2">
        <v>2</v>
      </c>
      <c r="B3" s="3">
        <v>421.5</v>
      </c>
      <c r="C3" s="3">
        <v>8000</v>
      </c>
      <c r="D3" s="3">
        <f t="shared" ref="D3:D4" si="0">+(C3*9.806)/1000</f>
        <v>78.447999999999993</v>
      </c>
      <c r="E3" s="3">
        <f t="shared" ref="E3" si="1">+(B3)/(10*(0.25*3.14*(5^2)))</f>
        <v>2.1477707006369426</v>
      </c>
      <c r="F3" s="7"/>
      <c r="G3" s="3">
        <f t="shared" ref="G3:G4" si="2">+(D3*1000)/(3.14*0.25*(50^2))</f>
        <v>39.973503184713373</v>
      </c>
      <c r="H3" s="7"/>
      <c r="I3">
        <v>27.2</v>
      </c>
    </row>
    <row r="4" spans="1:13" x14ac:dyDescent="0.25">
      <c r="A4" s="2">
        <v>3</v>
      </c>
      <c r="B4" s="3">
        <v>427.8</v>
      </c>
      <c r="C4" s="3">
        <v>8950</v>
      </c>
      <c r="D4" s="3">
        <f t="shared" si="0"/>
        <v>87.7637</v>
      </c>
      <c r="E4" s="3">
        <f>+(B4)/(9.8*(0.25*3.14*(5^2)))</f>
        <v>2.2243598076173141</v>
      </c>
      <c r="F4" s="7"/>
      <c r="G4" s="3">
        <f t="shared" si="2"/>
        <v>44.720356687898089</v>
      </c>
      <c r="H4" s="7"/>
      <c r="I4">
        <v>24.2</v>
      </c>
    </row>
    <row r="7" spans="1:13" x14ac:dyDescent="0.25">
      <c r="A7" t="s">
        <v>7</v>
      </c>
    </row>
    <row r="8" spans="1:13" ht="60" x14ac:dyDescent="0.25">
      <c r="A8" s="1" t="s">
        <v>8</v>
      </c>
      <c r="B8" s="1" t="s">
        <v>9</v>
      </c>
      <c r="C8" s="1" t="s">
        <v>10</v>
      </c>
      <c r="D8" s="1" t="s">
        <v>11</v>
      </c>
      <c r="E8" s="1" t="s">
        <v>12</v>
      </c>
      <c r="F8" s="1" t="s">
        <v>1</v>
      </c>
      <c r="G8" s="1" t="s">
        <v>2</v>
      </c>
      <c r="H8" s="1" t="s">
        <v>13</v>
      </c>
      <c r="I8" s="1" t="s">
        <v>6</v>
      </c>
      <c r="J8" s="1" t="s">
        <v>1</v>
      </c>
      <c r="K8" s="1" t="s">
        <v>2</v>
      </c>
      <c r="L8" s="1" t="s">
        <v>5</v>
      </c>
      <c r="M8" s="4" t="s">
        <v>6</v>
      </c>
    </row>
    <row r="9" spans="1:13" x14ac:dyDescent="0.25">
      <c r="A9" s="8">
        <v>1</v>
      </c>
      <c r="B9" s="8">
        <v>160</v>
      </c>
      <c r="C9" s="8">
        <v>40</v>
      </c>
      <c r="D9" s="8">
        <v>40</v>
      </c>
      <c r="E9" s="8">
        <v>40</v>
      </c>
      <c r="F9" s="8">
        <v>265</v>
      </c>
      <c r="G9" s="7">
        <f>+(F9*9.806)/1000</f>
        <v>2.5985899999999997</v>
      </c>
      <c r="H9" s="7">
        <f>+((G9*1000)*$B$9)/($D$9*($E$9^2))</f>
        <v>6.4964749999999993</v>
      </c>
      <c r="I9" s="7">
        <f>+AVERAGE(H9:H14)</f>
        <v>6.6190499999999988</v>
      </c>
      <c r="J9" s="3">
        <v>9120</v>
      </c>
      <c r="K9" s="3">
        <f>+J9*9.806</f>
        <v>89430.719999999987</v>
      </c>
      <c r="L9" s="3">
        <f>+K9/(40^2)</f>
        <v>55.894199999999991</v>
      </c>
      <c r="M9" s="7">
        <f>+AVERAGE(L9:L14)</f>
        <v>48.31497916666666</v>
      </c>
    </row>
    <row r="10" spans="1:13" x14ac:dyDescent="0.25">
      <c r="A10" s="8"/>
      <c r="B10" s="8"/>
      <c r="C10" s="8"/>
      <c r="D10" s="8"/>
      <c r="E10" s="8"/>
      <c r="F10" s="8"/>
      <c r="G10" s="7"/>
      <c r="H10" s="7"/>
      <c r="I10" s="8"/>
      <c r="J10" s="3">
        <v>7320</v>
      </c>
      <c r="K10" s="3">
        <f t="shared" ref="K10:K14" si="3">+J10*9.806</f>
        <v>71779.92</v>
      </c>
      <c r="L10" s="3">
        <f t="shared" ref="L10:L14" si="4">+K10/(40^2)</f>
        <v>44.862449999999995</v>
      </c>
      <c r="M10" s="8"/>
    </row>
    <row r="11" spans="1:13" x14ac:dyDescent="0.25">
      <c r="A11" s="8">
        <v>2</v>
      </c>
      <c r="B11" s="8"/>
      <c r="C11" s="8"/>
      <c r="D11" s="8"/>
      <c r="E11" s="8"/>
      <c r="F11" s="8">
        <v>295</v>
      </c>
      <c r="G11" s="7">
        <f>+(F11*9.806)/1000</f>
        <v>2.8927699999999996</v>
      </c>
      <c r="H11" s="7">
        <f>+((G11*1000)*$B$9)/($D$9*($E$9^2))</f>
        <v>7.2319249999999995</v>
      </c>
      <c r="I11" s="8"/>
      <c r="J11" s="3">
        <v>5860</v>
      </c>
      <c r="K11" s="3">
        <f t="shared" si="3"/>
        <v>57463.159999999996</v>
      </c>
      <c r="L11" s="3">
        <f t="shared" si="4"/>
        <v>35.914474999999996</v>
      </c>
      <c r="M11" s="8"/>
    </row>
    <row r="12" spans="1:13" x14ac:dyDescent="0.25">
      <c r="A12" s="8"/>
      <c r="B12" s="8"/>
      <c r="C12" s="8"/>
      <c r="D12" s="8"/>
      <c r="E12" s="8"/>
      <c r="F12" s="8"/>
      <c r="G12" s="7"/>
      <c r="H12" s="7"/>
      <c r="I12" s="8"/>
      <c r="J12" s="3">
        <v>6240</v>
      </c>
      <c r="K12" s="3">
        <f t="shared" si="3"/>
        <v>61189.439999999995</v>
      </c>
      <c r="L12" s="3">
        <f t="shared" si="4"/>
        <v>38.243399999999994</v>
      </c>
      <c r="M12" s="8"/>
    </row>
    <row r="13" spans="1:13" x14ac:dyDescent="0.25">
      <c r="A13" s="8">
        <v>3</v>
      </c>
      <c r="B13" s="8"/>
      <c r="C13" s="8"/>
      <c r="D13" s="8"/>
      <c r="E13" s="8"/>
      <c r="F13" s="8">
        <v>250</v>
      </c>
      <c r="G13" s="7">
        <f>+(F13*9.806)/1000</f>
        <v>2.4514999999999998</v>
      </c>
      <c r="H13" s="7">
        <f>+((G13*1000)*$B$9)/($D$9*($E$9^2))</f>
        <v>6.1287500000000001</v>
      </c>
      <c r="I13" s="8"/>
      <c r="J13" s="3">
        <v>9120</v>
      </c>
      <c r="K13" s="3">
        <f t="shared" si="3"/>
        <v>89430.719999999987</v>
      </c>
      <c r="L13" s="3">
        <f t="shared" si="4"/>
        <v>55.894199999999991</v>
      </c>
      <c r="M13" s="8"/>
    </row>
    <row r="14" spans="1:13" x14ac:dyDescent="0.25">
      <c r="A14" s="8"/>
      <c r="B14" s="8"/>
      <c r="C14" s="8"/>
      <c r="D14" s="8"/>
      <c r="E14" s="8"/>
      <c r="F14" s="8"/>
      <c r="G14" s="7"/>
      <c r="H14" s="7"/>
      <c r="I14" s="8"/>
      <c r="J14" s="3">
        <v>9640</v>
      </c>
      <c r="K14" s="3">
        <f t="shared" si="3"/>
        <v>94529.84</v>
      </c>
      <c r="L14" s="3">
        <f t="shared" si="4"/>
        <v>59.081150000000001</v>
      </c>
      <c r="M14" s="8"/>
    </row>
    <row r="19" spans="1:1" x14ac:dyDescent="0.25">
      <c r="A19" s="6">
        <v>45491</v>
      </c>
    </row>
  </sheetData>
  <mergeCells count="20">
    <mergeCell ref="F2:F4"/>
    <mergeCell ref="H2:H4"/>
    <mergeCell ref="A9:A10"/>
    <mergeCell ref="B9:B14"/>
    <mergeCell ref="C9:C14"/>
    <mergeCell ref="D9:D14"/>
    <mergeCell ref="E9:E14"/>
    <mergeCell ref="F9:F10"/>
    <mergeCell ref="G9:G10"/>
    <mergeCell ref="H9:H10"/>
    <mergeCell ref="I9:I14"/>
    <mergeCell ref="M9:M14"/>
    <mergeCell ref="A13:A14"/>
    <mergeCell ref="F13:F14"/>
    <mergeCell ref="G13:G14"/>
    <mergeCell ref="H13:H14"/>
    <mergeCell ref="F11:F12"/>
    <mergeCell ref="G11:G12"/>
    <mergeCell ref="H11:H12"/>
    <mergeCell ref="A11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 days</vt:lpstr>
      <vt:lpstr>28days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 Branco</cp:lastModifiedBy>
  <dcterms:created xsi:type="dcterms:W3CDTF">2024-06-27T09:33:19Z</dcterms:created>
  <dcterms:modified xsi:type="dcterms:W3CDTF">2024-09-25T02:38:12Z</dcterms:modified>
</cp:coreProperties>
</file>