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Occurrences CA" sheetId="1" r:id="rId1"/>
    <sheet name="Répartition CA" sheetId="3" r:id="rId2"/>
    <sheet name="Feuil1" sheetId="4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G44" i="3" l="1"/>
  <c r="E41" i="3" l="1"/>
  <c r="H41" i="3" l="1"/>
  <c r="J38" i="3" s="1"/>
  <c r="F41" i="3"/>
  <c r="D41" i="3"/>
  <c r="C41" i="3"/>
  <c r="B41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D39" i="1"/>
  <c r="C39" i="1"/>
  <c r="C44" i="1" s="1"/>
  <c r="B39" i="1"/>
  <c r="B44" i="1" s="1"/>
  <c r="G41" i="3" l="1"/>
  <c r="I37" i="3" s="1"/>
  <c r="J4" i="3"/>
  <c r="J6" i="3"/>
  <c r="J8" i="3"/>
  <c r="J10" i="3"/>
  <c r="J11" i="3"/>
  <c r="J13" i="3"/>
  <c r="J15" i="3"/>
  <c r="J17" i="3"/>
  <c r="J19" i="3"/>
  <c r="J21" i="3"/>
  <c r="J23" i="3"/>
  <c r="J25" i="3"/>
  <c r="J27" i="3"/>
  <c r="J29" i="3"/>
  <c r="J31" i="3"/>
  <c r="J33" i="3"/>
  <c r="J35" i="3"/>
  <c r="J37" i="3"/>
  <c r="J39" i="3"/>
  <c r="J5" i="3"/>
  <c r="J7" i="3"/>
  <c r="J9" i="3"/>
  <c r="J12" i="3"/>
  <c r="J14" i="3"/>
  <c r="J16" i="3"/>
  <c r="J18" i="3"/>
  <c r="J20" i="3"/>
  <c r="J22" i="3"/>
  <c r="J24" i="3"/>
  <c r="J26" i="3"/>
  <c r="J28" i="3"/>
  <c r="J30" i="3"/>
  <c r="J32" i="3"/>
  <c r="J34" i="3"/>
  <c r="J36" i="3"/>
  <c r="K37" i="3" l="1"/>
  <c r="I24" i="3"/>
  <c r="K24" i="3" s="1"/>
  <c r="I26" i="3"/>
  <c r="K26" i="3" s="1"/>
  <c r="I31" i="3"/>
  <c r="K31" i="3" s="1"/>
  <c r="I22" i="3"/>
  <c r="K22" i="3" s="1"/>
  <c r="I16" i="3"/>
  <c r="K16" i="3" s="1"/>
  <c r="I34" i="3"/>
  <c r="K34" i="3" s="1"/>
  <c r="I18" i="3"/>
  <c r="K18" i="3" s="1"/>
  <c r="I10" i="3"/>
  <c r="K10" i="3" s="1"/>
  <c r="I9" i="3"/>
  <c r="K9" i="3" s="1"/>
  <c r="I36" i="3"/>
  <c r="K36" i="3" s="1"/>
  <c r="I35" i="3"/>
  <c r="K35" i="3" s="1"/>
  <c r="I14" i="3"/>
  <c r="K14" i="3" s="1"/>
  <c r="I8" i="3"/>
  <c r="K8" i="3" s="1"/>
  <c r="I39" i="3"/>
  <c r="K39" i="3" s="1"/>
  <c r="I23" i="3"/>
  <c r="K23" i="3" s="1"/>
  <c r="I28" i="3"/>
  <c r="K28" i="3" s="1"/>
  <c r="I27" i="3"/>
  <c r="K27" i="3" s="1"/>
  <c r="I13" i="3"/>
  <c r="K13" i="3" s="1"/>
  <c r="I38" i="3"/>
  <c r="K38" i="3" s="1"/>
  <c r="I15" i="3"/>
  <c r="K15" i="3" s="1"/>
  <c r="I20" i="3"/>
  <c r="K20" i="3" s="1"/>
  <c r="I19" i="3"/>
  <c r="K19" i="3" s="1"/>
  <c r="I33" i="3"/>
  <c r="K33" i="3" s="1"/>
  <c r="I29" i="3"/>
  <c r="K29" i="3" s="1"/>
  <c r="I30" i="3"/>
  <c r="K30" i="3" s="1"/>
  <c r="I21" i="3"/>
  <c r="K21" i="3" s="1"/>
  <c r="I12" i="3"/>
  <c r="K12" i="3" s="1"/>
  <c r="I11" i="3"/>
  <c r="K11" i="3" s="1"/>
  <c r="I25" i="3"/>
  <c r="K25" i="3" s="1"/>
  <c r="I6" i="3"/>
  <c r="K6" i="3" s="1"/>
  <c r="I7" i="3"/>
  <c r="K7" i="3" s="1"/>
  <c r="I5" i="3"/>
  <c r="K5" i="3" s="1"/>
  <c r="I4" i="3"/>
  <c r="K4" i="3" s="1"/>
  <c r="G43" i="3" s="1"/>
  <c r="I17" i="3"/>
  <c r="K17" i="3" s="1"/>
  <c r="I32" i="3"/>
  <c r="K32" i="3" s="1"/>
</calcChain>
</file>

<file path=xl/sharedStrings.xml><?xml version="1.0" encoding="utf-8"?>
<sst xmlns="http://schemas.openxmlformats.org/spreadsheetml/2006/main" count="94" uniqueCount="89">
  <si>
    <t>()</t>
  </si>
  <si>
    <t>La condition s'applique à l'ensemble de la parenthèse</t>
  </si>
  <si>
    <t>""</t>
  </si>
  <si>
    <t>Exact</t>
  </si>
  <si>
    <t>Contient</t>
  </si>
  <si>
    <t>*</t>
  </si>
  <si>
    <t>Libre</t>
  </si>
  <si>
    <t>(s)</t>
  </si>
  <si>
    <t>La recherche a été effectuée deux fois, dans les mêmes conditions, avec l'expression au singulier puis au pluriel</t>
  </si>
  <si>
    <t>CC</t>
  </si>
  <si>
    <t>HAS</t>
  </si>
  <si>
    <t>RBP</t>
  </si>
  <si>
    <t>RMO</t>
  </si>
  <si>
    <t>Ratio RC</t>
  </si>
  <si>
    <t>Cour d'appel de Basse-Terre</t>
  </si>
  <si>
    <t>Cour d'appel de Bourges</t>
  </si>
  <si>
    <t>Cour d'appel de Cayenne</t>
  </si>
  <si>
    <t>Cour d'appel de Fort-de-France</t>
  </si>
  <si>
    <t>Cour d'appel de Limoges</t>
  </si>
  <si>
    <t>Cour d'appel de Nouméa</t>
  </si>
  <si>
    <t>Cour d'appel de Saint-Denis</t>
  </si>
  <si>
    <t>Cour d'appel de Besançon</t>
  </si>
  <si>
    <t>Cour d'appel de Papeete</t>
  </si>
  <si>
    <t>Cour d'appel de Toulouse</t>
  </si>
  <si>
    <t>Cour d'appel de Bastia</t>
  </si>
  <si>
    <t>Cour d'appel de Caen</t>
  </si>
  <si>
    <t>Cour d'appel de Chambéry</t>
  </si>
  <si>
    <t>Cour d'appel de Nancy</t>
  </si>
  <si>
    <t>Cour d'appel de Rouen</t>
  </si>
  <si>
    <t>Cour d'appel d'Agen</t>
  </si>
  <si>
    <t>Cour d'appel d'Amiens</t>
  </si>
  <si>
    <t>Cour d'appel de Reims</t>
  </si>
  <si>
    <t>Cour d'appel de Colmar</t>
  </si>
  <si>
    <t>Cour d'appel de Grenoble</t>
  </si>
  <si>
    <t>Cour d'appel de Pau</t>
  </si>
  <si>
    <t>Cour d'appel de Poitiers</t>
  </si>
  <si>
    <t>Cour d'appel de Riom</t>
  </si>
  <si>
    <t>Cour d'appel d'Angers</t>
  </si>
  <si>
    <t>Cour d'appel de Montpellier</t>
  </si>
  <si>
    <t>Cour d'appel de Nîmes</t>
  </si>
  <si>
    <t>Cour d'appel de Bordeaux</t>
  </si>
  <si>
    <t>Cour d'appel de Dijon</t>
  </si>
  <si>
    <t>Cour d'appel d'Orléans</t>
  </si>
  <si>
    <t>Cour d'appel de Lyon</t>
  </si>
  <si>
    <t>Cour d'appel de Rennes</t>
  </si>
  <si>
    <t>Cour d'appel de Versailles</t>
  </si>
  <si>
    <t>Cour d'appel de Metz</t>
  </si>
  <si>
    <t>Cour d'appel de Douai</t>
  </si>
  <si>
    <t>Cour d'appel d'Aix-en-Provence</t>
  </si>
  <si>
    <t>Cour d'appel de Paris</t>
  </si>
  <si>
    <t>Total</t>
  </si>
  <si>
    <t>Ratio RM&gt; Ratio RC?</t>
  </si>
  <si>
    <t>Ratio RM</t>
  </si>
  <si>
    <t>"recommandation(s) de bonne pratique" ET médical</t>
  </si>
  <si>
    <t>("recommandation(s) de la société OU de la fédération OU ordre  OU conseil OU collège OU l'institut OU académie") ET médical</t>
  </si>
  <si>
    <t>"bonne(s) pratique(s) clinique(s)" ET médical</t>
  </si>
  <si>
    <t>("référence(s) médicale(s) opposable(s)" ) OU (RMO + médical)</t>
  </si>
  <si>
    <t>"standard(s), option(s) recommandation(s)" ET médical</t>
  </si>
  <si>
    <t>"conférence(s) de consensus" ET  médical</t>
  </si>
  <si>
    <t>expression sans guillement</t>
  </si>
  <si>
    <t>/</t>
  </si>
  <si>
    <t xml:space="preserve">La recherche a été effectuée plusieurs fois en modifant les expressions situées de part et d'autre du slash. </t>
  </si>
  <si>
    <t>Taux</t>
  </si>
  <si>
    <t>"responsabilité médicale" OU "faute médicale" OU "L.1142-1"  OU  "données acquises de la science" OU "règles de l'art médical" OU "soins conformes" OU ("faute technique" ET *(médecin clinique praticien docteur chirurgien))</t>
  </si>
  <si>
    <t>("recommandation(s) de la HAS" OU "recommandation(s) de la haute" OU  "recommandation(s) de l'autorité") ET médical</t>
  </si>
  <si>
    <t>"recommandation(s) de l'ANSM/ANESM/AFSAPS/ AMM/"</t>
  </si>
  <si>
    <t>("bonne pratique médicale" OU "bonnes pratiques médicales") ET (responsabilité)</t>
  </si>
  <si>
    <t xml:space="preserve"> ("recommandation(s) pour la pratique clinique")  ET (médical OU "RPC")</t>
  </si>
  <si>
    <t>Occurrences</t>
  </si>
  <si>
    <t>Sélection brute</t>
  </si>
  <si>
    <t>Séléction large</t>
  </si>
  <si>
    <t>Sélection restreinte</t>
  </si>
  <si>
    <t>Sélection brute SAUF (psychiatrique, facturés, facturation, licenciement) et suppression des doublons</t>
  </si>
  <si>
    <t>Sélection large SAUF ("bonnes pratiques cliniques" et "bonnes pratiques médicales")</t>
  </si>
  <si>
    <t>Sélection large</t>
  </si>
  <si>
    <t>ROP</t>
  </si>
  <si>
    <t>Total RM</t>
  </si>
  <si>
    <r>
      <t xml:space="preserve">Légende : </t>
    </r>
    <r>
      <rPr>
        <b/>
        <sz val="11"/>
        <color theme="1"/>
        <rFont val="Calibri"/>
        <family val="2"/>
        <scheme val="minor"/>
      </rPr>
      <t>CC</t>
    </r>
    <r>
      <rPr>
        <sz val="11"/>
        <color theme="1"/>
        <rFont val="Calibri"/>
        <family val="2"/>
        <scheme val="minor"/>
      </rPr>
      <t xml:space="preserve"> (conférence de consensus); </t>
    </r>
    <r>
      <rPr>
        <b/>
        <sz val="11"/>
        <color theme="1"/>
        <rFont val="Calibri"/>
        <family val="2"/>
        <scheme val="minor"/>
      </rPr>
      <t>HAS</t>
    </r>
    <r>
      <rPr>
        <sz val="11"/>
        <color theme="1"/>
        <rFont val="Calibri"/>
        <family val="2"/>
        <scheme val="minor"/>
      </rPr>
      <t xml:space="preserve"> (Haute autorité de la santé) ;</t>
    </r>
    <r>
      <rPr>
        <b/>
        <sz val="11"/>
        <color theme="1"/>
        <rFont val="Calibri"/>
        <family val="2"/>
        <scheme val="minor"/>
      </rPr>
      <t xml:space="preserve"> RBP</t>
    </r>
    <r>
      <rPr>
        <sz val="11"/>
        <color theme="1"/>
        <rFont val="Calibri"/>
        <family val="2"/>
        <scheme val="minor"/>
      </rPr>
      <t xml:space="preserve"> (Recommandations de bonnes pratiques); </t>
    </r>
    <r>
      <rPr>
        <b/>
        <sz val="11"/>
        <color theme="1"/>
        <rFont val="Calibri"/>
        <family val="2"/>
        <scheme val="minor"/>
      </rPr>
      <t>RMO</t>
    </r>
    <r>
      <rPr>
        <sz val="11"/>
        <color theme="1"/>
        <rFont val="Calibri"/>
        <family val="2"/>
        <scheme val="minor"/>
      </rPr>
      <t xml:space="preserve"> (références médicales opposables); </t>
    </r>
    <r>
      <rPr>
        <b/>
        <sz val="11"/>
        <color theme="1"/>
        <rFont val="Calibri"/>
        <family val="2"/>
        <scheme val="minor"/>
      </rPr>
      <t>ROP</t>
    </r>
    <r>
      <rPr>
        <sz val="11"/>
        <color theme="1"/>
        <rFont val="Calibri"/>
        <family val="2"/>
        <scheme val="minor"/>
      </rPr>
      <t xml:space="preserve"> (recommandations d'ordres professionnels); </t>
    </r>
    <r>
      <rPr>
        <b/>
        <sz val="11"/>
        <color theme="1"/>
        <rFont val="Calibri"/>
        <family val="2"/>
        <scheme val="minor"/>
      </rPr>
      <t>RM</t>
    </r>
    <r>
      <rPr>
        <sz val="11"/>
        <color theme="1"/>
        <rFont val="Calibri"/>
        <family val="2"/>
        <scheme val="minor"/>
      </rPr>
      <t xml:space="preserve"> (recommandations médicales); </t>
    </r>
    <r>
      <rPr>
        <b/>
        <sz val="11"/>
        <color theme="1"/>
        <rFont val="Calibri"/>
        <family val="2"/>
        <scheme val="minor"/>
      </rPr>
      <t>RCF</t>
    </r>
    <r>
      <rPr>
        <sz val="11"/>
        <color theme="1"/>
        <rFont val="Calibri"/>
        <family val="2"/>
        <scheme val="minor"/>
      </rPr>
      <t xml:space="preserve"> (responsabilité civile pour faute médicale)</t>
    </r>
  </si>
  <si>
    <t>Total RC</t>
  </si>
  <si>
    <t>Nombre de cas où les RM sont surreprésentées par rapport au contentieux de la RC</t>
  </si>
  <si>
    <t>Ratio RM/RC</t>
  </si>
  <si>
    <t>Type de sélection</t>
  </si>
  <si>
    <t>I. Légende des opérateurs</t>
  </si>
  <si>
    <t>II. Occurrences responsabilité civile pour faute médicale  (RC)</t>
  </si>
  <si>
    <t>Requête Lexbase, arrêts de Cour d'appel au 10/09/2021</t>
  </si>
  <si>
    <t>IV. Taux de recours aux RM</t>
  </si>
  <si>
    <t xml:space="preserve">V. Répartition des occurrences des RM en fonction des cours d'appel </t>
  </si>
  <si>
    <t>Annexe n°1 Analyse quantitative sur l'ensemble des arrêts de la BDD Lexbase</t>
  </si>
  <si>
    <t>III. Occurrences: recommandations médicales (RM)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</si>
</sst>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1" fillId="4" borderId="1" xfId="0" applyFont="1" applyFill="1" applyBorder="1"/>
    <xf numFmtId="164" fontId="1" fillId="4" borderId="1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="55" zoomScaleNormal="55" workbookViewId="0">
      <selection activeCell="A41" sqref="A41:D41"/>
    </sheetView>
  </sheetViews>
  <sheetFormatPr baseColWidth="10" defaultRowHeight="15" x14ac:dyDescent="0.25"/>
  <cols>
    <col min="1" max="1" width="66.28515625" customWidth="1"/>
    <col min="2" max="2" width="18.42578125" customWidth="1"/>
    <col min="3" max="3" width="22.140625" customWidth="1"/>
    <col min="4" max="4" width="19.85546875" customWidth="1"/>
  </cols>
  <sheetData>
    <row r="1" spans="1:4" x14ac:dyDescent="0.25">
      <c r="A1" s="16" t="s">
        <v>87</v>
      </c>
      <c r="B1" s="16"/>
      <c r="C1" s="16"/>
      <c r="D1" s="16"/>
    </row>
    <row r="3" spans="1:4" x14ac:dyDescent="0.25">
      <c r="A3" s="14" t="s">
        <v>82</v>
      </c>
      <c r="B3" s="14"/>
      <c r="C3" s="14"/>
      <c r="D3" s="14"/>
    </row>
    <row r="4" spans="1:4" ht="32.25" customHeight="1" x14ac:dyDescent="0.25">
      <c r="A4" t="s">
        <v>0</v>
      </c>
      <c r="B4" s="17" t="s">
        <v>1</v>
      </c>
      <c r="C4" s="17"/>
    </row>
    <row r="5" spans="1:4" x14ac:dyDescent="0.25">
      <c r="A5" t="s">
        <v>2</v>
      </c>
      <c r="B5" s="17" t="s">
        <v>3</v>
      </c>
      <c r="C5" s="17"/>
    </row>
    <row r="6" spans="1:4" x14ac:dyDescent="0.25">
      <c r="A6" t="s">
        <v>59</v>
      </c>
      <c r="B6" s="17" t="s">
        <v>4</v>
      </c>
      <c r="C6" s="17"/>
    </row>
    <row r="7" spans="1:4" x14ac:dyDescent="0.25">
      <c r="A7" t="s">
        <v>5</v>
      </c>
      <c r="B7" s="17" t="s">
        <v>6</v>
      </c>
      <c r="C7" s="17"/>
    </row>
    <row r="8" spans="1:4" ht="48.75" customHeight="1" x14ac:dyDescent="0.25">
      <c r="A8" t="s">
        <v>7</v>
      </c>
      <c r="B8" s="17" t="s">
        <v>8</v>
      </c>
      <c r="C8" s="17"/>
    </row>
    <row r="9" spans="1:4" ht="53.25" customHeight="1" x14ac:dyDescent="0.25">
      <c r="A9" t="s">
        <v>60</v>
      </c>
      <c r="B9" s="17" t="s">
        <v>61</v>
      </c>
      <c r="C9" s="17"/>
    </row>
    <row r="11" spans="1:4" x14ac:dyDescent="0.25">
      <c r="A11" s="14" t="s">
        <v>83</v>
      </c>
      <c r="B11" s="14"/>
      <c r="C11" s="14"/>
      <c r="D11" s="14"/>
    </row>
    <row r="12" spans="1:4" x14ac:dyDescent="0.25">
      <c r="A12" s="2" t="s">
        <v>84</v>
      </c>
      <c r="B12" s="2" t="s">
        <v>68</v>
      </c>
      <c r="C12" s="2"/>
      <c r="D12" s="2"/>
    </row>
    <row r="13" spans="1:4" ht="60" x14ac:dyDescent="0.25">
      <c r="A13" s="1" t="s">
        <v>63</v>
      </c>
      <c r="B13">
        <v>4873</v>
      </c>
    </row>
    <row r="14" spans="1:4" x14ac:dyDescent="0.25">
      <c r="A14" s="1"/>
    </row>
    <row r="15" spans="1:4" x14ac:dyDescent="0.25">
      <c r="A15" s="1"/>
    </row>
    <row r="16" spans="1:4" x14ac:dyDescent="0.25">
      <c r="A16" s="1"/>
    </row>
    <row r="17" spans="1:4" x14ac:dyDescent="0.25">
      <c r="A17" s="1"/>
    </row>
    <row r="18" spans="1:4" x14ac:dyDescent="0.25">
      <c r="A18" s="1"/>
    </row>
    <row r="19" spans="1:4" x14ac:dyDescent="0.25">
      <c r="A19" s="1"/>
    </row>
    <row r="20" spans="1:4" x14ac:dyDescent="0.25">
      <c r="A20" s="1"/>
    </row>
    <row r="21" spans="1:4" x14ac:dyDescent="0.25">
      <c r="A21" s="1"/>
    </row>
    <row r="22" spans="1:4" x14ac:dyDescent="0.25">
      <c r="A22" s="1"/>
    </row>
    <row r="23" spans="1:4" x14ac:dyDescent="0.25">
      <c r="A23" s="1"/>
    </row>
    <row r="24" spans="1:4" x14ac:dyDescent="0.25">
      <c r="A24" s="1"/>
    </row>
    <row r="25" spans="1:4" x14ac:dyDescent="0.25">
      <c r="A25" s="14" t="s">
        <v>88</v>
      </c>
      <c r="B25" s="14"/>
      <c r="C25" s="14"/>
      <c r="D25" s="14"/>
    </row>
    <row r="26" spans="1:4" x14ac:dyDescent="0.25">
      <c r="A26" s="2" t="s">
        <v>84</v>
      </c>
      <c r="B26" s="15" t="s">
        <v>68</v>
      </c>
      <c r="C26" s="15"/>
      <c r="D26" s="15"/>
    </row>
    <row r="27" spans="1:4" x14ac:dyDescent="0.25">
      <c r="A27" s="2"/>
      <c r="B27" s="3" t="s">
        <v>69</v>
      </c>
      <c r="C27" s="2" t="s">
        <v>70</v>
      </c>
      <c r="D27" s="2" t="s">
        <v>71</v>
      </c>
    </row>
    <row r="28" spans="1:4" ht="90" x14ac:dyDescent="0.25">
      <c r="A28" s="4"/>
      <c r="B28" s="5"/>
      <c r="C28" s="6" t="s">
        <v>72</v>
      </c>
      <c r="D28" s="6" t="s">
        <v>73</v>
      </c>
    </row>
    <row r="29" spans="1:4" x14ac:dyDescent="0.25">
      <c r="A29" s="6" t="s">
        <v>53</v>
      </c>
      <c r="B29" s="7">
        <v>123</v>
      </c>
      <c r="C29" s="7">
        <v>20</v>
      </c>
      <c r="D29" s="7">
        <v>20</v>
      </c>
    </row>
    <row r="30" spans="1:4" ht="30" x14ac:dyDescent="0.25">
      <c r="A30" s="6" t="s">
        <v>64</v>
      </c>
      <c r="B30" s="7">
        <v>171</v>
      </c>
      <c r="C30" s="7">
        <v>125</v>
      </c>
      <c r="D30" s="7">
        <v>125</v>
      </c>
    </row>
    <row r="31" spans="1:4" x14ac:dyDescent="0.25">
      <c r="A31" s="6" t="s">
        <v>65</v>
      </c>
      <c r="B31" s="7">
        <v>34</v>
      </c>
      <c r="C31" s="7">
        <v>34</v>
      </c>
      <c r="D31" s="7">
        <v>34</v>
      </c>
    </row>
    <row r="32" spans="1:4" ht="30" x14ac:dyDescent="0.25">
      <c r="A32" s="6" t="s">
        <v>54</v>
      </c>
      <c r="B32" s="7">
        <v>55</v>
      </c>
      <c r="C32" s="7">
        <v>35</v>
      </c>
      <c r="D32" s="7">
        <v>35</v>
      </c>
    </row>
    <row r="33" spans="1:4" x14ac:dyDescent="0.25">
      <c r="A33" s="6" t="s">
        <v>55</v>
      </c>
      <c r="B33" s="7">
        <v>78</v>
      </c>
      <c r="C33" s="7">
        <v>22</v>
      </c>
      <c r="D33" s="7">
        <v>0</v>
      </c>
    </row>
    <row r="34" spans="1:4" ht="30" x14ac:dyDescent="0.25">
      <c r="A34" s="6" t="s">
        <v>66</v>
      </c>
      <c r="B34" s="7">
        <v>149</v>
      </c>
      <c r="C34" s="7">
        <v>149</v>
      </c>
      <c r="D34" s="7">
        <v>0</v>
      </c>
    </row>
    <row r="35" spans="1:4" x14ac:dyDescent="0.25">
      <c r="A35" s="6" t="s">
        <v>56</v>
      </c>
      <c r="B35" s="7">
        <v>2</v>
      </c>
      <c r="C35" s="7">
        <v>2</v>
      </c>
      <c r="D35" s="7">
        <v>2</v>
      </c>
    </row>
    <row r="36" spans="1:4" x14ac:dyDescent="0.25">
      <c r="A36" s="6" t="s">
        <v>57</v>
      </c>
      <c r="B36" s="7">
        <v>1</v>
      </c>
      <c r="C36" s="7">
        <v>1</v>
      </c>
      <c r="D36" s="7">
        <v>1</v>
      </c>
    </row>
    <row r="37" spans="1:4" ht="21.75" customHeight="1" x14ac:dyDescent="0.25">
      <c r="A37" s="6" t="s">
        <v>58</v>
      </c>
      <c r="B37" s="7">
        <v>102</v>
      </c>
      <c r="C37" s="7">
        <v>51</v>
      </c>
      <c r="D37" s="7">
        <v>51</v>
      </c>
    </row>
    <row r="38" spans="1:4" ht="34.5" customHeight="1" x14ac:dyDescent="0.25">
      <c r="A38" s="6" t="s">
        <v>67</v>
      </c>
      <c r="B38" s="7">
        <v>1</v>
      </c>
      <c r="C38" s="7">
        <v>1</v>
      </c>
      <c r="D38" s="7">
        <v>1</v>
      </c>
    </row>
    <row r="39" spans="1:4" x14ac:dyDescent="0.25">
      <c r="A39" s="8" t="s">
        <v>50</v>
      </c>
      <c r="B39" s="8">
        <f>SUM(B29:B38)</f>
        <v>716</v>
      </c>
      <c r="C39" s="8">
        <f>SUM(C29:C38)</f>
        <v>440</v>
      </c>
      <c r="D39" s="8">
        <f>SUM(D29:D38)</f>
        <v>269</v>
      </c>
    </row>
    <row r="41" spans="1:4" x14ac:dyDescent="0.25">
      <c r="A41" s="14" t="s">
        <v>85</v>
      </c>
      <c r="B41" s="14"/>
      <c r="C41" s="14"/>
      <c r="D41" s="14"/>
    </row>
    <row r="43" spans="1:4" ht="35.25" customHeight="1" x14ac:dyDescent="0.25">
      <c r="A43" s="12" t="s">
        <v>81</v>
      </c>
      <c r="B43" s="20" t="s">
        <v>69</v>
      </c>
      <c r="C43" s="12" t="s">
        <v>74</v>
      </c>
      <c r="D43" s="20" t="s">
        <v>71</v>
      </c>
    </row>
    <row r="44" spans="1:4" x14ac:dyDescent="0.25">
      <c r="A44" s="12" t="s">
        <v>80</v>
      </c>
      <c r="B44" s="13">
        <f>B39/B13*100</f>
        <v>14.693207469731171</v>
      </c>
      <c r="C44" s="13">
        <f>C39/B13*100</f>
        <v>9.0293453724604973</v>
      </c>
      <c r="D44" s="13">
        <f>D39/B13*100</f>
        <v>5.5202134208906219</v>
      </c>
    </row>
  </sheetData>
  <mergeCells count="12">
    <mergeCell ref="A1:D1"/>
    <mergeCell ref="B8:C8"/>
    <mergeCell ref="B9:C9"/>
    <mergeCell ref="B4:C4"/>
    <mergeCell ref="B5:C5"/>
    <mergeCell ref="B6:C6"/>
    <mergeCell ref="B7:C7"/>
    <mergeCell ref="A41:D41"/>
    <mergeCell ref="A25:D25"/>
    <mergeCell ref="A11:D11"/>
    <mergeCell ref="B26:D26"/>
    <mergeCell ref="A3:D3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N2" sqref="N2"/>
    </sheetView>
  </sheetViews>
  <sheetFormatPr baseColWidth="10" defaultRowHeight="15" x14ac:dyDescent="0.25"/>
  <cols>
    <col min="1" max="1" width="29.28515625" customWidth="1"/>
    <col min="2" max="2" width="5.7109375" customWidth="1"/>
    <col min="3" max="3" width="6.5703125" customWidth="1"/>
    <col min="4" max="4" width="5.7109375" customWidth="1"/>
    <col min="5" max="5" width="6.5703125" customWidth="1"/>
    <col min="6" max="6" width="7.7109375" customWidth="1"/>
    <col min="7" max="7" width="9.7109375" customWidth="1"/>
    <col min="8" max="8" width="9" customWidth="1"/>
    <col min="9" max="9" width="10.5703125" customWidth="1"/>
    <col min="10" max="10" width="12.28515625" customWidth="1"/>
    <col min="11" max="11" width="20" customWidth="1"/>
  </cols>
  <sheetData>
    <row r="1" spans="1:11" x14ac:dyDescent="0.25">
      <c r="A1" s="14" t="s">
        <v>86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59.25" customHeight="1" x14ac:dyDescent="0.25">
      <c r="A2" s="18" t="s">
        <v>77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7"/>
      <c r="B3" s="9" t="s">
        <v>9</v>
      </c>
      <c r="C3" s="9" t="s">
        <v>10</v>
      </c>
      <c r="D3" s="9" t="s">
        <v>11</v>
      </c>
      <c r="E3" s="9" t="s">
        <v>12</v>
      </c>
      <c r="F3" s="9" t="s">
        <v>75</v>
      </c>
      <c r="G3" s="10" t="s">
        <v>76</v>
      </c>
      <c r="H3" s="10" t="s">
        <v>78</v>
      </c>
      <c r="I3" s="10" t="s">
        <v>52</v>
      </c>
      <c r="J3" s="10" t="s">
        <v>13</v>
      </c>
      <c r="K3" s="10" t="s">
        <v>51</v>
      </c>
    </row>
    <row r="4" spans="1:11" x14ac:dyDescent="0.25">
      <c r="A4" s="7" t="s">
        <v>14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f t="shared" ref="G4:G39" si="0">SUM(B4:F4)</f>
        <v>0</v>
      </c>
      <c r="H4" s="7">
        <v>19</v>
      </c>
      <c r="I4" s="11">
        <f t="shared" ref="I4:I39" si="1">(G4/$G$41)*100</f>
        <v>0</v>
      </c>
      <c r="J4" s="11">
        <f t="shared" ref="J4:J39" si="2">(H4/$H$41)*100</f>
        <v>0.38990355017443051</v>
      </c>
      <c r="K4" s="7" t="b">
        <f t="shared" ref="K4:K39" si="3">I4&gt;J4</f>
        <v>0</v>
      </c>
    </row>
    <row r="5" spans="1:11" x14ac:dyDescent="0.25">
      <c r="A5" s="7" t="s">
        <v>15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f t="shared" si="0"/>
        <v>0</v>
      </c>
      <c r="H5" s="7">
        <v>21</v>
      </c>
      <c r="I5" s="11">
        <f t="shared" si="1"/>
        <v>0</v>
      </c>
      <c r="J5" s="11">
        <f t="shared" si="2"/>
        <v>0.43094602914016011</v>
      </c>
      <c r="K5" s="7" t="b">
        <f t="shared" si="3"/>
        <v>0</v>
      </c>
    </row>
    <row r="6" spans="1:11" x14ac:dyDescent="0.25">
      <c r="A6" s="7" t="s">
        <v>16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7">
        <f t="shared" si="0"/>
        <v>0</v>
      </c>
      <c r="H6" s="7">
        <v>2</v>
      </c>
      <c r="I6" s="11">
        <f t="shared" si="1"/>
        <v>0</v>
      </c>
      <c r="J6" s="11">
        <f t="shared" si="2"/>
        <v>4.1042478965729531E-2</v>
      </c>
      <c r="K6" s="7" t="b">
        <f t="shared" si="3"/>
        <v>0</v>
      </c>
    </row>
    <row r="7" spans="1:11" x14ac:dyDescent="0.25">
      <c r="A7" s="7" t="s">
        <v>17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f t="shared" si="0"/>
        <v>0</v>
      </c>
      <c r="H7" s="7">
        <v>18</v>
      </c>
      <c r="I7" s="11">
        <f t="shared" si="1"/>
        <v>0</v>
      </c>
      <c r="J7" s="11">
        <f t="shared" si="2"/>
        <v>0.3693823106915658</v>
      </c>
      <c r="K7" s="7" t="b">
        <f t="shared" si="3"/>
        <v>0</v>
      </c>
    </row>
    <row r="8" spans="1:11" x14ac:dyDescent="0.25">
      <c r="A8" s="7" t="s">
        <v>18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7">
        <f t="shared" si="0"/>
        <v>0</v>
      </c>
      <c r="H8" s="7">
        <v>26</v>
      </c>
      <c r="I8" s="11">
        <f t="shared" si="1"/>
        <v>0</v>
      </c>
      <c r="J8" s="11">
        <f t="shared" si="2"/>
        <v>0.53355222655448398</v>
      </c>
      <c r="K8" s="7" t="b">
        <f t="shared" si="3"/>
        <v>0</v>
      </c>
    </row>
    <row r="9" spans="1:11" x14ac:dyDescent="0.25">
      <c r="A9" s="7" t="s">
        <v>19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f t="shared" si="0"/>
        <v>0</v>
      </c>
      <c r="H9" s="7">
        <v>12</v>
      </c>
      <c r="I9" s="11">
        <f t="shared" si="1"/>
        <v>0</v>
      </c>
      <c r="J9" s="11">
        <f t="shared" si="2"/>
        <v>0.24625487379437719</v>
      </c>
      <c r="K9" s="7" t="b">
        <f t="shared" si="3"/>
        <v>0</v>
      </c>
    </row>
    <row r="10" spans="1:11" x14ac:dyDescent="0.25">
      <c r="A10" s="7" t="s">
        <v>20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f t="shared" si="0"/>
        <v>0</v>
      </c>
      <c r="H10" s="7">
        <v>32</v>
      </c>
      <c r="I10" s="11">
        <f t="shared" si="1"/>
        <v>0</v>
      </c>
      <c r="J10" s="11">
        <f t="shared" si="2"/>
        <v>0.6566796634516725</v>
      </c>
      <c r="K10" s="7" t="b">
        <f t="shared" si="3"/>
        <v>0</v>
      </c>
    </row>
    <row r="11" spans="1:11" x14ac:dyDescent="0.25">
      <c r="A11" s="7" t="s">
        <v>21</v>
      </c>
      <c r="B11" s="7">
        <v>0</v>
      </c>
      <c r="C11" s="7">
        <v>1</v>
      </c>
      <c r="D11" s="7">
        <v>0</v>
      </c>
      <c r="E11" s="7">
        <v>0</v>
      </c>
      <c r="F11" s="7">
        <v>0</v>
      </c>
      <c r="G11" s="7">
        <f t="shared" si="0"/>
        <v>1</v>
      </c>
      <c r="H11" s="7">
        <v>64</v>
      </c>
      <c r="I11" s="11">
        <f t="shared" si="1"/>
        <v>0.40160642570281119</v>
      </c>
      <c r="J11" s="11">
        <f t="shared" si="2"/>
        <v>1.313359326903345</v>
      </c>
      <c r="K11" s="7" t="b">
        <f t="shared" si="3"/>
        <v>0</v>
      </c>
    </row>
    <row r="12" spans="1:11" x14ac:dyDescent="0.25">
      <c r="A12" s="7" t="s">
        <v>22</v>
      </c>
      <c r="B12" s="7">
        <v>0</v>
      </c>
      <c r="C12" s="7">
        <v>1</v>
      </c>
      <c r="D12" s="7">
        <v>0</v>
      </c>
      <c r="E12" s="7">
        <v>0</v>
      </c>
      <c r="F12" s="7">
        <v>0</v>
      </c>
      <c r="G12" s="7">
        <f t="shared" si="0"/>
        <v>1</v>
      </c>
      <c r="H12" s="7">
        <v>6</v>
      </c>
      <c r="I12" s="11">
        <f t="shared" si="1"/>
        <v>0.40160642570281119</v>
      </c>
      <c r="J12" s="11">
        <f t="shared" si="2"/>
        <v>0.12312743689718859</v>
      </c>
      <c r="K12" s="7" t="b">
        <f t="shared" si="3"/>
        <v>1</v>
      </c>
    </row>
    <row r="13" spans="1:11" x14ac:dyDescent="0.25">
      <c r="A13" s="7" t="s">
        <v>23</v>
      </c>
      <c r="B13" s="7">
        <v>0</v>
      </c>
      <c r="C13" s="7">
        <v>1</v>
      </c>
      <c r="D13" s="7">
        <v>0</v>
      </c>
      <c r="E13" s="7">
        <v>0</v>
      </c>
      <c r="F13" s="7">
        <v>0</v>
      </c>
      <c r="G13" s="7">
        <f t="shared" si="0"/>
        <v>1</v>
      </c>
      <c r="H13" s="7">
        <v>224</v>
      </c>
      <c r="I13" s="11">
        <f t="shared" si="1"/>
        <v>0.40160642570281119</v>
      </c>
      <c r="J13" s="11">
        <f t="shared" si="2"/>
        <v>4.5967576441617073</v>
      </c>
      <c r="K13" s="7" t="b">
        <f t="shared" si="3"/>
        <v>0</v>
      </c>
    </row>
    <row r="14" spans="1:11" x14ac:dyDescent="0.25">
      <c r="A14" s="7" t="s">
        <v>24</v>
      </c>
      <c r="B14" s="7">
        <v>0</v>
      </c>
      <c r="C14" s="7">
        <v>1</v>
      </c>
      <c r="D14" s="7">
        <v>0</v>
      </c>
      <c r="E14" s="7">
        <v>0</v>
      </c>
      <c r="F14" s="7">
        <v>1</v>
      </c>
      <c r="G14" s="7">
        <f t="shared" si="0"/>
        <v>2</v>
      </c>
      <c r="H14" s="7">
        <v>34</v>
      </c>
      <c r="I14" s="11">
        <f t="shared" si="1"/>
        <v>0.80321285140562237</v>
      </c>
      <c r="J14" s="11">
        <f t="shared" si="2"/>
        <v>0.69772214241740205</v>
      </c>
      <c r="K14" s="7" t="b">
        <f t="shared" si="3"/>
        <v>1</v>
      </c>
    </row>
    <row r="15" spans="1:11" x14ac:dyDescent="0.25">
      <c r="A15" s="7" t="s">
        <v>25</v>
      </c>
      <c r="B15" s="7">
        <v>1</v>
      </c>
      <c r="C15" s="7">
        <v>1</v>
      </c>
      <c r="D15" s="7">
        <v>0</v>
      </c>
      <c r="E15" s="7">
        <v>0</v>
      </c>
      <c r="F15" s="7">
        <v>0</v>
      </c>
      <c r="G15" s="7">
        <f t="shared" si="0"/>
        <v>2</v>
      </c>
      <c r="H15" s="7">
        <v>50</v>
      </c>
      <c r="I15" s="11">
        <f t="shared" si="1"/>
        <v>0.80321285140562237</v>
      </c>
      <c r="J15" s="11">
        <f t="shared" si="2"/>
        <v>1.0260619741432382</v>
      </c>
      <c r="K15" s="7" t="b">
        <f t="shared" si="3"/>
        <v>0</v>
      </c>
    </row>
    <row r="16" spans="1:11" x14ac:dyDescent="0.25">
      <c r="A16" s="7" t="s">
        <v>26</v>
      </c>
      <c r="B16" s="7">
        <v>0</v>
      </c>
      <c r="C16" s="7">
        <v>2</v>
      </c>
      <c r="D16" s="7">
        <v>0</v>
      </c>
      <c r="E16" s="7">
        <v>0</v>
      </c>
      <c r="F16" s="7">
        <v>0</v>
      </c>
      <c r="G16" s="7">
        <f t="shared" si="0"/>
        <v>2</v>
      </c>
      <c r="H16" s="7">
        <v>49</v>
      </c>
      <c r="I16" s="11">
        <f t="shared" si="1"/>
        <v>0.80321285140562237</v>
      </c>
      <c r="J16" s="11">
        <f t="shared" si="2"/>
        <v>1.0055407346603733</v>
      </c>
      <c r="K16" s="7" t="b">
        <f t="shared" si="3"/>
        <v>0</v>
      </c>
    </row>
    <row r="17" spans="1:11" x14ac:dyDescent="0.25">
      <c r="A17" s="7" t="s">
        <v>27</v>
      </c>
      <c r="B17" s="7">
        <v>1</v>
      </c>
      <c r="C17" s="7">
        <v>1</v>
      </c>
      <c r="D17" s="7">
        <v>0</v>
      </c>
      <c r="E17" s="7">
        <v>0</v>
      </c>
      <c r="F17" s="7">
        <v>0</v>
      </c>
      <c r="G17" s="7">
        <f t="shared" si="0"/>
        <v>2</v>
      </c>
      <c r="H17" s="7">
        <v>96</v>
      </c>
      <c r="I17" s="11">
        <f t="shared" si="1"/>
        <v>0.80321285140562237</v>
      </c>
      <c r="J17" s="11">
        <f t="shared" si="2"/>
        <v>1.9700389903550175</v>
      </c>
      <c r="K17" s="7" t="b">
        <f t="shared" si="3"/>
        <v>0</v>
      </c>
    </row>
    <row r="18" spans="1:11" x14ac:dyDescent="0.25">
      <c r="A18" s="7" t="s">
        <v>28</v>
      </c>
      <c r="B18" s="7">
        <v>0</v>
      </c>
      <c r="C18" s="7">
        <v>1</v>
      </c>
      <c r="D18" s="7">
        <v>0</v>
      </c>
      <c r="E18" s="7">
        <v>0</v>
      </c>
      <c r="F18" s="7">
        <v>1</v>
      </c>
      <c r="G18" s="7">
        <f t="shared" si="0"/>
        <v>2</v>
      </c>
      <c r="H18" s="7">
        <v>139</v>
      </c>
      <c r="I18" s="11">
        <f t="shared" si="1"/>
        <v>0.80321285140562237</v>
      </c>
      <c r="J18" s="11">
        <f t="shared" si="2"/>
        <v>2.8524522881182022</v>
      </c>
      <c r="K18" s="7" t="b">
        <f t="shared" si="3"/>
        <v>0</v>
      </c>
    </row>
    <row r="19" spans="1:11" x14ac:dyDescent="0.25">
      <c r="A19" s="7" t="s">
        <v>29</v>
      </c>
      <c r="B19" s="7">
        <v>1</v>
      </c>
      <c r="C19" s="7">
        <v>2</v>
      </c>
      <c r="D19" s="7">
        <v>0</v>
      </c>
      <c r="E19" s="7">
        <v>0</v>
      </c>
      <c r="F19" s="7">
        <v>0</v>
      </c>
      <c r="G19" s="7">
        <f t="shared" si="0"/>
        <v>3</v>
      </c>
      <c r="H19" s="7">
        <v>28</v>
      </c>
      <c r="I19" s="11">
        <f t="shared" si="1"/>
        <v>1.2048192771084338</v>
      </c>
      <c r="J19" s="11">
        <f t="shared" si="2"/>
        <v>0.57459470552021341</v>
      </c>
      <c r="K19" s="7" t="b">
        <f t="shared" si="3"/>
        <v>1</v>
      </c>
    </row>
    <row r="20" spans="1:11" x14ac:dyDescent="0.25">
      <c r="A20" s="7" t="s">
        <v>30</v>
      </c>
      <c r="B20" s="7">
        <v>0</v>
      </c>
      <c r="C20" s="7">
        <v>3</v>
      </c>
      <c r="D20" s="7">
        <v>0</v>
      </c>
      <c r="E20" s="7">
        <v>0</v>
      </c>
      <c r="F20" s="7">
        <v>0</v>
      </c>
      <c r="G20" s="7">
        <f t="shared" si="0"/>
        <v>3</v>
      </c>
      <c r="H20" s="7">
        <v>83</v>
      </c>
      <c r="I20" s="11">
        <f t="shared" si="1"/>
        <v>1.2048192771084338</v>
      </c>
      <c r="J20" s="11">
        <f t="shared" si="2"/>
        <v>1.7032628770777756</v>
      </c>
      <c r="K20" s="7" t="b">
        <f t="shared" si="3"/>
        <v>0</v>
      </c>
    </row>
    <row r="21" spans="1:11" x14ac:dyDescent="0.25">
      <c r="A21" s="7" t="s">
        <v>31</v>
      </c>
      <c r="B21" s="7">
        <v>0</v>
      </c>
      <c r="C21" s="7">
        <v>2</v>
      </c>
      <c r="D21" s="7">
        <v>0</v>
      </c>
      <c r="E21" s="7">
        <v>0</v>
      </c>
      <c r="F21" s="7">
        <v>1</v>
      </c>
      <c r="G21" s="7">
        <f t="shared" si="0"/>
        <v>3</v>
      </c>
      <c r="H21" s="7">
        <v>75</v>
      </c>
      <c r="I21" s="11">
        <f t="shared" si="1"/>
        <v>1.2048192771084338</v>
      </c>
      <c r="J21" s="11">
        <f t="shared" si="2"/>
        <v>1.5390929612148574</v>
      </c>
      <c r="K21" s="7" t="b">
        <f t="shared" si="3"/>
        <v>0</v>
      </c>
    </row>
    <row r="22" spans="1:11" x14ac:dyDescent="0.25">
      <c r="A22" s="7" t="s">
        <v>32</v>
      </c>
      <c r="B22" s="7">
        <v>0</v>
      </c>
      <c r="C22" s="7">
        <v>4</v>
      </c>
      <c r="D22" s="7">
        <v>0</v>
      </c>
      <c r="E22" s="7">
        <v>0</v>
      </c>
      <c r="F22" s="7">
        <v>0</v>
      </c>
      <c r="G22" s="7">
        <f t="shared" si="0"/>
        <v>4</v>
      </c>
      <c r="H22" s="7">
        <v>74</v>
      </c>
      <c r="I22" s="11">
        <f t="shared" si="1"/>
        <v>1.6064257028112447</v>
      </c>
      <c r="J22" s="11">
        <f t="shared" si="2"/>
        <v>1.5185717217319925</v>
      </c>
      <c r="K22" s="7" t="b">
        <f t="shared" si="3"/>
        <v>1</v>
      </c>
    </row>
    <row r="23" spans="1:11" x14ac:dyDescent="0.25">
      <c r="A23" s="7" t="s">
        <v>33</v>
      </c>
      <c r="B23" s="7">
        <v>0</v>
      </c>
      <c r="C23" s="7">
        <v>1</v>
      </c>
      <c r="D23" s="7">
        <v>0</v>
      </c>
      <c r="E23" s="7">
        <v>0</v>
      </c>
      <c r="F23" s="7">
        <v>3</v>
      </c>
      <c r="G23" s="7">
        <f t="shared" si="0"/>
        <v>4</v>
      </c>
      <c r="H23" s="7">
        <v>99</v>
      </c>
      <c r="I23" s="11">
        <f t="shared" si="1"/>
        <v>1.6064257028112447</v>
      </c>
      <c r="J23" s="11">
        <f t="shared" si="2"/>
        <v>2.0316027088036117</v>
      </c>
      <c r="K23" s="7" t="b">
        <f t="shared" si="3"/>
        <v>0</v>
      </c>
    </row>
    <row r="24" spans="1:11" x14ac:dyDescent="0.25">
      <c r="A24" s="7" t="s">
        <v>34</v>
      </c>
      <c r="B24" s="7">
        <v>0</v>
      </c>
      <c r="C24" s="7">
        <v>2</v>
      </c>
      <c r="D24" s="7">
        <v>1</v>
      </c>
      <c r="E24" s="7">
        <v>0</v>
      </c>
      <c r="F24" s="7">
        <v>1</v>
      </c>
      <c r="G24" s="7">
        <f t="shared" si="0"/>
        <v>4</v>
      </c>
      <c r="H24" s="7">
        <v>90</v>
      </c>
      <c r="I24" s="11">
        <f t="shared" si="1"/>
        <v>1.6064257028112447</v>
      </c>
      <c r="J24" s="11">
        <f t="shared" si="2"/>
        <v>1.8469115534578289</v>
      </c>
      <c r="K24" s="7" t="b">
        <f t="shared" si="3"/>
        <v>0</v>
      </c>
    </row>
    <row r="25" spans="1:11" x14ac:dyDescent="0.25">
      <c r="A25" s="7" t="s">
        <v>35</v>
      </c>
      <c r="B25" s="7">
        <v>1</v>
      </c>
      <c r="C25" s="7">
        <v>3</v>
      </c>
      <c r="D25" s="7">
        <v>0</v>
      </c>
      <c r="E25" s="7">
        <v>0</v>
      </c>
      <c r="F25" s="7">
        <v>1</v>
      </c>
      <c r="G25" s="7">
        <f t="shared" si="0"/>
        <v>5</v>
      </c>
      <c r="H25" s="7">
        <v>69</v>
      </c>
      <c r="I25" s="11">
        <f t="shared" si="1"/>
        <v>2.0080321285140563</v>
      </c>
      <c r="J25" s="11">
        <f t="shared" si="2"/>
        <v>1.4159655243176688</v>
      </c>
      <c r="K25" s="7" t="b">
        <f t="shared" si="3"/>
        <v>1</v>
      </c>
    </row>
    <row r="26" spans="1:11" x14ac:dyDescent="0.25">
      <c r="A26" s="7" t="s">
        <v>36</v>
      </c>
      <c r="B26" s="7">
        <v>1</v>
      </c>
      <c r="C26" s="7">
        <v>1</v>
      </c>
      <c r="D26" s="7">
        <v>0</v>
      </c>
      <c r="E26" s="7">
        <v>0</v>
      </c>
      <c r="F26" s="7">
        <v>3</v>
      </c>
      <c r="G26" s="7">
        <f t="shared" si="0"/>
        <v>5</v>
      </c>
      <c r="H26" s="7">
        <v>92</v>
      </c>
      <c r="I26" s="11">
        <f t="shared" si="1"/>
        <v>2.0080321285140563</v>
      </c>
      <c r="J26" s="11">
        <f t="shared" si="2"/>
        <v>1.8879540324235582</v>
      </c>
      <c r="K26" s="7" t="b">
        <f t="shared" si="3"/>
        <v>1</v>
      </c>
    </row>
    <row r="27" spans="1:11" x14ac:dyDescent="0.25">
      <c r="A27" s="7" t="s">
        <v>37</v>
      </c>
      <c r="B27" s="7">
        <v>2</v>
      </c>
      <c r="C27" s="7">
        <v>2</v>
      </c>
      <c r="D27" s="7">
        <v>1</v>
      </c>
      <c r="E27" s="7">
        <v>0</v>
      </c>
      <c r="F27" s="7">
        <v>1</v>
      </c>
      <c r="G27" s="7">
        <f t="shared" si="0"/>
        <v>6</v>
      </c>
      <c r="H27" s="7">
        <v>59</v>
      </c>
      <c r="I27" s="11">
        <f t="shared" si="1"/>
        <v>2.4096385542168677</v>
      </c>
      <c r="J27" s="11">
        <f t="shared" si="2"/>
        <v>1.210753129489021</v>
      </c>
      <c r="K27" s="7" t="b">
        <f t="shared" si="3"/>
        <v>1</v>
      </c>
    </row>
    <row r="28" spans="1:11" x14ac:dyDescent="0.25">
      <c r="A28" s="7" t="s">
        <v>38</v>
      </c>
      <c r="B28" s="7">
        <v>0</v>
      </c>
      <c r="C28" s="7">
        <v>5</v>
      </c>
      <c r="D28" s="7">
        <v>0</v>
      </c>
      <c r="E28" s="7">
        <v>0</v>
      </c>
      <c r="F28" s="7">
        <v>1</v>
      </c>
      <c r="G28" s="7">
        <f t="shared" si="0"/>
        <v>6</v>
      </c>
      <c r="H28" s="7">
        <v>181</v>
      </c>
      <c r="I28" s="11">
        <f t="shared" si="1"/>
        <v>2.4096385542168677</v>
      </c>
      <c r="J28" s="11">
        <f t="shared" si="2"/>
        <v>3.7143443463985224</v>
      </c>
      <c r="K28" s="7" t="b">
        <f t="shared" si="3"/>
        <v>0</v>
      </c>
    </row>
    <row r="29" spans="1:11" x14ac:dyDescent="0.25">
      <c r="A29" s="7" t="s">
        <v>39</v>
      </c>
      <c r="B29" s="7">
        <v>2</v>
      </c>
      <c r="C29" s="7">
        <v>3</v>
      </c>
      <c r="D29" s="7">
        <v>1</v>
      </c>
      <c r="E29" s="7">
        <v>0</v>
      </c>
      <c r="F29" s="7">
        <v>2</v>
      </c>
      <c r="G29" s="7">
        <f t="shared" si="0"/>
        <v>8</v>
      </c>
      <c r="H29" s="7">
        <v>177</v>
      </c>
      <c r="I29" s="11">
        <f t="shared" si="1"/>
        <v>3.2128514056224895</v>
      </c>
      <c r="J29" s="11">
        <f t="shared" si="2"/>
        <v>3.6322593884670638</v>
      </c>
      <c r="K29" s="7" t="b">
        <f t="shared" si="3"/>
        <v>0</v>
      </c>
    </row>
    <row r="30" spans="1:11" x14ac:dyDescent="0.25">
      <c r="A30" s="7" t="s">
        <v>40</v>
      </c>
      <c r="B30" s="7">
        <v>3</v>
      </c>
      <c r="C30" s="7">
        <v>4</v>
      </c>
      <c r="D30" s="7">
        <v>0</v>
      </c>
      <c r="E30" s="7">
        <v>0</v>
      </c>
      <c r="F30" s="7">
        <v>2</v>
      </c>
      <c r="G30" s="7">
        <f t="shared" si="0"/>
        <v>9</v>
      </c>
      <c r="H30" s="7">
        <v>220</v>
      </c>
      <c r="I30" s="11">
        <f t="shared" si="1"/>
        <v>3.6144578313253009</v>
      </c>
      <c r="J30" s="11">
        <f t="shared" si="2"/>
        <v>4.5146726862302486</v>
      </c>
      <c r="K30" s="7" t="b">
        <f t="shared" si="3"/>
        <v>0</v>
      </c>
    </row>
    <row r="31" spans="1:11" x14ac:dyDescent="0.25">
      <c r="A31" s="7" t="s">
        <v>41</v>
      </c>
      <c r="B31" s="7">
        <v>2</v>
      </c>
      <c r="C31" s="7">
        <v>8</v>
      </c>
      <c r="D31" s="7">
        <v>0</v>
      </c>
      <c r="E31" s="7">
        <v>0</v>
      </c>
      <c r="F31" s="7">
        <v>0</v>
      </c>
      <c r="G31" s="7">
        <f t="shared" si="0"/>
        <v>10</v>
      </c>
      <c r="H31" s="7">
        <v>70</v>
      </c>
      <c r="I31" s="11">
        <f t="shared" si="1"/>
        <v>4.0160642570281126</v>
      </c>
      <c r="J31" s="11">
        <f t="shared" si="2"/>
        <v>1.4364867638005336</v>
      </c>
      <c r="K31" s="7" t="b">
        <f t="shared" si="3"/>
        <v>1</v>
      </c>
    </row>
    <row r="32" spans="1:11" x14ac:dyDescent="0.25">
      <c r="A32" s="7" t="s">
        <v>42</v>
      </c>
      <c r="B32" s="7">
        <v>0</v>
      </c>
      <c r="C32" s="7">
        <v>6</v>
      </c>
      <c r="D32" s="7">
        <v>1</v>
      </c>
      <c r="E32" s="7">
        <v>1</v>
      </c>
      <c r="F32" s="7">
        <v>2</v>
      </c>
      <c r="G32" s="7">
        <f t="shared" si="0"/>
        <v>10</v>
      </c>
      <c r="H32" s="7">
        <v>61</v>
      </c>
      <c r="I32" s="11">
        <f t="shared" si="1"/>
        <v>4.0160642570281126</v>
      </c>
      <c r="J32" s="11">
        <f t="shared" si="2"/>
        <v>1.2517956084547506</v>
      </c>
      <c r="K32" s="7" t="b">
        <f t="shared" si="3"/>
        <v>1</v>
      </c>
    </row>
    <row r="33" spans="1:11" x14ac:dyDescent="0.25">
      <c r="A33" s="7" t="s">
        <v>43</v>
      </c>
      <c r="B33" s="7">
        <v>3</v>
      </c>
      <c r="C33" s="7">
        <v>4</v>
      </c>
      <c r="D33" s="7">
        <v>0</v>
      </c>
      <c r="E33" s="7">
        <v>0</v>
      </c>
      <c r="F33" s="7">
        <v>4</v>
      </c>
      <c r="G33" s="7">
        <f t="shared" si="0"/>
        <v>11</v>
      </c>
      <c r="H33" s="7">
        <v>217</v>
      </c>
      <c r="I33" s="11">
        <f t="shared" si="1"/>
        <v>4.4176706827309236</v>
      </c>
      <c r="J33" s="11">
        <f t="shared" si="2"/>
        <v>4.4531089677816542</v>
      </c>
      <c r="K33" s="7" t="b">
        <f t="shared" si="3"/>
        <v>0</v>
      </c>
    </row>
    <row r="34" spans="1:11" x14ac:dyDescent="0.25">
      <c r="A34" s="7" t="s">
        <v>44</v>
      </c>
      <c r="B34" s="7">
        <v>5</v>
      </c>
      <c r="C34" s="7">
        <v>7</v>
      </c>
      <c r="D34" s="7">
        <v>1</v>
      </c>
      <c r="E34" s="7">
        <v>0</v>
      </c>
      <c r="F34" s="7">
        <v>0</v>
      </c>
      <c r="G34" s="7">
        <f t="shared" si="0"/>
        <v>13</v>
      </c>
      <c r="H34" s="7">
        <v>174</v>
      </c>
      <c r="I34" s="11">
        <f t="shared" si="1"/>
        <v>5.2208835341365463</v>
      </c>
      <c r="J34" s="11">
        <f t="shared" si="2"/>
        <v>3.5706956700184693</v>
      </c>
      <c r="K34" s="7" t="b">
        <f t="shared" si="3"/>
        <v>1</v>
      </c>
    </row>
    <row r="35" spans="1:11" x14ac:dyDescent="0.25">
      <c r="A35" s="7" t="s">
        <v>45</v>
      </c>
      <c r="B35" s="7">
        <v>1</v>
      </c>
      <c r="C35" s="7">
        <v>13</v>
      </c>
      <c r="D35" s="7">
        <v>0</v>
      </c>
      <c r="E35" s="7">
        <v>0</v>
      </c>
      <c r="F35" s="7">
        <v>1</v>
      </c>
      <c r="G35" s="7">
        <f t="shared" si="0"/>
        <v>15</v>
      </c>
      <c r="H35" s="7">
        <v>295</v>
      </c>
      <c r="I35" s="11">
        <f t="shared" si="1"/>
        <v>6.024096385542169</v>
      </c>
      <c r="J35" s="11">
        <f t="shared" si="2"/>
        <v>6.0537656474451058</v>
      </c>
      <c r="K35" s="7" t="b">
        <f t="shared" si="3"/>
        <v>0</v>
      </c>
    </row>
    <row r="36" spans="1:11" x14ac:dyDescent="0.25">
      <c r="A36" s="7" t="s">
        <v>46</v>
      </c>
      <c r="B36" s="7">
        <v>0</v>
      </c>
      <c r="C36" s="7">
        <v>13</v>
      </c>
      <c r="D36" s="7">
        <v>1</v>
      </c>
      <c r="E36" s="7">
        <v>0</v>
      </c>
      <c r="F36" s="7">
        <v>2</v>
      </c>
      <c r="G36" s="7">
        <f t="shared" si="0"/>
        <v>16</v>
      </c>
      <c r="H36" s="7">
        <v>57</v>
      </c>
      <c r="I36" s="11">
        <f t="shared" si="1"/>
        <v>6.425702811244979</v>
      </c>
      <c r="J36" s="11">
        <f t="shared" si="2"/>
        <v>1.1697106505232917</v>
      </c>
      <c r="K36" s="7" t="b">
        <f t="shared" si="3"/>
        <v>1</v>
      </c>
    </row>
    <row r="37" spans="1:11" x14ac:dyDescent="0.25">
      <c r="A37" s="7" t="s">
        <v>47</v>
      </c>
      <c r="B37" s="7">
        <v>2</v>
      </c>
      <c r="C37" s="7">
        <v>11</v>
      </c>
      <c r="D37" s="7">
        <v>3</v>
      </c>
      <c r="E37" s="7">
        <v>0</v>
      </c>
      <c r="F37" s="7">
        <v>2</v>
      </c>
      <c r="G37" s="7">
        <f t="shared" si="0"/>
        <v>18</v>
      </c>
      <c r="H37" s="7">
        <v>196</v>
      </c>
      <c r="I37" s="11">
        <f t="shared" si="1"/>
        <v>7.2289156626506017</v>
      </c>
      <c r="J37" s="11">
        <f t="shared" si="2"/>
        <v>4.0221629386414932</v>
      </c>
      <c r="K37" s="7" t="b">
        <f t="shared" si="3"/>
        <v>1</v>
      </c>
    </row>
    <row r="38" spans="1:11" x14ac:dyDescent="0.25">
      <c r="A38" s="7" t="s">
        <v>48</v>
      </c>
      <c r="B38" s="7">
        <v>4</v>
      </c>
      <c r="C38" s="7">
        <v>5</v>
      </c>
      <c r="D38" s="7">
        <v>2</v>
      </c>
      <c r="E38" s="7">
        <v>0</v>
      </c>
      <c r="F38" s="7">
        <v>12</v>
      </c>
      <c r="G38" s="7">
        <f t="shared" si="0"/>
        <v>23</v>
      </c>
      <c r="H38" s="7">
        <v>938</v>
      </c>
      <c r="I38" s="11">
        <f t="shared" si="1"/>
        <v>9.236947791164658</v>
      </c>
      <c r="J38" s="11">
        <f t="shared" si="2"/>
        <v>19.248922634927148</v>
      </c>
      <c r="K38" s="7" t="b">
        <f t="shared" si="3"/>
        <v>0</v>
      </c>
    </row>
    <row r="39" spans="1:11" x14ac:dyDescent="0.25">
      <c r="A39" s="7" t="s">
        <v>49</v>
      </c>
      <c r="B39" s="7">
        <v>22</v>
      </c>
      <c r="C39" s="7">
        <v>20</v>
      </c>
      <c r="D39" s="7">
        <v>2</v>
      </c>
      <c r="E39" s="7">
        <v>1</v>
      </c>
      <c r="F39" s="7">
        <v>15</v>
      </c>
      <c r="G39" s="7">
        <f t="shared" si="0"/>
        <v>60</v>
      </c>
      <c r="H39" s="7">
        <v>826</v>
      </c>
      <c r="I39" s="11">
        <f t="shared" si="1"/>
        <v>24.096385542168676</v>
      </c>
      <c r="J39" s="11">
        <f t="shared" si="2"/>
        <v>16.950543812846298</v>
      </c>
      <c r="K39" s="7" t="b">
        <f t="shared" si="3"/>
        <v>1</v>
      </c>
    </row>
    <row r="41" spans="1:11" x14ac:dyDescent="0.25">
      <c r="A41" s="7" t="s">
        <v>50</v>
      </c>
      <c r="B41" s="7">
        <f>SUM(B4:B40)</f>
        <v>51</v>
      </c>
      <c r="C41" s="7">
        <f>SUM(C4:C40)</f>
        <v>128</v>
      </c>
      <c r="D41" s="7">
        <f>SUM(D4:D40)</f>
        <v>13</v>
      </c>
      <c r="E41" s="7">
        <f>SUM(E4:E40)</f>
        <v>2</v>
      </c>
      <c r="F41" s="7">
        <f>SUM(F5:F39)</f>
        <v>55</v>
      </c>
      <c r="G41" s="7">
        <f>SUM(G5:G39)</f>
        <v>249</v>
      </c>
      <c r="H41" s="7">
        <f>SUM(H4:H39)</f>
        <v>4873</v>
      </c>
      <c r="J41" s="1"/>
    </row>
    <row r="43" spans="1:11" ht="30" customHeight="1" x14ac:dyDescent="0.25">
      <c r="A43" s="19" t="s">
        <v>79</v>
      </c>
      <c r="B43" s="19"/>
      <c r="C43" s="19"/>
      <c r="D43" s="19"/>
      <c r="E43" s="19"/>
      <c r="F43" s="19"/>
      <c r="G43" s="12">
        <f>COUNTIF(K4:K39, TRUE)</f>
        <v>13</v>
      </c>
    </row>
    <row r="44" spans="1:11" x14ac:dyDescent="0.25">
      <c r="A44" s="19" t="s">
        <v>62</v>
      </c>
      <c r="B44" s="19"/>
      <c r="C44" s="19"/>
      <c r="D44" s="19"/>
      <c r="E44" s="19"/>
      <c r="F44" s="19"/>
      <c r="G44" s="12">
        <f>13*100/36</f>
        <v>36.111111111111114</v>
      </c>
    </row>
  </sheetData>
  <mergeCells count="4">
    <mergeCell ref="A2:K2"/>
    <mergeCell ref="A1:K1"/>
    <mergeCell ref="A43:F43"/>
    <mergeCell ref="A44:F44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Occurrences CA</vt:lpstr>
      <vt:lpstr>Répartition CA</vt:lpstr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Gabriel Stettler</cp:lastModifiedBy>
  <cp:lastPrinted>2025-03-01T21:49:45Z</cp:lastPrinted>
  <dcterms:created xsi:type="dcterms:W3CDTF">2021-06-10T13:44:06Z</dcterms:created>
  <dcterms:modified xsi:type="dcterms:W3CDTF">2025-03-02T20:29:35Z</dcterms:modified>
</cp:coreProperties>
</file>