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fmsbr-my.sharepoint.com/personal/mauricio_kubo_ufms_br/Documents/Universidade/UFGD/PPGagronegócios/lethicia/Submissao/Land use Policy/dataset_Lethicia_Dorce/"/>
    </mc:Choice>
  </mc:AlternateContent>
  <xr:revisionPtr revIDLastSave="795" documentId="8_{800BD6EC-6D32-4D04-90CE-B8A85534A546}" xr6:coauthVersionLast="47" xr6:coauthVersionMax="47" xr10:uidLastSave="{1C4DC4A2-98D0-4DAF-A94E-4DA1A87EBEB2}"/>
  <bookViews>
    <workbookView xWindow="-108" yWindow="-108" windowWidth="23256" windowHeight="12456" tabRatio="778" firstSheet="4" activeTab="7" xr2:uid="{BC8F0714-2897-4633-B8A6-46942EFD6070}"/>
  </bookViews>
  <sheets>
    <sheet name="Goiaba_tendencia_geometrica" sheetId="2" r:id="rId1"/>
    <sheet name="Goiaba_extrapolacao_tendencia" sheetId="1" r:id="rId2"/>
    <sheet name="Laranja_tendencia_geometrica" sheetId="3" r:id="rId3"/>
    <sheet name="Laranja_extrapolacao_tendencia" sheetId="4" r:id="rId4"/>
    <sheet name="Limao_tendencia_geometrica" sheetId="5" r:id="rId5"/>
    <sheet name="Limao_extrapolacao_tendencia" sheetId="6" r:id="rId6"/>
    <sheet name="manga_tendencia_geometrica" sheetId="9" r:id="rId7"/>
    <sheet name="manga_extrapolacao_tendencia" sheetId="10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6" l="1"/>
  <c r="C63" i="10"/>
  <c r="C64" i="10" s="1"/>
  <c r="C65" i="10" s="1"/>
  <c r="C66" i="10" s="1"/>
  <c r="C67" i="10" s="1"/>
  <c r="R3" i="10"/>
  <c r="Q14" i="10"/>
  <c r="C62" i="10"/>
  <c r="D67" i="10"/>
  <c r="D66" i="10"/>
  <c r="D65" i="10"/>
  <c r="D64" i="10"/>
  <c r="D63" i="10"/>
  <c r="D62" i="10"/>
  <c r="D61" i="10"/>
  <c r="C61" i="10"/>
  <c r="E61" i="10" s="1"/>
  <c r="R8" i="10" s="1"/>
  <c r="D60" i="10"/>
  <c r="C60" i="10"/>
  <c r="E60" i="10" s="1"/>
  <c r="R7" i="10" s="1"/>
  <c r="D59" i="10"/>
  <c r="C59" i="10"/>
  <c r="D58" i="10"/>
  <c r="C58" i="10"/>
  <c r="E58" i="10" s="1"/>
  <c r="R5" i="10" s="1"/>
  <c r="D57" i="10"/>
  <c r="C57" i="10"/>
  <c r="E57" i="10" s="1"/>
  <c r="R4" i="10" s="1"/>
  <c r="D56" i="10"/>
  <c r="C56" i="10"/>
  <c r="E56" i="10" s="1"/>
  <c r="D55" i="10"/>
  <c r="C55" i="10"/>
  <c r="D54" i="10"/>
  <c r="C54" i="10"/>
  <c r="E54" i="10" s="1"/>
  <c r="Q13" i="10" s="1"/>
  <c r="D53" i="10"/>
  <c r="C53" i="10"/>
  <c r="E53" i="10" s="1"/>
  <c r="Q12" i="10" s="1"/>
  <c r="E52" i="10"/>
  <c r="Q11" i="10" s="1"/>
  <c r="D52" i="10"/>
  <c r="C52" i="10"/>
  <c r="D51" i="10"/>
  <c r="C51" i="10"/>
  <c r="D50" i="10"/>
  <c r="C50" i="10"/>
  <c r="E50" i="10" s="1"/>
  <c r="Q9" i="10" s="1"/>
  <c r="D49" i="10"/>
  <c r="C49" i="10"/>
  <c r="E49" i="10" s="1"/>
  <c r="Q8" i="10" s="1"/>
  <c r="E48" i="10"/>
  <c r="Q7" i="10" s="1"/>
  <c r="D48" i="10"/>
  <c r="C48" i="10"/>
  <c r="D47" i="10"/>
  <c r="C47" i="10"/>
  <c r="D46" i="10"/>
  <c r="C46" i="10"/>
  <c r="E46" i="10" s="1"/>
  <c r="Q5" i="10" s="1"/>
  <c r="D45" i="10"/>
  <c r="C45" i="10"/>
  <c r="E45" i="10" s="1"/>
  <c r="Q4" i="10" s="1"/>
  <c r="D44" i="10"/>
  <c r="C44" i="10"/>
  <c r="E44" i="10" s="1"/>
  <c r="Q3" i="10" s="1"/>
  <c r="D43" i="10"/>
  <c r="C43" i="10"/>
  <c r="D42" i="10"/>
  <c r="C42" i="10"/>
  <c r="E42" i="10" s="1"/>
  <c r="P13" i="10" s="1"/>
  <c r="D41" i="10"/>
  <c r="C41" i="10"/>
  <c r="E41" i="10" s="1"/>
  <c r="P12" i="10" s="1"/>
  <c r="D40" i="10"/>
  <c r="C40" i="10"/>
  <c r="E40" i="10" s="1"/>
  <c r="P11" i="10" s="1"/>
  <c r="D39" i="10"/>
  <c r="C39" i="10"/>
  <c r="D38" i="10"/>
  <c r="C38" i="10"/>
  <c r="E38" i="10" s="1"/>
  <c r="P9" i="10" s="1"/>
  <c r="D37" i="10"/>
  <c r="C37" i="10"/>
  <c r="E37" i="10" s="1"/>
  <c r="P8" i="10" s="1"/>
  <c r="E36" i="10"/>
  <c r="D36" i="10"/>
  <c r="C36" i="10"/>
  <c r="D35" i="10"/>
  <c r="C35" i="10"/>
  <c r="D34" i="10"/>
  <c r="C34" i="10"/>
  <c r="E34" i="10" s="1"/>
  <c r="P5" i="10" s="1"/>
  <c r="D33" i="10"/>
  <c r="C33" i="10"/>
  <c r="E33" i="10" s="1"/>
  <c r="P4" i="10" s="1"/>
  <c r="E32" i="10"/>
  <c r="P3" i="10" s="1"/>
  <c r="D32" i="10"/>
  <c r="C32" i="10"/>
  <c r="D31" i="10"/>
  <c r="C31" i="10"/>
  <c r="D30" i="10"/>
  <c r="C30" i="10"/>
  <c r="E30" i="10" s="1"/>
  <c r="O13" i="10" s="1"/>
  <c r="D29" i="10"/>
  <c r="C29" i="10"/>
  <c r="E29" i="10" s="1"/>
  <c r="O12" i="10" s="1"/>
  <c r="D28" i="10"/>
  <c r="C28" i="10"/>
  <c r="E28" i="10" s="1"/>
  <c r="O11" i="10" s="1"/>
  <c r="D27" i="10"/>
  <c r="C27" i="10"/>
  <c r="D26" i="10"/>
  <c r="C26" i="10"/>
  <c r="E26" i="10" s="1"/>
  <c r="O9" i="10" s="1"/>
  <c r="D25" i="10"/>
  <c r="C25" i="10"/>
  <c r="E25" i="10" s="1"/>
  <c r="O8" i="10" s="1"/>
  <c r="D24" i="10"/>
  <c r="C24" i="10"/>
  <c r="E24" i="10" s="1"/>
  <c r="O7" i="10" s="1"/>
  <c r="D23" i="10"/>
  <c r="C23" i="10"/>
  <c r="D22" i="10"/>
  <c r="C22" i="10"/>
  <c r="E22" i="10" s="1"/>
  <c r="O5" i="10" s="1"/>
  <c r="D21" i="10"/>
  <c r="C21" i="10"/>
  <c r="E21" i="10" s="1"/>
  <c r="O4" i="10" s="1"/>
  <c r="E20" i="10"/>
  <c r="O3" i="10" s="1"/>
  <c r="D20" i="10"/>
  <c r="C20" i="10"/>
  <c r="D19" i="10"/>
  <c r="C19" i="10"/>
  <c r="D18" i="10"/>
  <c r="C18" i="10"/>
  <c r="E18" i="10" s="1"/>
  <c r="N13" i="10" s="1"/>
  <c r="D17" i="10"/>
  <c r="C17" i="10"/>
  <c r="E17" i="10" s="1"/>
  <c r="N12" i="10" s="1"/>
  <c r="E16" i="10"/>
  <c r="N11" i="10" s="1"/>
  <c r="D16" i="10"/>
  <c r="C16" i="10"/>
  <c r="D15" i="10"/>
  <c r="C15" i="10"/>
  <c r="D14" i="10"/>
  <c r="C14" i="10"/>
  <c r="E13" i="10"/>
  <c r="N8" i="10" s="1"/>
  <c r="D13" i="10"/>
  <c r="C13" i="10"/>
  <c r="D12" i="10"/>
  <c r="C12" i="10"/>
  <c r="E12" i="10" s="1"/>
  <c r="N7" i="10" s="1"/>
  <c r="D11" i="10"/>
  <c r="C11" i="10"/>
  <c r="E11" i="10" s="1"/>
  <c r="N6" i="10" s="1"/>
  <c r="D10" i="10"/>
  <c r="C10" i="10"/>
  <c r="E9" i="10"/>
  <c r="D9" i="10"/>
  <c r="C9" i="10"/>
  <c r="E8" i="10"/>
  <c r="N3" i="10" s="1"/>
  <c r="D8" i="10"/>
  <c r="C8" i="10"/>
  <c r="P7" i="10"/>
  <c r="N4" i="10"/>
  <c r="C67" i="9"/>
  <c r="C66" i="9"/>
  <c r="C65" i="9"/>
  <c r="C64" i="9"/>
  <c r="C63" i="9"/>
  <c r="C62" i="9"/>
  <c r="C61" i="9"/>
  <c r="C60" i="9"/>
  <c r="C59" i="9"/>
  <c r="C58" i="9"/>
  <c r="C57" i="9"/>
  <c r="C56" i="9"/>
  <c r="C55" i="9"/>
  <c r="C54" i="9"/>
  <c r="C53" i="9"/>
  <c r="C52" i="9"/>
  <c r="C51" i="9"/>
  <c r="C50" i="9"/>
  <c r="C49" i="9"/>
  <c r="C48" i="9"/>
  <c r="C47" i="9"/>
  <c r="C46" i="9"/>
  <c r="C45" i="9"/>
  <c r="C44" i="9"/>
  <c r="C43" i="9"/>
  <c r="C42" i="9"/>
  <c r="C41" i="9"/>
  <c r="C40" i="9"/>
  <c r="C39" i="9"/>
  <c r="C38" i="9"/>
  <c r="C37" i="9"/>
  <c r="C36" i="9"/>
  <c r="C35" i="9"/>
  <c r="C34" i="9"/>
  <c r="C33" i="9"/>
  <c r="C32" i="9"/>
  <c r="C31" i="9"/>
  <c r="C30" i="9"/>
  <c r="C29" i="9"/>
  <c r="C28" i="9"/>
  <c r="C27" i="9"/>
  <c r="C26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7" i="9"/>
  <c r="C6" i="9"/>
  <c r="F5" i="9"/>
  <c r="C5" i="9"/>
  <c r="C4" i="9"/>
  <c r="C3" i="9"/>
  <c r="C2" i="9"/>
  <c r="I6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8" i="6"/>
  <c r="G63" i="6"/>
  <c r="G64" i="6"/>
  <c r="G65" i="6"/>
  <c r="G66" i="6"/>
  <c r="G67" i="6"/>
  <c r="G62" i="6"/>
  <c r="G51" i="6"/>
  <c r="G52" i="6"/>
  <c r="G53" i="6"/>
  <c r="G54" i="6"/>
  <c r="G55" i="6"/>
  <c r="G56" i="6"/>
  <c r="G57" i="6"/>
  <c r="G58" i="6"/>
  <c r="G59" i="6"/>
  <c r="G60" i="6"/>
  <c r="G61" i="6"/>
  <c r="G50" i="6"/>
  <c r="G49" i="6"/>
  <c r="G39" i="6"/>
  <c r="G40" i="6"/>
  <c r="G41" i="6"/>
  <c r="G42" i="6"/>
  <c r="G43" i="6"/>
  <c r="G44" i="6"/>
  <c r="G45" i="6"/>
  <c r="G46" i="6"/>
  <c r="G47" i="6"/>
  <c r="G48" i="6"/>
  <c r="G38" i="6"/>
  <c r="G27" i="6"/>
  <c r="G28" i="6"/>
  <c r="G29" i="6"/>
  <c r="G30" i="6"/>
  <c r="G31" i="6"/>
  <c r="G32" i="6"/>
  <c r="G33" i="6"/>
  <c r="G34" i="6"/>
  <c r="G35" i="6"/>
  <c r="G36" i="6"/>
  <c r="G37" i="6"/>
  <c r="G26" i="6"/>
  <c r="G25" i="6"/>
  <c r="G15" i="6"/>
  <c r="G16" i="6"/>
  <c r="G17" i="6"/>
  <c r="G18" i="6"/>
  <c r="G19" i="6"/>
  <c r="G20" i="6"/>
  <c r="G21" i="6"/>
  <c r="G22" i="6"/>
  <c r="G23" i="6"/>
  <c r="G24" i="6"/>
  <c r="G14" i="6"/>
  <c r="G3" i="6"/>
  <c r="G4" i="6"/>
  <c r="G5" i="6"/>
  <c r="G6" i="6"/>
  <c r="G7" i="6"/>
  <c r="G8" i="6"/>
  <c r="G9" i="6"/>
  <c r="G10" i="6"/>
  <c r="G11" i="6"/>
  <c r="G12" i="6"/>
  <c r="G13" i="6"/>
  <c r="G2" i="6"/>
  <c r="F63" i="6"/>
  <c r="F64" i="6"/>
  <c r="F65" i="6"/>
  <c r="F66" i="6"/>
  <c r="F67" i="6"/>
  <c r="F62" i="6"/>
  <c r="F51" i="6"/>
  <c r="F52" i="6"/>
  <c r="F53" i="6"/>
  <c r="F54" i="6"/>
  <c r="F55" i="6"/>
  <c r="F56" i="6"/>
  <c r="F57" i="6"/>
  <c r="F58" i="6"/>
  <c r="F59" i="6"/>
  <c r="F60" i="6"/>
  <c r="F61" i="6"/>
  <c r="F50" i="6"/>
  <c r="F39" i="6"/>
  <c r="F40" i="6"/>
  <c r="F41" i="6"/>
  <c r="F42" i="6"/>
  <c r="F43" i="6"/>
  <c r="F44" i="6"/>
  <c r="F45" i="6"/>
  <c r="F46" i="6"/>
  <c r="F47" i="6"/>
  <c r="F48" i="6"/>
  <c r="F49" i="6"/>
  <c r="F38" i="6"/>
  <c r="F27" i="6"/>
  <c r="F28" i="6"/>
  <c r="F29" i="6"/>
  <c r="F30" i="6"/>
  <c r="F31" i="6"/>
  <c r="F32" i="6"/>
  <c r="F33" i="6"/>
  <c r="F34" i="6"/>
  <c r="F35" i="6"/>
  <c r="F36" i="6"/>
  <c r="F37" i="6"/>
  <c r="F26" i="6"/>
  <c r="F15" i="6"/>
  <c r="F16" i="6"/>
  <c r="F17" i="6"/>
  <c r="F18" i="6"/>
  <c r="F19" i="6"/>
  <c r="F20" i="6"/>
  <c r="F21" i="6"/>
  <c r="F22" i="6"/>
  <c r="F23" i="6"/>
  <c r="F24" i="6"/>
  <c r="F25" i="6"/>
  <c r="F14" i="6"/>
  <c r="F3" i="6"/>
  <c r="F4" i="6"/>
  <c r="F5" i="6"/>
  <c r="F6" i="6"/>
  <c r="F7" i="6"/>
  <c r="F8" i="6"/>
  <c r="F9" i="6"/>
  <c r="F10" i="6"/>
  <c r="F11" i="6"/>
  <c r="F12" i="6"/>
  <c r="F13" i="6"/>
  <c r="F2" i="6"/>
  <c r="U4" i="1"/>
  <c r="U5" i="1"/>
  <c r="U6" i="1"/>
  <c r="U7" i="1"/>
  <c r="U8" i="1"/>
  <c r="U9" i="1"/>
  <c r="U10" i="1"/>
  <c r="U11" i="1"/>
  <c r="U12" i="1"/>
  <c r="U13" i="1"/>
  <c r="U14" i="1"/>
  <c r="U3" i="1"/>
  <c r="U4" i="4"/>
  <c r="U5" i="4"/>
  <c r="U6" i="4"/>
  <c r="U7" i="4"/>
  <c r="U8" i="4"/>
  <c r="U9" i="4"/>
  <c r="U10" i="4"/>
  <c r="U11" i="4"/>
  <c r="U12" i="4"/>
  <c r="U13" i="4"/>
  <c r="U14" i="4"/>
  <c r="U3" i="4"/>
  <c r="U4" i="6"/>
  <c r="U5" i="6"/>
  <c r="U6" i="6"/>
  <c r="U7" i="6"/>
  <c r="U8" i="6"/>
  <c r="U9" i="6"/>
  <c r="U10" i="6"/>
  <c r="U11" i="6"/>
  <c r="U12" i="6"/>
  <c r="U13" i="6"/>
  <c r="U14" i="6"/>
  <c r="U3" i="6"/>
  <c r="T4" i="6"/>
  <c r="T5" i="6"/>
  <c r="T6" i="6"/>
  <c r="T7" i="6"/>
  <c r="T8" i="6"/>
  <c r="T9" i="6"/>
  <c r="T10" i="6"/>
  <c r="T11" i="6"/>
  <c r="T12" i="6"/>
  <c r="T13" i="6"/>
  <c r="T14" i="6"/>
  <c r="T3" i="6"/>
  <c r="S15" i="6"/>
  <c r="S4" i="6"/>
  <c r="S5" i="6"/>
  <c r="S6" i="6"/>
  <c r="S7" i="6"/>
  <c r="S8" i="6"/>
  <c r="S9" i="6"/>
  <c r="S10" i="6"/>
  <c r="S11" i="6"/>
  <c r="S12" i="6"/>
  <c r="S13" i="6"/>
  <c r="S14" i="6"/>
  <c r="S3" i="6"/>
  <c r="R4" i="6"/>
  <c r="R5" i="6"/>
  <c r="R6" i="6"/>
  <c r="R7" i="6"/>
  <c r="R8" i="6"/>
  <c r="R9" i="6"/>
  <c r="R10" i="6"/>
  <c r="R11" i="6"/>
  <c r="R12" i="6"/>
  <c r="R13" i="6"/>
  <c r="R14" i="6"/>
  <c r="R3" i="6"/>
  <c r="Q4" i="6"/>
  <c r="Q5" i="6"/>
  <c r="Q6" i="6"/>
  <c r="Q7" i="6"/>
  <c r="Q8" i="6"/>
  <c r="Q9" i="6"/>
  <c r="Q10" i="6"/>
  <c r="Q11" i="6"/>
  <c r="Q12" i="6"/>
  <c r="Q13" i="6"/>
  <c r="Q14" i="6"/>
  <c r="Q3" i="6"/>
  <c r="P4" i="6"/>
  <c r="P5" i="6"/>
  <c r="P6" i="6"/>
  <c r="P7" i="6"/>
  <c r="P8" i="6"/>
  <c r="P9" i="6"/>
  <c r="P10" i="6"/>
  <c r="P11" i="6"/>
  <c r="P12" i="6"/>
  <c r="P13" i="6"/>
  <c r="P14" i="6"/>
  <c r="P3" i="6"/>
  <c r="O4" i="6"/>
  <c r="O5" i="6"/>
  <c r="O6" i="6"/>
  <c r="O7" i="6"/>
  <c r="O8" i="6"/>
  <c r="O9" i="6"/>
  <c r="O10" i="6"/>
  <c r="O11" i="6"/>
  <c r="O12" i="6"/>
  <c r="O13" i="6"/>
  <c r="O14" i="6"/>
  <c r="O3" i="6"/>
  <c r="N4" i="6"/>
  <c r="N5" i="6"/>
  <c r="N6" i="6"/>
  <c r="N7" i="6"/>
  <c r="N8" i="6"/>
  <c r="N9" i="6"/>
  <c r="N10" i="6"/>
  <c r="N11" i="6"/>
  <c r="N12" i="6"/>
  <c r="N13" i="6"/>
  <c r="N14" i="6"/>
  <c r="N3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8" i="6"/>
  <c r="C63" i="6"/>
  <c r="C64" i="6" s="1"/>
  <c r="C65" i="6" s="1"/>
  <c r="C66" i="6" s="1"/>
  <c r="C67" i="6" s="1"/>
  <c r="C62" i="6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T4" i="10" l="1"/>
  <c r="S4" i="10"/>
  <c r="S3" i="10"/>
  <c r="T3" i="10"/>
  <c r="T8" i="10"/>
  <c r="S8" i="10"/>
  <c r="S7" i="10"/>
  <c r="T7" i="10"/>
  <c r="E19" i="10"/>
  <c r="N14" i="10" s="1"/>
  <c r="E23" i="10"/>
  <c r="O6" i="10" s="1"/>
  <c r="E27" i="10"/>
  <c r="O10" i="10" s="1"/>
  <c r="E31" i="10"/>
  <c r="O14" i="10" s="1"/>
  <c r="E35" i="10"/>
  <c r="P6" i="10" s="1"/>
  <c r="E39" i="10"/>
  <c r="P10" i="10" s="1"/>
  <c r="E43" i="10"/>
  <c r="P14" i="10" s="1"/>
  <c r="E47" i="10"/>
  <c r="Q6" i="10" s="1"/>
  <c r="E51" i="10"/>
  <c r="Q10" i="10" s="1"/>
  <c r="E55" i="10"/>
  <c r="E59" i="10"/>
  <c r="R6" i="10" s="1"/>
  <c r="E15" i="10"/>
  <c r="N10" i="10" s="1"/>
  <c r="E10" i="10"/>
  <c r="N5" i="10" s="1"/>
  <c r="E14" i="10"/>
  <c r="N9" i="10" s="1"/>
  <c r="S6" i="10" l="1"/>
  <c r="E62" i="10"/>
  <c r="R9" i="10" s="1"/>
  <c r="T9" i="10" s="1"/>
  <c r="T6" i="10"/>
  <c r="G67" i="10"/>
  <c r="G55" i="10"/>
  <c r="G43" i="10"/>
  <c r="G31" i="10"/>
  <c r="G19" i="10"/>
  <c r="G7" i="10"/>
  <c r="S9" i="10"/>
  <c r="G63" i="10"/>
  <c r="G51" i="10"/>
  <c r="G39" i="10"/>
  <c r="G27" i="10"/>
  <c r="G3" i="10"/>
  <c r="G15" i="10"/>
  <c r="S5" i="10"/>
  <c r="T5" i="10"/>
  <c r="G62" i="10"/>
  <c r="G50" i="10"/>
  <c r="G38" i="10"/>
  <c r="G26" i="10"/>
  <c r="G14" i="10"/>
  <c r="G2" i="10"/>
  <c r="G66" i="10"/>
  <c r="G54" i="10"/>
  <c r="G42" i="10"/>
  <c r="G30" i="10"/>
  <c r="G18" i="10"/>
  <c r="G6" i="10"/>
  <c r="E63" i="10" l="1"/>
  <c r="R10" i="10" s="1"/>
  <c r="G4" i="10"/>
  <c r="G64" i="10"/>
  <c r="G52" i="10"/>
  <c r="G40" i="10"/>
  <c r="G28" i="10"/>
  <c r="G16" i="10"/>
  <c r="G8" i="10"/>
  <c r="G56" i="10"/>
  <c r="G44" i="10"/>
  <c r="G32" i="10"/>
  <c r="G20" i="10"/>
  <c r="G53" i="10"/>
  <c r="G41" i="10"/>
  <c r="G29" i="10"/>
  <c r="G65" i="10"/>
  <c r="G5" i="10"/>
  <c r="G17" i="10"/>
  <c r="T10" i="10" l="1"/>
  <c r="S10" i="10"/>
  <c r="E64" i="10"/>
  <c r="R11" i="10" s="1"/>
  <c r="T11" i="10" l="1"/>
  <c r="S11" i="10"/>
  <c r="E65" i="10"/>
  <c r="R12" i="10" s="1"/>
  <c r="G57" i="10"/>
  <c r="G9" i="10"/>
  <c r="G33" i="10"/>
  <c r="G45" i="10"/>
  <c r="G21" i="10"/>
  <c r="E67" i="10" l="1"/>
  <c r="R14" i="10" s="1"/>
  <c r="E66" i="10"/>
  <c r="R13" i="10" s="1"/>
  <c r="S12" i="10"/>
  <c r="T12" i="10"/>
  <c r="G46" i="10"/>
  <c r="G34" i="10"/>
  <c r="G10" i="10"/>
  <c r="G58" i="10"/>
  <c r="G22" i="10"/>
  <c r="G47" i="10" l="1"/>
  <c r="G11" i="10"/>
  <c r="G59" i="10"/>
  <c r="G35" i="10"/>
  <c r="G23" i="10"/>
  <c r="S13" i="10"/>
  <c r="S15" i="10" s="1"/>
  <c r="U5" i="10" s="1"/>
  <c r="T13" i="10"/>
  <c r="T14" i="10"/>
  <c r="S14" i="10"/>
  <c r="U3" i="10" l="1"/>
  <c r="F50" i="10" s="1"/>
  <c r="I50" i="10" s="1"/>
  <c r="U10" i="10"/>
  <c r="G61" i="10"/>
  <c r="G49" i="10"/>
  <c r="G25" i="10"/>
  <c r="G37" i="10"/>
  <c r="G13" i="10"/>
  <c r="G12" i="10"/>
  <c r="G48" i="10"/>
  <c r="G36" i="10"/>
  <c r="G24" i="10"/>
  <c r="G60" i="10"/>
  <c r="U11" i="10"/>
  <c r="F34" i="10" s="1"/>
  <c r="I34" i="10" s="1"/>
  <c r="U8" i="10"/>
  <c r="F67" i="10" s="1"/>
  <c r="I67" i="10" s="1"/>
  <c r="U13" i="10"/>
  <c r="F36" i="10" s="1"/>
  <c r="I36" i="10" s="1"/>
  <c r="U4" i="10"/>
  <c r="F39" i="10" s="1"/>
  <c r="I39" i="10" s="1"/>
  <c r="U6" i="10"/>
  <c r="U14" i="10"/>
  <c r="F37" i="10" s="1"/>
  <c r="I37" i="10" s="1"/>
  <c r="U7" i="10"/>
  <c r="F42" i="10" s="1"/>
  <c r="I42" i="10" s="1"/>
  <c r="U12" i="10"/>
  <c r="F11" i="10" s="1"/>
  <c r="I11" i="10" s="1"/>
  <c r="U9" i="10"/>
  <c r="F32" i="10" s="1"/>
  <c r="I32" i="10" s="1"/>
  <c r="F4" i="10"/>
  <c r="F64" i="10"/>
  <c r="I64" i="10" s="1"/>
  <c r="F40" i="10"/>
  <c r="I40" i="10" s="1"/>
  <c r="F52" i="10"/>
  <c r="I52" i="10" s="1"/>
  <c r="F28" i="10"/>
  <c r="I28" i="10" s="1"/>
  <c r="F16" i="10"/>
  <c r="I16" i="10" s="1"/>
  <c r="F9" i="10"/>
  <c r="I9" i="10" s="1"/>
  <c r="F45" i="10"/>
  <c r="I45" i="10" s="1"/>
  <c r="F57" i="10"/>
  <c r="I57" i="10" s="1"/>
  <c r="F33" i="10"/>
  <c r="I33" i="10" s="1"/>
  <c r="F21" i="10"/>
  <c r="I21" i="10" s="1"/>
  <c r="F62" i="10"/>
  <c r="I62" i="10" s="1"/>
  <c r="F26" i="10"/>
  <c r="I26" i="10" s="1"/>
  <c r="F14" i="10"/>
  <c r="I14" i="10" s="1"/>
  <c r="F2" i="10"/>
  <c r="F58" i="10"/>
  <c r="I58" i="10" s="1"/>
  <c r="F46" i="10"/>
  <c r="I46" i="10" s="1"/>
  <c r="F13" i="10"/>
  <c r="I13" i="10" s="1"/>
  <c r="F61" i="10"/>
  <c r="I61" i="10" s="1"/>
  <c r="F49" i="10"/>
  <c r="I49" i="10" s="1"/>
  <c r="F66" i="10"/>
  <c r="I66" i="10" s="1"/>
  <c r="F54" i="10"/>
  <c r="I54" i="10" s="1"/>
  <c r="F18" i="10"/>
  <c r="I18" i="10" s="1"/>
  <c r="F6" i="10"/>
  <c r="F47" i="10"/>
  <c r="I47" i="10" s="1"/>
  <c r="F35" i="10"/>
  <c r="I35" i="10" s="1"/>
  <c r="F41" i="10"/>
  <c r="I41" i="10" s="1"/>
  <c r="F29" i="10"/>
  <c r="I29" i="10" s="1"/>
  <c r="F17" i="10"/>
  <c r="I17" i="10" s="1"/>
  <c r="F65" i="10"/>
  <c r="I65" i="10" s="1"/>
  <c r="F53" i="10"/>
  <c r="I53" i="10" s="1"/>
  <c r="F5" i="10"/>
  <c r="F51" i="10" l="1"/>
  <c r="I51" i="10" s="1"/>
  <c r="F23" i="10"/>
  <c r="I23" i="10" s="1"/>
  <c r="F25" i="10"/>
  <c r="I25" i="10" s="1"/>
  <c r="F24" i="10"/>
  <c r="I24" i="10" s="1"/>
  <c r="F44" i="10"/>
  <c r="I44" i="10" s="1"/>
  <c r="F30" i="10"/>
  <c r="I30" i="10" s="1"/>
  <c r="F48" i="10"/>
  <c r="I48" i="10" s="1"/>
  <c r="F7" i="10"/>
  <c r="F56" i="10"/>
  <c r="I56" i="10" s="1"/>
  <c r="F8" i="10"/>
  <c r="I8" i="10" s="1"/>
  <c r="F20" i="10"/>
  <c r="I20" i="10" s="1"/>
  <c r="F15" i="10"/>
  <c r="I15" i="10" s="1"/>
  <c r="F3" i="10"/>
  <c r="F59" i="10"/>
  <c r="I59" i="10" s="1"/>
  <c r="F12" i="10"/>
  <c r="I12" i="10" s="1"/>
  <c r="F43" i="10"/>
  <c r="I43" i="10" s="1"/>
  <c r="F10" i="10"/>
  <c r="I10" i="10" s="1"/>
  <c r="I68" i="10" s="1"/>
  <c r="F38" i="10"/>
  <c r="I38" i="10" s="1"/>
  <c r="F63" i="10"/>
  <c r="I63" i="10" s="1"/>
  <c r="F19" i="10"/>
  <c r="I19" i="10" s="1"/>
  <c r="F31" i="10"/>
  <c r="I31" i="10" s="1"/>
  <c r="F27" i="10"/>
  <c r="I27" i="10" s="1"/>
  <c r="F60" i="10"/>
  <c r="I60" i="10" s="1"/>
  <c r="F55" i="10"/>
  <c r="I55" i="10" s="1"/>
  <c r="F22" i="10"/>
  <c r="I22" i="10" s="1"/>
  <c r="F5" i="5" l="1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2" i="5"/>
  <c r="I14" i="4"/>
  <c r="I15" i="4"/>
  <c r="I23" i="4"/>
  <c r="I31" i="4"/>
  <c r="I32" i="4"/>
  <c r="I37" i="4"/>
  <c r="I38" i="4"/>
  <c r="I40" i="4"/>
  <c r="I48" i="4"/>
  <c r="I55" i="4"/>
  <c r="I56" i="4"/>
  <c r="I57" i="4"/>
  <c r="I62" i="4"/>
  <c r="G63" i="4"/>
  <c r="G64" i="4"/>
  <c r="G65" i="4"/>
  <c r="G66" i="4"/>
  <c r="G67" i="4"/>
  <c r="G62" i="4"/>
  <c r="G51" i="4"/>
  <c r="G52" i="4"/>
  <c r="G53" i="4"/>
  <c r="G54" i="4"/>
  <c r="G55" i="4"/>
  <c r="G56" i="4"/>
  <c r="G57" i="4"/>
  <c r="G58" i="4"/>
  <c r="G59" i="4"/>
  <c r="G60" i="4"/>
  <c r="G61" i="4"/>
  <c r="G50" i="4"/>
  <c r="G39" i="4"/>
  <c r="G40" i="4"/>
  <c r="G41" i="4"/>
  <c r="G42" i="4"/>
  <c r="G43" i="4"/>
  <c r="G44" i="4"/>
  <c r="G45" i="4"/>
  <c r="G46" i="4"/>
  <c r="G47" i="4"/>
  <c r="G48" i="4"/>
  <c r="G49" i="4"/>
  <c r="G38" i="4"/>
  <c r="G27" i="4"/>
  <c r="G28" i="4"/>
  <c r="G29" i="4"/>
  <c r="G30" i="4"/>
  <c r="G31" i="4"/>
  <c r="G32" i="4"/>
  <c r="G33" i="4"/>
  <c r="G34" i="4"/>
  <c r="G35" i="4"/>
  <c r="G36" i="4"/>
  <c r="G37" i="4"/>
  <c r="G26" i="4"/>
  <c r="G15" i="4"/>
  <c r="G16" i="4"/>
  <c r="G17" i="4"/>
  <c r="G18" i="4"/>
  <c r="G19" i="4"/>
  <c r="G20" i="4"/>
  <c r="G21" i="4"/>
  <c r="G22" i="4"/>
  <c r="G23" i="4"/>
  <c r="G24" i="4"/>
  <c r="G25" i="4"/>
  <c r="G14" i="4"/>
  <c r="G3" i="4"/>
  <c r="G4" i="4"/>
  <c r="G5" i="4"/>
  <c r="G6" i="4"/>
  <c r="G7" i="4"/>
  <c r="G8" i="4"/>
  <c r="G9" i="4"/>
  <c r="G10" i="4"/>
  <c r="G11" i="4"/>
  <c r="G12" i="4"/>
  <c r="G13" i="4"/>
  <c r="G2" i="4"/>
  <c r="F63" i="4"/>
  <c r="I63" i="4" s="1"/>
  <c r="F64" i="4"/>
  <c r="I64" i="4" s="1"/>
  <c r="F65" i="4"/>
  <c r="I65" i="4" s="1"/>
  <c r="F66" i="4"/>
  <c r="I66" i="4" s="1"/>
  <c r="F67" i="4"/>
  <c r="I67" i="4" s="1"/>
  <c r="F62" i="4"/>
  <c r="F61" i="4"/>
  <c r="I61" i="4" s="1"/>
  <c r="F51" i="4"/>
  <c r="I51" i="4" s="1"/>
  <c r="F52" i="4"/>
  <c r="I52" i="4" s="1"/>
  <c r="F53" i="4"/>
  <c r="I53" i="4" s="1"/>
  <c r="F54" i="4"/>
  <c r="I54" i="4" s="1"/>
  <c r="F55" i="4"/>
  <c r="F56" i="4"/>
  <c r="F57" i="4"/>
  <c r="F58" i="4"/>
  <c r="I58" i="4" s="1"/>
  <c r="F59" i="4"/>
  <c r="I59" i="4" s="1"/>
  <c r="F60" i="4"/>
  <c r="I60" i="4" s="1"/>
  <c r="F50" i="4"/>
  <c r="I50" i="4" s="1"/>
  <c r="F39" i="4"/>
  <c r="I39" i="4" s="1"/>
  <c r="F40" i="4"/>
  <c r="F41" i="4"/>
  <c r="I41" i="4" s="1"/>
  <c r="F42" i="4"/>
  <c r="I42" i="4" s="1"/>
  <c r="F43" i="4"/>
  <c r="I43" i="4" s="1"/>
  <c r="F44" i="4"/>
  <c r="I44" i="4" s="1"/>
  <c r="F45" i="4"/>
  <c r="I45" i="4" s="1"/>
  <c r="F46" i="4"/>
  <c r="I46" i="4" s="1"/>
  <c r="F47" i="4"/>
  <c r="I47" i="4" s="1"/>
  <c r="F48" i="4"/>
  <c r="F49" i="4"/>
  <c r="I49" i="4" s="1"/>
  <c r="F38" i="4"/>
  <c r="F37" i="4"/>
  <c r="F27" i="4"/>
  <c r="I27" i="4" s="1"/>
  <c r="F28" i="4"/>
  <c r="I28" i="4" s="1"/>
  <c r="F29" i="4"/>
  <c r="I29" i="4" s="1"/>
  <c r="F30" i="4"/>
  <c r="I30" i="4" s="1"/>
  <c r="F31" i="4"/>
  <c r="F32" i="4"/>
  <c r="F33" i="4"/>
  <c r="I33" i="4" s="1"/>
  <c r="F34" i="4"/>
  <c r="I34" i="4" s="1"/>
  <c r="F35" i="4"/>
  <c r="I35" i="4" s="1"/>
  <c r="F36" i="4"/>
  <c r="I36" i="4" s="1"/>
  <c r="F26" i="4"/>
  <c r="I26" i="4" s="1"/>
  <c r="F25" i="4"/>
  <c r="I25" i="4" s="1"/>
  <c r="F15" i="4"/>
  <c r="F16" i="4"/>
  <c r="I16" i="4" s="1"/>
  <c r="F17" i="4"/>
  <c r="I17" i="4" s="1"/>
  <c r="F18" i="4"/>
  <c r="I18" i="4" s="1"/>
  <c r="F19" i="4"/>
  <c r="I19" i="4" s="1"/>
  <c r="F20" i="4"/>
  <c r="I20" i="4" s="1"/>
  <c r="F21" i="4"/>
  <c r="I21" i="4" s="1"/>
  <c r="F22" i="4"/>
  <c r="I22" i="4" s="1"/>
  <c r="F23" i="4"/>
  <c r="F24" i="4"/>
  <c r="I24" i="4" s="1"/>
  <c r="F14" i="4"/>
  <c r="F3" i="4"/>
  <c r="F4" i="4"/>
  <c r="F5" i="4"/>
  <c r="F6" i="4"/>
  <c r="F7" i="4"/>
  <c r="F8" i="4"/>
  <c r="I8" i="4" s="1"/>
  <c r="F9" i="4"/>
  <c r="I9" i="4" s="1"/>
  <c r="F10" i="4"/>
  <c r="I10" i="4" s="1"/>
  <c r="F11" i="4"/>
  <c r="I11" i="4" s="1"/>
  <c r="F12" i="4"/>
  <c r="I12" i="4" s="1"/>
  <c r="F13" i="4"/>
  <c r="I13" i="4" s="1"/>
  <c r="F2" i="4"/>
  <c r="T4" i="4"/>
  <c r="T5" i="4"/>
  <c r="T6" i="4"/>
  <c r="T7" i="4"/>
  <c r="T8" i="4"/>
  <c r="T9" i="4"/>
  <c r="T10" i="4"/>
  <c r="T11" i="4"/>
  <c r="T12" i="4"/>
  <c r="T13" i="4"/>
  <c r="T14" i="4"/>
  <c r="T3" i="4"/>
  <c r="S15" i="4"/>
  <c r="S4" i="4"/>
  <c r="S5" i="4"/>
  <c r="S6" i="4"/>
  <c r="S7" i="4"/>
  <c r="S8" i="4"/>
  <c r="S9" i="4"/>
  <c r="S10" i="4"/>
  <c r="S11" i="4"/>
  <c r="S12" i="4"/>
  <c r="S13" i="4"/>
  <c r="S14" i="4"/>
  <c r="S3" i="4"/>
  <c r="R4" i="4"/>
  <c r="R5" i="4"/>
  <c r="R6" i="4"/>
  <c r="R7" i="4"/>
  <c r="R8" i="4"/>
  <c r="R9" i="4"/>
  <c r="R10" i="4"/>
  <c r="R11" i="4"/>
  <c r="R12" i="4"/>
  <c r="R13" i="4"/>
  <c r="R14" i="4"/>
  <c r="R3" i="4"/>
  <c r="Q4" i="4"/>
  <c r="Q5" i="4"/>
  <c r="Q6" i="4"/>
  <c r="Q7" i="4"/>
  <c r="Q8" i="4"/>
  <c r="Q9" i="4"/>
  <c r="Q10" i="4"/>
  <c r="Q11" i="4"/>
  <c r="Q12" i="4"/>
  <c r="Q13" i="4"/>
  <c r="Q14" i="4"/>
  <c r="Q3" i="4"/>
  <c r="P4" i="4"/>
  <c r="P5" i="4"/>
  <c r="P6" i="4"/>
  <c r="P7" i="4"/>
  <c r="P8" i="4"/>
  <c r="P9" i="4"/>
  <c r="P10" i="4"/>
  <c r="P11" i="4"/>
  <c r="P12" i="4"/>
  <c r="P13" i="4"/>
  <c r="P14" i="4"/>
  <c r="P3" i="4"/>
  <c r="O4" i="4"/>
  <c r="O5" i="4"/>
  <c r="O6" i="4"/>
  <c r="O7" i="4"/>
  <c r="O8" i="4"/>
  <c r="O9" i="4"/>
  <c r="O10" i="4"/>
  <c r="O11" i="4"/>
  <c r="O12" i="4"/>
  <c r="O13" i="4"/>
  <c r="O14" i="4"/>
  <c r="O3" i="4"/>
  <c r="N4" i="4"/>
  <c r="N5" i="4"/>
  <c r="N6" i="4"/>
  <c r="N7" i="4"/>
  <c r="N8" i="4"/>
  <c r="N9" i="4"/>
  <c r="N10" i="4"/>
  <c r="N11" i="4"/>
  <c r="N12" i="4"/>
  <c r="N13" i="4"/>
  <c r="N14" i="4"/>
  <c r="N3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8" i="4"/>
  <c r="E8" i="1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8" i="4"/>
  <c r="C63" i="4"/>
  <c r="C64" i="4" s="1"/>
  <c r="C65" i="4" s="1"/>
  <c r="C66" i="4" s="1"/>
  <c r="C67" i="4" s="1"/>
  <c r="C62" i="4"/>
  <c r="C62" i="1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G5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2" i="3"/>
  <c r="G63" i="1"/>
  <c r="G64" i="1"/>
  <c r="G65" i="1"/>
  <c r="G66" i="1"/>
  <c r="G67" i="1"/>
  <c r="G62" i="1"/>
  <c r="G51" i="1"/>
  <c r="G52" i="1"/>
  <c r="G53" i="1"/>
  <c r="G54" i="1"/>
  <c r="G55" i="1"/>
  <c r="G50" i="1"/>
  <c r="O4" i="1"/>
  <c r="O12" i="1"/>
  <c r="E11" i="1"/>
  <c r="N6" i="1" s="1"/>
  <c r="E13" i="1"/>
  <c r="N8" i="1" s="1"/>
  <c r="E19" i="1"/>
  <c r="N14" i="1" s="1"/>
  <c r="E21" i="1"/>
  <c r="E27" i="1"/>
  <c r="O10" i="1" s="1"/>
  <c r="E29" i="1"/>
  <c r="E35" i="1"/>
  <c r="P6" i="1" s="1"/>
  <c r="E37" i="1"/>
  <c r="P8" i="1" s="1"/>
  <c r="E43" i="1"/>
  <c r="P14" i="1" s="1"/>
  <c r="E45" i="1"/>
  <c r="Q4" i="1" s="1"/>
  <c r="E51" i="1"/>
  <c r="Q10" i="1" s="1"/>
  <c r="E53" i="1"/>
  <c r="Q12" i="1" s="1"/>
  <c r="E59" i="1"/>
  <c r="R6" i="1" s="1"/>
  <c r="E61" i="1"/>
  <c r="R8" i="1" s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8" i="1"/>
  <c r="F5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2" i="2"/>
  <c r="C61" i="1"/>
  <c r="C63" i="1" s="1"/>
  <c r="C64" i="1" s="1"/>
  <c r="C65" i="1" s="1"/>
  <c r="C66" i="1" s="1"/>
  <c r="C67" i="1" s="1"/>
  <c r="E67" i="1" s="1"/>
  <c r="R14" i="1" s="1"/>
  <c r="C60" i="1"/>
  <c r="E60" i="1" s="1"/>
  <c r="R7" i="1" s="1"/>
  <c r="C59" i="1"/>
  <c r="C58" i="1"/>
  <c r="E58" i="1" s="1"/>
  <c r="R5" i="1" s="1"/>
  <c r="C57" i="1"/>
  <c r="E57" i="1" s="1"/>
  <c r="R4" i="1" s="1"/>
  <c r="C56" i="1"/>
  <c r="E56" i="1" s="1"/>
  <c r="R3" i="1" s="1"/>
  <c r="C55" i="1"/>
  <c r="E55" i="1" s="1"/>
  <c r="Q14" i="1" s="1"/>
  <c r="C54" i="1"/>
  <c r="E54" i="1" s="1"/>
  <c r="Q13" i="1" s="1"/>
  <c r="C53" i="1"/>
  <c r="C52" i="1"/>
  <c r="E52" i="1" s="1"/>
  <c r="Q11" i="1" s="1"/>
  <c r="C51" i="1"/>
  <c r="C50" i="1"/>
  <c r="E50" i="1" s="1"/>
  <c r="Q9" i="1" s="1"/>
  <c r="C49" i="1"/>
  <c r="E49" i="1" s="1"/>
  <c r="Q8" i="1" s="1"/>
  <c r="C48" i="1"/>
  <c r="E48" i="1" s="1"/>
  <c r="Q7" i="1" s="1"/>
  <c r="C47" i="1"/>
  <c r="E47" i="1" s="1"/>
  <c r="Q6" i="1" s="1"/>
  <c r="C46" i="1"/>
  <c r="E46" i="1" s="1"/>
  <c r="Q5" i="1" s="1"/>
  <c r="C45" i="1"/>
  <c r="C44" i="1"/>
  <c r="E44" i="1" s="1"/>
  <c r="Q3" i="1" s="1"/>
  <c r="C43" i="1"/>
  <c r="C42" i="1"/>
  <c r="E42" i="1" s="1"/>
  <c r="P13" i="1" s="1"/>
  <c r="C41" i="1"/>
  <c r="E41" i="1" s="1"/>
  <c r="P12" i="1" s="1"/>
  <c r="C40" i="1"/>
  <c r="E40" i="1" s="1"/>
  <c r="P11" i="1" s="1"/>
  <c r="C39" i="1"/>
  <c r="E39" i="1" s="1"/>
  <c r="P10" i="1" s="1"/>
  <c r="C38" i="1"/>
  <c r="E38" i="1" s="1"/>
  <c r="P9" i="1" s="1"/>
  <c r="C37" i="1"/>
  <c r="C36" i="1"/>
  <c r="E36" i="1" s="1"/>
  <c r="P7" i="1" s="1"/>
  <c r="C35" i="1"/>
  <c r="C34" i="1"/>
  <c r="E34" i="1" s="1"/>
  <c r="P5" i="1" s="1"/>
  <c r="C33" i="1"/>
  <c r="E33" i="1" s="1"/>
  <c r="P4" i="1" s="1"/>
  <c r="C32" i="1"/>
  <c r="E32" i="1" s="1"/>
  <c r="P3" i="1" s="1"/>
  <c r="C31" i="1"/>
  <c r="E31" i="1" s="1"/>
  <c r="O14" i="1" s="1"/>
  <c r="C30" i="1"/>
  <c r="E30" i="1" s="1"/>
  <c r="O13" i="1" s="1"/>
  <c r="C29" i="1"/>
  <c r="C28" i="1"/>
  <c r="E28" i="1" s="1"/>
  <c r="O11" i="1" s="1"/>
  <c r="C27" i="1"/>
  <c r="C26" i="1"/>
  <c r="E26" i="1" s="1"/>
  <c r="O9" i="1" s="1"/>
  <c r="C25" i="1"/>
  <c r="E25" i="1" s="1"/>
  <c r="O8" i="1" s="1"/>
  <c r="C24" i="1"/>
  <c r="E24" i="1" s="1"/>
  <c r="O7" i="1" s="1"/>
  <c r="C23" i="1"/>
  <c r="E23" i="1" s="1"/>
  <c r="O6" i="1" s="1"/>
  <c r="C22" i="1"/>
  <c r="E22" i="1" s="1"/>
  <c r="O5" i="1" s="1"/>
  <c r="C21" i="1"/>
  <c r="C20" i="1"/>
  <c r="E20" i="1" s="1"/>
  <c r="O3" i="1" s="1"/>
  <c r="C19" i="1"/>
  <c r="C18" i="1"/>
  <c r="E18" i="1" s="1"/>
  <c r="N13" i="1" s="1"/>
  <c r="C17" i="1"/>
  <c r="E17" i="1" s="1"/>
  <c r="N12" i="1" s="1"/>
  <c r="C16" i="1"/>
  <c r="E16" i="1" s="1"/>
  <c r="N11" i="1" s="1"/>
  <c r="C15" i="1"/>
  <c r="E15" i="1" s="1"/>
  <c r="N10" i="1" s="1"/>
  <c r="C14" i="1"/>
  <c r="E14" i="1" s="1"/>
  <c r="N9" i="1" s="1"/>
  <c r="C13" i="1"/>
  <c r="C12" i="1"/>
  <c r="E12" i="1" s="1"/>
  <c r="N7" i="1" s="1"/>
  <c r="C11" i="1"/>
  <c r="C10" i="1"/>
  <c r="E10" i="1" s="1"/>
  <c r="N5" i="1" s="1"/>
  <c r="C9" i="1"/>
  <c r="E9" i="1" s="1"/>
  <c r="N4" i="1" s="1"/>
  <c r="C8" i="1"/>
  <c r="N3" i="1" s="1"/>
  <c r="I68" i="4" l="1"/>
  <c r="T4" i="1"/>
  <c r="S4" i="1"/>
  <c r="S7" i="1"/>
  <c r="T7" i="1"/>
  <c r="T14" i="1"/>
  <c r="G61" i="1" s="1"/>
  <c r="S14" i="1"/>
  <c r="S13" i="1"/>
  <c r="S8" i="1"/>
  <c r="T8" i="1"/>
  <c r="S3" i="1"/>
  <c r="T3" i="1"/>
  <c r="T9" i="1"/>
  <c r="G56" i="1" s="1"/>
  <c r="S12" i="1"/>
  <c r="T5" i="1"/>
  <c r="S5" i="1"/>
  <c r="S6" i="1"/>
  <c r="T6" i="1"/>
  <c r="S10" i="1"/>
  <c r="T10" i="1"/>
  <c r="G57" i="1" s="1"/>
  <c r="E66" i="1"/>
  <c r="R13" i="1" s="1"/>
  <c r="T13" i="1" s="1"/>
  <c r="G60" i="1" s="1"/>
  <c r="E64" i="1"/>
  <c r="R11" i="1" s="1"/>
  <c r="T11" i="1" s="1"/>
  <c r="G58" i="1" s="1"/>
  <c r="E65" i="1"/>
  <c r="R12" i="1" s="1"/>
  <c r="T12" i="1" s="1"/>
  <c r="G59" i="1" s="1"/>
  <c r="E62" i="1"/>
  <c r="R9" i="1" s="1"/>
  <c r="S9" i="1" s="1"/>
  <c r="E63" i="1"/>
  <c r="R10" i="1" s="1"/>
  <c r="S11" i="1" l="1"/>
  <c r="G48" i="1"/>
  <c r="G24" i="1"/>
  <c r="G36" i="1"/>
  <c r="G12" i="1"/>
  <c r="G47" i="1"/>
  <c r="G23" i="1"/>
  <c r="G35" i="1"/>
  <c r="G11" i="1"/>
  <c r="G37" i="1"/>
  <c r="G49" i="1"/>
  <c r="G13" i="1"/>
  <c r="G25" i="1"/>
  <c r="G21" i="1"/>
  <c r="G9" i="1"/>
  <c r="G45" i="1"/>
  <c r="G33" i="1"/>
  <c r="G26" i="1"/>
  <c r="G2" i="1"/>
  <c r="G38" i="1"/>
  <c r="G14" i="1"/>
  <c r="S15" i="1"/>
  <c r="G7" i="1"/>
  <c r="G43" i="1"/>
  <c r="G31" i="1"/>
  <c r="G19" i="1"/>
  <c r="G6" i="1"/>
  <c r="G42" i="1"/>
  <c r="G30" i="1"/>
  <c r="G18" i="1"/>
  <c r="G8" i="1"/>
  <c r="G32" i="1"/>
  <c r="G20" i="1"/>
  <c r="G44" i="1"/>
  <c r="G41" i="1"/>
  <c r="G29" i="1"/>
  <c r="G17" i="1"/>
  <c r="G5" i="1"/>
  <c r="G22" i="1"/>
  <c r="G10" i="1"/>
  <c r="G46" i="1"/>
  <c r="G34" i="1"/>
  <c r="G40" i="1"/>
  <c r="G28" i="1"/>
  <c r="G16" i="1"/>
  <c r="G4" i="1"/>
  <c r="G39" i="1"/>
  <c r="G27" i="1"/>
  <c r="G15" i="1"/>
  <c r="G3" i="1"/>
  <c r="F61" i="1" l="1"/>
  <c r="I61" i="1" s="1"/>
  <c r="F37" i="1"/>
  <c r="I37" i="1" s="1"/>
  <c r="F13" i="1"/>
  <c r="I13" i="1" s="1"/>
  <c r="F49" i="1"/>
  <c r="I49" i="1" s="1"/>
  <c r="F25" i="1"/>
  <c r="I25" i="1" s="1"/>
  <c r="F53" i="1"/>
  <c r="I53" i="1" s="1"/>
  <c r="F29" i="1"/>
  <c r="I29" i="1" s="1"/>
  <c r="F5" i="1"/>
  <c r="F65" i="1"/>
  <c r="I65" i="1" s="1"/>
  <c r="F41" i="1"/>
  <c r="I41" i="1" s="1"/>
  <c r="F17" i="1"/>
  <c r="I17" i="1" s="1"/>
  <c r="F47" i="1"/>
  <c r="I47" i="1" s="1"/>
  <c r="F23" i="1"/>
  <c r="I23" i="1" s="1"/>
  <c r="F59" i="1"/>
  <c r="I59" i="1" s="1"/>
  <c r="F35" i="1"/>
  <c r="I35" i="1" s="1"/>
  <c r="F11" i="1"/>
  <c r="I11" i="1" s="1"/>
  <c r="F46" i="1"/>
  <c r="I46" i="1" s="1"/>
  <c r="F22" i="1"/>
  <c r="I22" i="1" s="1"/>
  <c r="F58" i="1"/>
  <c r="I58" i="1" s="1"/>
  <c r="F10" i="1"/>
  <c r="I10" i="1" s="1"/>
  <c r="F34" i="1"/>
  <c r="I34" i="1" s="1"/>
  <c r="F54" i="1"/>
  <c r="I54" i="1" s="1"/>
  <c r="F30" i="1"/>
  <c r="I30" i="1" s="1"/>
  <c r="F6" i="1"/>
  <c r="F42" i="1"/>
  <c r="I42" i="1" s="1"/>
  <c r="F18" i="1"/>
  <c r="I18" i="1" s="1"/>
  <c r="F66" i="1"/>
  <c r="I66" i="1" s="1"/>
  <c r="F60" i="1"/>
  <c r="I60" i="1" s="1"/>
  <c r="F36" i="1"/>
  <c r="I36" i="1" s="1"/>
  <c r="F12" i="1"/>
  <c r="I12" i="1" s="1"/>
  <c r="F48" i="1"/>
  <c r="I48" i="1" s="1"/>
  <c r="F24" i="1"/>
  <c r="I24" i="1" s="1"/>
  <c r="F52" i="1"/>
  <c r="I52" i="1" s="1"/>
  <c r="F28" i="1"/>
  <c r="I28" i="1" s="1"/>
  <c r="F4" i="1"/>
  <c r="F64" i="1"/>
  <c r="I64" i="1" s="1"/>
  <c r="F40" i="1"/>
  <c r="I40" i="1" s="1"/>
  <c r="F16" i="1"/>
  <c r="I16" i="1" s="1"/>
  <c r="F55" i="1"/>
  <c r="I55" i="1" s="1"/>
  <c r="F31" i="1"/>
  <c r="I31" i="1" s="1"/>
  <c r="F7" i="1"/>
  <c r="F67" i="1"/>
  <c r="I67" i="1" s="1"/>
  <c r="F43" i="1"/>
  <c r="I43" i="1" s="1"/>
  <c r="F19" i="1"/>
  <c r="I19" i="1" s="1"/>
  <c r="F45" i="1"/>
  <c r="I45" i="1" s="1"/>
  <c r="F21" i="1"/>
  <c r="I21" i="1" s="1"/>
  <c r="F9" i="1"/>
  <c r="I9" i="1" s="1"/>
  <c r="F57" i="1"/>
  <c r="I57" i="1" s="1"/>
  <c r="F33" i="1"/>
  <c r="I33" i="1" s="1"/>
  <c r="F63" i="1" l="1"/>
  <c r="I63" i="1" s="1"/>
  <c r="F27" i="1"/>
  <c r="I27" i="1" s="1"/>
  <c r="F39" i="1"/>
  <c r="I39" i="1" s="1"/>
  <c r="F15" i="1"/>
  <c r="I15" i="1" s="1"/>
  <c r="F51" i="1"/>
  <c r="I51" i="1" s="1"/>
  <c r="F3" i="1"/>
  <c r="F44" i="1"/>
  <c r="I44" i="1" s="1"/>
  <c r="F20" i="1"/>
  <c r="I20" i="1" s="1"/>
  <c r="F56" i="1"/>
  <c r="I56" i="1" s="1"/>
  <c r="F32" i="1"/>
  <c r="I32" i="1" s="1"/>
  <c r="F8" i="1"/>
  <c r="I8" i="1" s="1"/>
  <c r="F62" i="1"/>
  <c r="I62" i="1" s="1"/>
  <c r="F50" i="1"/>
  <c r="I50" i="1" s="1"/>
  <c r="F26" i="1"/>
  <c r="I26" i="1" s="1"/>
  <c r="F2" i="1"/>
  <c r="F14" i="1"/>
  <c r="I14" i="1" s="1"/>
  <c r="F38" i="1"/>
  <c r="I38" i="1" s="1"/>
  <c r="I6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tc={5A908047-B072-4F23-8C91-314AE936F1E9}</author>
  </authors>
  <commentList>
    <comment ref="F5" authorId="0" shapeId="0" xr:uid="{5A908047-B072-4F23-8C91-314AE936F1E9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Foi usado para calcular os últimos 6 meses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tc={A264F3B4-BD72-482E-89F4-56E118F9E623}</author>
    <author>tc={8F4173D5-8405-49FD-8977-E840395E1260}</author>
  </authors>
  <commentList>
    <comment ref="S2" authorId="0" shapeId="0" xr:uid="{A264F3B4-BD72-482E-89F4-56E118F9E623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Media dos meses</t>
      </text>
    </comment>
    <comment ref="S15" authorId="1" shapeId="0" xr:uid="{8F4173D5-8405-49FD-8977-E840395E126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Media anual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tc={B73EC4E1-4AB5-47C1-9C8A-27CBD225A23D}</author>
    <author>tc={A82648D0-2191-4C1E-B9C1-9B48D9476F73}</author>
  </authors>
  <commentList>
    <comment ref="S2" authorId="0" shapeId="0" xr:uid="{B73EC4E1-4AB5-47C1-9C8A-27CBD225A23D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Media dos meses</t>
      </text>
    </comment>
    <comment ref="S15" authorId="1" shapeId="0" xr:uid="{A82648D0-2191-4C1E-B9C1-9B48D9476F73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Media anual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tc={69B0D368-6692-46FC-8FA5-AAF926B73237}</author>
  </authors>
  <commentList>
    <comment ref="S2" authorId="0" shapeId="0" xr:uid="{69B0D368-6692-46FC-8FA5-AAF926B73237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Media dos meses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tc={6E612314-ECFF-4C1D-B30A-66BEC77F21BC}</author>
  </authors>
  <commentList>
    <comment ref="S2" authorId="0" shapeId="0" xr:uid="{6E612314-ECFF-4C1D-B30A-66BEC77F21BC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Media dos meses</t>
      </text>
    </comment>
  </commentList>
</comments>
</file>

<file path=xl/sharedStrings.xml><?xml version="1.0" encoding="utf-8"?>
<sst xmlns="http://schemas.openxmlformats.org/spreadsheetml/2006/main" count="144" uniqueCount="54">
  <si>
    <t>Período</t>
  </si>
  <si>
    <t>Média móveis</t>
  </si>
  <si>
    <t>LN de média móveis</t>
  </si>
  <si>
    <t>Componentes sazonais</t>
  </si>
  <si>
    <t xml:space="preserve">índice sazonal corrigido </t>
  </si>
  <si>
    <t>Desvio padrão</t>
  </si>
  <si>
    <t>Limite inferior</t>
  </si>
  <si>
    <t>Projeção</t>
  </si>
  <si>
    <t>Limite  superior</t>
  </si>
  <si>
    <t>laranja_preco</t>
  </si>
  <si>
    <t>Laranja_preco (LN)</t>
  </si>
  <si>
    <t>Preco_laranja</t>
  </si>
  <si>
    <t>Equacao</t>
  </si>
  <si>
    <r>
      <t xml:space="preserve">r=exp </t>
    </r>
    <r>
      <rPr>
        <sz val="11"/>
        <color theme="1"/>
        <rFont val="Calibri"/>
        <family val="2"/>
      </rPr>
      <t>β-1</t>
    </r>
  </si>
  <si>
    <t xml:space="preserve"> β = </t>
  </si>
  <si>
    <t>y = -0,0007x + 1,4358</t>
  </si>
  <si>
    <t>r=exp (-0,0007)-1</t>
  </si>
  <si>
    <t xml:space="preserve">r = 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</si>
  <si>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</si>
  <si>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</si>
  <si>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</si>
  <si>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</si>
  <si>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</si>
  <si>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</si>
  <si>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</si>
  <si>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</si>
  <si>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</si>
  <si>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</si>
  <si>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</si>
  <si>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</si>
  <si>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correção dos componeste sazonais</t>
  </si>
  <si>
    <t>Media</t>
  </si>
  <si>
    <t>Desvio_padrao</t>
  </si>
  <si>
    <t>indice sazonal</t>
  </si>
  <si>
    <t>Goiaba_preco</t>
  </si>
  <si>
    <t>Goiaba_preco (LN)</t>
  </si>
  <si>
    <t>Laranja_preco</t>
  </si>
  <si>
    <t>Preco_goiaba</t>
  </si>
  <si>
    <t>y = 0,0014x + 0,2102</t>
  </si>
  <si>
    <t>r=exp (0,0014) - 1</t>
  </si>
  <si>
    <t xml:space="preserve">r= </t>
  </si>
  <si>
    <t>goiaba_preco</t>
  </si>
  <si>
    <t>Limao_preco</t>
  </si>
  <si>
    <t>Limao_preco (LN)</t>
  </si>
  <si>
    <t>y = 0,0022 + 0,5095</t>
  </si>
  <si>
    <t>r = exp  (0,0022-1)</t>
  </si>
  <si>
    <t>r =</t>
  </si>
  <si>
    <t>Preco_limao</t>
  </si>
  <si>
    <t>limao_preco</t>
  </si>
  <si>
    <t>y = 0,0157 + 1,2526</t>
  </si>
  <si>
    <t>r = exp  (0,0157-1)</t>
  </si>
  <si>
    <t>manga_preco</t>
  </si>
  <si>
    <t>manga_preco (LN)</t>
  </si>
  <si>
    <t>Preco_manga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</si>
</sst>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&quot;R$&quot;\ #,##0.0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2" fontId="0" fillId="0" borderId="0" xfId="0" applyNumberFormat="1"/>
    <xf numFmtId="17" fontId="2" fillId="0" borderId="0" xfId="0" applyNumberFormat="1" applyFont="1" applyAlignment="1">
      <alignment horizontal="center" wrapText="1"/>
    </xf>
    <xf numFmtId="2" fontId="2" fillId="0" borderId="0" xfId="0" applyNumberFormat="1" applyFont="1" applyAlignment="1">
      <alignment horizontal="center" wrapText="1"/>
    </xf>
    <xf numFmtId="164" fontId="0" fillId="0" borderId="0" xfId="0" applyNumberFormat="1" applyAlignment="1">
      <alignment horizontal="center"/>
    </xf>
    <xf numFmtId="165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3" borderId="0" xfId="0" applyFill="1" applyAlignment="1">
      <alignment horizontal="right"/>
    </xf>
    <xf numFmtId="0" fontId="0" fillId="3" borderId="0" xfId="0" applyFill="1" applyAlignment="1">
      <alignment horizontal="left"/>
    </xf>
    <xf numFmtId="0" fontId="0" fillId="0" borderId="0" xfId="0" applyAlignment="1">
      <alignment horizontal="center"/>
    </xf>
    <xf numFmtId="17" fontId="2" fillId="2" borderId="0" xfId="0" applyNumberFormat="1" applyFont="1" applyFill="1" applyAlignment="1">
      <alignment horizontal="center" wrapText="1"/>
    </xf>
    <xf numFmtId="2" fontId="0" fillId="0" borderId="0" xfId="1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 wrapText="1"/>
    </xf>
    <xf numFmtId="2" fontId="0" fillId="0" borderId="0" xfId="1" applyNumberFormat="1" applyFont="1" applyFill="1" applyAlignment="1">
      <alignment horizontal="center"/>
    </xf>
    <xf numFmtId="17" fontId="2" fillId="0" borderId="1" xfId="0" applyNumberFormat="1" applyFont="1" applyBorder="1" applyAlignment="1">
      <alignment horizontal="center" wrapText="1"/>
    </xf>
    <xf numFmtId="2" fontId="0" fillId="0" borderId="1" xfId="1" applyNumberFormat="1" applyFont="1" applyFill="1" applyBorder="1" applyAlignment="1">
      <alignment horizontal="center"/>
    </xf>
    <xf numFmtId="165" fontId="0" fillId="4" borderId="0" xfId="0" applyNumberFormat="1" applyFill="1" applyAlignment="1">
      <alignment horizontal="center"/>
    </xf>
    <xf numFmtId="165" fontId="0" fillId="5" borderId="0" xfId="0" applyNumberFormat="1" applyFill="1" applyAlignment="1">
      <alignment horizontal="center"/>
    </xf>
    <xf numFmtId="165" fontId="0" fillId="3" borderId="0" xfId="0" applyNumberFormat="1" applyFill="1" applyAlignment="1">
      <alignment horizontal="center"/>
    </xf>
    <xf numFmtId="165" fontId="0" fillId="3" borderId="0" xfId="0" applyNumberFormat="1" applyFill="1"/>
    <xf numFmtId="17" fontId="0" fillId="0" borderId="0" xfId="0" applyNumberFormat="1" applyAlignment="1">
      <alignment horizontal="center"/>
    </xf>
    <xf numFmtId="0" fontId="5" fillId="0" borderId="1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18">
    <dxf>
      <numFmt numFmtId="165" formatCode="0.000"/>
      <alignment horizontal="center" vertical="bottom" textRotation="0" wrapText="0" indent="0" justifyLastLine="0" shrinkToFit="0" readingOrder="0"/>
    </dxf>
    <dxf>
      <numFmt numFmtId="165" formatCode="0.000"/>
    </dxf>
    <dxf>
      <numFmt numFmtId="22" formatCode="mmm/yy"/>
      <alignment horizontal="center" vertical="bottom" textRotation="0" wrapText="0" indent="0" justifyLastLine="0" shrinkToFit="0" readingOrder="0"/>
    </dxf>
    <dxf>
      <border outline="0">
        <top style="thin">
          <color theme="1"/>
        </top>
      </border>
    </dxf>
    <dxf>
      <border outline="0"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numFmt numFmtId="165" formatCode="0.0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2" formatCode="mmm/yy"/>
      <alignment horizontal="center" vertical="bottom" textRotation="0" wrapText="0" indent="0" justifyLastLine="0" shrinkToFit="0" readingOrder="0"/>
    </dxf>
    <dxf>
      <border outline="0">
        <top style="thin">
          <color theme="1"/>
        </top>
      </border>
    </dxf>
    <dxf>
      <border outline="0"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22" formatCode="mmm/yy"/>
      <alignment horizontal="center" vertical="bottom" textRotation="0" wrapText="1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22" formatCode="mmm/yy"/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Goiaba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4.2583114610673664E-3"/>
                  <c:y val="-0.182673884514435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val>
            <c:numRef>
              <c:f>Goiaba_tendencia_geometrica!$C$2:$C$67</c:f>
              <c:numCache>
                <c:formatCode>0.00</c:formatCode>
                <c:ptCount val="66"/>
                <c:pt idx="0">
                  <c:v>1.3297240096314962</c:v>
                </c:pt>
                <c:pt idx="1">
                  <c:v>1.5040773967762742</c:v>
                </c:pt>
                <c:pt idx="2">
                  <c:v>1.5040773967762742</c:v>
                </c:pt>
                <c:pt idx="3">
                  <c:v>1.5040773967762742</c:v>
                </c:pt>
                <c:pt idx="4">
                  <c:v>1.6428726885203377</c:v>
                </c:pt>
                <c:pt idx="5">
                  <c:v>1.6677068205580761</c:v>
                </c:pt>
                <c:pt idx="6">
                  <c:v>1.5129270120532565</c:v>
                </c:pt>
                <c:pt idx="7">
                  <c:v>1.3862943611198906</c:v>
                </c:pt>
                <c:pt idx="8">
                  <c:v>1.3862943611198906</c:v>
                </c:pt>
                <c:pt idx="9">
                  <c:v>1.5216989981260935</c:v>
                </c:pt>
                <c:pt idx="10">
                  <c:v>1.5665304114228238</c:v>
                </c:pt>
                <c:pt idx="11">
                  <c:v>1.5040773967762742</c:v>
                </c:pt>
                <c:pt idx="12">
                  <c:v>1.5040773967762742</c:v>
                </c:pt>
                <c:pt idx="13">
                  <c:v>1.5644405465033646</c:v>
                </c:pt>
                <c:pt idx="14">
                  <c:v>1.4492691602812791</c:v>
                </c:pt>
                <c:pt idx="15">
                  <c:v>1.4770487243883548</c:v>
                </c:pt>
                <c:pt idx="16">
                  <c:v>1.4011829736136412</c:v>
                </c:pt>
                <c:pt idx="17">
                  <c:v>1.3862943611198906</c:v>
                </c:pt>
                <c:pt idx="18">
                  <c:v>1.3001916620664788</c:v>
                </c:pt>
                <c:pt idx="19">
                  <c:v>0.99694863489160956</c:v>
                </c:pt>
                <c:pt idx="20">
                  <c:v>1.0152306797290584</c:v>
                </c:pt>
                <c:pt idx="21">
                  <c:v>1.0986122886681098</c:v>
                </c:pt>
                <c:pt idx="22">
                  <c:v>1.2119409739751128</c:v>
                </c:pt>
                <c:pt idx="23">
                  <c:v>1.2089603458369751</c:v>
                </c:pt>
                <c:pt idx="24">
                  <c:v>1.2527629684953681</c:v>
                </c:pt>
                <c:pt idx="25">
                  <c:v>1.2725655957915476</c:v>
                </c:pt>
                <c:pt idx="26">
                  <c:v>1.5973653311998313</c:v>
                </c:pt>
                <c:pt idx="27">
                  <c:v>1.6094379124341003</c:v>
                </c:pt>
                <c:pt idx="28">
                  <c:v>1.6094379124341003</c:v>
                </c:pt>
                <c:pt idx="29">
                  <c:v>1.6094379124341003</c:v>
                </c:pt>
                <c:pt idx="30">
                  <c:v>1.4445632692438664</c:v>
                </c:pt>
                <c:pt idx="31">
                  <c:v>1.536867219599265</c:v>
                </c:pt>
                <c:pt idx="32">
                  <c:v>1.5173226235262947</c:v>
                </c:pt>
                <c:pt idx="33">
                  <c:v>1.5238800240724537</c:v>
                </c:pt>
                <c:pt idx="34">
                  <c:v>1.5432981099295553</c:v>
                </c:pt>
                <c:pt idx="35">
                  <c:v>1.3323660190943349</c:v>
                </c:pt>
                <c:pt idx="36">
                  <c:v>1.3083328196501789</c:v>
                </c:pt>
                <c:pt idx="37">
                  <c:v>1.3862943611198906</c:v>
                </c:pt>
                <c:pt idx="38">
                  <c:v>1.3962446919730587</c:v>
                </c:pt>
                <c:pt idx="39">
                  <c:v>1.5085119938441398</c:v>
                </c:pt>
                <c:pt idx="40">
                  <c:v>1.6213664832993742</c:v>
                </c:pt>
                <c:pt idx="41">
                  <c:v>1.451613827240533</c:v>
                </c:pt>
                <c:pt idx="42">
                  <c:v>1.2527629684953681</c:v>
                </c:pt>
                <c:pt idx="43">
                  <c:v>1.3532545070416904</c:v>
                </c:pt>
                <c:pt idx="44">
                  <c:v>1.2527629684953681</c:v>
                </c:pt>
                <c:pt idx="45">
                  <c:v>1.2527629684953681</c:v>
                </c:pt>
                <c:pt idx="46">
                  <c:v>1.2527629684953681</c:v>
                </c:pt>
                <c:pt idx="47">
                  <c:v>1.2527629684953681</c:v>
                </c:pt>
                <c:pt idx="48">
                  <c:v>1.2527629684953681</c:v>
                </c:pt>
                <c:pt idx="49">
                  <c:v>1.2527629684953681</c:v>
                </c:pt>
                <c:pt idx="50">
                  <c:v>1.2527629684953681</c:v>
                </c:pt>
                <c:pt idx="51">
                  <c:v>1.4182774069729414</c:v>
                </c:pt>
                <c:pt idx="52">
                  <c:v>1.423108334242607</c:v>
                </c:pt>
                <c:pt idx="53">
                  <c:v>1.423108334242607</c:v>
                </c:pt>
                <c:pt idx="54">
                  <c:v>1.5040773967762742</c:v>
                </c:pt>
                <c:pt idx="55">
                  <c:v>1.4838746894587547</c:v>
                </c:pt>
                <c:pt idx="56">
                  <c:v>1.3480731482996928</c:v>
                </c:pt>
                <c:pt idx="57">
                  <c:v>1.2527629684953681</c:v>
                </c:pt>
                <c:pt idx="58">
                  <c:v>1.2892326482767593</c:v>
                </c:pt>
                <c:pt idx="59">
                  <c:v>1.4422019930581866</c:v>
                </c:pt>
                <c:pt idx="60">
                  <c:v>1.4182774069729414</c:v>
                </c:pt>
                <c:pt idx="61">
                  <c:v>1.5623463049002497</c:v>
                </c:pt>
                <c:pt idx="62">
                  <c:v>1.5238800240724537</c:v>
                </c:pt>
                <c:pt idx="63">
                  <c:v>1.5107219394949427</c:v>
                </c:pt>
                <c:pt idx="64">
                  <c:v>1.5953389880545987</c:v>
                </c:pt>
                <c:pt idx="65">
                  <c:v>1.5347143662381639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8B-44A7-B758-C08A580051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upDownBars>
          <c:gapWidth val="150"/>
          <c:upBars>
            <c:spPr>
              <a:solidFill>
                <a:schemeClr val="lt1"/>
              </a:solidFill>
              <a:ln w="9525">
                <a:solidFill>
                  <a:schemeClr val="tx1">
                    <a:lumMod val="15000"/>
                    <a:lumOff val="85000"/>
                  </a:schemeClr>
                </a:solidFill>
              </a:ln>
              <a:effectLst/>
            </c:spPr>
          </c:upBars>
          <c:downBars>
            <c:spPr>
              <a:solidFill>
                <a:schemeClr val="dk1">
                  <a:lumMod val="65000"/>
                  <a:lumOff val="3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downBars>
        </c:upDownBars>
        <c:smooth val="0"/>
        <c:axId val="1881441696"/>
        <c:axId val="1966353200"/>
      </c:lineChart>
      <c:catAx>
        <c:axId val="1881441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966353200"/>
        <c:crosses val="autoZero"/>
        <c:auto val="1"/>
        <c:lblAlgn val="ctr"/>
        <c:lblOffset val="100"/>
        <c:noMultiLvlLbl val="0"/>
      </c:catAx>
      <c:valAx>
        <c:axId val="196635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8144169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Laranja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2.0691382327209098E-2"/>
                  <c:y val="-0.4117574365704286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val>
            <c:numRef>
              <c:f>Laranja_tendencia_geometrica!$C$2:$C$67</c:f>
              <c:numCache>
                <c:formatCode>0.00</c:formatCode>
                <c:ptCount val="66"/>
                <c:pt idx="0">
                  <c:v>-8.3381608939051013E-2</c:v>
                </c:pt>
                <c:pt idx="1">
                  <c:v>-7.2570692834835374E-2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0.3148107398400336</c:v>
                </c:pt>
                <c:pt idx="7">
                  <c:v>0.5481214085096876</c:v>
                </c:pt>
                <c:pt idx="8">
                  <c:v>0.54232429082536171</c:v>
                </c:pt>
                <c:pt idx="9">
                  <c:v>0.47000362924573563</c:v>
                </c:pt>
                <c:pt idx="10">
                  <c:v>0.47000362924573563</c:v>
                </c:pt>
                <c:pt idx="11">
                  <c:v>0.47000362924573563</c:v>
                </c:pt>
                <c:pt idx="12">
                  <c:v>0.47000362924573563</c:v>
                </c:pt>
                <c:pt idx="13">
                  <c:v>0.47000362924573563</c:v>
                </c:pt>
                <c:pt idx="14">
                  <c:v>0.47000362924573563</c:v>
                </c:pt>
                <c:pt idx="15">
                  <c:v>0.46373401623214022</c:v>
                </c:pt>
                <c:pt idx="16">
                  <c:v>0.43178241642553783</c:v>
                </c:pt>
                <c:pt idx="17">
                  <c:v>0.47000362924573563</c:v>
                </c:pt>
                <c:pt idx="18">
                  <c:v>0.47000362924573563</c:v>
                </c:pt>
                <c:pt idx="19">
                  <c:v>0.54232429082536171</c:v>
                </c:pt>
                <c:pt idx="20">
                  <c:v>0.58221561985266368</c:v>
                </c:pt>
                <c:pt idx="21">
                  <c:v>0.30010459245033816</c:v>
                </c:pt>
                <c:pt idx="22">
                  <c:v>9.950330853168092E-3</c:v>
                </c:pt>
                <c:pt idx="23">
                  <c:v>-8.3381608939051013E-2</c:v>
                </c:pt>
                <c:pt idx="24">
                  <c:v>-5.1293294387550578E-2</c:v>
                </c:pt>
                <c:pt idx="25">
                  <c:v>-9.431067947124129E-2</c:v>
                </c:pt>
                <c:pt idx="26">
                  <c:v>-6.1875403718087529E-2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4.8790164169432049E-2</c:v>
                </c:pt>
                <c:pt idx="31">
                  <c:v>7.6961041136128394E-2</c:v>
                </c:pt>
                <c:pt idx="32">
                  <c:v>0.19885085874516517</c:v>
                </c:pt>
                <c:pt idx="33">
                  <c:v>0.24686007793152581</c:v>
                </c:pt>
                <c:pt idx="34">
                  <c:v>0.26236426446749106</c:v>
                </c:pt>
                <c:pt idx="35">
                  <c:v>0.19885085874516517</c:v>
                </c:pt>
                <c:pt idx="36">
                  <c:v>0.12221763272424911</c:v>
                </c:pt>
                <c:pt idx="37">
                  <c:v>0.18232155679395459</c:v>
                </c:pt>
                <c:pt idx="38">
                  <c:v>0.32208349916911322</c:v>
                </c:pt>
                <c:pt idx="39">
                  <c:v>0.30748469974796072</c:v>
                </c:pt>
                <c:pt idx="40">
                  <c:v>0.30748469974796072</c:v>
                </c:pt>
                <c:pt idx="41">
                  <c:v>0.26236426446749106</c:v>
                </c:pt>
                <c:pt idx="42">
                  <c:v>0.29266961396282004</c:v>
                </c:pt>
                <c:pt idx="43">
                  <c:v>0.494696241836107</c:v>
                </c:pt>
                <c:pt idx="44">
                  <c:v>0.64710324205853842</c:v>
                </c:pt>
                <c:pt idx="45">
                  <c:v>0.5481214085096876</c:v>
                </c:pt>
                <c:pt idx="46">
                  <c:v>0.131028262406404</c:v>
                </c:pt>
                <c:pt idx="47">
                  <c:v>0.11332868530700327</c:v>
                </c:pt>
                <c:pt idx="48">
                  <c:v>0</c:v>
                </c:pt>
                <c:pt idx="49">
                  <c:v>8.6177696241052412E-2</c:v>
                </c:pt>
                <c:pt idx="50">
                  <c:v>0.19885085874516517</c:v>
                </c:pt>
                <c:pt idx="51">
                  <c:v>0.23111172096338664</c:v>
                </c:pt>
                <c:pt idx="52">
                  <c:v>0.34358970439007686</c:v>
                </c:pt>
                <c:pt idx="53">
                  <c:v>0.33647223662121289</c:v>
                </c:pt>
                <c:pt idx="54">
                  <c:v>0.26236426446749106</c:v>
                </c:pt>
                <c:pt idx="55">
                  <c:v>0.26236426446749106</c:v>
                </c:pt>
                <c:pt idx="56">
                  <c:v>0.35767444427181588</c:v>
                </c:pt>
                <c:pt idx="57">
                  <c:v>0.35767444427181588</c:v>
                </c:pt>
                <c:pt idx="58">
                  <c:v>0.29266961396282004</c:v>
                </c:pt>
                <c:pt idx="59">
                  <c:v>0.21511137961694549</c:v>
                </c:pt>
                <c:pt idx="60">
                  <c:v>0.30748469974796072</c:v>
                </c:pt>
                <c:pt idx="61">
                  <c:v>0.33647223662121289</c:v>
                </c:pt>
                <c:pt idx="62">
                  <c:v>0.30748469974796072</c:v>
                </c:pt>
                <c:pt idx="63">
                  <c:v>0.41210965082683298</c:v>
                </c:pt>
                <c:pt idx="64">
                  <c:v>0.45742484703887548</c:v>
                </c:pt>
                <c:pt idx="65">
                  <c:v>0.44468582126144574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4E-4A58-9227-ABE0EE8D3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003040"/>
        <c:axId val="157617312"/>
      </c:lineChart>
      <c:catAx>
        <c:axId val="122003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7617312"/>
        <c:crosses val="autoZero"/>
        <c:auto val="1"/>
        <c:lblAlgn val="ctr"/>
        <c:lblOffset val="100"/>
        <c:noMultiLvlLbl val="0"/>
      </c:catAx>
      <c:valAx>
        <c:axId val="157617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2003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Limao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2737751531058618E-2"/>
                  <c:y val="-0.4042217118693496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val>
            <c:numRef>
              <c:f>Limao_tendencia_geometrica!$C$2:$C$67</c:f>
              <c:numCache>
                <c:formatCode>0.000</c:formatCode>
                <c:ptCount val="66"/>
                <c:pt idx="0">
                  <c:v>0.44468582126144574</c:v>
                </c:pt>
                <c:pt idx="1">
                  <c:v>0.62057648772510998</c:v>
                </c:pt>
                <c:pt idx="2">
                  <c:v>1.085189268335969</c:v>
                </c:pt>
                <c:pt idx="3">
                  <c:v>1.3164082336557241</c:v>
                </c:pt>
                <c:pt idx="4">
                  <c:v>1.0188473201992472</c:v>
                </c:pt>
                <c:pt idx="5">
                  <c:v>0.24686007793152581</c:v>
                </c:pt>
                <c:pt idx="6">
                  <c:v>-7.2570692834835374E-2</c:v>
                </c:pt>
                <c:pt idx="7">
                  <c:v>-0.22314355131420971</c:v>
                </c:pt>
                <c:pt idx="8">
                  <c:v>7.6961041136128394E-2</c:v>
                </c:pt>
                <c:pt idx="9">
                  <c:v>0.18232155679395459</c:v>
                </c:pt>
                <c:pt idx="10">
                  <c:v>0.70803579305369591</c:v>
                </c:pt>
                <c:pt idx="11">
                  <c:v>0.47623417899637172</c:v>
                </c:pt>
                <c:pt idx="12">
                  <c:v>0.80647586586694853</c:v>
                </c:pt>
                <c:pt idx="13">
                  <c:v>1.2441545939587679</c:v>
                </c:pt>
                <c:pt idx="14">
                  <c:v>1.3660916538023711</c:v>
                </c:pt>
                <c:pt idx="15">
                  <c:v>1.5216989981260935</c:v>
                </c:pt>
                <c:pt idx="16">
                  <c:v>1.0116009116784799</c:v>
                </c:pt>
                <c:pt idx="17">
                  <c:v>0.35065687161316933</c:v>
                </c:pt>
                <c:pt idx="18">
                  <c:v>-0.31471074483970024</c:v>
                </c:pt>
                <c:pt idx="19">
                  <c:v>-0.51082562376599072</c:v>
                </c:pt>
                <c:pt idx="20">
                  <c:v>-0.15082288973458366</c:v>
                </c:pt>
                <c:pt idx="21">
                  <c:v>5.8268908123975824E-2</c:v>
                </c:pt>
                <c:pt idx="22">
                  <c:v>0</c:v>
                </c:pt>
                <c:pt idx="23">
                  <c:v>0.15700374880966469</c:v>
                </c:pt>
                <c:pt idx="24">
                  <c:v>0.53649337051456847</c:v>
                </c:pt>
                <c:pt idx="25">
                  <c:v>0.92821930273942876</c:v>
                </c:pt>
                <c:pt idx="26">
                  <c:v>1.4036429994545037</c:v>
                </c:pt>
                <c:pt idx="27">
                  <c:v>1.4770487243883548</c:v>
                </c:pt>
                <c:pt idx="28">
                  <c:v>0.98207847241215818</c:v>
                </c:pt>
                <c:pt idx="29">
                  <c:v>0.87546873735389985</c:v>
                </c:pt>
                <c:pt idx="30">
                  <c:v>0.44468582126144574</c:v>
                </c:pt>
                <c:pt idx="31">
                  <c:v>7.6961041136128394E-2</c:v>
                </c:pt>
                <c:pt idx="32">
                  <c:v>0</c:v>
                </c:pt>
                <c:pt idx="33">
                  <c:v>-2.0202707317519466E-2</c:v>
                </c:pt>
                <c:pt idx="34">
                  <c:v>0.53062825106217038</c:v>
                </c:pt>
                <c:pt idx="35">
                  <c:v>0.494696241836107</c:v>
                </c:pt>
                <c:pt idx="36">
                  <c:v>0.60431596685332956</c:v>
                </c:pt>
                <c:pt idx="37">
                  <c:v>0.54232429082536171</c:v>
                </c:pt>
                <c:pt idx="38">
                  <c:v>1.3762440252663892</c:v>
                </c:pt>
                <c:pt idx="39">
                  <c:v>1.4632554022560189</c:v>
                </c:pt>
                <c:pt idx="40">
                  <c:v>1.0577902941478545</c:v>
                </c:pt>
                <c:pt idx="41">
                  <c:v>0.35065687161316933</c:v>
                </c:pt>
                <c:pt idx="42">
                  <c:v>0</c:v>
                </c:pt>
                <c:pt idx="43">
                  <c:v>6.7658648473814864E-2</c:v>
                </c:pt>
                <c:pt idx="44">
                  <c:v>7.6961041136128394E-2</c:v>
                </c:pt>
                <c:pt idx="45">
                  <c:v>6.7658648473814864E-2</c:v>
                </c:pt>
                <c:pt idx="46">
                  <c:v>0.34358970439007686</c:v>
                </c:pt>
                <c:pt idx="47">
                  <c:v>0.20701416938432612</c:v>
                </c:pt>
                <c:pt idx="48">
                  <c:v>0.47623417899637172</c:v>
                </c:pt>
                <c:pt idx="49">
                  <c:v>0.78390154382840938</c:v>
                </c:pt>
                <c:pt idx="50">
                  <c:v>1.2556160374777743</c:v>
                </c:pt>
                <c:pt idx="51">
                  <c:v>1.506297153514587</c:v>
                </c:pt>
                <c:pt idx="52">
                  <c:v>1.3402504226184837</c:v>
                </c:pt>
                <c:pt idx="53">
                  <c:v>0.77010822169607374</c:v>
                </c:pt>
                <c:pt idx="54">
                  <c:v>0.24686007793152581</c:v>
                </c:pt>
                <c:pt idx="55">
                  <c:v>0.22314355131420976</c:v>
                </c:pt>
                <c:pt idx="56">
                  <c:v>6.7658648473814864E-2</c:v>
                </c:pt>
                <c:pt idx="57">
                  <c:v>0.33647223662121289</c:v>
                </c:pt>
                <c:pt idx="58">
                  <c:v>0.13976194237515863</c:v>
                </c:pt>
                <c:pt idx="59">
                  <c:v>0.1906203596086497</c:v>
                </c:pt>
                <c:pt idx="60">
                  <c:v>0.80647586586694853</c:v>
                </c:pt>
                <c:pt idx="61">
                  <c:v>1.2641267271456831</c:v>
                </c:pt>
                <c:pt idx="62">
                  <c:v>1.2919836816486494</c:v>
                </c:pt>
                <c:pt idx="63">
                  <c:v>1.3110318766193438</c:v>
                </c:pt>
                <c:pt idx="64">
                  <c:v>0.77932487680099771</c:v>
                </c:pt>
                <c:pt idx="65">
                  <c:v>0.44468582126144574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04-4550-BD38-D6ADA100F3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51020479"/>
        <c:axId val="1892055567"/>
      </c:lineChart>
      <c:catAx>
        <c:axId val="2051020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92055567"/>
        <c:crosses val="autoZero"/>
        <c:auto val="1"/>
        <c:lblAlgn val="ctr"/>
        <c:lblOffset val="100"/>
        <c:noMultiLvlLbl val="0"/>
      </c:catAx>
      <c:valAx>
        <c:axId val="1892055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0510204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manga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2737751531058618E-2"/>
                  <c:y val="-0.4042217118693496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val>
            <c:numRef>
              <c:f>manga_tendencia_geometrica!$C$2:$C$67</c:f>
              <c:numCache>
                <c:formatCode>0.000</c:formatCode>
                <c:ptCount val="66"/>
                <c:pt idx="0">
                  <c:v>1.3029127521808397</c:v>
                </c:pt>
                <c:pt idx="1">
                  <c:v>1.3862943611198906</c:v>
                </c:pt>
                <c:pt idx="2">
                  <c:v>1.4279160358107101</c:v>
                </c:pt>
                <c:pt idx="3">
                  <c:v>1.4060969884160703</c:v>
                </c:pt>
                <c:pt idx="4">
                  <c:v>1.2669476034873244</c:v>
                </c:pt>
                <c:pt idx="5">
                  <c:v>1.1724821372345651</c:v>
                </c:pt>
                <c:pt idx="6">
                  <c:v>1.3837912309017721</c:v>
                </c:pt>
                <c:pt idx="7">
                  <c:v>1.4255150742731719</c:v>
                </c:pt>
                <c:pt idx="8">
                  <c:v>1.4398351280479205</c:v>
                </c:pt>
                <c:pt idx="9">
                  <c:v>1.6094379124341003</c:v>
                </c:pt>
                <c:pt idx="10">
                  <c:v>1.8900953699489169</c:v>
                </c:pt>
                <c:pt idx="11">
                  <c:v>1.8229350866965048</c:v>
                </c:pt>
                <c:pt idx="12">
                  <c:v>1.6094379124341003</c:v>
                </c:pt>
                <c:pt idx="13">
                  <c:v>1.5912739418064292</c:v>
                </c:pt>
                <c:pt idx="14">
                  <c:v>1.545432582458188</c:v>
                </c:pt>
                <c:pt idx="15">
                  <c:v>1.6094379124341003</c:v>
                </c:pt>
                <c:pt idx="16">
                  <c:v>1.6937790608678513</c:v>
                </c:pt>
                <c:pt idx="17">
                  <c:v>1.6770965609079151</c:v>
                </c:pt>
                <c:pt idx="18">
                  <c:v>1.2412685890696329</c:v>
                </c:pt>
                <c:pt idx="19">
                  <c:v>1.3083328196501789</c:v>
                </c:pt>
                <c:pt idx="20">
                  <c:v>1.5260563034950492</c:v>
                </c:pt>
                <c:pt idx="21">
                  <c:v>1.7457155307266483</c:v>
                </c:pt>
                <c:pt idx="22">
                  <c:v>1.7630170003624011</c:v>
                </c:pt>
                <c:pt idx="23">
                  <c:v>1.7119945007591924</c:v>
                </c:pt>
                <c:pt idx="24">
                  <c:v>1.665818245870208</c:v>
                </c:pt>
                <c:pt idx="25">
                  <c:v>1.6253112615903906</c:v>
                </c:pt>
                <c:pt idx="26">
                  <c:v>1.7316555451583497</c:v>
                </c:pt>
                <c:pt idx="27">
                  <c:v>1.7630170003624011</c:v>
                </c:pt>
                <c:pt idx="28">
                  <c:v>1.6974487897568136</c:v>
                </c:pt>
                <c:pt idx="29">
                  <c:v>1.6094379124341003</c:v>
                </c:pt>
                <c:pt idx="30">
                  <c:v>1.6428726885203377</c:v>
                </c:pt>
                <c:pt idx="31">
                  <c:v>1.6094379124341003</c:v>
                </c:pt>
                <c:pt idx="32">
                  <c:v>1.6094379124341003</c:v>
                </c:pt>
                <c:pt idx="33">
                  <c:v>1.6094379124341003</c:v>
                </c:pt>
                <c:pt idx="34">
                  <c:v>1.6582280766035324</c:v>
                </c:pt>
                <c:pt idx="35">
                  <c:v>1.7387102481382397</c:v>
                </c:pt>
                <c:pt idx="36">
                  <c:v>1.6094379124341003</c:v>
                </c:pt>
                <c:pt idx="37">
                  <c:v>1.6094379124341003</c:v>
                </c:pt>
                <c:pt idx="38">
                  <c:v>1.6094379124341003</c:v>
                </c:pt>
                <c:pt idx="39">
                  <c:v>1.6094379124341003</c:v>
                </c:pt>
                <c:pt idx="40">
                  <c:v>1.589235205116581</c:v>
                </c:pt>
                <c:pt idx="41">
                  <c:v>1.6094379124341003</c:v>
                </c:pt>
                <c:pt idx="42">
                  <c:v>1.8748743759385615</c:v>
                </c:pt>
                <c:pt idx="43">
                  <c:v>1.8976198599275322</c:v>
                </c:pt>
                <c:pt idx="44">
                  <c:v>1.8976198599275322</c:v>
                </c:pt>
                <c:pt idx="45">
                  <c:v>1.8976198599275322</c:v>
                </c:pt>
                <c:pt idx="46">
                  <c:v>1.8840347453372259</c:v>
                </c:pt>
                <c:pt idx="47">
                  <c:v>1.6094379124341003</c:v>
                </c:pt>
                <c:pt idx="48">
                  <c:v>1.6808279085207734</c:v>
                </c:pt>
                <c:pt idx="49">
                  <c:v>1.8976198599275322</c:v>
                </c:pt>
                <c:pt idx="50">
                  <c:v>1.8976198599275322</c:v>
                </c:pt>
                <c:pt idx="51">
                  <c:v>2.0149030205422647</c:v>
                </c:pt>
                <c:pt idx="52">
                  <c:v>2.0149030205422647</c:v>
                </c:pt>
                <c:pt idx="53">
                  <c:v>2.0149030205422647</c:v>
                </c:pt>
                <c:pt idx="54">
                  <c:v>1.6094379124341003</c:v>
                </c:pt>
                <c:pt idx="55">
                  <c:v>1.6094379124341003</c:v>
                </c:pt>
                <c:pt idx="56">
                  <c:v>1.6094379124341003</c:v>
                </c:pt>
                <c:pt idx="57">
                  <c:v>2.2772672850097559</c:v>
                </c:pt>
                <c:pt idx="58">
                  <c:v>2.5839975524322312</c:v>
                </c:pt>
                <c:pt idx="59">
                  <c:v>2.7080502011022101</c:v>
                </c:pt>
                <c:pt idx="60">
                  <c:v>2.7080502011022101</c:v>
                </c:pt>
                <c:pt idx="61">
                  <c:v>2.7080502011022101</c:v>
                </c:pt>
                <c:pt idx="62">
                  <c:v>2.7080502011022101</c:v>
                </c:pt>
                <c:pt idx="63">
                  <c:v>2.7080502011022101</c:v>
                </c:pt>
                <c:pt idx="64">
                  <c:v>2.7080502011022101</c:v>
                </c:pt>
                <c:pt idx="65">
                  <c:v>2.7080502011022101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0D-4438-9724-6F129C8228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51020479"/>
        <c:axId val="1892055567"/>
      </c:lineChart>
      <c:catAx>
        <c:axId val="2051020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92055567"/>
        <c:crosses val="autoZero"/>
        <c:auto val="1"/>
        <c:lblAlgn val="ctr"/>
        <c:lblOffset val="100"/>
        <c:noMultiLvlLbl val="0"/>
      </c:catAx>
      <c:valAx>
        <c:axId val="1892055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0510204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7</xdr:row>
      <xdr:rowOff>148590</xdr:rowOff>
    </xdr:from>
    <xdr:to>
      <xdr:col>11</xdr:col>
      <xdr:colOff>0</xdr:colOff>
      <xdr:row>22</xdr:row>
      <xdr:rowOff>148590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6A2B92B-C2C7-9086-4282-3E6DE4202F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502920</xdr:colOff>
      <xdr:row>8</xdr:row>
      <xdr:rowOff>80010</xdr:rowOff>
    </xdr:from>
    <xdr:to>
      <xdr:col>11</xdr:col>
      <xdr:colOff>198120</xdr:colOff>
      <xdr:row>23</xdr:row>
      <xdr:rowOff>80010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760859E-3B90-4BA0-C301-2D9C246CD0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579120</xdr:colOff>
      <xdr:row>11</xdr:row>
      <xdr:rowOff>125730</xdr:rowOff>
    </xdr:from>
    <xdr:to>
      <xdr:col>11</xdr:col>
      <xdr:colOff>274320</xdr:colOff>
      <xdr:row>26</xdr:row>
      <xdr:rowOff>125730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6E3013C-D8FA-FA78-3052-8C4853967B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579120</xdr:colOff>
      <xdr:row>11</xdr:row>
      <xdr:rowOff>125730</xdr:rowOff>
    </xdr:from>
    <xdr:to>
      <xdr:col>11</xdr:col>
      <xdr:colOff>274320</xdr:colOff>
      <xdr:row>26</xdr:row>
      <xdr:rowOff>125730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6E9E1BF-AB5C-46BB-9452-3610E7AA3B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URICIO HIROYUKI KUBO" id="{94FBCA2A-31E1-4B21-898C-5E18F4C368D3}" userId="S::mauricio.kubo@ufms.br::dda5a9b1-92c2-4ee3-a812-58197be32096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22DB0D4-7A4B-456F-A726-8D930EE3C7FC}" name="Tabela1" displayName="Tabela1" ref="A1:C67" totalsRowShown="0">
  <tableColumns count="3">
    <tableColumn id="1" xr3:uid="{442338E7-A7E3-408D-A2A3-FD76B2517A42}" name="Período" dataDxfId="17"/>
    <tableColumn id="2" xr3:uid="{F5052744-B963-4910-92FB-73EC7C713226}" name="Goiaba_preco" dataDxfId="16"/>
    <tableColumn id="3" xr3:uid="{96241839-87E3-4217-8C58-B9C36DA24736}" name="Goiaba_preco (LN)" dataDxfId="15">
      <calculatedColumnFormula>LN(B2)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75377E7-2328-45FA-8F1A-AE72737811E8}" name="Tabela4" displayName="Tabela4" ref="A1:C67" totalsRowShown="0">
  <tableColumns count="3">
    <tableColumn id="1" xr3:uid="{FC8F4B43-E2AB-49DC-82F4-CB96F99E1DFC}" name="Período" dataDxfId="14"/>
    <tableColumn id="2" xr3:uid="{BA45B1A7-2DC5-4CD5-8009-2EC7A97F97E6}" name="Laranja_preco" dataDxfId="13" dataCellStyle="Moeda"/>
    <tableColumn id="3" xr3:uid="{F91FD27F-3005-49F8-A9AC-E269F2CBC691}" name="Laranja_preco (LN)" dataDxfId="12">
      <calculatedColumnFormula>LN(B2)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4B8DEE6-DC2A-4E86-94EB-43FE4D91025D}" name="Tabela2" displayName="Tabela2" ref="A1:C67" totalsRowShown="0" headerRowDxfId="11" headerRowBorderDxfId="10" tableBorderDxfId="9">
  <autoFilter ref="A1:C67" xr:uid="{34B8DEE6-DC2A-4E86-94EB-43FE4D91025D}">
    <filterColumn colId="0" hiddenButton="1"/>
    <filterColumn colId="1" hiddenButton="1"/>
    <filterColumn colId="2" hiddenButton="1"/>
  </autoFilter>
  <tableColumns count="3">
    <tableColumn id="1" xr3:uid="{CA3CF952-6238-4A34-AE86-0BCEFFB0560E}" name="Período" dataDxfId="8"/>
    <tableColumn id="2" xr3:uid="{1F06C5A5-D19A-4940-82EF-294FF9D267D7}" name="Limao_preco" dataDxfId="7"/>
    <tableColumn id="3" xr3:uid="{BF8A4B8E-AD79-4BBA-B743-B98904996259}" name="Limao_preco (LN)" dataDxfId="6">
      <calculatedColumnFormula>LN(B2)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2FB361A-5B4A-47EE-AEA5-DC7CD5983EF1}" name="Tabela3" displayName="Tabela3" ref="A1:C67" totalsRowShown="0" headerRowDxfId="5" headerRowBorderDxfId="4" tableBorderDxfId="3">
  <autoFilter ref="A1:C67" xr:uid="{52FB361A-5B4A-47EE-AEA5-DC7CD5983EF1}">
    <filterColumn colId="0" hiddenButton="1"/>
    <filterColumn colId="1" hiddenButton="1"/>
    <filterColumn colId="2" hiddenButton="1"/>
  </autoFilter>
  <tableColumns count="3">
    <tableColumn id="1" xr3:uid="{A884D433-84E5-440C-88C5-D4EBC1CC8ED6}" name="Período" dataDxfId="2"/>
    <tableColumn id="2" xr3:uid="{0BB71DA3-E035-45B5-A135-AED46323A298}" name="manga_preco" dataDxfId="1"/>
    <tableColumn id="3" xr3:uid="{20A77A11-3A0F-4096-8E78-5C8170259F4B}" name="manga_preco (LN)" dataDxfId="0">
      <calculatedColumnFormula>LN(B2)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5" dT="2023-08-21T02:52:38.61" personId="{94FBCA2A-31E1-4B21-898C-5E18F4C368D3}" id="{5A908047-B072-4F23-8C91-314AE936F1E9}">
    <text>Foi usado para calcular os últimos 6 meses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S2" dT="2023-08-21T03:22:58.03" personId="{94FBCA2A-31E1-4B21-898C-5E18F4C368D3}" id="{A264F3B4-BD72-482E-89F4-56E118F9E623}">
    <text>Media dos meses</text>
  </threadedComment>
  <threadedComment ref="S15" dT="2023-08-21T03:22:34.89" personId="{94FBCA2A-31E1-4B21-898C-5E18F4C368D3}" id="{8F4173D5-8405-49FD-8977-E840395E1260}">
    <text>Media anual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S2" dT="2023-08-21T03:22:58.03" personId="{94FBCA2A-31E1-4B21-898C-5E18F4C368D3}" id="{B73EC4E1-4AB5-47C1-9C8A-27CBD225A23D}">
    <text>Media dos meses</text>
  </threadedComment>
  <threadedComment ref="S15" dT="2023-08-21T12:51:27.48" personId="{94FBCA2A-31E1-4B21-898C-5E18F4C368D3}" id="{A82648D0-2191-4C1E-B9C1-9B48D9476F73}">
    <text>Media anual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S2" dT="2023-08-21T03:22:58.03" personId="{94FBCA2A-31E1-4B21-898C-5E18F4C368D3}" id="{69B0D368-6692-46FC-8FA5-AAF926B73237}">
    <text>Media dos meses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S2" dT="2023-08-21T03:22:58.03" personId="{94FBCA2A-31E1-4B21-898C-5E18F4C368D3}" id="{6E612314-ECFF-4C1D-B30A-66BEC77F21BC}">
    <text>Media dos meses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4.xml"/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5.xml"/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976CF-2366-4607-AD22-6FD2013AC193}">
  <sheetPr>
    <tabColor rgb="FFFF0000"/>
  </sheetPr>
  <dimension ref="A1:G67"/>
  <sheetViews>
    <sheetView workbookViewId="0">
      <selection activeCell="C13" sqref="C13"/>
    </sheetView>
  </sheetViews>
  <sheetFormatPr defaultRowHeight="14.4" x14ac:dyDescent="0.3"/>
  <cols>
    <col min="1" max="1" width="9.21875" customWidth="1"/>
    <col min="2" max="2" width="14.109375" customWidth="1"/>
    <col min="3" max="3" width="18.33203125" customWidth="1"/>
    <col min="5" max="5" width="16" bestFit="1" customWidth="1"/>
    <col min="6" max="6" width="19.33203125" bestFit="1" customWidth="1"/>
  </cols>
  <sheetData>
    <row r="1" spans="1:7" x14ac:dyDescent="0.3">
      <c r="A1" t="s">
        <v>0</v>
      </c>
      <c r="B1" t="s">
        <v>34</v>
      </c>
      <c r="C1" t="s">
        <v>35</v>
      </c>
      <c r="E1" t="s">
        <v>37</v>
      </c>
    </row>
    <row r="2" spans="1:7" x14ac:dyDescent="0.3">
      <c r="A2" s="2">
        <v>42186</v>
      </c>
      <c r="B2" s="3">
        <v>3.78</v>
      </c>
      <c r="C2" s="6">
        <f>LN(B2)</f>
        <v>1.3297240096314962</v>
      </c>
      <c r="E2" t="s">
        <v>12</v>
      </c>
      <c r="F2" t="s">
        <v>15</v>
      </c>
    </row>
    <row r="3" spans="1:7" x14ac:dyDescent="0.3">
      <c r="A3" s="2">
        <v>42217</v>
      </c>
      <c r="B3" s="3">
        <v>4.5</v>
      </c>
      <c r="C3" s="6">
        <f t="shared" ref="C3:C66" si="0">LN(B3)</f>
        <v>1.5040773967762742</v>
      </c>
      <c r="E3" t="s">
        <v>13</v>
      </c>
      <c r="F3" s="8" t="s">
        <v>16</v>
      </c>
    </row>
    <row r="4" spans="1:7" x14ac:dyDescent="0.3">
      <c r="A4" s="2">
        <v>42248</v>
      </c>
      <c r="B4" s="3">
        <v>4.5</v>
      </c>
      <c r="C4" s="6">
        <f t="shared" si="0"/>
        <v>1.5040773967762742</v>
      </c>
      <c r="E4" s="7" t="s">
        <v>14</v>
      </c>
      <c r="F4" s="8">
        <v>-6.9999999999999999E-4</v>
      </c>
      <c r="G4">
        <v>1</v>
      </c>
    </row>
    <row r="5" spans="1:7" x14ac:dyDescent="0.3">
      <c r="A5" s="2">
        <v>42278</v>
      </c>
      <c r="B5" s="3">
        <v>4.5</v>
      </c>
      <c r="C5" s="6">
        <f t="shared" si="0"/>
        <v>1.5040773967762742</v>
      </c>
      <c r="E5" s="9" t="s">
        <v>17</v>
      </c>
      <c r="F5" s="10">
        <f>EXP(F4)-G4</f>
        <v>-6.9975505715669239E-4</v>
      </c>
    </row>
    <row r="6" spans="1:7" x14ac:dyDescent="0.3">
      <c r="A6" s="2">
        <v>42309</v>
      </c>
      <c r="B6" s="3">
        <v>5.17</v>
      </c>
      <c r="C6" s="6">
        <f t="shared" si="0"/>
        <v>1.6428726885203377</v>
      </c>
    </row>
    <row r="7" spans="1:7" x14ac:dyDescent="0.3">
      <c r="A7" s="2">
        <v>42339</v>
      </c>
      <c r="B7" s="3">
        <v>5.3</v>
      </c>
      <c r="C7" s="6">
        <f t="shared" si="0"/>
        <v>1.6677068205580761</v>
      </c>
    </row>
    <row r="8" spans="1:7" x14ac:dyDescent="0.3">
      <c r="A8" s="2">
        <v>42370</v>
      </c>
      <c r="B8" s="3">
        <v>4.54</v>
      </c>
      <c r="C8" s="6">
        <f t="shared" si="0"/>
        <v>1.5129270120532565</v>
      </c>
    </row>
    <row r="9" spans="1:7" x14ac:dyDescent="0.3">
      <c r="A9" s="2">
        <v>42401</v>
      </c>
      <c r="B9" s="3">
        <v>4</v>
      </c>
      <c r="C9" s="6">
        <f t="shared" si="0"/>
        <v>1.3862943611198906</v>
      </c>
    </row>
    <row r="10" spans="1:7" x14ac:dyDescent="0.3">
      <c r="A10" s="2">
        <v>42430</v>
      </c>
      <c r="B10" s="3">
        <v>4</v>
      </c>
      <c r="C10" s="6">
        <f t="shared" si="0"/>
        <v>1.3862943611198906</v>
      </c>
    </row>
    <row r="11" spans="1:7" x14ac:dyDescent="0.3">
      <c r="A11" s="2">
        <v>42461</v>
      </c>
      <c r="B11" s="3">
        <v>4.58</v>
      </c>
      <c r="C11" s="6">
        <f t="shared" si="0"/>
        <v>1.5216989981260935</v>
      </c>
    </row>
    <row r="12" spans="1:7" x14ac:dyDescent="0.3">
      <c r="A12" s="2">
        <v>42491</v>
      </c>
      <c r="B12" s="3">
        <v>4.79</v>
      </c>
      <c r="C12" s="6">
        <f t="shared" si="0"/>
        <v>1.5665304114228238</v>
      </c>
    </row>
    <row r="13" spans="1:7" x14ac:dyDescent="0.3">
      <c r="A13" s="2">
        <v>42522</v>
      </c>
      <c r="B13" s="3">
        <v>4.5</v>
      </c>
      <c r="C13" s="6">
        <f t="shared" si="0"/>
        <v>1.5040773967762742</v>
      </c>
    </row>
    <row r="14" spans="1:7" x14ac:dyDescent="0.3">
      <c r="A14" s="2">
        <v>42552</v>
      </c>
      <c r="B14" s="3">
        <v>4.5</v>
      </c>
      <c r="C14" s="6">
        <f t="shared" si="0"/>
        <v>1.5040773967762742</v>
      </c>
    </row>
    <row r="15" spans="1:7" x14ac:dyDescent="0.3">
      <c r="A15" s="2">
        <v>42583</v>
      </c>
      <c r="B15" s="3">
        <v>4.78</v>
      </c>
      <c r="C15" s="6">
        <f t="shared" si="0"/>
        <v>1.5644405465033646</v>
      </c>
    </row>
    <row r="16" spans="1:7" x14ac:dyDescent="0.3">
      <c r="A16" s="2">
        <v>42614</v>
      </c>
      <c r="B16" s="3">
        <v>4.26</v>
      </c>
      <c r="C16" s="6">
        <f t="shared" si="0"/>
        <v>1.4492691602812791</v>
      </c>
    </row>
    <row r="17" spans="1:3" x14ac:dyDescent="0.3">
      <c r="A17" s="2">
        <v>42644</v>
      </c>
      <c r="B17" s="3">
        <v>4.38</v>
      </c>
      <c r="C17" s="6">
        <f t="shared" si="0"/>
        <v>1.4770487243883548</v>
      </c>
    </row>
    <row r="18" spans="1:3" x14ac:dyDescent="0.3">
      <c r="A18" s="2">
        <v>42675</v>
      </c>
      <c r="B18" s="3">
        <v>4.0599999999999996</v>
      </c>
      <c r="C18" s="6">
        <f t="shared" si="0"/>
        <v>1.4011829736136412</v>
      </c>
    </row>
    <row r="19" spans="1:3" x14ac:dyDescent="0.3">
      <c r="A19" s="2">
        <v>42705</v>
      </c>
      <c r="B19" s="3">
        <v>4</v>
      </c>
      <c r="C19" s="6">
        <f t="shared" si="0"/>
        <v>1.3862943611198906</v>
      </c>
    </row>
    <row r="20" spans="1:3" x14ac:dyDescent="0.3">
      <c r="A20" s="2">
        <v>42736</v>
      </c>
      <c r="B20" s="3">
        <v>3.67</v>
      </c>
      <c r="C20" s="6">
        <f t="shared" si="0"/>
        <v>1.3001916620664788</v>
      </c>
    </row>
    <row r="21" spans="1:3" x14ac:dyDescent="0.3">
      <c r="A21" s="2">
        <v>42767</v>
      </c>
      <c r="B21" s="3">
        <v>2.71</v>
      </c>
      <c r="C21" s="6">
        <f t="shared" si="0"/>
        <v>0.99694863489160956</v>
      </c>
    </row>
    <row r="22" spans="1:3" x14ac:dyDescent="0.3">
      <c r="A22" s="2">
        <v>42795</v>
      </c>
      <c r="B22" s="3">
        <v>2.76</v>
      </c>
      <c r="C22" s="6">
        <f t="shared" si="0"/>
        <v>1.0152306797290584</v>
      </c>
    </row>
    <row r="23" spans="1:3" x14ac:dyDescent="0.3">
      <c r="A23" s="2">
        <v>42826</v>
      </c>
      <c r="B23" s="3">
        <v>3</v>
      </c>
      <c r="C23" s="6">
        <f t="shared" si="0"/>
        <v>1.0986122886681098</v>
      </c>
    </row>
    <row r="24" spans="1:3" x14ac:dyDescent="0.3">
      <c r="A24" s="2">
        <v>42856</v>
      </c>
      <c r="B24" s="3">
        <v>3.36</v>
      </c>
      <c r="C24" s="6">
        <f t="shared" si="0"/>
        <v>1.2119409739751128</v>
      </c>
    </row>
    <row r="25" spans="1:3" x14ac:dyDescent="0.3">
      <c r="A25" s="2">
        <v>42887</v>
      </c>
      <c r="B25" s="3">
        <v>3.35</v>
      </c>
      <c r="C25" s="6">
        <f t="shared" si="0"/>
        <v>1.2089603458369751</v>
      </c>
    </row>
    <row r="26" spans="1:3" x14ac:dyDescent="0.3">
      <c r="A26" s="2">
        <v>42917</v>
      </c>
      <c r="B26" s="3">
        <v>3.5</v>
      </c>
      <c r="C26" s="6">
        <f t="shared" si="0"/>
        <v>1.2527629684953681</v>
      </c>
    </row>
    <row r="27" spans="1:3" x14ac:dyDescent="0.3">
      <c r="A27" s="2">
        <v>42948</v>
      </c>
      <c r="B27" s="3">
        <v>3.57</v>
      </c>
      <c r="C27" s="6">
        <f t="shared" si="0"/>
        <v>1.2725655957915476</v>
      </c>
    </row>
    <row r="28" spans="1:3" x14ac:dyDescent="0.3">
      <c r="A28" s="2">
        <v>42979</v>
      </c>
      <c r="B28" s="3">
        <v>4.9400000000000004</v>
      </c>
      <c r="C28" s="6">
        <f t="shared" si="0"/>
        <v>1.5973653311998313</v>
      </c>
    </row>
    <row r="29" spans="1:3" x14ac:dyDescent="0.3">
      <c r="A29" s="2">
        <v>43009</v>
      </c>
      <c r="B29" s="3">
        <v>5</v>
      </c>
      <c r="C29" s="6">
        <f t="shared" si="0"/>
        <v>1.6094379124341003</v>
      </c>
    </row>
    <row r="30" spans="1:3" x14ac:dyDescent="0.3">
      <c r="A30" s="2">
        <v>43040</v>
      </c>
      <c r="B30" s="3">
        <v>5</v>
      </c>
      <c r="C30" s="6">
        <f t="shared" si="0"/>
        <v>1.6094379124341003</v>
      </c>
    </row>
    <row r="31" spans="1:3" x14ac:dyDescent="0.3">
      <c r="A31" s="2">
        <v>43070</v>
      </c>
      <c r="B31" s="3">
        <v>5</v>
      </c>
      <c r="C31" s="6">
        <f t="shared" si="0"/>
        <v>1.6094379124341003</v>
      </c>
    </row>
    <row r="32" spans="1:3" x14ac:dyDescent="0.3">
      <c r="A32" s="2">
        <v>43101</v>
      </c>
      <c r="B32" s="3">
        <v>4.24</v>
      </c>
      <c r="C32" s="6">
        <f t="shared" si="0"/>
        <v>1.4445632692438664</v>
      </c>
    </row>
    <row r="33" spans="1:3" x14ac:dyDescent="0.3">
      <c r="A33" s="2">
        <v>43132</v>
      </c>
      <c r="B33" s="3">
        <v>4.6500000000000004</v>
      </c>
      <c r="C33" s="6">
        <f t="shared" si="0"/>
        <v>1.536867219599265</v>
      </c>
    </row>
    <row r="34" spans="1:3" x14ac:dyDescent="0.3">
      <c r="A34" s="2">
        <v>43160</v>
      </c>
      <c r="B34" s="3">
        <v>4.5599999999999996</v>
      </c>
      <c r="C34" s="6">
        <f t="shared" si="0"/>
        <v>1.5173226235262947</v>
      </c>
    </row>
    <row r="35" spans="1:3" x14ac:dyDescent="0.3">
      <c r="A35" s="2">
        <v>43191</v>
      </c>
      <c r="B35" s="3">
        <v>4.59</v>
      </c>
      <c r="C35" s="6">
        <f t="shared" si="0"/>
        <v>1.5238800240724537</v>
      </c>
    </row>
    <row r="36" spans="1:3" x14ac:dyDescent="0.3">
      <c r="A36" s="2">
        <v>43221</v>
      </c>
      <c r="B36" s="3">
        <v>4.68</v>
      </c>
      <c r="C36" s="6">
        <f t="shared" si="0"/>
        <v>1.5432981099295553</v>
      </c>
    </row>
    <row r="37" spans="1:3" x14ac:dyDescent="0.3">
      <c r="A37" s="2">
        <v>43252</v>
      </c>
      <c r="B37" s="3">
        <v>3.79</v>
      </c>
      <c r="C37" s="6">
        <f t="shared" si="0"/>
        <v>1.3323660190943349</v>
      </c>
    </row>
    <row r="38" spans="1:3" x14ac:dyDescent="0.3">
      <c r="A38" s="2">
        <v>43282</v>
      </c>
      <c r="B38" s="3">
        <v>3.7</v>
      </c>
      <c r="C38" s="6">
        <f t="shared" si="0"/>
        <v>1.3083328196501789</v>
      </c>
    </row>
    <row r="39" spans="1:3" x14ac:dyDescent="0.3">
      <c r="A39" s="2">
        <v>43313</v>
      </c>
      <c r="B39" s="3">
        <v>4</v>
      </c>
      <c r="C39" s="6">
        <f t="shared" si="0"/>
        <v>1.3862943611198906</v>
      </c>
    </row>
    <row r="40" spans="1:3" x14ac:dyDescent="0.3">
      <c r="A40" s="2">
        <v>43344</v>
      </c>
      <c r="B40" s="3">
        <v>4.04</v>
      </c>
      <c r="C40" s="6">
        <f t="shared" si="0"/>
        <v>1.3962446919730587</v>
      </c>
    </row>
    <row r="41" spans="1:3" x14ac:dyDescent="0.3">
      <c r="A41" s="2">
        <v>43374</v>
      </c>
      <c r="B41" s="3">
        <v>4.5199999999999996</v>
      </c>
      <c r="C41" s="6">
        <f t="shared" si="0"/>
        <v>1.5085119938441398</v>
      </c>
    </row>
    <row r="42" spans="1:3" x14ac:dyDescent="0.3">
      <c r="A42" s="2">
        <v>43405</v>
      </c>
      <c r="B42" s="3">
        <v>5.0599999999999996</v>
      </c>
      <c r="C42" s="6">
        <f t="shared" si="0"/>
        <v>1.6213664832993742</v>
      </c>
    </row>
    <row r="43" spans="1:3" x14ac:dyDescent="0.3">
      <c r="A43" s="2">
        <v>43435</v>
      </c>
      <c r="B43" s="3">
        <v>4.2699999999999996</v>
      </c>
      <c r="C43" s="6">
        <f t="shared" si="0"/>
        <v>1.451613827240533</v>
      </c>
    </row>
    <row r="44" spans="1:3" x14ac:dyDescent="0.3">
      <c r="A44" s="2">
        <v>43466</v>
      </c>
      <c r="B44" s="3">
        <v>3.5</v>
      </c>
      <c r="C44" s="6">
        <f t="shared" si="0"/>
        <v>1.2527629684953681</v>
      </c>
    </row>
    <row r="45" spans="1:3" x14ac:dyDescent="0.3">
      <c r="A45" s="2">
        <v>43497</v>
      </c>
      <c r="B45" s="3">
        <v>3.87</v>
      </c>
      <c r="C45" s="6">
        <f t="shared" si="0"/>
        <v>1.3532545070416904</v>
      </c>
    </row>
    <row r="46" spans="1:3" x14ac:dyDescent="0.3">
      <c r="A46" s="2">
        <v>43525</v>
      </c>
      <c r="B46" s="3">
        <v>3.5</v>
      </c>
      <c r="C46" s="6">
        <f t="shared" si="0"/>
        <v>1.2527629684953681</v>
      </c>
    </row>
    <row r="47" spans="1:3" x14ac:dyDescent="0.3">
      <c r="A47" s="2">
        <v>43556</v>
      </c>
      <c r="B47" s="3">
        <v>3.5</v>
      </c>
      <c r="C47" s="6">
        <f t="shared" si="0"/>
        <v>1.2527629684953681</v>
      </c>
    </row>
    <row r="48" spans="1:3" x14ac:dyDescent="0.3">
      <c r="A48" s="2">
        <v>43586</v>
      </c>
      <c r="B48" s="3">
        <v>3.5</v>
      </c>
      <c r="C48" s="6">
        <f t="shared" si="0"/>
        <v>1.2527629684953681</v>
      </c>
    </row>
    <row r="49" spans="1:3" x14ac:dyDescent="0.3">
      <c r="A49" s="2">
        <v>43617</v>
      </c>
      <c r="B49" s="3">
        <v>3.5</v>
      </c>
      <c r="C49" s="6">
        <f t="shared" si="0"/>
        <v>1.2527629684953681</v>
      </c>
    </row>
    <row r="50" spans="1:3" x14ac:dyDescent="0.3">
      <c r="A50" s="2">
        <v>43647</v>
      </c>
      <c r="B50" s="3">
        <v>3.5</v>
      </c>
      <c r="C50" s="6">
        <f t="shared" si="0"/>
        <v>1.2527629684953681</v>
      </c>
    </row>
    <row r="51" spans="1:3" x14ac:dyDescent="0.3">
      <c r="A51" s="2">
        <v>43678</v>
      </c>
      <c r="B51" s="3">
        <v>3.5</v>
      </c>
      <c r="C51" s="6">
        <f t="shared" si="0"/>
        <v>1.2527629684953681</v>
      </c>
    </row>
    <row r="52" spans="1:3" x14ac:dyDescent="0.3">
      <c r="A52" s="2">
        <v>43709</v>
      </c>
      <c r="B52" s="3">
        <v>3.5</v>
      </c>
      <c r="C52" s="6">
        <f t="shared" si="0"/>
        <v>1.2527629684953681</v>
      </c>
    </row>
    <row r="53" spans="1:3" x14ac:dyDescent="0.3">
      <c r="A53" s="2">
        <v>43739</v>
      </c>
      <c r="B53" s="3">
        <v>4.13</v>
      </c>
      <c r="C53" s="6">
        <f t="shared" si="0"/>
        <v>1.4182774069729414</v>
      </c>
    </row>
    <row r="54" spans="1:3" x14ac:dyDescent="0.3">
      <c r="A54" s="2">
        <v>43770</v>
      </c>
      <c r="B54" s="3">
        <v>4.1500000000000004</v>
      </c>
      <c r="C54" s="6">
        <f t="shared" si="0"/>
        <v>1.423108334242607</v>
      </c>
    </row>
    <row r="55" spans="1:3" x14ac:dyDescent="0.3">
      <c r="A55" s="2">
        <v>43800</v>
      </c>
      <c r="B55" s="3">
        <v>4.1500000000000004</v>
      </c>
      <c r="C55" s="6">
        <f t="shared" si="0"/>
        <v>1.423108334242607</v>
      </c>
    </row>
    <row r="56" spans="1:3" x14ac:dyDescent="0.3">
      <c r="A56" s="2">
        <v>43831</v>
      </c>
      <c r="B56" s="3">
        <v>4.5</v>
      </c>
      <c r="C56" s="6">
        <f t="shared" si="0"/>
        <v>1.5040773967762742</v>
      </c>
    </row>
    <row r="57" spans="1:3" x14ac:dyDescent="0.3">
      <c r="A57" s="2">
        <v>43862</v>
      </c>
      <c r="B57" s="3">
        <v>4.41</v>
      </c>
      <c r="C57" s="6">
        <f t="shared" si="0"/>
        <v>1.4838746894587547</v>
      </c>
    </row>
    <row r="58" spans="1:3" x14ac:dyDescent="0.3">
      <c r="A58" s="2">
        <v>43891</v>
      </c>
      <c r="B58" s="3">
        <v>3.85</v>
      </c>
      <c r="C58" s="6">
        <f t="shared" si="0"/>
        <v>1.3480731482996928</v>
      </c>
    </row>
    <row r="59" spans="1:3" x14ac:dyDescent="0.3">
      <c r="A59" s="2">
        <v>43922</v>
      </c>
      <c r="B59" s="3">
        <v>3.5</v>
      </c>
      <c r="C59" s="6">
        <f t="shared" si="0"/>
        <v>1.2527629684953681</v>
      </c>
    </row>
    <row r="60" spans="1:3" x14ac:dyDescent="0.3">
      <c r="A60" s="2">
        <v>43952</v>
      </c>
      <c r="B60" s="3">
        <v>3.63</v>
      </c>
      <c r="C60" s="6">
        <f t="shared" si="0"/>
        <v>1.2892326482767593</v>
      </c>
    </row>
    <row r="61" spans="1:3" x14ac:dyDescent="0.3">
      <c r="A61" s="2">
        <v>43983</v>
      </c>
      <c r="B61" s="3">
        <v>4.2300000000000004</v>
      </c>
      <c r="C61" s="6">
        <f t="shared" si="0"/>
        <v>1.4422019930581866</v>
      </c>
    </row>
    <row r="62" spans="1:3" x14ac:dyDescent="0.3">
      <c r="A62" s="2">
        <v>44013</v>
      </c>
      <c r="B62" s="3">
        <v>4.13</v>
      </c>
      <c r="C62" s="6">
        <f t="shared" si="0"/>
        <v>1.4182774069729414</v>
      </c>
    </row>
    <row r="63" spans="1:3" x14ac:dyDescent="0.3">
      <c r="A63" s="2">
        <v>44044</v>
      </c>
      <c r="B63" s="3">
        <v>4.7699999999999996</v>
      </c>
      <c r="C63" s="6">
        <f t="shared" si="0"/>
        <v>1.5623463049002497</v>
      </c>
    </row>
    <row r="64" spans="1:3" x14ac:dyDescent="0.3">
      <c r="A64" s="2">
        <v>44075</v>
      </c>
      <c r="B64" s="3">
        <v>4.59</v>
      </c>
      <c r="C64" s="6">
        <f t="shared" si="0"/>
        <v>1.5238800240724537</v>
      </c>
    </row>
    <row r="65" spans="1:3" x14ac:dyDescent="0.3">
      <c r="A65" s="2">
        <v>44105</v>
      </c>
      <c r="B65" s="3">
        <v>4.53</v>
      </c>
      <c r="C65" s="6">
        <f t="shared" si="0"/>
        <v>1.5107219394949427</v>
      </c>
    </row>
    <row r="66" spans="1:3" x14ac:dyDescent="0.3">
      <c r="A66" s="2">
        <v>44136</v>
      </c>
      <c r="B66" s="3">
        <v>4.93</v>
      </c>
      <c r="C66" s="6">
        <f t="shared" si="0"/>
        <v>1.5953389880545987</v>
      </c>
    </row>
    <row r="67" spans="1:3" x14ac:dyDescent="0.3">
      <c r="A67" s="2">
        <v>44166</v>
      </c>
      <c r="B67" s="3">
        <v>4.6399999999999997</v>
      </c>
      <c r="C67" s="6">
        <f t="shared" ref="C67" si="1">LN(B67)</f>
        <v>1.5347143662381639</v>
      </c>
    </row>
  </sheetData>
  <sheetProtection algorithmName="SHA-512" hashValue="WS5lqobcBe4BZysHwxx9CMQbRmWosEk0vI5f/yMVNrIrqJfwHIRaurlXzm5HUh+jR0GbMwVxJPrMCrstC0NTkg==" saltValue="h7rVaWgUE57sgOEjQNiNog==" spinCount="100000" sheet="1" formatCells="0" formatColumns="0" formatRows="0" insertColumns="0" insertRows="0" insertHyperlinks="0" deleteColumns="0" deleteRows="0" sort="0" autoFilter="0" pivotTables="0"/>
  <pageMargins left="0.511811024" right="0.511811024" top="0.78740157499999996" bottom="0.78740157499999996" header="0.31496062000000002" footer="0.31496062000000002"/>
  <drawing r:id="rId1"/>
  <legacyDrawing r:id="rId2"/>
  <tableParts count="1">
    <tablePart r:id="rId3"/>
  </tablePart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EDDD09B1-23F9-4DDF-B77B-3D55C75CEB2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Goiaba_tendencia_geometrica!C2:C2</xm:f>
              <xm:sqref>D2</xm:sqref>
            </x14:sparkline>
            <x14:sparkline>
              <xm:f>Goiaba_tendencia_geometrica!C3:C3</xm:f>
              <xm:sqref>D3</xm:sqref>
            </x14:sparkline>
            <x14:sparkline>
              <xm:f>Goiaba_tendencia_geometrica!C4:C4</xm:f>
              <xm:sqref>D4</xm:sqref>
            </x14:sparkline>
            <x14:sparkline>
              <xm:f>Goiaba_tendencia_geometrica!C5:C5</xm:f>
              <xm:sqref>D5</xm:sqref>
            </x14:sparkline>
            <x14:sparkline>
              <xm:f>Goiaba_tendencia_geometrica!C6:C6</xm:f>
              <xm:sqref>D6</xm:sqref>
            </x14:sparkline>
            <x14:sparkline>
              <xm:f>Goiaba_tendencia_geometrica!C7:C7</xm:f>
              <xm:sqref>D7</xm:sqref>
            </x14:sparkline>
            <x14:sparkline>
              <xm:f>Goiaba_tendencia_geometrica!C8:C8</xm:f>
              <xm:sqref>D8</xm:sqref>
            </x14:sparkline>
            <x14:sparkline>
              <xm:f>Goiaba_tendencia_geometrica!C9:C9</xm:f>
              <xm:sqref>D9</xm:sqref>
            </x14:sparkline>
            <x14:sparkline>
              <xm:f>Goiaba_tendencia_geometrica!C10:C10</xm:f>
              <xm:sqref>D10</xm:sqref>
            </x14:sparkline>
            <x14:sparkline>
              <xm:f>Goiaba_tendencia_geometrica!C11:C11</xm:f>
              <xm:sqref>D11</xm:sqref>
            </x14:sparkline>
            <x14:sparkline>
              <xm:f>Goiaba_tendencia_geometrica!C12:C12</xm:f>
              <xm:sqref>D12</xm:sqref>
            </x14:sparkline>
            <x14:sparkline>
              <xm:f>Goiaba_tendencia_geometrica!C13:C13</xm:f>
              <xm:sqref>D13</xm:sqref>
            </x14:sparkline>
            <x14:sparkline>
              <xm:f>Goiaba_tendencia_geometrica!C14:C14</xm:f>
              <xm:sqref>D14</xm:sqref>
            </x14:sparkline>
            <x14:sparkline>
              <xm:f>Goiaba_tendencia_geometrica!C15:C15</xm:f>
              <xm:sqref>D15</xm:sqref>
            </x14:sparkline>
            <x14:sparkline>
              <xm:f>Goiaba_tendencia_geometrica!C16:C16</xm:f>
              <xm:sqref>D16</xm:sqref>
            </x14:sparkline>
            <x14:sparkline>
              <xm:f>Goiaba_tendencia_geometrica!C17:C17</xm:f>
              <xm:sqref>D17</xm:sqref>
            </x14:sparkline>
            <x14:sparkline>
              <xm:f>Goiaba_tendencia_geometrica!C18:C18</xm:f>
              <xm:sqref>D18</xm:sqref>
            </x14:sparkline>
            <x14:sparkline>
              <xm:f>Goiaba_tendencia_geometrica!C19:C19</xm:f>
              <xm:sqref>D19</xm:sqref>
            </x14:sparkline>
            <x14:sparkline>
              <xm:f>Goiaba_tendencia_geometrica!C20:C20</xm:f>
              <xm:sqref>D20</xm:sqref>
            </x14:sparkline>
            <x14:sparkline>
              <xm:f>Goiaba_tendencia_geometrica!C21:C21</xm:f>
              <xm:sqref>D21</xm:sqref>
            </x14:sparkline>
            <x14:sparkline>
              <xm:f>Goiaba_tendencia_geometrica!C22:C22</xm:f>
              <xm:sqref>D22</xm:sqref>
            </x14:sparkline>
            <x14:sparkline>
              <xm:f>Goiaba_tendencia_geometrica!C23:C23</xm:f>
              <xm:sqref>D23</xm:sqref>
            </x14:sparkline>
            <x14:sparkline>
              <xm:f>Goiaba_tendencia_geometrica!C24:C24</xm:f>
              <xm:sqref>D24</xm:sqref>
            </x14:sparkline>
            <x14:sparkline>
              <xm:f>Goiaba_tendencia_geometrica!C25:C25</xm:f>
              <xm:sqref>D25</xm:sqref>
            </x14:sparkline>
            <x14:sparkline>
              <xm:f>Goiaba_tendencia_geometrica!C26:C26</xm:f>
              <xm:sqref>D26</xm:sqref>
            </x14:sparkline>
            <x14:sparkline>
              <xm:f>Goiaba_tendencia_geometrica!C27:C27</xm:f>
              <xm:sqref>D27</xm:sqref>
            </x14:sparkline>
            <x14:sparkline>
              <xm:f>Goiaba_tendencia_geometrica!C28:C28</xm:f>
              <xm:sqref>D28</xm:sqref>
            </x14:sparkline>
            <x14:sparkline>
              <xm:f>Goiaba_tendencia_geometrica!C29:C29</xm:f>
              <xm:sqref>D29</xm:sqref>
            </x14:sparkline>
            <x14:sparkline>
              <xm:f>Goiaba_tendencia_geometrica!C30:C30</xm:f>
              <xm:sqref>D30</xm:sqref>
            </x14:sparkline>
            <x14:sparkline>
              <xm:f>Goiaba_tendencia_geometrica!C31:C31</xm:f>
              <xm:sqref>D31</xm:sqref>
            </x14:sparkline>
            <x14:sparkline>
              <xm:f>Goiaba_tendencia_geometrica!C32:C32</xm:f>
              <xm:sqref>D32</xm:sqref>
            </x14:sparkline>
            <x14:sparkline>
              <xm:f>Goiaba_tendencia_geometrica!C33:C33</xm:f>
              <xm:sqref>D33</xm:sqref>
            </x14:sparkline>
            <x14:sparkline>
              <xm:f>Goiaba_tendencia_geometrica!C34:C34</xm:f>
              <xm:sqref>D34</xm:sqref>
            </x14:sparkline>
            <x14:sparkline>
              <xm:f>Goiaba_tendencia_geometrica!C35:C35</xm:f>
              <xm:sqref>D35</xm:sqref>
            </x14:sparkline>
            <x14:sparkline>
              <xm:f>Goiaba_tendencia_geometrica!C36:C36</xm:f>
              <xm:sqref>D36</xm:sqref>
            </x14:sparkline>
            <x14:sparkline>
              <xm:f>Goiaba_tendencia_geometrica!C37:C37</xm:f>
              <xm:sqref>D37</xm:sqref>
            </x14:sparkline>
            <x14:sparkline>
              <xm:f>Goiaba_tendencia_geometrica!C38:C38</xm:f>
              <xm:sqref>D38</xm:sqref>
            </x14:sparkline>
            <x14:sparkline>
              <xm:f>Goiaba_tendencia_geometrica!C39:C39</xm:f>
              <xm:sqref>D39</xm:sqref>
            </x14:sparkline>
            <x14:sparkline>
              <xm:f>Goiaba_tendencia_geometrica!C40:C40</xm:f>
              <xm:sqref>D40</xm:sqref>
            </x14:sparkline>
            <x14:sparkline>
              <xm:f>Goiaba_tendencia_geometrica!C41:C41</xm:f>
              <xm:sqref>D41</xm:sqref>
            </x14:sparkline>
            <x14:sparkline>
              <xm:f>Goiaba_tendencia_geometrica!C42:C42</xm:f>
              <xm:sqref>D42</xm:sqref>
            </x14:sparkline>
            <x14:sparkline>
              <xm:f>Goiaba_tendencia_geometrica!C43:C43</xm:f>
              <xm:sqref>D43</xm:sqref>
            </x14:sparkline>
            <x14:sparkline>
              <xm:f>Goiaba_tendencia_geometrica!C44:C44</xm:f>
              <xm:sqref>D44</xm:sqref>
            </x14:sparkline>
            <x14:sparkline>
              <xm:f>Goiaba_tendencia_geometrica!C45:C45</xm:f>
              <xm:sqref>D45</xm:sqref>
            </x14:sparkline>
            <x14:sparkline>
              <xm:f>Goiaba_tendencia_geometrica!C46:C46</xm:f>
              <xm:sqref>D46</xm:sqref>
            </x14:sparkline>
            <x14:sparkline>
              <xm:f>Goiaba_tendencia_geometrica!C47:C47</xm:f>
              <xm:sqref>D47</xm:sqref>
            </x14:sparkline>
            <x14:sparkline>
              <xm:f>Goiaba_tendencia_geometrica!C48:C48</xm:f>
              <xm:sqref>D48</xm:sqref>
            </x14:sparkline>
            <x14:sparkline>
              <xm:f>Goiaba_tendencia_geometrica!C49:C49</xm:f>
              <xm:sqref>D49</xm:sqref>
            </x14:sparkline>
            <x14:sparkline>
              <xm:f>Goiaba_tendencia_geometrica!C50:C50</xm:f>
              <xm:sqref>D50</xm:sqref>
            </x14:sparkline>
            <x14:sparkline>
              <xm:f>Goiaba_tendencia_geometrica!C51:C51</xm:f>
              <xm:sqref>D51</xm:sqref>
            </x14:sparkline>
            <x14:sparkline>
              <xm:f>Goiaba_tendencia_geometrica!C52:C52</xm:f>
              <xm:sqref>D52</xm:sqref>
            </x14:sparkline>
            <x14:sparkline>
              <xm:f>Goiaba_tendencia_geometrica!C53:C53</xm:f>
              <xm:sqref>D53</xm:sqref>
            </x14:sparkline>
            <x14:sparkline>
              <xm:f>Goiaba_tendencia_geometrica!C54:C54</xm:f>
              <xm:sqref>D54</xm:sqref>
            </x14:sparkline>
            <x14:sparkline>
              <xm:f>Goiaba_tendencia_geometrica!C55:C55</xm:f>
              <xm:sqref>D55</xm:sqref>
            </x14:sparkline>
            <x14:sparkline>
              <xm:f>Goiaba_tendencia_geometrica!C56:C56</xm:f>
              <xm:sqref>D56</xm:sqref>
            </x14:sparkline>
            <x14:sparkline>
              <xm:f>Goiaba_tendencia_geometrica!C57:C57</xm:f>
              <xm:sqref>D57</xm:sqref>
            </x14:sparkline>
            <x14:sparkline>
              <xm:f>Goiaba_tendencia_geometrica!C58:C58</xm:f>
              <xm:sqref>D58</xm:sqref>
            </x14:sparkline>
            <x14:sparkline>
              <xm:f>Goiaba_tendencia_geometrica!C59:C59</xm:f>
              <xm:sqref>D59</xm:sqref>
            </x14:sparkline>
            <x14:sparkline>
              <xm:f>Goiaba_tendencia_geometrica!C60:C60</xm:f>
              <xm:sqref>D60</xm:sqref>
            </x14:sparkline>
            <x14:sparkline>
              <xm:f>Goiaba_tendencia_geometrica!C61:C61</xm:f>
              <xm:sqref>D61</xm:sqref>
            </x14:sparkline>
            <x14:sparkline>
              <xm:f>Goiaba_tendencia_geometrica!C62:C62</xm:f>
              <xm:sqref>D62</xm:sqref>
            </x14:sparkline>
            <x14:sparkline>
              <xm:f>Goiaba_tendencia_geometrica!C63:C63</xm:f>
              <xm:sqref>D63</xm:sqref>
            </x14:sparkline>
            <x14:sparkline>
              <xm:f>Goiaba_tendencia_geometrica!C64:C64</xm:f>
              <xm:sqref>D64</xm:sqref>
            </x14:sparkline>
            <x14:sparkline>
              <xm:f>Goiaba_tendencia_geometrica!C65:C65</xm:f>
              <xm:sqref>D65</xm:sqref>
            </x14:sparkline>
            <x14:sparkline>
              <xm:f>Goiaba_tendencia_geometrica!C66:C66</xm:f>
              <xm:sqref>D66</xm:sqref>
            </x14:sparkline>
            <x14:sparkline>
              <xm:f>Goiaba_tendencia_geometrica!C67:C67</xm:f>
              <xm:sqref>D67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EA84A-D30F-4761-8771-2A8520AF9F2B}">
  <sheetPr>
    <tabColor rgb="FFFF0000"/>
  </sheetPr>
  <dimension ref="A1:U87"/>
  <sheetViews>
    <sheetView topLeftCell="F1" workbookViewId="0">
      <selection activeCell="S15" sqref="S15"/>
    </sheetView>
  </sheetViews>
  <sheetFormatPr defaultRowHeight="14.4" x14ac:dyDescent="0.3"/>
  <cols>
    <col min="2" max="2" width="12.21875" bestFit="1" customWidth="1"/>
    <col min="3" max="3" width="12.33203125" style="6" bestFit="1" customWidth="1"/>
    <col min="4" max="4" width="17.5546875" bestFit="1" customWidth="1"/>
    <col min="5" max="5" width="19.88671875" bestFit="1" customWidth="1"/>
    <col min="6" max="6" width="20.6640625" bestFit="1" customWidth="1"/>
    <col min="7" max="7" width="12.6640625" bestFit="1" customWidth="1"/>
    <col min="8" max="8" width="12.44140625" bestFit="1" customWidth="1"/>
    <col min="9" max="9" width="8.21875" bestFit="1" customWidth="1"/>
    <col min="10" max="10" width="13.6640625" bestFit="1" customWidth="1"/>
    <col min="20" max="20" width="13.33203125" bestFit="1" customWidth="1"/>
    <col min="21" max="21" width="12.33203125" bestFit="1" customWidth="1"/>
  </cols>
  <sheetData>
    <row r="1" spans="1:21" x14ac:dyDescent="0.3">
      <c r="A1" t="s">
        <v>0</v>
      </c>
      <c r="B1" t="s">
        <v>41</v>
      </c>
      <c r="C1" s="4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L1" s="8" t="s">
        <v>30</v>
      </c>
      <c r="N1" s="4"/>
    </row>
    <row r="2" spans="1:21" x14ac:dyDescent="0.3">
      <c r="A2" s="2">
        <v>42186</v>
      </c>
      <c r="B2" s="15">
        <v>3.78</v>
      </c>
      <c r="C2" s="4"/>
      <c r="F2" s="14">
        <f>U3</f>
        <v>8.6249999999999938E-2</v>
      </c>
      <c r="G2" s="14">
        <f>T3</f>
        <v>0.32253492489616975</v>
      </c>
      <c r="L2" s="7"/>
      <c r="M2" s="11">
        <v>2015</v>
      </c>
      <c r="N2" s="11">
        <v>2016</v>
      </c>
      <c r="O2" s="11">
        <v>2017</v>
      </c>
      <c r="P2" s="11">
        <v>2018</v>
      </c>
      <c r="Q2" s="11">
        <v>2019</v>
      </c>
      <c r="R2" s="11">
        <v>2020</v>
      </c>
      <c r="S2" t="s">
        <v>31</v>
      </c>
      <c r="T2" t="s">
        <v>32</v>
      </c>
      <c r="U2" t="s">
        <v>33</v>
      </c>
    </row>
    <row r="3" spans="1:21" x14ac:dyDescent="0.3">
      <c r="A3" s="2">
        <v>42217</v>
      </c>
      <c r="B3" s="15">
        <v>4.5</v>
      </c>
      <c r="C3" s="4"/>
      <c r="F3" s="14">
        <f t="shared" ref="F3:F13" si="0">U4</f>
        <v>0.10458333333333347</v>
      </c>
      <c r="G3" s="14">
        <f t="shared" ref="G3:G13" si="1">T4</f>
        <v>0.4756799957254178</v>
      </c>
      <c r="L3" s="7" t="s">
        <v>18</v>
      </c>
      <c r="N3" s="14">
        <f>E8</f>
        <v>-3.3333333333329662E-3</v>
      </c>
      <c r="O3" s="5">
        <f>E20</f>
        <v>-2.4166666666666448E-2</v>
      </c>
      <c r="P3" s="5">
        <f>E32</f>
        <v>-0.22833333333333261</v>
      </c>
      <c r="Q3" s="5">
        <f>E44</f>
        <v>-0.4049999999999998</v>
      </c>
      <c r="R3" s="5">
        <f>E56</f>
        <v>0.55291666666666739</v>
      </c>
      <c r="S3" s="5">
        <f>MEDIAN(N3:R3)</f>
        <v>-2.4166666666666448E-2</v>
      </c>
      <c r="T3" s="5">
        <f>_xlfn.STDEV.P(N3:R3)</f>
        <v>0.32253492489616975</v>
      </c>
      <c r="U3" s="5">
        <f>S3-($S$15)</f>
        <v>8.6249999999999938E-2</v>
      </c>
    </row>
    <row r="4" spans="1:21" x14ac:dyDescent="0.3">
      <c r="A4" s="2">
        <v>42248</v>
      </c>
      <c r="B4" s="15">
        <v>4.5</v>
      </c>
      <c r="C4" s="4"/>
      <c r="F4" s="14">
        <f t="shared" si="0"/>
        <v>-0.22208333333333319</v>
      </c>
      <c r="G4" s="14">
        <f t="shared" si="1"/>
        <v>0.30520148172059125</v>
      </c>
      <c r="L4" s="7" t="s">
        <v>19</v>
      </c>
      <c r="N4" s="14">
        <f t="shared" ref="N4:N14" si="2">E9</f>
        <v>-0.58499999999999996</v>
      </c>
      <c r="O4" s="5">
        <f t="shared" ref="O4:O14" si="3">E21</f>
        <v>-0.8920833333333329</v>
      </c>
      <c r="P4" s="5">
        <f t="shared" ref="P4:P14" si="4">E33</f>
        <v>0.15541666666666742</v>
      </c>
      <c r="Q4" s="5">
        <f t="shared" ref="Q4:Q14" si="5">E45</f>
        <v>-5.8333333333329129E-3</v>
      </c>
      <c r="R4" s="5">
        <f t="shared" ref="R4:R14" si="6">E57</f>
        <v>0.38375000000000092</v>
      </c>
      <c r="S4" s="5">
        <f t="shared" ref="S4:S14" si="7">MEDIAN(N4:R4)</f>
        <v>-5.8333333333329129E-3</v>
      </c>
      <c r="T4" s="5">
        <f t="shared" ref="T4:T14" si="8">_xlfn.STDEV.P(N4:R4)</f>
        <v>0.4756799957254178</v>
      </c>
      <c r="U4" s="5">
        <f t="shared" ref="U4:U14" si="9">S4-($S$15)</f>
        <v>0.10458333333333347</v>
      </c>
    </row>
    <row r="5" spans="1:21" x14ac:dyDescent="0.3">
      <c r="A5" s="2">
        <v>42278</v>
      </c>
      <c r="B5" s="15">
        <v>4.5</v>
      </c>
      <c r="C5" s="4"/>
      <c r="F5" s="14">
        <f t="shared" si="0"/>
        <v>-0.18333333333333335</v>
      </c>
      <c r="G5" s="14">
        <f t="shared" si="1"/>
        <v>0.3401956544891977</v>
      </c>
      <c r="L5" s="7" t="s">
        <v>20</v>
      </c>
      <c r="N5" s="14">
        <f t="shared" si="2"/>
        <v>-0.586666666666666</v>
      </c>
      <c r="O5" s="5">
        <f t="shared" si="3"/>
        <v>-0.82000000000000028</v>
      </c>
      <c r="P5" s="5">
        <f t="shared" si="4"/>
        <v>8.4999999999999964E-2</v>
      </c>
      <c r="Q5" s="5">
        <f t="shared" si="5"/>
        <v>-0.33249999999999957</v>
      </c>
      <c r="R5" s="5">
        <f t="shared" si="6"/>
        <v>-0.27458333333333362</v>
      </c>
      <c r="S5" s="5">
        <f t="shared" si="7"/>
        <v>-0.33249999999999957</v>
      </c>
      <c r="T5" s="5">
        <f t="shared" si="8"/>
        <v>0.30520148172059125</v>
      </c>
      <c r="U5" s="5">
        <f t="shared" si="9"/>
        <v>-0.22208333333333319</v>
      </c>
    </row>
    <row r="6" spans="1:21" x14ac:dyDescent="0.3">
      <c r="A6" s="2">
        <v>42309</v>
      </c>
      <c r="B6" s="15">
        <v>5.17</v>
      </c>
      <c r="C6" s="4"/>
      <c r="F6" s="14">
        <f t="shared" si="0"/>
        <v>-0.12916666666666754</v>
      </c>
      <c r="G6" s="14">
        <f t="shared" si="1"/>
        <v>0.34925589552011249</v>
      </c>
      <c r="L6" s="7" t="s">
        <v>21</v>
      </c>
      <c r="N6" s="14">
        <f t="shared" si="2"/>
        <v>8.333333333334636E-3</v>
      </c>
      <c r="O6" s="5">
        <f t="shared" si="3"/>
        <v>-0.63416666666666632</v>
      </c>
      <c r="P6" s="5">
        <f t="shared" si="4"/>
        <v>0.17250000000000032</v>
      </c>
      <c r="Q6" s="5">
        <f t="shared" si="5"/>
        <v>-0.29374999999999973</v>
      </c>
      <c r="R6" s="5">
        <f t="shared" si="6"/>
        <v>-0.68666666666666742</v>
      </c>
      <c r="S6" s="5">
        <f t="shared" si="7"/>
        <v>-0.29374999999999973</v>
      </c>
      <c r="T6" s="5">
        <f t="shared" si="8"/>
        <v>0.3401956544891977</v>
      </c>
      <c r="U6" s="5">
        <f t="shared" si="9"/>
        <v>-0.18333333333333335</v>
      </c>
    </row>
    <row r="7" spans="1:21" x14ac:dyDescent="0.3">
      <c r="A7" s="2">
        <v>42339</v>
      </c>
      <c r="B7" s="15">
        <v>5.3</v>
      </c>
      <c r="C7" s="4"/>
      <c r="F7" s="14">
        <f t="shared" si="0"/>
        <v>-8.6249999999999938E-2</v>
      </c>
      <c r="G7" s="14">
        <f t="shared" si="1"/>
        <v>0.2409228495689944</v>
      </c>
      <c r="L7" s="7" t="s">
        <v>22</v>
      </c>
      <c r="N7" s="14">
        <f t="shared" si="2"/>
        <v>0.26958333333333329</v>
      </c>
      <c r="O7" s="5">
        <f t="shared" si="3"/>
        <v>-0.33916666666666684</v>
      </c>
      <c r="P7" s="5">
        <f t="shared" si="4"/>
        <v>0.28000000000000025</v>
      </c>
      <c r="Q7" s="5">
        <f t="shared" si="5"/>
        <v>-0.23958333333333393</v>
      </c>
      <c r="R7" s="5">
        <f t="shared" si="6"/>
        <v>-0.60583333333333389</v>
      </c>
      <c r="S7" s="5">
        <f t="shared" si="7"/>
        <v>-0.23958333333333393</v>
      </c>
      <c r="T7" s="5">
        <f t="shared" si="8"/>
        <v>0.34925589552011249</v>
      </c>
      <c r="U7" s="5">
        <f t="shared" si="9"/>
        <v>-0.12916666666666754</v>
      </c>
    </row>
    <row r="8" spans="1:21" x14ac:dyDescent="0.3">
      <c r="A8" s="2">
        <v>42370</v>
      </c>
      <c r="B8" s="15">
        <v>4.54</v>
      </c>
      <c r="C8" s="14">
        <f>(1/12)*(0.5*B2+B3+B4+B5+B6+B7+B8+B9+B10+B11+B12+B13+0.5*B14)</f>
        <v>4.543333333333333</v>
      </c>
      <c r="D8" s="14">
        <f>LN(B8)</f>
        <v>1.5129270120532565</v>
      </c>
      <c r="E8" s="14">
        <f>B8-C8</f>
        <v>-3.3333333333329662E-3</v>
      </c>
      <c r="F8" s="14">
        <f t="shared" si="0"/>
        <v>-0.12291666666666656</v>
      </c>
      <c r="G8" s="14">
        <f t="shared" si="1"/>
        <v>0.25459329036555434</v>
      </c>
      <c r="I8" s="5">
        <f>C8+F8</f>
        <v>4.4204166666666662</v>
      </c>
      <c r="L8" s="7" t="s">
        <v>23</v>
      </c>
      <c r="N8" s="14">
        <f t="shared" si="2"/>
        <v>8.0000000000000071E-2</v>
      </c>
      <c r="O8" s="5">
        <f t="shared" si="3"/>
        <v>-0.42999999999999972</v>
      </c>
      <c r="P8" s="5">
        <f t="shared" si="4"/>
        <v>-0.5820833333333324</v>
      </c>
      <c r="Q8" s="5">
        <f t="shared" si="5"/>
        <v>-0.19666666666666632</v>
      </c>
      <c r="R8" s="5">
        <f t="shared" si="6"/>
        <v>-5.8749999999999858E-2</v>
      </c>
      <c r="S8" s="5">
        <f t="shared" si="7"/>
        <v>-0.19666666666666632</v>
      </c>
      <c r="T8" s="5">
        <f t="shared" si="8"/>
        <v>0.2409228495689944</v>
      </c>
      <c r="U8" s="5">
        <f t="shared" si="9"/>
        <v>-8.6249999999999938E-2</v>
      </c>
    </row>
    <row r="9" spans="1:21" x14ac:dyDescent="0.3">
      <c r="A9" s="2">
        <v>42401</v>
      </c>
      <c r="B9" s="15">
        <v>4</v>
      </c>
      <c r="C9" s="14">
        <f t="shared" ref="C9:C61" si="10">(1/12)*(0.5*B3+B4+B5+B6+B7+B8+B9+B10+B11+B12+B13+B14+0.5*B15)</f>
        <v>4.585</v>
      </c>
      <c r="D9" s="14">
        <f t="shared" ref="D9:D67" si="11">LN(B9)</f>
        <v>1.3862943611198906</v>
      </c>
      <c r="E9" s="14">
        <f t="shared" ref="E9:E63" si="12">B9-C9</f>
        <v>-0.58499999999999996</v>
      </c>
      <c r="F9" s="14">
        <f t="shared" si="0"/>
        <v>-0.13708333333333322</v>
      </c>
      <c r="G9" s="14">
        <f t="shared" si="1"/>
        <v>0.40534360558595478</v>
      </c>
      <c r="I9" s="5">
        <f t="shared" ref="I9:I67" si="13">C9+F9</f>
        <v>4.447916666666667</v>
      </c>
      <c r="L9" s="7" t="s">
        <v>24</v>
      </c>
      <c r="N9" s="14">
        <f t="shared" si="2"/>
        <v>0.17041666666666622</v>
      </c>
      <c r="O9" s="5">
        <f t="shared" si="3"/>
        <v>-0.34541666666666693</v>
      </c>
      <c r="P9" s="5">
        <f t="shared" si="4"/>
        <v>-0.6108333333333329</v>
      </c>
      <c r="Q9" s="5">
        <f t="shared" si="5"/>
        <v>-0.23333333333333295</v>
      </c>
      <c r="R9" s="5">
        <f t="shared" si="6"/>
        <v>-0.15574892549861996</v>
      </c>
      <c r="S9" s="5">
        <f t="shared" si="7"/>
        <v>-0.23333333333333295</v>
      </c>
      <c r="T9" s="5">
        <f t="shared" si="8"/>
        <v>0.25459329036555434</v>
      </c>
      <c r="U9" s="5">
        <f t="shared" si="9"/>
        <v>-0.12291666666666656</v>
      </c>
    </row>
    <row r="10" spans="1:21" x14ac:dyDescent="0.3">
      <c r="A10" s="2">
        <v>42430</v>
      </c>
      <c r="B10" s="15">
        <v>4</v>
      </c>
      <c r="C10" s="14">
        <f t="shared" si="10"/>
        <v>4.586666666666666</v>
      </c>
      <c r="D10" s="14">
        <f t="shared" si="11"/>
        <v>1.3862943611198906</v>
      </c>
      <c r="E10" s="14">
        <f t="shared" si="12"/>
        <v>-0.586666666666666</v>
      </c>
      <c r="F10" s="14">
        <f t="shared" si="0"/>
        <v>0.23624999999999896</v>
      </c>
      <c r="G10" s="14">
        <f t="shared" si="1"/>
        <v>0.40185425943098751</v>
      </c>
      <c r="I10" s="5">
        <f t="shared" si="13"/>
        <v>4.8229166666666652</v>
      </c>
      <c r="L10" s="7" t="s">
        <v>25</v>
      </c>
      <c r="N10" s="14">
        <f t="shared" si="2"/>
        <v>0.54041666666666632</v>
      </c>
      <c r="O10" s="5">
        <f t="shared" si="3"/>
        <v>-0.38000000000000034</v>
      </c>
      <c r="P10" s="5">
        <f t="shared" si="4"/>
        <v>-0.24749999999999961</v>
      </c>
      <c r="Q10" s="5">
        <f t="shared" si="5"/>
        <v>-0.29749999999999988</v>
      </c>
      <c r="R10" s="5">
        <f t="shared" si="6"/>
        <v>0.48725004898570123</v>
      </c>
      <c r="S10" s="5">
        <f t="shared" si="7"/>
        <v>-0.24749999999999961</v>
      </c>
      <c r="T10" s="5">
        <f t="shared" si="8"/>
        <v>0.40534360558595478</v>
      </c>
      <c r="U10" s="5">
        <f t="shared" si="9"/>
        <v>-0.13708333333333322</v>
      </c>
    </row>
    <row r="11" spans="1:21" x14ac:dyDescent="0.3">
      <c r="A11" s="2">
        <v>42461</v>
      </c>
      <c r="B11" s="15">
        <v>4.58</v>
      </c>
      <c r="C11" s="14">
        <f t="shared" si="10"/>
        <v>4.5716666666666654</v>
      </c>
      <c r="D11" s="14">
        <f t="shared" si="11"/>
        <v>1.5216989981260935</v>
      </c>
      <c r="E11" s="14">
        <f t="shared" si="12"/>
        <v>8.333333333334636E-3</v>
      </c>
      <c r="F11" s="14">
        <f t="shared" si="0"/>
        <v>0.47375000000000056</v>
      </c>
      <c r="G11" s="14">
        <f t="shared" si="1"/>
        <v>0.17974871352085187</v>
      </c>
      <c r="I11" s="5">
        <f t="shared" si="13"/>
        <v>5.0454166666666662</v>
      </c>
      <c r="L11" s="7" t="s">
        <v>26</v>
      </c>
      <c r="N11" s="14">
        <f t="shared" si="2"/>
        <v>0.12583333333333258</v>
      </c>
      <c r="O11" s="5">
        <f t="shared" si="3"/>
        <v>0.83416666666666739</v>
      </c>
      <c r="P11" s="5">
        <f t="shared" si="4"/>
        <v>-0.13083333333333247</v>
      </c>
      <c r="Q11" s="5">
        <f t="shared" si="5"/>
        <v>-0.33458333333333323</v>
      </c>
      <c r="R11" s="5">
        <f t="shared" si="6"/>
        <v>0.31024692492246153</v>
      </c>
      <c r="S11" s="5">
        <f t="shared" si="7"/>
        <v>0.12583333333333258</v>
      </c>
      <c r="T11" s="5">
        <f t="shared" si="8"/>
        <v>0.40185425943098751</v>
      </c>
      <c r="U11" s="5">
        <f t="shared" si="9"/>
        <v>0.23624999999999896</v>
      </c>
    </row>
    <row r="12" spans="1:21" x14ac:dyDescent="0.3">
      <c r="A12" s="2">
        <v>42491</v>
      </c>
      <c r="B12" s="15">
        <v>4.79</v>
      </c>
      <c r="C12" s="14">
        <f t="shared" si="10"/>
        <v>4.5204166666666667</v>
      </c>
      <c r="D12" s="14">
        <f t="shared" si="11"/>
        <v>1.5665304114228238</v>
      </c>
      <c r="E12" s="14">
        <f t="shared" si="12"/>
        <v>0.26958333333333329</v>
      </c>
      <c r="F12" s="14">
        <f t="shared" si="0"/>
        <v>0.74208333333333232</v>
      </c>
      <c r="G12" s="14">
        <f t="shared" si="1"/>
        <v>0.31649964914374129</v>
      </c>
      <c r="I12" s="5">
        <f t="shared" si="13"/>
        <v>5.2624999999999993</v>
      </c>
      <c r="L12" s="7" t="s">
        <v>27</v>
      </c>
      <c r="N12" s="14">
        <f t="shared" si="2"/>
        <v>0.36333333333333417</v>
      </c>
      <c r="O12" s="5">
        <f t="shared" si="3"/>
        <v>0.75291666666666668</v>
      </c>
      <c r="P12" s="5">
        <f t="shared" si="4"/>
        <v>0.43874999999999975</v>
      </c>
      <c r="Q12" s="5">
        <f t="shared" si="5"/>
        <v>0.28083333333333282</v>
      </c>
      <c r="R12" s="5">
        <f t="shared" si="6"/>
        <v>0.25324170378012933</v>
      </c>
      <c r="S12" s="5">
        <f t="shared" si="7"/>
        <v>0.36333333333333417</v>
      </c>
      <c r="T12" s="5">
        <f t="shared" si="8"/>
        <v>0.17974871352085187</v>
      </c>
      <c r="U12" s="5">
        <f t="shared" si="9"/>
        <v>0.47375000000000056</v>
      </c>
    </row>
    <row r="13" spans="1:21" x14ac:dyDescent="0.3">
      <c r="A13" s="2">
        <v>42522</v>
      </c>
      <c r="B13" s="15">
        <v>4.5</v>
      </c>
      <c r="C13" s="14">
        <f t="shared" si="10"/>
        <v>4.42</v>
      </c>
      <c r="D13" s="14">
        <f t="shared" si="11"/>
        <v>1.5040773967762742</v>
      </c>
      <c r="E13" s="14">
        <f t="shared" si="12"/>
        <v>8.0000000000000071E-2</v>
      </c>
      <c r="F13" s="14">
        <f t="shared" si="0"/>
        <v>0.45499999999999985</v>
      </c>
      <c r="G13" s="14">
        <f t="shared" si="1"/>
        <v>0.11820755790507667</v>
      </c>
      <c r="I13" s="5">
        <f t="shared" si="13"/>
        <v>4.875</v>
      </c>
      <c r="L13" s="7" t="s">
        <v>28</v>
      </c>
      <c r="N13" s="14">
        <f t="shared" si="2"/>
        <v>0.16874999999999973</v>
      </c>
      <c r="O13" s="5">
        <f t="shared" si="3"/>
        <v>0.63166666666666593</v>
      </c>
      <c r="P13" s="5">
        <f t="shared" si="4"/>
        <v>1.0733333333333333</v>
      </c>
      <c r="Q13" s="5">
        <f t="shared" si="5"/>
        <v>0.2954166666666671</v>
      </c>
      <c r="R13" s="5">
        <f t="shared" si="6"/>
        <v>0.65623438702614578</v>
      </c>
      <c r="S13" s="5">
        <f t="shared" si="7"/>
        <v>0.63166666666666593</v>
      </c>
      <c r="T13" s="5">
        <f t="shared" si="8"/>
        <v>0.31649964914374129</v>
      </c>
      <c r="U13" s="5">
        <f t="shared" si="9"/>
        <v>0.74208333333333232</v>
      </c>
    </row>
    <row r="14" spans="1:21" x14ac:dyDescent="0.3">
      <c r="A14" s="2">
        <v>42552</v>
      </c>
      <c r="B14" s="15">
        <v>4.5</v>
      </c>
      <c r="C14" s="14">
        <f t="shared" si="10"/>
        <v>4.3295833333333338</v>
      </c>
      <c r="D14" s="14">
        <f t="shared" si="11"/>
        <v>1.5040773967762742</v>
      </c>
      <c r="E14" s="14">
        <f t="shared" si="12"/>
        <v>0.17041666666666622</v>
      </c>
      <c r="F14" s="14">
        <f>U3</f>
        <v>8.6249999999999938E-2</v>
      </c>
      <c r="G14" s="14">
        <f>T3</f>
        <v>0.32253492489616975</v>
      </c>
      <c r="I14" s="5">
        <f t="shared" si="13"/>
        <v>4.4158333333333335</v>
      </c>
      <c r="L14" s="7" t="s">
        <v>29</v>
      </c>
      <c r="N14" s="14">
        <f t="shared" si="2"/>
        <v>0.2162500000000005</v>
      </c>
      <c r="O14" s="5">
        <f t="shared" si="3"/>
        <v>0.55833333333333357</v>
      </c>
      <c r="P14" s="5">
        <f t="shared" si="4"/>
        <v>0.34458333333333346</v>
      </c>
      <c r="Q14" s="5">
        <f t="shared" si="5"/>
        <v>0.25958333333333306</v>
      </c>
      <c r="R14" s="5">
        <f t="shared" si="6"/>
        <v>0.36922497612692684</v>
      </c>
      <c r="S14" s="5">
        <f t="shared" si="7"/>
        <v>0.34458333333333346</v>
      </c>
      <c r="T14" s="5">
        <f t="shared" si="8"/>
        <v>0.11820755790507667</v>
      </c>
      <c r="U14" s="5">
        <f t="shared" si="9"/>
        <v>0.45499999999999985</v>
      </c>
    </row>
    <row r="15" spans="1:21" x14ac:dyDescent="0.3">
      <c r="A15" s="2">
        <v>42583</v>
      </c>
      <c r="B15" s="15">
        <v>4.78</v>
      </c>
      <c r="C15" s="14">
        <f t="shared" si="10"/>
        <v>4.2395833333333339</v>
      </c>
      <c r="D15" s="14">
        <f t="shared" si="11"/>
        <v>1.5644405465033646</v>
      </c>
      <c r="E15" s="14">
        <f t="shared" si="12"/>
        <v>0.54041666666666632</v>
      </c>
      <c r="F15" s="14">
        <f t="shared" ref="F15:F25" si="14">U4</f>
        <v>0.10458333333333347</v>
      </c>
      <c r="G15" s="14">
        <f t="shared" ref="G15:G25" si="15">T4</f>
        <v>0.4756799957254178</v>
      </c>
      <c r="I15" s="5">
        <f t="shared" si="13"/>
        <v>4.3441666666666672</v>
      </c>
      <c r="N15" s="5"/>
      <c r="O15" s="5"/>
      <c r="P15" s="5"/>
      <c r="Q15" s="5"/>
      <c r="R15" s="5"/>
      <c r="S15" s="22">
        <f>MEDIAN(S3:S14)</f>
        <v>-0.11041666666666639</v>
      </c>
      <c r="T15" s="5"/>
      <c r="U15" s="5"/>
    </row>
    <row r="16" spans="1:21" x14ac:dyDescent="0.3">
      <c r="A16" s="2">
        <v>42614</v>
      </c>
      <c r="B16" s="15">
        <v>4.26</v>
      </c>
      <c r="C16" s="14">
        <f t="shared" si="10"/>
        <v>4.1341666666666672</v>
      </c>
      <c r="D16" s="14">
        <f t="shared" si="11"/>
        <v>1.4492691602812791</v>
      </c>
      <c r="E16" s="14">
        <f t="shared" si="12"/>
        <v>0.12583333333333258</v>
      </c>
      <c r="F16" s="14">
        <f t="shared" si="14"/>
        <v>-0.22208333333333319</v>
      </c>
      <c r="G16" s="14">
        <f t="shared" si="15"/>
        <v>0.30520148172059125</v>
      </c>
      <c r="I16" s="5">
        <f t="shared" si="13"/>
        <v>3.9120833333333342</v>
      </c>
    </row>
    <row r="17" spans="1:9" x14ac:dyDescent="0.3">
      <c r="A17" s="2">
        <v>42644</v>
      </c>
      <c r="B17" s="15">
        <v>4.38</v>
      </c>
      <c r="C17" s="14">
        <f t="shared" si="10"/>
        <v>4.0166666666666657</v>
      </c>
      <c r="D17" s="14">
        <f t="shared" si="11"/>
        <v>1.4770487243883548</v>
      </c>
      <c r="E17" s="14">
        <f t="shared" si="12"/>
        <v>0.36333333333333417</v>
      </c>
      <c r="F17" s="14">
        <f t="shared" si="14"/>
        <v>-0.18333333333333335</v>
      </c>
      <c r="G17" s="14">
        <f t="shared" si="15"/>
        <v>0.3401956544891977</v>
      </c>
      <c r="I17" s="5">
        <f t="shared" si="13"/>
        <v>3.8333333333333321</v>
      </c>
    </row>
    <row r="18" spans="1:9" x14ac:dyDescent="0.3">
      <c r="A18" s="2">
        <v>42675</v>
      </c>
      <c r="B18" s="15">
        <v>4.0599999999999996</v>
      </c>
      <c r="C18" s="14">
        <f t="shared" si="10"/>
        <v>3.8912499999999999</v>
      </c>
      <c r="D18" s="14">
        <f t="shared" si="11"/>
        <v>1.4011829736136412</v>
      </c>
      <c r="E18" s="14">
        <f t="shared" si="12"/>
        <v>0.16874999999999973</v>
      </c>
      <c r="F18" s="14">
        <f t="shared" si="14"/>
        <v>-0.12916666666666754</v>
      </c>
      <c r="G18" s="14">
        <f t="shared" si="15"/>
        <v>0.34925589552011249</v>
      </c>
      <c r="I18" s="5">
        <f t="shared" si="13"/>
        <v>3.7620833333333321</v>
      </c>
    </row>
    <row r="19" spans="1:9" x14ac:dyDescent="0.3">
      <c r="A19" s="2">
        <v>42705</v>
      </c>
      <c r="B19" s="15">
        <v>4</v>
      </c>
      <c r="C19" s="14">
        <f t="shared" si="10"/>
        <v>3.7837499999999995</v>
      </c>
      <c r="D19" s="14">
        <f t="shared" si="11"/>
        <v>1.3862943611198906</v>
      </c>
      <c r="E19" s="14">
        <f t="shared" si="12"/>
        <v>0.2162500000000005</v>
      </c>
      <c r="F19" s="14">
        <f t="shared" si="14"/>
        <v>-8.6249999999999938E-2</v>
      </c>
      <c r="G19" s="14">
        <f t="shared" si="15"/>
        <v>0.2409228495689944</v>
      </c>
      <c r="I19" s="5">
        <f t="shared" si="13"/>
        <v>3.6974999999999998</v>
      </c>
    </row>
    <row r="20" spans="1:9" x14ac:dyDescent="0.3">
      <c r="A20" s="2">
        <v>42736</v>
      </c>
      <c r="B20" s="15">
        <v>3.67</v>
      </c>
      <c r="C20" s="14">
        <f t="shared" si="10"/>
        <v>3.6941666666666664</v>
      </c>
      <c r="D20" s="14">
        <f t="shared" si="11"/>
        <v>1.3001916620664788</v>
      </c>
      <c r="E20" s="14">
        <f t="shared" si="12"/>
        <v>-2.4166666666666448E-2</v>
      </c>
      <c r="F20" s="14">
        <f t="shared" si="14"/>
        <v>-0.12291666666666656</v>
      </c>
      <c r="G20" s="14">
        <f t="shared" si="15"/>
        <v>0.25459329036555434</v>
      </c>
      <c r="I20" s="5">
        <f t="shared" si="13"/>
        <v>3.57125</v>
      </c>
    </row>
    <row r="21" spans="1:9" x14ac:dyDescent="0.3">
      <c r="A21" s="2">
        <v>42767</v>
      </c>
      <c r="B21" s="15">
        <v>2.71</v>
      </c>
      <c r="C21" s="14">
        <f t="shared" si="10"/>
        <v>3.6020833333333329</v>
      </c>
      <c r="D21" s="14">
        <f t="shared" si="11"/>
        <v>0.99694863489160956</v>
      </c>
      <c r="E21" s="14">
        <f t="shared" si="12"/>
        <v>-0.8920833333333329</v>
      </c>
      <c r="F21" s="14">
        <f t="shared" si="14"/>
        <v>-0.13708333333333322</v>
      </c>
      <c r="G21" s="14">
        <f t="shared" si="15"/>
        <v>0.40534360558595478</v>
      </c>
      <c r="I21" s="5">
        <f t="shared" si="13"/>
        <v>3.4649999999999999</v>
      </c>
    </row>
    <row r="22" spans="1:9" x14ac:dyDescent="0.3">
      <c r="A22" s="2">
        <v>42795</v>
      </c>
      <c r="B22" s="15">
        <v>2.76</v>
      </c>
      <c r="C22" s="14">
        <f t="shared" si="10"/>
        <v>3.58</v>
      </c>
      <c r="D22" s="14">
        <f t="shared" si="11"/>
        <v>1.0152306797290584</v>
      </c>
      <c r="E22" s="14">
        <f t="shared" si="12"/>
        <v>-0.82000000000000028</v>
      </c>
      <c r="F22" s="14">
        <f t="shared" si="14"/>
        <v>0.23624999999999896</v>
      </c>
      <c r="G22" s="14">
        <f t="shared" si="15"/>
        <v>0.40185425943098751</v>
      </c>
      <c r="I22" s="5">
        <f t="shared" si="13"/>
        <v>3.8162499999999993</v>
      </c>
    </row>
    <row r="23" spans="1:9" x14ac:dyDescent="0.3">
      <c r="A23" s="2">
        <v>42826</v>
      </c>
      <c r="B23" s="15">
        <v>3</v>
      </c>
      <c r="C23" s="14">
        <f t="shared" si="10"/>
        <v>3.6341666666666663</v>
      </c>
      <c r="D23" s="14">
        <f t="shared" si="11"/>
        <v>1.0986122886681098</v>
      </c>
      <c r="E23" s="14">
        <f t="shared" si="12"/>
        <v>-0.63416666666666632</v>
      </c>
      <c r="F23" s="14">
        <f t="shared" si="14"/>
        <v>0.47375000000000056</v>
      </c>
      <c r="G23" s="14">
        <f t="shared" si="15"/>
        <v>0.17974871352085187</v>
      </c>
      <c r="I23" s="5">
        <f t="shared" si="13"/>
        <v>4.1079166666666671</v>
      </c>
    </row>
    <row r="24" spans="1:9" x14ac:dyDescent="0.3">
      <c r="A24" s="2">
        <v>42856</v>
      </c>
      <c r="B24" s="15">
        <v>3.36</v>
      </c>
      <c r="C24" s="14">
        <f t="shared" si="10"/>
        <v>3.6991666666666667</v>
      </c>
      <c r="D24" s="14">
        <f t="shared" si="11"/>
        <v>1.2119409739751128</v>
      </c>
      <c r="E24" s="14">
        <f t="shared" si="12"/>
        <v>-0.33916666666666684</v>
      </c>
      <c r="F24" s="14">
        <f t="shared" si="14"/>
        <v>0.74208333333333232</v>
      </c>
      <c r="G24" s="14">
        <f t="shared" si="15"/>
        <v>0.31649964914374129</v>
      </c>
      <c r="I24" s="5">
        <f t="shared" si="13"/>
        <v>4.4412499999999993</v>
      </c>
    </row>
    <row r="25" spans="1:9" x14ac:dyDescent="0.3">
      <c r="A25" s="2">
        <v>42887</v>
      </c>
      <c r="B25" s="15">
        <v>3.35</v>
      </c>
      <c r="C25" s="14">
        <f t="shared" si="10"/>
        <v>3.78</v>
      </c>
      <c r="D25" s="14">
        <f t="shared" si="11"/>
        <v>1.2089603458369751</v>
      </c>
      <c r="E25" s="14">
        <f t="shared" si="12"/>
        <v>-0.42999999999999972</v>
      </c>
      <c r="F25" s="14">
        <f t="shared" si="14"/>
        <v>0.45499999999999985</v>
      </c>
      <c r="G25" s="14">
        <f t="shared" si="15"/>
        <v>0.11820755790507667</v>
      </c>
      <c r="I25" s="5">
        <f t="shared" si="13"/>
        <v>4.2349999999999994</v>
      </c>
    </row>
    <row r="26" spans="1:9" x14ac:dyDescent="0.3">
      <c r="A26" s="2">
        <v>42917</v>
      </c>
      <c r="B26" s="15">
        <v>3.5</v>
      </c>
      <c r="C26" s="14">
        <f t="shared" si="10"/>
        <v>3.8454166666666669</v>
      </c>
      <c r="D26" s="14">
        <f t="shared" si="11"/>
        <v>1.2527629684953681</v>
      </c>
      <c r="E26" s="14">
        <f t="shared" si="12"/>
        <v>-0.34541666666666693</v>
      </c>
      <c r="F26" s="14">
        <f>U3</f>
        <v>8.6249999999999938E-2</v>
      </c>
      <c r="G26" s="14">
        <f>T3</f>
        <v>0.32253492489616975</v>
      </c>
      <c r="I26" s="5">
        <f t="shared" si="13"/>
        <v>3.9316666666666666</v>
      </c>
    </row>
    <row r="27" spans="1:9" x14ac:dyDescent="0.3">
      <c r="A27" s="2">
        <v>42948</v>
      </c>
      <c r="B27" s="15">
        <v>3.57</v>
      </c>
      <c r="C27" s="14">
        <f t="shared" si="10"/>
        <v>3.95</v>
      </c>
      <c r="D27" s="14">
        <f t="shared" si="11"/>
        <v>1.2725655957915476</v>
      </c>
      <c r="E27" s="14">
        <f t="shared" si="12"/>
        <v>-0.38000000000000034</v>
      </c>
      <c r="F27" s="14">
        <f t="shared" ref="F27:F37" si="16">U4</f>
        <v>0.10458333333333347</v>
      </c>
      <c r="G27" s="14">
        <f t="shared" ref="G27:G37" si="17">T4</f>
        <v>0.4756799957254178</v>
      </c>
      <c r="I27" s="5">
        <f t="shared" si="13"/>
        <v>4.0545833333333334</v>
      </c>
    </row>
    <row r="28" spans="1:9" x14ac:dyDescent="0.3">
      <c r="A28" s="2">
        <v>42979</v>
      </c>
      <c r="B28" s="15">
        <v>4.9400000000000004</v>
      </c>
      <c r="C28" s="14">
        <f t="shared" si="10"/>
        <v>4.105833333333333</v>
      </c>
      <c r="D28" s="14">
        <f t="shared" si="11"/>
        <v>1.5973653311998313</v>
      </c>
      <c r="E28" s="14">
        <f t="shared" si="12"/>
        <v>0.83416666666666739</v>
      </c>
      <c r="F28" s="14">
        <f t="shared" si="16"/>
        <v>-0.22208333333333319</v>
      </c>
      <c r="G28" s="14">
        <f t="shared" si="17"/>
        <v>0.30520148172059125</v>
      </c>
      <c r="I28" s="5">
        <f t="shared" si="13"/>
        <v>3.88375</v>
      </c>
    </row>
    <row r="29" spans="1:9" x14ac:dyDescent="0.3">
      <c r="A29" s="2">
        <v>43009</v>
      </c>
      <c r="B29" s="15">
        <v>5</v>
      </c>
      <c r="C29" s="14">
        <f t="shared" si="10"/>
        <v>4.2470833333333333</v>
      </c>
      <c r="D29" s="14">
        <f t="shared" si="11"/>
        <v>1.6094379124341003</v>
      </c>
      <c r="E29" s="14">
        <f t="shared" si="12"/>
        <v>0.75291666666666668</v>
      </c>
      <c r="F29" s="14">
        <f t="shared" si="16"/>
        <v>-0.18333333333333335</v>
      </c>
      <c r="G29" s="14">
        <f t="shared" si="17"/>
        <v>0.3401956544891977</v>
      </c>
      <c r="I29" s="5">
        <f t="shared" si="13"/>
        <v>4.0637499999999998</v>
      </c>
    </row>
    <row r="30" spans="1:9" x14ac:dyDescent="0.3">
      <c r="A30" s="2">
        <v>43040</v>
      </c>
      <c r="B30" s="15">
        <v>5</v>
      </c>
      <c r="C30" s="14">
        <f t="shared" si="10"/>
        <v>4.3683333333333341</v>
      </c>
      <c r="D30" s="14">
        <f t="shared" si="11"/>
        <v>1.6094379124341003</v>
      </c>
      <c r="E30" s="14">
        <f t="shared" si="12"/>
        <v>0.63166666666666593</v>
      </c>
      <c r="F30" s="14">
        <f t="shared" si="16"/>
        <v>-0.12916666666666754</v>
      </c>
      <c r="G30" s="14">
        <f t="shared" si="17"/>
        <v>0.34925589552011249</v>
      </c>
      <c r="I30" s="5">
        <f t="shared" si="13"/>
        <v>4.2391666666666667</v>
      </c>
    </row>
    <row r="31" spans="1:9" x14ac:dyDescent="0.3">
      <c r="A31" s="2">
        <v>43070</v>
      </c>
      <c r="B31" s="15">
        <v>5</v>
      </c>
      <c r="C31" s="14">
        <f t="shared" si="10"/>
        <v>4.4416666666666664</v>
      </c>
      <c r="D31" s="14">
        <f t="shared" si="11"/>
        <v>1.6094379124341003</v>
      </c>
      <c r="E31" s="14">
        <f t="shared" si="12"/>
        <v>0.55833333333333357</v>
      </c>
      <c r="F31" s="14">
        <f t="shared" si="16"/>
        <v>-8.6249999999999938E-2</v>
      </c>
      <c r="G31" s="14">
        <f t="shared" si="17"/>
        <v>0.2409228495689944</v>
      </c>
      <c r="I31" s="5">
        <f t="shared" si="13"/>
        <v>4.3554166666666667</v>
      </c>
    </row>
    <row r="32" spans="1:9" x14ac:dyDescent="0.3">
      <c r="A32" s="2">
        <v>43101</v>
      </c>
      <c r="B32" s="15">
        <v>4.24</v>
      </c>
      <c r="C32" s="14">
        <f t="shared" si="10"/>
        <v>4.4683333333333328</v>
      </c>
      <c r="D32" s="14">
        <f t="shared" si="11"/>
        <v>1.4445632692438664</v>
      </c>
      <c r="E32" s="14">
        <f t="shared" si="12"/>
        <v>-0.22833333333333261</v>
      </c>
      <c r="F32" s="14">
        <f t="shared" si="16"/>
        <v>-0.12291666666666656</v>
      </c>
      <c r="G32" s="14">
        <f t="shared" si="17"/>
        <v>0.25459329036555434</v>
      </c>
      <c r="I32" s="5">
        <f t="shared" si="13"/>
        <v>4.345416666666666</v>
      </c>
    </row>
    <row r="33" spans="1:9" x14ac:dyDescent="0.3">
      <c r="A33" s="2">
        <v>43132</v>
      </c>
      <c r="B33" s="15">
        <v>4.6500000000000004</v>
      </c>
      <c r="C33" s="14">
        <f t="shared" si="10"/>
        <v>4.4945833333333329</v>
      </c>
      <c r="D33" s="14">
        <f t="shared" si="11"/>
        <v>1.536867219599265</v>
      </c>
      <c r="E33" s="14">
        <f t="shared" si="12"/>
        <v>0.15541666666666742</v>
      </c>
      <c r="F33" s="14">
        <f t="shared" si="16"/>
        <v>-0.13708333333333322</v>
      </c>
      <c r="G33" s="14">
        <f t="shared" si="17"/>
        <v>0.40534360558595478</v>
      </c>
      <c r="I33" s="5">
        <f t="shared" si="13"/>
        <v>4.3574999999999999</v>
      </c>
    </row>
    <row r="34" spans="1:9" x14ac:dyDescent="0.3">
      <c r="A34" s="2">
        <v>43160</v>
      </c>
      <c r="B34" s="15">
        <v>4.5599999999999996</v>
      </c>
      <c r="C34" s="14">
        <f t="shared" si="10"/>
        <v>4.4749999999999996</v>
      </c>
      <c r="D34" s="14">
        <f t="shared" si="11"/>
        <v>1.5173226235262947</v>
      </c>
      <c r="E34" s="14">
        <f t="shared" si="12"/>
        <v>8.4999999999999964E-2</v>
      </c>
      <c r="F34" s="14">
        <f t="shared" si="16"/>
        <v>0.23624999999999896</v>
      </c>
      <c r="G34" s="14">
        <f>T11</f>
        <v>0.40185425943098751</v>
      </c>
      <c r="I34" s="5">
        <f t="shared" si="13"/>
        <v>4.7112499999999988</v>
      </c>
    </row>
    <row r="35" spans="1:9" x14ac:dyDescent="0.3">
      <c r="A35" s="2">
        <v>43191</v>
      </c>
      <c r="B35" s="15">
        <v>4.59</v>
      </c>
      <c r="C35" s="14">
        <f t="shared" si="10"/>
        <v>4.4174999999999995</v>
      </c>
      <c r="D35" s="14">
        <f t="shared" si="11"/>
        <v>1.5238800240724537</v>
      </c>
      <c r="E35" s="14">
        <f t="shared" si="12"/>
        <v>0.17250000000000032</v>
      </c>
      <c r="F35" s="14">
        <f t="shared" si="16"/>
        <v>0.47375000000000056</v>
      </c>
      <c r="G35" s="14">
        <f t="shared" si="17"/>
        <v>0.17974871352085187</v>
      </c>
      <c r="I35" s="5">
        <f t="shared" si="13"/>
        <v>4.8912500000000003</v>
      </c>
    </row>
    <row r="36" spans="1:9" x14ac:dyDescent="0.3">
      <c r="A36" s="2">
        <v>43221</v>
      </c>
      <c r="B36" s="15">
        <v>4.68</v>
      </c>
      <c r="C36" s="14">
        <f t="shared" si="10"/>
        <v>4.3999999999999995</v>
      </c>
      <c r="D36" s="14">
        <f t="shared" si="11"/>
        <v>1.5432981099295553</v>
      </c>
      <c r="E36" s="14">
        <f t="shared" si="12"/>
        <v>0.28000000000000025</v>
      </c>
      <c r="F36" s="14">
        <f t="shared" si="16"/>
        <v>0.74208333333333232</v>
      </c>
      <c r="G36" s="14">
        <f t="shared" si="17"/>
        <v>0.31649964914374129</v>
      </c>
      <c r="I36" s="5">
        <f t="shared" si="13"/>
        <v>5.142083333333332</v>
      </c>
    </row>
    <row r="37" spans="1:9" x14ac:dyDescent="0.3">
      <c r="A37" s="2">
        <v>43252</v>
      </c>
      <c r="B37" s="15">
        <v>3.79</v>
      </c>
      <c r="C37" s="14">
        <f t="shared" si="10"/>
        <v>4.3720833333333324</v>
      </c>
      <c r="D37" s="14">
        <f t="shared" si="11"/>
        <v>1.3323660190943349</v>
      </c>
      <c r="E37" s="14">
        <f t="shared" si="12"/>
        <v>-0.5820833333333324</v>
      </c>
      <c r="F37" s="14">
        <f t="shared" si="16"/>
        <v>0.45499999999999985</v>
      </c>
      <c r="G37" s="14">
        <f t="shared" si="17"/>
        <v>0.11820755790507667</v>
      </c>
      <c r="I37" s="5">
        <f t="shared" si="13"/>
        <v>4.8270833333333325</v>
      </c>
    </row>
    <row r="38" spans="1:9" x14ac:dyDescent="0.3">
      <c r="A38" s="2">
        <v>43282</v>
      </c>
      <c r="B38" s="15">
        <v>3.7</v>
      </c>
      <c r="C38" s="14">
        <f t="shared" si="10"/>
        <v>4.3108333333333331</v>
      </c>
      <c r="D38" s="14">
        <f t="shared" si="11"/>
        <v>1.3083328196501789</v>
      </c>
      <c r="E38" s="14">
        <f t="shared" si="12"/>
        <v>-0.6108333333333329</v>
      </c>
      <c r="F38" s="14">
        <f>U3</f>
        <v>8.6249999999999938E-2</v>
      </c>
      <c r="G38" s="14">
        <f t="shared" ref="G38:G49" si="18">T3</f>
        <v>0.32253492489616975</v>
      </c>
      <c r="I38" s="5">
        <f t="shared" si="13"/>
        <v>4.3970833333333328</v>
      </c>
    </row>
    <row r="39" spans="1:9" x14ac:dyDescent="0.3">
      <c r="A39" s="2">
        <v>43313</v>
      </c>
      <c r="B39" s="15">
        <v>4</v>
      </c>
      <c r="C39" s="14">
        <f t="shared" si="10"/>
        <v>4.2474999999999996</v>
      </c>
      <c r="D39" s="14">
        <f t="shared" si="11"/>
        <v>1.3862943611198906</v>
      </c>
      <c r="E39" s="14">
        <f t="shared" si="12"/>
        <v>-0.24749999999999961</v>
      </c>
      <c r="F39" s="14">
        <f t="shared" ref="F39:F49" si="19">U4</f>
        <v>0.10458333333333347</v>
      </c>
      <c r="G39" s="14">
        <f t="shared" si="18"/>
        <v>0.4756799957254178</v>
      </c>
      <c r="I39" s="5">
        <f t="shared" si="13"/>
        <v>4.3520833333333329</v>
      </c>
    </row>
    <row r="40" spans="1:9" x14ac:dyDescent="0.3">
      <c r="A40" s="2">
        <v>43344</v>
      </c>
      <c r="B40" s="15">
        <v>4.04</v>
      </c>
      <c r="C40" s="14">
        <f t="shared" si="10"/>
        <v>4.1708333333333325</v>
      </c>
      <c r="D40" s="14">
        <f t="shared" si="11"/>
        <v>1.3962446919730587</v>
      </c>
      <c r="E40" s="14">
        <f t="shared" si="12"/>
        <v>-0.13083333333333247</v>
      </c>
      <c r="F40" s="14">
        <f t="shared" si="19"/>
        <v>-0.22208333333333319</v>
      </c>
      <c r="G40" s="14">
        <f t="shared" si="18"/>
        <v>0.30520148172059125</v>
      </c>
      <c r="I40" s="5">
        <f t="shared" si="13"/>
        <v>3.9487499999999995</v>
      </c>
    </row>
    <row r="41" spans="1:9" x14ac:dyDescent="0.3">
      <c r="A41" s="2">
        <v>43374</v>
      </c>
      <c r="B41" s="15">
        <v>4.5199999999999996</v>
      </c>
      <c r="C41" s="14">
        <f t="shared" si="10"/>
        <v>4.0812499999999998</v>
      </c>
      <c r="D41" s="14">
        <f t="shared" si="11"/>
        <v>1.5085119938441398</v>
      </c>
      <c r="E41" s="14">
        <f t="shared" si="12"/>
        <v>0.43874999999999975</v>
      </c>
      <c r="F41" s="14">
        <f t="shared" si="19"/>
        <v>-0.18333333333333335</v>
      </c>
      <c r="G41" s="14">
        <f t="shared" si="18"/>
        <v>0.3401956544891977</v>
      </c>
      <c r="I41" s="5">
        <f t="shared" si="13"/>
        <v>3.8979166666666663</v>
      </c>
    </row>
    <row r="42" spans="1:9" x14ac:dyDescent="0.3">
      <c r="A42" s="2">
        <v>43405</v>
      </c>
      <c r="B42" s="15">
        <v>5.0599999999999996</v>
      </c>
      <c r="C42" s="14">
        <f t="shared" si="10"/>
        <v>3.9866666666666664</v>
      </c>
      <c r="D42" s="14">
        <f t="shared" si="11"/>
        <v>1.6213664832993742</v>
      </c>
      <c r="E42" s="14">
        <f t="shared" si="12"/>
        <v>1.0733333333333333</v>
      </c>
      <c r="F42" s="14">
        <f t="shared" si="19"/>
        <v>-0.12916666666666754</v>
      </c>
      <c r="G42" s="14">
        <f t="shared" si="18"/>
        <v>0.34925589552011249</v>
      </c>
      <c r="I42" s="5">
        <f t="shared" si="13"/>
        <v>3.857499999999999</v>
      </c>
    </row>
    <row r="43" spans="1:9" x14ac:dyDescent="0.3">
      <c r="A43" s="2">
        <v>43435</v>
      </c>
      <c r="B43" s="15">
        <v>4.2699999999999996</v>
      </c>
      <c r="C43" s="14">
        <f t="shared" si="10"/>
        <v>3.9254166666666661</v>
      </c>
      <c r="D43" s="14">
        <f t="shared" si="11"/>
        <v>1.451613827240533</v>
      </c>
      <c r="E43" s="14">
        <f t="shared" si="12"/>
        <v>0.34458333333333346</v>
      </c>
      <c r="F43" s="14">
        <f t="shared" si="19"/>
        <v>-8.6249999999999938E-2</v>
      </c>
      <c r="G43" s="14">
        <f t="shared" si="18"/>
        <v>0.2409228495689944</v>
      </c>
      <c r="I43" s="5">
        <f t="shared" si="13"/>
        <v>3.8391666666666664</v>
      </c>
    </row>
    <row r="44" spans="1:9" x14ac:dyDescent="0.3">
      <c r="A44" s="2">
        <v>43466</v>
      </c>
      <c r="B44" s="15">
        <v>3.5</v>
      </c>
      <c r="C44" s="14">
        <f t="shared" si="10"/>
        <v>3.9049999999999998</v>
      </c>
      <c r="D44" s="14">
        <f t="shared" si="11"/>
        <v>1.2527629684953681</v>
      </c>
      <c r="E44" s="14">
        <f t="shared" si="12"/>
        <v>-0.4049999999999998</v>
      </c>
      <c r="F44" s="14">
        <f t="shared" si="19"/>
        <v>-0.12291666666666656</v>
      </c>
      <c r="G44" s="14">
        <f t="shared" si="18"/>
        <v>0.25459329036555434</v>
      </c>
      <c r="I44" s="5">
        <f t="shared" si="13"/>
        <v>3.7820833333333335</v>
      </c>
    </row>
    <row r="45" spans="1:9" x14ac:dyDescent="0.3">
      <c r="A45" s="2">
        <v>43497</v>
      </c>
      <c r="B45" s="15">
        <v>3.87</v>
      </c>
      <c r="C45" s="14">
        <f t="shared" si="10"/>
        <v>3.875833333333333</v>
      </c>
      <c r="D45" s="14">
        <f t="shared" si="11"/>
        <v>1.3532545070416904</v>
      </c>
      <c r="E45" s="14">
        <f t="shared" si="12"/>
        <v>-5.8333333333329129E-3</v>
      </c>
      <c r="F45" s="14">
        <f t="shared" si="19"/>
        <v>-0.13708333333333322</v>
      </c>
      <c r="G45" s="14">
        <f t="shared" si="18"/>
        <v>0.40534360558595478</v>
      </c>
      <c r="I45" s="5">
        <f t="shared" si="13"/>
        <v>3.7387499999999996</v>
      </c>
    </row>
    <row r="46" spans="1:9" x14ac:dyDescent="0.3">
      <c r="A46" s="2">
        <v>43525</v>
      </c>
      <c r="B46" s="15">
        <v>3.5</v>
      </c>
      <c r="C46" s="14">
        <f t="shared" si="10"/>
        <v>3.8324999999999996</v>
      </c>
      <c r="D46" s="14">
        <f t="shared" si="11"/>
        <v>1.2527629684953681</v>
      </c>
      <c r="E46" s="14">
        <f t="shared" si="12"/>
        <v>-0.33249999999999957</v>
      </c>
      <c r="F46" s="14">
        <f t="shared" si="19"/>
        <v>0.23624999999999896</v>
      </c>
      <c r="G46" s="14">
        <f t="shared" si="18"/>
        <v>0.40185425943098751</v>
      </c>
      <c r="I46" s="5">
        <f t="shared" si="13"/>
        <v>4.0687499999999988</v>
      </c>
    </row>
    <row r="47" spans="1:9" x14ac:dyDescent="0.3">
      <c r="A47" s="2">
        <v>43556</v>
      </c>
      <c r="B47" s="15">
        <v>3.5</v>
      </c>
      <c r="C47" s="14">
        <f t="shared" si="10"/>
        <v>3.7937499999999997</v>
      </c>
      <c r="D47" s="14">
        <f t="shared" si="11"/>
        <v>1.2527629684953681</v>
      </c>
      <c r="E47" s="14">
        <f t="shared" si="12"/>
        <v>-0.29374999999999973</v>
      </c>
      <c r="F47" s="14">
        <f t="shared" si="19"/>
        <v>0.47375000000000056</v>
      </c>
      <c r="G47" s="14">
        <f t="shared" si="18"/>
        <v>0.17974871352085187</v>
      </c>
      <c r="I47" s="5">
        <f t="shared" si="13"/>
        <v>4.2675000000000001</v>
      </c>
    </row>
    <row r="48" spans="1:9" x14ac:dyDescent="0.3">
      <c r="A48" s="2">
        <v>43586</v>
      </c>
      <c r="B48" s="15">
        <v>3.5</v>
      </c>
      <c r="C48" s="14">
        <f t="shared" si="10"/>
        <v>3.7395833333333339</v>
      </c>
      <c r="D48" s="14">
        <f t="shared" si="11"/>
        <v>1.2527629684953681</v>
      </c>
      <c r="E48" s="14">
        <f t="shared" si="12"/>
        <v>-0.23958333333333393</v>
      </c>
      <c r="F48" s="14">
        <f t="shared" si="19"/>
        <v>0.74208333333333232</v>
      </c>
      <c r="G48" s="14">
        <f t="shared" si="18"/>
        <v>0.31649964914374129</v>
      </c>
      <c r="I48" s="5">
        <f t="shared" si="13"/>
        <v>4.4816666666666665</v>
      </c>
    </row>
    <row r="49" spans="1:9" x14ac:dyDescent="0.3">
      <c r="A49" s="2">
        <v>43617</v>
      </c>
      <c r="B49" s="15">
        <v>3.5</v>
      </c>
      <c r="C49" s="14">
        <f t="shared" si="10"/>
        <v>3.6966666666666663</v>
      </c>
      <c r="D49" s="14">
        <f t="shared" si="11"/>
        <v>1.2527629684953681</v>
      </c>
      <c r="E49" s="14">
        <f t="shared" si="12"/>
        <v>-0.19666666666666632</v>
      </c>
      <c r="F49" s="14">
        <f t="shared" si="19"/>
        <v>0.45499999999999985</v>
      </c>
      <c r="G49" s="14">
        <f t="shared" si="18"/>
        <v>0.11820755790507667</v>
      </c>
      <c r="I49" s="5">
        <f t="shared" si="13"/>
        <v>4.1516666666666664</v>
      </c>
    </row>
    <row r="50" spans="1:9" x14ac:dyDescent="0.3">
      <c r="A50" s="2">
        <v>43647</v>
      </c>
      <c r="B50" s="15">
        <v>3.5</v>
      </c>
      <c r="C50" s="14">
        <f t="shared" si="10"/>
        <v>3.7333333333333329</v>
      </c>
      <c r="D50" s="14">
        <f t="shared" si="11"/>
        <v>1.2527629684953681</v>
      </c>
      <c r="E50" s="14">
        <f t="shared" si="12"/>
        <v>-0.23333333333333295</v>
      </c>
      <c r="F50" s="14">
        <f>U3</f>
        <v>8.6249999999999938E-2</v>
      </c>
      <c r="G50" s="14">
        <f>T3</f>
        <v>0.32253492489616975</v>
      </c>
      <c r="I50" s="5">
        <f t="shared" si="13"/>
        <v>3.8195833333333331</v>
      </c>
    </row>
    <row r="51" spans="1:9" x14ac:dyDescent="0.3">
      <c r="A51" s="2">
        <v>43678</v>
      </c>
      <c r="B51" s="15">
        <v>3.5</v>
      </c>
      <c r="C51" s="14">
        <f t="shared" si="10"/>
        <v>3.7974999999999999</v>
      </c>
      <c r="D51" s="14">
        <f t="shared" si="11"/>
        <v>1.2527629684953681</v>
      </c>
      <c r="E51" s="14">
        <f t="shared" si="12"/>
        <v>-0.29749999999999988</v>
      </c>
      <c r="F51" s="14">
        <f t="shared" ref="F51:F61" si="20">U4</f>
        <v>0.10458333333333347</v>
      </c>
      <c r="G51" s="14">
        <f t="shared" ref="G51:G61" si="21">T4</f>
        <v>0.4756799957254178</v>
      </c>
      <c r="I51" s="5">
        <f t="shared" si="13"/>
        <v>3.9020833333333336</v>
      </c>
    </row>
    <row r="52" spans="1:9" x14ac:dyDescent="0.3">
      <c r="A52" s="2">
        <v>43709</v>
      </c>
      <c r="B52" s="15">
        <v>3.5</v>
      </c>
      <c r="C52" s="14">
        <f t="shared" si="10"/>
        <v>3.8345833333333332</v>
      </c>
      <c r="D52" s="14">
        <f t="shared" si="11"/>
        <v>1.2527629684953681</v>
      </c>
      <c r="E52" s="14">
        <f t="shared" si="12"/>
        <v>-0.33458333333333323</v>
      </c>
      <c r="F52" s="14">
        <f t="shared" si="20"/>
        <v>-0.22208333333333319</v>
      </c>
      <c r="G52" s="14">
        <f t="shared" si="21"/>
        <v>0.30520148172059125</v>
      </c>
      <c r="I52" s="5">
        <f t="shared" si="13"/>
        <v>3.6124999999999998</v>
      </c>
    </row>
    <row r="53" spans="1:9" x14ac:dyDescent="0.3">
      <c r="A53" s="2">
        <v>43739</v>
      </c>
      <c r="B53" s="15">
        <v>4.13</v>
      </c>
      <c r="C53" s="14">
        <f t="shared" si="10"/>
        <v>3.8491666666666671</v>
      </c>
      <c r="D53" s="14">
        <f t="shared" si="11"/>
        <v>1.4182774069729414</v>
      </c>
      <c r="E53" s="14">
        <f t="shared" si="12"/>
        <v>0.28083333333333282</v>
      </c>
      <c r="F53" s="14">
        <f t="shared" si="20"/>
        <v>-0.18333333333333335</v>
      </c>
      <c r="G53" s="14">
        <f t="shared" si="21"/>
        <v>0.3401956544891977</v>
      </c>
      <c r="I53" s="5">
        <f t="shared" si="13"/>
        <v>3.6658333333333335</v>
      </c>
    </row>
    <row r="54" spans="1:9" x14ac:dyDescent="0.3">
      <c r="A54" s="2">
        <v>43770</v>
      </c>
      <c r="B54" s="15">
        <v>4.1500000000000004</v>
      </c>
      <c r="C54" s="14">
        <f t="shared" si="10"/>
        <v>3.8545833333333333</v>
      </c>
      <c r="D54" s="14">
        <f t="shared" si="11"/>
        <v>1.423108334242607</v>
      </c>
      <c r="E54" s="14">
        <f t="shared" si="12"/>
        <v>0.2954166666666671</v>
      </c>
      <c r="F54" s="14">
        <f t="shared" si="20"/>
        <v>-0.12916666666666754</v>
      </c>
      <c r="G54" s="14">
        <f t="shared" si="21"/>
        <v>0.34925589552011249</v>
      </c>
      <c r="I54" s="5">
        <f t="shared" si="13"/>
        <v>3.7254166666666659</v>
      </c>
    </row>
    <row r="55" spans="1:9" x14ac:dyDescent="0.3">
      <c r="A55" s="2">
        <v>43800</v>
      </c>
      <c r="B55" s="15">
        <v>4.1500000000000004</v>
      </c>
      <c r="C55" s="14">
        <f t="shared" si="10"/>
        <v>3.8904166666666673</v>
      </c>
      <c r="D55" s="14">
        <f t="shared" si="11"/>
        <v>1.423108334242607</v>
      </c>
      <c r="E55" s="14">
        <f t="shared" si="12"/>
        <v>0.25958333333333306</v>
      </c>
      <c r="F55" s="14">
        <f t="shared" si="20"/>
        <v>-8.6249999999999938E-2</v>
      </c>
      <c r="G55" s="14">
        <f t="shared" si="21"/>
        <v>0.2409228495689944</v>
      </c>
      <c r="I55" s="5">
        <f t="shared" si="13"/>
        <v>3.8041666666666671</v>
      </c>
    </row>
    <row r="56" spans="1:9" x14ac:dyDescent="0.3">
      <c r="A56" s="2">
        <v>43831</v>
      </c>
      <c r="B56" s="15">
        <v>4.5</v>
      </c>
      <c r="C56" s="14">
        <f t="shared" si="10"/>
        <v>3.9470833333333326</v>
      </c>
      <c r="D56" s="14">
        <f t="shared" si="11"/>
        <v>1.5040773967762742</v>
      </c>
      <c r="E56" s="14">
        <f t="shared" si="12"/>
        <v>0.55291666666666739</v>
      </c>
      <c r="F56" s="14">
        <f t="shared" si="20"/>
        <v>-0.12291666666666656</v>
      </c>
      <c r="G56" s="14">
        <f t="shared" si="21"/>
        <v>0.25459329036555434</v>
      </c>
      <c r="I56" s="5">
        <f t="shared" si="13"/>
        <v>3.8241666666666658</v>
      </c>
    </row>
    <row r="57" spans="1:9" x14ac:dyDescent="0.3">
      <c r="A57" s="2">
        <v>43862</v>
      </c>
      <c r="B57" s="15">
        <v>4.41</v>
      </c>
      <c r="C57" s="14">
        <f t="shared" si="10"/>
        <v>4.0262499999999992</v>
      </c>
      <c r="D57" s="14">
        <f t="shared" si="11"/>
        <v>1.4838746894587547</v>
      </c>
      <c r="E57" s="14">
        <f t="shared" si="12"/>
        <v>0.38375000000000092</v>
      </c>
      <c r="F57" s="14">
        <f t="shared" si="20"/>
        <v>-0.13708333333333322</v>
      </c>
      <c r="G57" s="14">
        <f t="shared" si="21"/>
        <v>0.40534360558595478</v>
      </c>
      <c r="I57" s="5">
        <f t="shared" si="13"/>
        <v>3.8891666666666662</v>
      </c>
    </row>
    <row r="58" spans="1:9" x14ac:dyDescent="0.3">
      <c r="A58" s="2">
        <v>43891</v>
      </c>
      <c r="B58" s="15">
        <v>3.85</v>
      </c>
      <c r="C58" s="14">
        <f t="shared" si="10"/>
        <v>4.1245833333333337</v>
      </c>
      <c r="D58" s="14">
        <f t="shared" si="11"/>
        <v>1.3480731482996928</v>
      </c>
      <c r="E58" s="14">
        <f t="shared" si="12"/>
        <v>-0.27458333333333362</v>
      </c>
      <c r="F58" s="14">
        <f t="shared" si="20"/>
        <v>0.23624999999999896</v>
      </c>
      <c r="G58" s="14">
        <f t="shared" si="21"/>
        <v>0.40185425943098751</v>
      </c>
      <c r="I58" s="5">
        <f t="shared" si="13"/>
        <v>4.3608333333333329</v>
      </c>
    </row>
    <row r="59" spans="1:9" x14ac:dyDescent="0.3">
      <c r="A59" s="2">
        <v>43922</v>
      </c>
      <c r="B59" s="15">
        <v>3.5</v>
      </c>
      <c r="C59" s="14">
        <f t="shared" si="10"/>
        <v>4.1866666666666674</v>
      </c>
      <c r="D59" s="14">
        <f t="shared" si="11"/>
        <v>1.2527629684953681</v>
      </c>
      <c r="E59" s="14">
        <f t="shared" si="12"/>
        <v>-0.68666666666666742</v>
      </c>
      <c r="F59" s="14">
        <f t="shared" si="20"/>
        <v>0.47375000000000056</v>
      </c>
      <c r="G59" s="14">
        <f t="shared" si="21"/>
        <v>0.17974871352085187</v>
      </c>
      <c r="I59" s="5">
        <f t="shared" si="13"/>
        <v>4.6604166666666682</v>
      </c>
    </row>
    <row r="60" spans="1:9" x14ac:dyDescent="0.3">
      <c r="A60" s="2">
        <v>43952</v>
      </c>
      <c r="B60" s="15">
        <v>3.63</v>
      </c>
      <c r="C60" s="14">
        <f t="shared" si="10"/>
        <v>4.2358333333333338</v>
      </c>
      <c r="D60" s="14">
        <f t="shared" si="11"/>
        <v>1.2892326482767593</v>
      </c>
      <c r="E60" s="14">
        <f t="shared" si="12"/>
        <v>-0.60583333333333389</v>
      </c>
      <c r="F60" s="14">
        <f t="shared" si="20"/>
        <v>0.74208333333333232</v>
      </c>
      <c r="G60" s="14">
        <f t="shared" si="21"/>
        <v>0.31649964914374129</v>
      </c>
      <c r="I60" s="5">
        <f t="shared" si="13"/>
        <v>4.9779166666666663</v>
      </c>
    </row>
    <row r="61" spans="1:9" x14ac:dyDescent="0.3">
      <c r="A61" s="2">
        <v>43983</v>
      </c>
      <c r="B61" s="15">
        <v>4.2300000000000004</v>
      </c>
      <c r="C61" s="14">
        <f t="shared" si="10"/>
        <v>4.2887500000000003</v>
      </c>
      <c r="D61" s="14">
        <f t="shared" si="11"/>
        <v>1.4422019930581866</v>
      </c>
      <c r="E61" s="14">
        <f t="shared" si="12"/>
        <v>-5.8749999999999858E-2</v>
      </c>
      <c r="F61" s="14">
        <f t="shared" si="20"/>
        <v>0.45499999999999985</v>
      </c>
      <c r="G61" s="14">
        <f t="shared" si="21"/>
        <v>0.11820755790507667</v>
      </c>
      <c r="I61" s="5">
        <f t="shared" si="13"/>
        <v>4.7437500000000004</v>
      </c>
    </row>
    <row r="62" spans="1:9" x14ac:dyDescent="0.3">
      <c r="A62" s="2">
        <v>44013</v>
      </c>
      <c r="B62" s="15">
        <v>4.13</v>
      </c>
      <c r="C62" s="14">
        <f>C61*(1+Goiaba_tendencia_geometrica!$F$5)</f>
        <v>4.2857489254986199</v>
      </c>
      <c r="D62" s="14">
        <f t="shared" si="11"/>
        <v>1.4182774069729414</v>
      </c>
      <c r="E62" s="14">
        <f t="shared" si="12"/>
        <v>-0.15574892549861996</v>
      </c>
      <c r="F62" s="14">
        <f>U3</f>
        <v>8.6249999999999938E-2</v>
      </c>
      <c r="G62" s="14">
        <f>T3</f>
        <v>0.32253492489616975</v>
      </c>
      <c r="I62" s="5">
        <f t="shared" si="13"/>
        <v>4.3719989254986196</v>
      </c>
    </row>
    <row r="63" spans="1:9" x14ac:dyDescent="0.3">
      <c r="A63" s="2">
        <v>44044</v>
      </c>
      <c r="B63" s="15">
        <v>4.7699999999999996</v>
      </c>
      <c r="C63" s="14">
        <f>C62*(1+Goiaba_tendencia_geometrica!$F$5)</f>
        <v>4.2827499510142983</v>
      </c>
      <c r="D63" s="14">
        <f t="shared" si="11"/>
        <v>1.5623463049002497</v>
      </c>
      <c r="E63" s="14">
        <f t="shared" si="12"/>
        <v>0.48725004898570123</v>
      </c>
      <c r="F63" s="14">
        <f t="shared" ref="F63:F67" si="22">U4</f>
        <v>0.10458333333333347</v>
      </c>
      <c r="G63" s="14">
        <f t="shared" ref="G63:G67" si="23">T4</f>
        <v>0.4756799957254178</v>
      </c>
      <c r="I63" s="5">
        <f t="shared" si="13"/>
        <v>4.3873332843476316</v>
      </c>
    </row>
    <row r="64" spans="1:9" x14ac:dyDescent="0.3">
      <c r="A64" s="2">
        <v>44075</v>
      </c>
      <c r="B64" s="15">
        <v>4.59</v>
      </c>
      <c r="C64" s="14">
        <f>C63*(1+Goiaba_tendencia_geometrica!$F$5)</f>
        <v>4.2797530750775383</v>
      </c>
      <c r="D64" s="14">
        <f t="shared" si="11"/>
        <v>1.5238800240724537</v>
      </c>
      <c r="E64" s="14">
        <f>B64-C64</f>
        <v>0.31024692492246153</v>
      </c>
      <c r="F64" s="14">
        <f t="shared" si="22"/>
        <v>-0.22208333333333319</v>
      </c>
      <c r="G64" s="14">
        <f t="shared" si="23"/>
        <v>0.30520148172059125</v>
      </c>
      <c r="I64" s="5">
        <f t="shared" si="13"/>
        <v>4.0576697417442054</v>
      </c>
    </row>
    <row r="65" spans="1:9" x14ac:dyDescent="0.3">
      <c r="A65" s="2">
        <v>44105</v>
      </c>
      <c r="B65" s="15">
        <v>4.53</v>
      </c>
      <c r="C65" s="14">
        <f>C64*(1+Goiaba_tendencia_geometrica!$F$5)</f>
        <v>4.2767582962198709</v>
      </c>
      <c r="D65" s="14">
        <f t="shared" si="11"/>
        <v>1.5107219394949427</v>
      </c>
      <c r="E65" s="14">
        <f>B65-C65</f>
        <v>0.25324170378012933</v>
      </c>
      <c r="F65" s="14">
        <f t="shared" si="22"/>
        <v>-0.18333333333333335</v>
      </c>
      <c r="G65" s="14">
        <f t="shared" si="23"/>
        <v>0.3401956544891977</v>
      </c>
      <c r="I65" s="5">
        <f t="shared" si="13"/>
        <v>4.0934249628865373</v>
      </c>
    </row>
    <row r="66" spans="1:9" x14ac:dyDescent="0.3">
      <c r="A66" s="2">
        <v>44136</v>
      </c>
      <c r="B66" s="15">
        <v>4.93</v>
      </c>
      <c r="C66" s="14">
        <f>C65*(1+Goiaba_tendencia_geometrica!$F$5)</f>
        <v>4.2737656129738539</v>
      </c>
      <c r="D66" s="14">
        <f t="shared" si="11"/>
        <v>1.5953389880545987</v>
      </c>
      <c r="E66" s="14">
        <f>B66-C66</f>
        <v>0.65623438702614578</v>
      </c>
      <c r="F66" s="14">
        <f t="shared" si="22"/>
        <v>-0.12916666666666754</v>
      </c>
      <c r="G66" s="14">
        <f t="shared" si="23"/>
        <v>0.34925589552011249</v>
      </c>
      <c r="I66" s="5">
        <f t="shared" si="13"/>
        <v>4.1445989463071866</v>
      </c>
    </row>
    <row r="67" spans="1:9" x14ac:dyDescent="0.3">
      <c r="A67" s="2">
        <v>44166</v>
      </c>
      <c r="B67" s="15">
        <v>4.6399999999999997</v>
      </c>
      <c r="C67" s="14">
        <f>C66*(1+Goiaba_tendencia_geometrica!$F$5)</f>
        <v>4.2707750238730728</v>
      </c>
      <c r="D67" s="14">
        <f t="shared" si="11"/>
        <v>1.5347143662381639</v>
      </c>
      <c r="E67" s="14">
        <f>B67-C67</f>
        <v>0.36922497612692684</v>
      </c>
      <c r="F67" s="14">
        <f t="shared" si="22"/>
        <v>-8.6249999999999938E-2</v>
      </c>
      <c r="G67" s="14">
        <f t="shared" si="23"/>
        <v>0.2409228495689944</v>
      </c>
      <c r="I67" s="5">
        <f t="shared" si="13"/>
        <v>4.1845250238730731</v>
      </c>
    </row>
    <row r="68" spans="1:9" x14ac:dyDescent="0.3">
      <c r="I68" s="20">
        <f>MEDIAN(I8:I67)</f>
        <v>4.1481328064869265</v>
      </c>
    </row>
    <row r="69" spans="1:9" x14ac:dyDescent="0.3">
      <c r="A69" s="7"/>
    </row>
    <row r="70" spans="1:9" x14ac:dyDescent="0.3">
      <c r="A70" s="7"/>
    </row>
    <row r="71" spans="1:9" x14ac:dyDescent="0.3">
      <c r="C71" s="1"/>
    </row>
    <row r="72" spans="1:9" x14ac:dyDescent="0.3">
      <c r="C72" s="1"/>
    </row>
    <row r="73" spans="1:9" x14ac:dyDescent="0.3">
      <c r="C73" s="1"/>
    </row>
    <row r="74" spans="1:9" x14ac:dyDescent="0.3">
      <c r="C74" s="1"/>
    </row>
    <row r="75" spans="1:9" x14ac:dyDescent="0.3">
      <c r="C75" s="1"/>
    </row>
    <row r="76" spans="1:9" x14ac:dyDescent="0.3">
      <c r="C76" s="1"/>
    </row>
    <row r="77" spans="1:9" x14ac:dyDescent="0.3">
      <c r="C77" s="1"/>
    </row>
    <row r="78" spans="1:9" x14ac:dyDescent="0.3">
      <c r="C78" s="1"/>
    </row>
    <row r="79" spans="1:9" x14ac:dyDescent="0.3">
      <c r="C79" s="1"/>
    </row>
    <row r="80" spans="1:9" x14ac:dyDescent="0.3">
      <c r="C80" s="1"/>
    </row>
    <row r="81" spans="3:3" x14ac:dyDescent="0.3">
      <c r="C81" s="1"/>
    </row>
    <row r="82" spans="3:3" x14ac:dyDescent="0.3">
      <c r="C82" s="1"/>
    </row>
    <row r="83" spans="3:3" x14ac:dyDescent="0.3">
      <c r="C83" s="1"/>
    </row>
    <row r="84" spans="3:3" x14ac:dyDescent="0.3">
      <c r="C84" s="1"/>
    </row>
    <row r="85" spans="3:3" x14ac:dyDescent="0.3">
      <c r="C85" s="1"/>
    </row>
    <row r="86" spans="3:3" x14ac:dyDescent="0.3">
      <c r="C86" s="1"/>
    </row>
    <row r="87" spans="3:3" x14ac:dyDescent="0.3">
      <c r="C87" s="1"/>
    </row>
  </sheetData>
  <sheetProtection algorithmName="SHA-512" hashValue="TBZcHYSO8mniK3eQsN8VNN+F7Rm7VFWssmdACXvFST+Kspf5uHglPXNu+G6XZEg86ecvcrpshvcOk8h4rhoRgA==" saltValue="y21xNvqGkk5CVJECTX/t7w==" spinCount="100000" sheet="1" formatCells="0" formatColumns="0" formatRows="0" insertColumns="0" insertRows="0" insertHyperlinks="0" deleteColumns="0" deleteRows="0" sort="0" autoFilter="0" pivotTables="0"/>
  <phoneticPr fontId="4" type="noConversion"/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32768-6755-4CF2-A4CB-9192E1A5AF85}">
  <sheetPr>
    <tabColor theme="5"/>
  </sheetPr>
  <dimension ref="A1:G67"/>
  <sheetViews>
    <sheetView workbookViewId="0">
      <selection activeCell="L12" sqref="L12"/>
    </sheetView>
  </sheetViews>
  <sheetFormatPr defaultRowHeight="14.4" x14ac:dyDescent="0.3"/>
  <cols>
    <col min="1" max="1" width="9.21875" customWidth="1"/>
    <col min="2" max="2" width="14.5546875" customWidth="1"/>
    <col min="3" max="3" width="18.33203125" customWidth="1"/>
  </cols>
  <sheetData>
    <row r="1" spans="1:7" x14ac:dyDescent="0.3">
      <c r="A1" t="s">
        <v>0</v>
      </c>
      <c r="B1" t="s">
        <v>36</v>
      </c>
      <c r="C1" t="s">
        <v>10</v>
      </c>
      <c r="E1" t="s">
        <v>11</v>
      </c>
    </row>
    <row r="2" spans="1:7" x14ac:dyDescent="0.3">
      <c r="A2" s="12">
        <v>42186</v>
      </c>
      <c r="B2" s="13">
        <v>0.92</v>
      </c>
      <c r="C2" s="6">
        <f>LN(B2)</f>
        <v>-8.3381608939051013E-2</v>
      </c>
      <c r="E2" t="s">
        <v>12</v>
      </c>
      <c r="F2" t="s">
        <v>38</v>
      </c>
    </row>
    <row r="3" spans="1:7" x14ac:dyDescent="0.3">
      <c r="A3" s="2">
        <v>42217</v>
      </c>
      <c r="B3" s="13">
        <v>0.93</v>
      </c>
      <c r="C3" s="6">
        <f t="shared" ref="C3:C66" si="0">LN(B3)</f>
        <v>-7.2570692834835374E-2</v>
      </c>
      <c r="E3" t="s">
        <v>13</v>
      </c>
      <c r="F3" s="8" t="s">
        <v>39</v>
      </c>
    </row>
    <row r="4" spans="1:7" x14ac:dyDescent="0.3">
      <c r="A4" s="12">
        <v>42248</v>
      </c>
      <c r="B4" s="13">
        <v>1</v>
      </c>
      <c r="C4" s="6">
        <f t="shared" si="0"/>
        <v>0</v>
      </c>
      <c r="E4" s="7" t="s">
        <v>14</v>
      </c>
      <c r="F4" s="8">
        <v>1.4E-3</v>
      </c>
      <c r="G4">
        <v>1</v>
      </c>
    </row>
    <row r="5" spans="1:7" x14ac:dyDescent="0.3">
      <c r="A5" s="2">
        <v>42278</v>
      </c>
      <c r="B5" s="13">
        <v>1</v>
      </c>
      <c r="C5" s="6">
        <f t="shared" si="0"/>
        <v>0</v>
      </c>
      <c r="F5" s="9" t="s">
        <v>40</v>
      </c>
      <c r="G5" s="10">
        <f>EXP(F4)-G4</f>
        <v>1.4009804574934837E-3</v>
      </c>
    </row>
    <row r="6" spans="1:7" x14ac:dyDescent="0.3">
      <c r="A6" s="12">
        <v>42309</v>
      </c>
      <c r="B6" s="13">
        <v>1</v>
      </c>
      <c r="C6" s="6">
        <f t="shared" si="0"/>
        <v>0</v>
      </c>
    </row>
    <row r="7" spans="1:7" x14ac:dyDescent="0.3">
      <c r="A7" s="2">
        <v>42339</v>
      </c>
      <c r="B7" s="13">
        <v>1</v>
      </c>
      <c r="C7" s="6">
        <f t="shared" si="0"/>
        <v>0</v>
      </c>
    </row>
    <row r="8" spans="1:7" x14ac:dyDescent="0.3">
      <c r="A8" s="12">
        <v>42370</v>
      </c>
      <c r="B8" s="13">
        <v>1.37</v>
      </c>
      <c r="C8" s="6">
        <f t="shared" si="0"/>
        <v>0.3148107398400336</v>
      </c>
    </row>
    <row r="9" spans="1:7" x14ac:dyDescent="0.3">
      <c r="A9" s="2">
        <v>42401</v>
      </c>
      <c r="B9" s="13">
        <v>1.73</v>
      </c>
      <c r="C9" s="6">
        <f t="shared" si="0"/>
        <v>0.5481214085096876</v>
      </c>
    </row>
    <row r="10" spans="1:7" x14ac:dyDescent="0.3">
      <c r="A10" s="12">
        <v>42430</v>
      </c>
      <c r="B10" s="13">
        <v>1.72</v>
      </c>
      <c r="C10" s="6">
        <f t="shared" si="0"/>
        <v>0.54232429082536171</v>
      </c>
    </row>
    <row r="11" spans="1:7" x14ac:dyDescent="0.3">
      <c r="A11" s="2">
        <v>42461</v>
      </c>
      <c r="B11" s="13">
        <v>1.6</v>
      </c>
      <c r="C11" s="6">
        <f t="shared" si="0"/>
        <v>0.47000362924573563</v>
      </c>
    </row>
    <row r="12" spans="1:7" x14ac:dyDescent="0.3">
      <c r="A12" s="12">
        <v>42491</v>
      </c>
      <c r="B12" s="13">
        <v>1.6</v>
      </c>
      <c r="C12" s="6">
        <f t="shared" si="0"/>
        <v>0.47000362924573563</v>
      </c>
    </row>
    <row r="13" spans="1:7" x14ac:dyDescent="0.3">
      <c r="A13" s="2">
        <v>42522</v>
      </c>
      <c r="B13" s="13">
        <v>1.6</v>
      </c>
      <c r="C13" s="6">
        <f t="shared" si="0"/>
        <v>0.47000362924573563</v>
      </c>
    </row>
    <row r="14" spans="1:7" x14ac:dyDescent="0.3">
      <c r="A14" s="12">
        <v>42552</v>
      </c>
      <c r="B14" s="13">
        <v>1.6</v>
      </c>
      <c r="C14" s="6">
        <f t="shared" si="0"/>
        <v>0.47000362924573563</v>
      </c>
    </row>
    <row r="15" spans="1:7" x14ac:dyDescent="0.3">
      <c r="A15" s="2">
        <v>42583</v>
      </c>
      <c r="B15" s="13">
        <v>1.6</v>
      </c>
      <c r="C15" s="6">
        <f t="shared" si="0"/>
        <v>0.47000362924573563</v>
      </c>
    </row>
    <row r="16" spans="1:7" x14ac:dyDescent="0.3">
      <c r="A16" s="12">
        <v>42614</v>
      </c>
      <c r="B16" s="13">
        <v>1.6</v>
      </c>
      <c r="C16" s="6">
        <f t="shared" si="0"/>
        <v>0.47000362924573563</v>
      </c>
    </row>
    <row r="17" spans="1:3" x14ac:dyDescent="0.3">
      <c r="A17" s="2">
        <v>42644</v>
      </c>
      <c r="B17" s="13">
        <v>1.59</v>
      </c>
      <c r="C17" s="6">
        <f t="shared" si="0"/>
        <v>0.46373401623214022</v>
      </c>
    </row>
    <row r="18" spans="1:3" x14ac:dyDescent="0.3">
      <c r="A18" s="12">
        <v>42675</v>
      </c>
      <c r="B18" s="13">
        <v>1.54</v>
      </c>
      <c r="C18" s="6">
        <f t="shared" si="0"/>
        <v>0.43178241642553783</v>
      </c>
    </row>
    <row r="19" spans="1:3" x14ac:dyDescent="0.3">
      <c r="A19" s="2">
        <v>42705</v>
      </c>
      <c r="B19" s="13">
        <v>1.6</v>
      </c>
      <c r="C19" s="6">
        <f t="shared" si="0"/>
        <v>0.47000362924573563</v>
      </c>
    </row>
    <row r="20" spans="1:3" x14ac:dyDescent="0.3">
      <c r="A20" s="12">
        <v>42736</v>
      </c>
      <c r="B20" s="13">
        <v>1.6</v>
      </c>
      <c r="C20" s="6">
        <f t="shared" si="0"/>
        <v>0.47000362924573563</v>
      </c>
    </row>
    <row r="21" spans="1:3" x14ac:dyDescent="0.3">
      <c r="A21" s="2">
        <v>42767</v>
      </c>
      <c r="B21" s="13">
        <v>1.72</v>
      </c>
      <c r="C21" s="6">
        <f t="shared" si="0"/>
        <v>0.54232429082536171</v>
      </c>
    </row>
    <row r="22" spans="1:3" x14ac:dyDescent="0.3">
      <c r="A22" s="12">
        <v>42795</v>
      </c>
      <c r="B22" s="13">
        <v>1.79</v>
      </c>
      <c r="C22" s="6">
        <f t="shared" si="0"/>
        <v>0.58221561985266368</v>
      </c>
    </row>
    <row r="23" spans="1:3" x14ac:dyDescent="0.3">
      <c r="A23" s="2">
        <v>42826</v>
      </c>
      <c r="B23" s="13">
        <v>1.35</v>
      </c>
      <c r="C23" s="6">
        <f t="shared" si="0"/>
        <v>0.30010459245033816</v>
      </c>
    </row>
    <row r="24" spans="1:3" x14ac:dyDescent="0.3">
      <c r="A24" s="12">
        <v>42856</v>
      </c>
      <c r="B24" s="13">
        <v>1.01</v>
      </c>
      <c r="C24" s="6">
        <f t="shared" si="0"/>
        <v>9.950330853168092E-3</v>
      </c>
    </row>
    <row r="25" spans="1:3" x14ac:dyDescent="0.3">
      <c r="A25" s="2">
        <v>42887</v>
      </c>
      <c r="B25" s="13">
        <v>0.92</v>
      </c>
      <c r="C25" s="6">
        <f t="shared" si="0"/>
        <v>-8.3381608939051013E-2</v>
      </c>
    </row>
    <row r="26" spans="1:3" x14ac:dyDescent="0.3">
      <c r="A26" s="12">
        <v>42917</v>
      </c>
      <c r="B26" s="13">
        <v>0.95</v>
      </c>
      <c r="C26" s="6">
        <f t="shared" si="0"/>
        <v>-5.1293294387550578E-2</v>
      </c>
    </row>
    <row r="27" spans="1:3" x14ac:dyDescent="0.3">
      <c r="A27" s="2">
        <v>42948</v>
      </c>
      <c r="B27" s="13">
        <v>0.91</v>
      </c>
      <c r="C27" s="6">
        <f t="shared" si="0"/>
        <v>-9.431067947124129E-2</v>
      </c>
    </row>
    <row r="28" spans="1:3" x14ac:dyDescent="0.3">
      <c r="A28" s="12">
        <v>42979</v>
      </c>
      <c r="B28" s="13">
        <v>0.94</v>
      </c>
      <c r="C28" s="6">
        <f t="shared" si="0"/>
        <v>-6.1875403718087529E-2</v>
      </c>
    </row>
    <row r="29" spans="1:3" x14ac:dyDescent="0.3">
      <c r="A29" s="2">
        <v>43009</v>
      </c>
      <c r="B29" s="13">
        <v>1</v>
      </c>
      <c r="C29" s="6">
        <f t="shared" si="0"/>
        <v>0</v>
      </c>
    </row>
    <row r="30" spans="1:3" x14ac:dyDescent="0.3">
      <c r="A30" s="12">
        <v>43040</v>
      </c>
      <c r="B30" s="13">
        <v>1</v>
      </c>
      <c r="C30" s="6">
        <f t="shared" si="0"/>
        <v>0</v>
      </c>
    </row>
    <row r="31" spans="1:3" x14ac:dyDescent="0.3">
      <c r="A31" s="2">
        <v>43070</v>
      </c>
      <c r="B31" s="13">
        <v>1</v>
      </c>
      <c r="C31" s="6">
        <f t="shared" si="0"/>
        <v>0</v>
      </c>
    </row>
    <row r="32" spans="1:3" x14ac:dyDescent="0.3">
      <c r="A32" s="12">
        <v>43101</v>
      </c>
      <c r="B32" s="13">
        <v>1.05</v>
      </c>
      <c r="C32" s="6">
        <f t="shared" si="0"/>
        <v>4.8790164169432049E-2</v>
      </c>
    </row>
    <row r="33" spans="1:3" x14ac:dyDescent="0.3">
      <c r="A33" s="2">
        <v>43132</v>
      </c>
      <c r="B33" s="13">
        <v>1.08</v>
      </c>
      <c r="C33" s="6">
        <f t="shared" si="0"/>
        <v>7.6961041136128394E-2</v>
      </c>
    </row>
    <row r="34" spans="1:3" x14ac:dyDescent="0.3">
      <c r="A34" s="12">
        <v>43160</v>
      </c>
      <c r="B34" s="13">
        <v>1.22</v>
      </c>
      <c r="C34" s="6">
        <f t="shared" si="0"/>
        <v>0.19885085874516517</v>
      </c>
    </row>
    <row r="35" spans="1:3" x14ac:dyDescent="0.3">
      <c r="A35" s="2">
        <v>43191</v>
      </c>
      <c r="B35" s="13">
        <v>1.28</v>
      </c>
      <c r="C35" s="6">
        <f t="shared" si="0"/>
        <v>0.24686007793152581</v>
      </c>
    </row>
    <row r="36" spans="1:3" x14ac:dyDescent="0.3">
      <c r="A36" s="12">
        <v>43221</v>
      </c>
      <c r="B36" s="13">
        <v>1.3</v>
      </c>
      <c r="C36" s="6">
        <f t="shared" si="0"/>
        <v>0.26236426446749106</v>
      </c>
    </row>
    <row r="37" spans="1:3" x14ac:dyDescent="0.3">
      <c r="A37" s="2">
        <v>43252</v>
      </c>
      <c r="B37" s="13">
        <v>1.22</v>
      </c>
      <c r="C37" s="6">
        <f t="shared" si="0"/>
        <v>0.19885085874516517</v>
      </c>
    </row>
    <row r="38" spans="1:3" x14ac:dyDescent="0.3">
      <c r="A38" s="12">
        <v>43282</v>
      </c>
      <c r="B38" s="13">
        <v>1.1299999999999999</v>
      </c>
      <c r="C38" s="6">
        <f t="shared" si="0"/>
        <v>0.12221763272424911</v>
      </c>
    </row>
    <row r="39" spans="1:3" x14ac:dyDescent="0.3">
      <c r="A39" s="2">
        <v>43313</v>
      </c>
      <c r="B39" s="13">
        <v>1.2</v>
      </c>
      <c r="C39" s="6">
        <f t="shared" si="0"/>
        <v>0.18232155679395459</v>
      </c>
    </row>
    <row r="40" spans="1:3" x14ac:dyDescent="0.3">
      <c r="A40" s="12">
        <v>43344</v>
      </c>
      <c r="B40" s="13">
        <v>1.38</v>
      </c>
      <c r="C40" s="6">
        <f t="shared" si="0"/>
        <v>0.32208349916911322</v>
      </c>
    </row>
    <row r="41" spans="1:3" x14ac:dyDescent="0.3">
      <c r="A41" s="2">
        <v>43374</v>
      </c>
      <c r="B41" s="13">
        <v>1.36</v>
      </c>
      <c r="C41" s="6">
        <f t="shared" si="0"/>
        <v>0.30748469974796072</v>
      </c>
    </row>
    <row r="42" spans="1:3" x14ac:dyDescent="0.3">
      <c r="A42" s="12">
        <v>43405</v>
      </c>
      <c r="B42" s="13">
        <v>1.36</v>
      </c>
      <c r="C42" s="6">
        <f t="shared" si="0"/>
        <v>0.30748469974796072</v>
      </c>
    </row>
    <row r="43" spans="1:3" x14ac:dyDescent="0.3">
      <c r="A43" s="2">
        <v>43435</v>
      </c>
      <c r="B43" s="13">
        <v>1.3</v>
      </c>
      <c r="C43" s="6">
        <f t="shared" si="0"/>
        <v>0.26236426446749106</v>
      </c>
    </row>
    <row r="44" spans="1:3" x14ac:dyDescent="0.3">
      <c r="A44" s="12">
        <v>43466</v>
      </c>
      <c r="B44" s="13">
        <v>1.34</v>
      </c>
      <c r="C44" s="6">
        <f t="shared" si="0"/>
        <v>0.29266961396282004</v>
      </c>
    </row>
    <row r="45" spans="1:3" x14ac:dyDescent="0.3">
      <c r="A45" s="2">
        <v>43497</v>
      </c>
      <c r="B45" s="13">
        <v>1.64</v>
      </c>
      <c r="C45" s="6">
        <f t="shared" si="0"/>
        <v>0.494696241836107</v>
      </c>
    </row>
    <row r="46" spans="1:3" x14ac:dyDescent="0.3">
      <c r="A46" s="12">
        <v>43525</v>
      </c>
      <c r="B46" s="13">
        <v>1.91</v>
      </c>
      <c r="C46" s="6">
        <f t="shared" si="0"/>
        <v>0.64710324205853842</v>
      </c>
    </row>
    <row r="47" spans="1:3" x14ac:dyDescent="0.3">
      <c r="A47" s="2">
        <v>43556</v>
      </c>
      <c r="B47" s="13">
        <v>1.73</v>
      </c>
      <c r="C47" s="6">
        <f t="shared" si="0"/>
        <v>0.5481214085096876</v>
      </c>
    </row>
    <row r="48" spans="1:3" x14ac:dyDescent="0.3">
      <c r="A48" s="12">
        <v>43586</v>
      </c>
      <c r="B48" s="13">
        <v>1.1399999999999999</v>
      </c>
      <c r="C48" s="6">
        <f t="shared" si="0"/>
        <v>0.131028262406404</v>
      </c>
    </row>
    <row r="49" spans="1:3" x14ac:dyDescent="0.3">
      <c r="A49" s="2">
        <v>43617</v>
      </c>
      <c r="B49" s="13">
        <v>1.1200000000000001</v>
      </c>
      <c r="C49" s="6">
        <f t="shared" si="0"/>
        <v>0.11332868530700327</v>
      </c>
    </row>
    <row r="50" spans="1:3" x14ac:dyDescent="0.3">
      <c r="A50" s="12">
        <v>43647</v>
      </c>
      <c r="B50" s="13">
        <v>1</v>
      </c>
      <c r="C50" s="6">
        <f t="shared" si="0"/>
        <v>0</v>
      </c>
    </row>
    <row r="51" spans="1:3" x14ac:dyDescent="0.3">
      <c r="A51" s="2">
        <v>43678</v>
      </c>
      <c r="B51" s="13">
        <v>1.0900000000000001</v>
      </c>
      <c r="C51" s="6">
        <f t="shared" si="0"/>
        <v>8.6177696241052412E-2</v>
      </c>
    </row>
    <row r="52" spans="1:3" x14ac:dyDescent="0.3">
      <c r="A52" s="12">
        <v>43709</v>
      </c>
      <c r="B52" s="13">
        <v>1.22</v>
      </c>
      <c r="C52" s="6">
        <f t="shared" si="0"/>
        <v>0.19885085874516517</v>
      </c>
    </row>
    <row r="53" spans="1:3" x14ac:dyDescent="0.3">
      <c r="A53" s="2">
        <v>43739</v>
      </c>
      <c r="B53" s="13">
        <v>1.26</v>
      </c>
      <c r="C53" s="6">
        <f t="shared" si="0"/>
        <v>0.23111172096338664</v>
      </c>
    </row>
    <row r="54" spans="1:3" x14ac:dyDescent="0.3">
      <c r="A54" s="12">
        <v>43770</v>
      </c>
      <c r="B54" s="13">
        <v>1.41</v>
      </c>
      <c r="C54" s="6">
        <f t="shared" si="0"/>
        <v>0.34358970439007686</v>
      </c>
    </row>
    <row r="55" spans="1:3" x14ac:dyDescent="0.3">
      <c r="A55" s="2">
        <v>43800</v>
      </c>
      <c r="B55" s="13">
        <v>1.4</v>
      </c>
      <c r="C55" s="6">
        <f t="shared" si="0"/>
        <v>0.33647223662121289</v>
      </c>
    </row>
    <row r="56" spans="1:3" x14ac:dyDescent="0.3">
      <c r="A56" s="12">
        <v>43831</v>
      </c>
      <c r="B56" s="13">
        <v>1.3</v>
      </c>
      <c r="C56" s="6">
        <f t="shared" si="0"/>
        <v>0.26236426446749106</v>
      </c>
    </row>
    <row r="57" spans="1:3" x14ac:dyDescent="0.3">
      <c r="A57" s="2">
        <v>43862</v>
      </c>
      <c r="B57" s="13">
        <v>1.3</v>
      </c>
      <c r="C57" s="6">
        <f t="shared" si="0"/>
        <v>0.26236426446749106</v>
      </c>
    </row>
    <row r="58" spans="1:3" x14ac:dyDescent="0.3">
      <c r="A58" s="12">
        <v>43891</v>
      </c>
      <c r="B58" s="13">
        <v>1.43</v>
      </c>
      <c r="C58" s="6">
        <f t="shared" si="0"/>
        <v>0.35767444427181588</v>
      </c>
    </row>
    <row r="59" spans="1:3" x14ac:dyDescent="0.3">
      <c r="A59" s="2">
        <v>43922</v>
      </c>
      <c r="B59" s="13">
        <v>1.43</v>
      </c>
      <c r="C59" s="6">
        <f t="shared" si="0"/>
        <v>0.35767444427181588</v>
      </c>
    </row>
    <row r="60" spans="1:3" x14ac:dyDescent="0.3">
      <c r="A60" s="12">
        <v>43952</v>
      </c>
      <c r="B60" s="13">
        <v>1.34</v>
      </c>
      <c r="C60" s="6">
        <f t="shared" si="0"/>
        <v>0.29266961396282004</v>
      </c>
    </row>
    <row r="61" spans="1:3" x14ac:dyDescent="0.3">
      <c r="A61" s="2">
        <v>43983</v>
      </c>
      <c r="B61" s="13">
        <v>1.24</v>
      </c>
      <c r="C61" s="6">
        <f t="shared" si="0"/>
        <v>0.21511137961694549</v>
      </c>
    </row>
    <row r="62" spans="1:3" x14ac:dyDescent="0.3">
      <c r="A62" s="12">
        <v>44013</v>
      </c>
      <c r="B62" s="13">
        <v>1.36</v>
      </c>
      <c r="C62" s="6">
        <f t="shared" si="0"/>
        <v>0.30748469974796072</v>
      </c>
    </row>
    <row r="63" spans="1:3" x14ac:dyDescent="0.3">
      <c r="A63" s="2">
        <v>44044</v>
      </c>
      <c r="B63" s="13">
        <v>1.4</v>
      </c>
      <c r="C63" s="6">
        <f t="shared" si="0"/>
        <v>0.33647223662121289</v>
      </c>
    </row>
    <row r="64" spans="1:3" x14ac:dyDescent="0.3">
      <c r="A64" s="12">
        <v>44075</v>
      </c>
      <c r="B64" s="13">
        <v>1.36</v>
      </c>
      <c r="C64" s="6">
        <f t="shared" si="0"/>
        <v>0.30748469974796072</v>
      </c>
    </row>
    <row r="65" spans="1:3" x14ac:dyDescent="0.3">
      <c r="A65" s="2">
        <v>44105</v>
      </c>
      <c r="B65" s="13">
        <v>1.51</v>
      </c>
      <c r="C65" s="6">
        <f t="shared" si="0"/>
        <v>0.41210965082683298</v>
      </c>
    </row>
    <row r="66" spans="1:3" x14ac:dyDescent="0.3">
      <c r="A66" s="12">
        <v>44136</v>
      </c>
      <c r="B66" s="13">
        <v>1.58</v>
      </c>
      <c r="C66" s="6">
        <f t="shared" si="0"/>
        <v>0.45742484703887548</v>
      </c>
    </row>
    <row r="67" spans="1:3" x14ac:dyDescent="0.3">
      <c r="A67" s="2">
        <v>44166</v>
      </c>
      <c r="B67" s="13">
        <v>1.56</v>
      </c>
      <c r="C67" s="6">
        <f t="shared" ref="C67" si="1">LN(B67)</f>
        <v>0.44468582126144574</v>
      </c>
    </row>
  </sheetData>
  <sheetProtection algorithmName="SHA-512" hashValue="frLnW5QoQwQOpQFQgiVbu6b0tPud3mMaAgc5IWkKvV10+dHSh1C3wPSXcQd/qJpUpBi17C212ojVrI9gAARl6w==" saltValue="Kel61QoTZgMlHy+MQOfniw==" spinCount="100000" sheet="1" formatCells="0" formatColumns="0" formatRows="0" insertColumns="0" insertRows="0" insertHyperlinks="0" deleteColumns="0" deleteRows="0" sort="0" autoFilter="0" pivotTables="0"/>
  <pageMargins left="0.511811024" right="0.511811024" top="0.78740157499999996" bottom="0.78740157499999996" header="0.31496062000000002" footer="0.31496062000000002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70F86-7E8A-48FF-A461-95885933845B}">
  <sheetPr>
    <tabColor theme="5"/>
  </sheetPr>
  <dimension ref="A1:U68"/>
  <sheetViews>
    <sheetView topLeftCell="B49" workbookViewId="0">
      <selection activeCell="L12" sqref="L12"/>
    </sheetView>
  </sheetViews>
  <sheetFormatPr defaultRowHeight="14.4" x14ac:dyDescent="0.3"/>
  <cols>
    <col min="2" max="2" width="12.109375" bestFit="1" customWidth="1"/>
    <col min="3" max="3" width="12.33203125" style="11" bestFit="1" customWidth="1"/>
    <col min="4" max="4" width="17.5546875" bestFit="1" customWidth="1"/>
    <col min="5" max="5" width="19.88671875" bestFit="1" customWidth="1"/>
    <col min="6" max="6" width="20.6640625" style="11" bestFit="1" customWidth="1"/>
    <col min="7" max="7" width="12.6640625" style="11" bestFit="1" customWidth="1"/>
    <col min="8" max="8" width="12.44140625" bestFit="1" customWidth="1"/>
    <col min="9" max="9" width="8.21875" bestFit="1" customWidth="1"/>
    <col min="10" max="10" width="13.6640625" bestFit="1" customWidth="1"/>
    <col min="12" max="12" width="30.109375" bestFit="1" customWidth="1"/>
    <col min="13" max="13" width="5" style="11" bestFit="1" customWidth="1"/>
    <col min="14" max="19" width="6.109375" style="11" bestFit="1" customWidth="1"/>
    <col min="20" max="20" width="13.33203125" style="11" bestFit="1" customWidth="1"/>
    <col min="21" max="21" width="12.33203125" style="11" bestFit="1" customWidth="1"/>
  </cols>
  <sheetData>
    <row r="1" spans="1:21" x14ac:dyDescent="0.3">
      <c r="A1" t="s">
        <v>0</v>
      </c>
      <c r="B1" t="s">
        <v>9</v>
      </c>
      <c r="C1" s="4" t="s">
        <v>1</v>
      </c>
      <c r="D1" t="s">
        <v>2</v>
      </c>
      <c r="E1" t="s">
        <v>3</v>
      </c>
      <c r="F1" s="11" t="s">
        <v>4</v>
      </c>
      <c r="G1" s="11" t="s">
        <v>5</v>
      </c>
      <c r="H1" t="s">
        <v>6</v>
      </c>
      <c r="I1" t="s">
        <v>7</v>
      </c>
      <c r="J1" t="s">
        <v>8</v>
      </c>
      <c r="L1" s="8" t="s">
        <v>30</v>
      </c>
      <c r="N1" s="4"/>
    </row>
    <row r="2" spans="1:21" x14ac:dyDescent="0.3">
      <c r="A2" s="2">
        <v>42186</v>
      </c>
      <c r="B2" s="16">
        <v>0.92</v>
      </c>
      <c r="F2" s="14">
        <f>U3</f>
        <v>2.7083333333333126E-2</v>
      </c>
      <c r="G2" s="14">
        <f>T3</f>
        <v>6.4860641206958336E-2</v>
      </c>
      <c r="L2" s="7"/>
      <c r="M2" s="11">
        <v>2015</v>
      </c>
      <c r="N2" s="11">
        <v>2016</v>
      </c>
      <c r="O2" s="11">
        <v>2017</v>
      </c>
      <c r="P2" s="11">
        <v>2018</v>
      </c>
      <c r="Q2" s="11">
        <v>2019</v>
      </c>
      <c r="R2" s="11">
        <v>2020</v>
      </c>
      <c r="S2" s="11" t="s">
        <v>31</v>
      </c>
      <c r="T2" s="11" t="s">
        <v>32</v>
      </c>
      <c r="U2" s="11" t="s">
        <v>33</v>
      </c>
    </row>
    <row r="3" spans="1:21" x14ac:dyDescent="0.3">
      <c r="A3" s="2">
        <v>42217</v>
      </c>
      <c r="B3" s="16">
        <v>0.93</v>
      </c>
      <c r="F3" s="14">
        <f t="shared" ref="F3:F13" si="0">U4</f>
        <v>0.29833333333333267</v>
      </c>
      <c r="G3" s="14">
        <f t="shared" ref="G3:G13" si="1">T4</f>
        <v>0.16845919387198779</v>
      </c>
      <c r="L3" s="7" t="s">
        <v>18</v>
      </c>
      <c r="N3" s="14">
        <f>E8</f>
        <v>5.2500000000000213E-2</v>
      </c>
      <c r="O3" s="14">
        <f>E20</f>
        <v>0.13375000000000004</v>
      </c>
      <c r="P3" s="14">
        <f>E32</f>
        <v>-3.6666666666666625E-2</v>
      </c>
      <c r="Q3" s="14">
        <f>E44</f>
        <v>-3.8750000000000062E-2</v>
      </c>
      <c r="R3" s="14">
        <f>E56</f>
        <v>0</v>
      </c>
      <c r="S3" s="14">
        <f>MEDIAN(N3:R3)</f>
        <v>0</v>
      </c>
      <c r="T3" s="14">
        <f>_xlfn.STDEV.P(N3:R3)</f>
        <v>6.4860641206958336E-2</v>
      </c>
      <c r="U3" s="14">
        <f>S3-($S$15)</f>
        <v>2.7083333333333126E-2</v>
      </c>
    </row>
    <row r="4" spans="1:21" x14ac:dyDescent="0.3">
      <c r="A4" s="2">
        <v>42248</v>
      </c>
      <c r="B4" s="16">
        <v>1</v>
      </c>
      <c r="F4" s="14">
        <f t="shared" si="0"/>
        <v>0.32041666666666635</v>
      </c>
      <c r="G4" s="14">
        <f t="shared" si="1"/>
        <v>0.18740671753642604</v>
      </c>
      <c r="L4" s="7" t="s">
        <v>19</v>
      </c>
      <c r="N4" s="14">
        <f t="shared" ref="N4:N14" si="2">E9</f>
        <v>0.35625000000000018</v>
      </c>
      <c r="O4" s="14">
        <f t="shared" ref="O4:O14" si="3">E21</f>
        <v>0.30958333333333332</v>
      </c>
      <c r="P4" s="14">
        <f t="shared" ref="P4:P14" si="4">E33</f>
        <v>-2.6249999999999885E-2</v>
      </c>
      <c r="Q4" s="14">
        <f t="shared" ref="Q4:Q14" si="5">E45</f>
        <v>0.27124999999999955</v>
      </c>
      <c r="R4" s="14">
        <f t="shared" ref="R4:R14" si="6">E57</f>
        <v>-2.7916666666666368E-2</v>
      </c>
      <c r="S4" s="14">
        <f t="shared" ref="S4:S14" si="7">MEDIAN(N4:R4)</f>
        <v>0.27124999999999955</v>
      </c>
      <c r="T4" s="14">
        <f t="shared" ref="T4:T14" si="8">_xlfn.STDEV.P(N4:R4)</f>
        <v>0.16845919387198779</v>
      </c>
      <c r="U4" s="14">
        <f t="shared" ref="U4:U14" si="9">S4-($S$15)</f>
        <v>0.29833333333333267</v>
      </c>
    </row>
    <row r="5" spans="1:21" x14ac:dyDescent="0.3">
      <c r="A5" s="2">
        <v>42278</v>
      </c>
      <c r="B5" s="16">
        <v>1</v>
      </c>
      <c r="F5" s="14">
        <f t="shared" si="0"/>
        <v>0.13708333333333322</v>
      </c>
      <c r="G5" s="14">
        <f t="shared" si="1"/>
        <v>0.12162687705528825</v>
      </c>
      <c r="L5" s="7" t="s">
        <v>20</v>
      </c>
      <c r="N5" s="14">
        <f t="shared" si="2"/>
        <v>0.29333333333333322</v>
      </c>
      <c r="O5" s="14">
        <f t="shared" si="3"/>
        <v>0.43583333333333352</v>
      </c>
      <c r="P5" s="14">
        <f t="shared" si="4"/>
        <v>8.3333333333333481E-2</v>
      </c>
      <c r="Q5" s="14">
        <f t="shared" si="5"/>
        <v>0.55249999999999999</v>
      </c>
      <c r="R5" s="14">
        <f t="shared" si="6"/>
        <v>8.3333333333333259E-2</v>
      </c>
      <c r="S5" s="14">
        <f t="shared" si="7"/>
        <v>0.29333333333333322</v>
      </c>
      <c r="T5" s="14">
        <f t="shared" si="8"/>
        <v>0.18740671753642604</v>
      </c>
      <c r="U5" s="14">
        <f t="shared" si="9"/>
        <v>0.32041666666666635</v>
      </c>
    </row>
    <row r="6" spans="1:21" x14ac:dyDescent="0.3">
      <c r="A6" s="2">
        <v>42309</v>
      </c>
      <c r="B6" s="16">
        <v>1</v>
      </c>
      <c r="F6" s="14">
        <f t="shared" si="0"/>
        <v>-1.3333333333333197E-2</v>
      </c>
      <c r="G6" s="14">
        <f t="shared" si="1"/>
        <v>0.14124805800041612</v>
      </c>
      <c r="L6" s="7" t="s">
        <v>21</v>
      </c>
      <c r="N6" s="14">
        <f t="shared" si="2"/>
        <v>0.12375000000000025</v>
      </c>
      <c r="O6" s="14">
        <f t="shared" si="3"/>
        <v>4.7916666666667052E-2</v>
      </c>
      <c r="P6" s="14">
        <f t="shared" si="4"/>
        <v>0.1100000000000001</v>
      </c>
      <c r="Q6" s="14">
        <f t="shared" si="5"/>
        <v>0.3833333333333333</v>
      </c>
      <c r="R6" s="14">
        <f t="shared" si="6"/>
        <v>6.7083333333333384E-2</v>
      </c>
      <c r="S6" s="14">
        <f t="shared" si="7"/>
        <v>0.1100000000000001</v>
      </c>
      <c r="T6" s="14">
        <f t="shared" si="8"/>
        <v>0.12162687705528825</v>
      </c>
      <c r="U6" s="14">
        <f t="shared" si="9"/>
        <v>0.13708333333333322</v>
      </c>
    </row>
    <row r="7" spans="1:21" x14ac:dyDescent="0.3">
      <c r="A7" s="2">
        <v>42339</v>
      </c>
      <c r="B7" s="16">
        <v>1</v>
      </c>
      <c r="F7" s="14">
        <f t="shared" si="0"/>
        <v>-0.12708333333333321</v>
      </c>
      <c r="G7" s="14">
        <f t="shared" si="1"/>
        <v>0.12320533898965401</v>
      </c>
      <c r="L7" s="7" t="s">
        <v>22</v>
      </c>
      <c r="N7" s="14">
        <f t="shared" si="2"/>
        <v>7.6666666666667105E-2</v>
      </c>
      <c r="O7" s="14">
        <f t="shared" si="3"/>
        <v>-0.24499999999999988</v>
      </c>
      <c r="P7" s="14">
        <f t="shared" si="4"/>
        <v>0.10000000000000031</v>
      </c>
      <c r="Q7" s="14">
        <f t="shared" si="5"/>
        <v>-0.20458333333333312</v>
      </c>
      <c r="R7" s="14">
        <f t="shared" si="6"/>
        <v>-4.0416666666666323E-2</v>
      </c>
      <c r="S7" s="14">
        <f t="shared" si="7"/>
        <v>-4.0416666666666323E-2</v>
      </c>
      <c r="T7" s="14">
        <f t="shared" si="8"/>
        <v>0.14124805800041612</v>
      </c>
      <c r="U7" s="14">
        <f t="shared" si="9"/>
        <v>-1.3333333333333197E-2</v>
      </c>
    </row>
    <row r="8" spans="1:21" x14ac:dyDescent="0.3">
      <c r="A8" s="2">
        <v>42370</v>
      </c>
      <c r="B8" s="16">
        <v>1.37</v>
      </c>
      <c r="C8" s="14">
        <f>(1/12)*(0.5*B2+B3+B4+B5+B6+B7+B8+B9+B10+B11+B12+B13+0.5*B14)</f>
        <v>1.3174999999999999</v>
      </c>
      <c r="D8" s="14">
        <f>LN(B8)</f>
        <v>0.3148107398400336</v>
      </c>
      <c r="E8" s="14">
        <f>B8-C8</f>
        <v>5.2500000000000213E-2</v>
      </c>
      <c r="F8" s="14">
        <f t="shared" si="0"/>
        <v>-9.5000000000000195E-2</v>
      </c>
      <c r="G8" s="14">
        <f t="shared" si="1"/>
        <v>0.12604513197260048</v>
      </c>
      <c r="I8" s="14">
        <f>C8+F8</f>
        <v>1.2224999999999997</v>
      </c>
      <c r="L8" s="7" t="s">
        <v>23</v>
      </c>
      <c r="N8" s="14">
        <f t="shared" si="2"/>
        <v>2.9166666666667007E-2</v>
      </c>
      <c r="O8" s="14">
        <f t="shared" si="3"/>
        <v>-0.28749999999999976</v>
      </c>
      <c r="P8" s="14">
        <f t="shared" si="4"/>
        <v>-7.4999999999998401E-3</v>
      </c>
      <c r="Q8" s="14">
        <f t="shared" si="5"/>
        <v>-0.23083333333333322</v>
      </c>
      <c r="R8" s="14">
        <f t="shared" si="6"/>
        <v>-0.15416666666666634</v>
      </c>
      <c r="S8" s="14">
        <f t="shared" si="7"/>
        <v>-0.15416666666666634</v>
      </c>
      <c r="T8" s="14">
        <f t="shared" si="8"/>
        <v>0.12320533898965401</v>
      </c>
      <c r="U8" s="14">
        <f t="shared" si="9"/>
        <v>-0.12708333333333321</v>
      </c>
    </row>
    <row r="9" spans="1:21" x14ac:dyDescent="0.3">
      <c r="A9" s="2">
        <v>42401</v>
      </c>
      <c r="B9" s="16">
        <v>1.73</v>
      </c>
      <c r="C9" s="14">
        <f t="shared" ref="C9:C61" si="10">(1/12)*(0.5*B3+B4+B5+B6+B7+B8+B9+B10+B11+B12+B13+B14+0.5*B15)</f>
        <v>1.3737499999999998</v>
      </c>
      <c r="D9" s="14">
        <f t="shared" ref="D9:D67" si="11">LN(B9)</f>
        <v>0.5481214085096876</v>
      </c>
      <c r="E9" s="14">
        <f t="shared" ref="E9:E67" si="12">B9-C9</f>
        <v>0.35625000000000018</v>
      </c>
      <c r="F9" s="14">
        <f t="shared" si="0"/>
        <v>-6.0416666666666785E-2</v>
      </c>
      <c r="G9" s="14">
        <f t="shared" si="1"/>
        <v>9.9139064042426644E-2</v>
      </c>
      <c r="I9" s="14">
        <f t="shared" ref="I9:I67" si="13">C9+F9</f>
        <v>1.313333333333333</v>
      </c>
      <c r="L9" s="7" t="s">
        <v>24</v>
      </c>
      <c r="N9" s="14">
        <f t="shared" si="2"/>
        <v>-5.4166666666666252E-3</v>
      </c>
      <c r="O9" s="14">
        <f t="shared" si="3"/>
        <v>-0.20958333333333323</v>
      </c>
      <c r="P9" s="14">
        <f t="shared" si="4"/>
        <v>-0.12208333333333332</v>
      </c>
      <c r="Q9" s="14">
        <f t="shared" si="5"/>
        <v>-0.35333333333333306</v>
      </c>
      <c r="R9" s="14">
        <f t="shared" si="6"/>
        <v>-3.6119866921155097E-2</v>
      </c>
      <c r="S9" s="14">
        <f t="shared" si="7"/>
        <v>-0.12208333333333332</v>
      </c>
      <c r="T9" s="14">
        <f t="shared" si="8"/>
        <v>0.12604513197260048</v>
      </c>
      <c r="U9" s="14">
        <f t="shared" si="9"/>
        <v>-9.5000000000000195E-2</v>
      </c>
    </row>
    <row r="10" spans="1:21" x14ac:dyDescent="0.3">
      <c r="A10" s="2">
        <v>42430</v>
      </c>
      <c r="B10" s="16">
        <v>1.72</v>
      </c>
      <c r="C10" s="14">
        <f t="shared" si="10"/>
        <v>1.4266666666666667</v>
      </c>
      <c r="D10" s="14">
        <f t="shared" si="11"/>
        <v>0.54232429082536171</v>
      </c>
      <c r="E10" s="14">
        <f t="shared" si="12"/>
        <v>0.29333333333333322</v>
      </c>
      <c r="F10" s="14">
        <f t="shared" si="0"/>
        <v>-1.2951147116594397E-2</v>
      </c>
      <c r="G10" s="14">
        <f t="shared" si="1"/>
        <v>5.5002414631515326E-2</v>
      </c>
      <c r="I10" s="14">
        <f t="shared" si="13"/>
        <v>1.4137155195500724</v>
      </c>
      <c r="L10" s="7" t="s">
        <v>25</v>
      </c>
      <c r="N10" s="14">
        <f t="shared" si="2"/>
        <v>-1.4583333333333171E-2</v>
      </c>
      <c r="O10" s="14">
        <f t="shared" si="3"/>
        <v>-0.19999999999999984</v>
      </c>
      <c r="P10" s="14">
        <f t="shared" si="4"/>
        <v>-8.7499999999999911E-2</v>
      </c>
      <c r="Q10" s="14">
        <f t="shared" si="5"/>
        <v>-0.24749999999999983</v>
      </c>
      <c r="R10" s="14">
        <f t="shared" si="6"/>
        <v>1.9241964289697933E-3</v>
      </c>
      <c r="S10" s="14">
        <f t="shared" si="7"/>
        <v>-8.7499999999999911E-2</v>
      </c>
      <c r="T10" s="14">
        <f t="shared" si="8"/>
        <v>9.9139064042426644E-2</v>
      </c>
      <c r="U10" s="14">
        <f t="shared" si="9"/>
        <v>-6.0416666666666785E-2</v>
      </c>
    </row>
    <row r="11" spans="1:21" x14ac:dyDescent="0.3">
      <c r="A11" s="2">
        <v>42461</v>
      </c>
      <c r="B11" s="16">
        <v>1.6</v>
      </c>
      <c r="C11" s="14">
        <f t="shared" si="10"/>
        <v>1.4762499999999998</v>
      </c>
      <c r="D11" s="14">
        <f t="shared" si="11"/>
        <v>0.47000362924573563</v>
      </c>
      <c r="E11" s="14">
        <f t="shared" si="12"/>
        <v>0.12375000000000025</v>
      </c>
      <c r="F11" s="14">
        <f t="shared" si="0"/>
        <v>7.5000000000000622E-3</v>
      </c>
      <c r="G11" s="14">
        <f t="shared" si="1"/>
        <v>5.2765336551751911E-2</v>
      </c>
      <c r="I11" s="14">
        <f t="shared" si="13"/>
        <v>1.4837499999999999</v>
      </c>
      <c r="L11" s="7" t="s">
        <v>26</v>
      </c>
      <c r="N11" s="14">
        <f t="shared" si="2"/>
        <v>-1.7083333333332895E-2</v>
      </c>
      <c r="O11" s="14">
        <f t="shared" si="3"/>
        <v>-0.11958333333333337</v>
      </c>
      <c r="P11" s="14">
        <f t="shared" si="4"/>
        <v>4.0416666666666767E-2</v>
      </c>
      <c r="Q11" s="14">
        <f t="shared" si="5"/>
        <v>-8.3333333333333481E-2</v>
      </c>
      <c r="R11" s="14">
        <f t="shared" si="6"/>
        <v>-4.0034480449927523E-2</v>
      </c>
      <c r="S11" s="14">
        <f t="shared" si="7"/>
        <v>-4.0034480449927523E-2</v>
      </c>
      <c r="T11" s="14">
        <f t="shared" si="8"/>
        <v>5.5002414631515326E-2</v>
      </c>
      <c r="U11" s="14">
        <f t="shared" si="9"/>
        <v>-1.2951147116594397E-2</v>
      </c>
    </row>
    <row r="12" spans="1:21" x14ac:dyDescent="0.3">
      <c r="A12" s="2">
        <v>42491</v>
      </c>
      <c r="B12" s="16">
        <v>1.6</v>
      </c>
      <c r="C12" s="14">
        <f t="shared" si="10"/>
        <v>1.523333333333333</v>
      </c>
      <c r="D12" s="14">
        <f t="shared" si="11"/>
        <v>0.47000362924573563</v>
      </c>
      <c r="E12" s="14">
        <f t="shared" si="12"/>
        <v>7.6666666666667105E-2</v>
      </c>
      <c r="F12" s="14">
        <f t="shared" si="0"/>
        <v>-7.5000000000000622E-3</v>
      </c>
      <c r="G12" s="14">
        <f t="shared" si="1"/>
        <v>9.7723940132693657E-2</v>
      </c>
      <c r="I12" s="14">
        <f t="shared" si="13"/>
        <v>1.5158333333333329</v>
      </c>
      <c r="L12" s="7" t="s">
        <v>27</v>
      </c>
      <c r="N12" s="14">
        <f t="shared" si="2"/>
        <v>-1.9583333333333064E-2</v>
      </c>
      <c r="O12" s="14">
        <f t="shared" si="3"/>
        <v>-3.2916666666666705E-2</v>
      </c>
      <c r="P12" s="14">
        <f t="shared" si="4"/>
        <v>-2.7083333333333126E-2</v>
      </c>
      <c r="Q12" s="14">
        <f t="shared" si="5"/>
        <v>-1.083333333333325E-2</v>
      </c>
      <c r="R12" s="14">
        <f t="shared" si="6"/>
        <v>0.10800409860314497</v>
      </c>
      <c r="S12" s="14">
        <f t="shared" si="7"/>
        <v>-1.9583333333333064E-2</v>
      </c>
      <c r="T12" s="14">
        <f t="shared" si="8"/>
        <v>5.2765336551751911E-2</v>
      </c>
      <c r="U12" s="14">
        <f t="shared" si="9"/>
        <v>7.5000000000000622E-3</v>
      </c>
    </row>
    <row r="13" spans="1:21" x14ac:dyDescent="0.3">
      <c r="A13" s="2">
        <v>42522</v>
      </c>
      <c r="B13" s="16">
        <v>1.6</v>
      </c>
      <c r="C13" s="14">
        <f t="shared" si="10"/>
        <v>1.5708333333333331</v>
      </c>
      <c r="D13" s="14">
        <f t="shared" si="11"/>
        <v>0.47000362924573563</v>
      </c>
      <c r="E13" s="14">
        <f t="shared" si="12"/>
        <v>2.9166666666667007E-2</v>
      </c>
      <c r="F13" s="14">
        <f t="shared" si="0"/>
        <v>0.10541666666666627</v>
      </c>
      <c r="G13" s="14">
        <f t="shared" si="1"/>
        <v>9.8719777820845026E-2</v>
      </c>
      <c r="I13" s="14">
        <f t="shared" si="13"/>
        <v>1.6762499999999994</v>
      </c>
      <c r="L13" s="7" t="s">
        <v>28</v>
      </c>
      <c r="N13" s="14">
        <f t="shared" si="2"/>
        <v>-3.4583333333333188E-2</v>
      </c>
      <c r="O13" s="14">
        <f t="shared" si="3"/>
        <v>-4.208333333333325E-2</v>
      </c>
      <c r="P13" s="14">
        <f t="shared" si="4"/>
        <v>-3.9166666666666794E-2</v>
      </c>
      <c r="Q13" s="14">
        <f t="shared" si="5"/>
        <v>0.14333333333333331</v>
      </c>
      <c r="R13" s="14">
        <f t="shared" si="6"/>
        <v>0.176039929743802</v>
      </c>
      <c r="S13" s="14">
        <f t="shared" si="7"/>
        <v>-3.4583333333333188E-2</v>
      </c>
      <c r="T13" s="14">
        <f t="shared" si="8"/>
        <v>9.7723940132693657E-2</v>
      </c>
      <c r="U13" s="14">
        <f t="shared" si="9"/>
        <v>-7.5000000000000622E-3</v>
      </c>
    </row>
    <row r="14" spans="1:21" x14ac:dyDescent="0.3">
      <c r="A14" s="2">
        <v>42552</v>
      </c>
      <c r="B14" s="16">
        <v>1.6</v>
      </c>
      <c r="C14" s="14">
        <f t="shared" si="10"/>
        <v>1.6054166666666667</v>
      </c>
      <c r="D14" s="14">
        <f t="shared" si="11"/>
        <v>0.47000362924573563</v>
      </c>
      <c r="E14" s="14">
        <f t="shared" si="12"/>
        <v>-5.4166666666666252E-3</v>
      </c>
      <c r="F14" s="14">
        <f>U3</f>
        <v>2.7083333333333126E-2</v>
      </c>
      <c r="G14" s="14">
        <f>T3</f>
        <v>6.4860641206958336E-2</v>
      </c>
      <c r="I14" s="14">
        <f t="shared" si="13"/>
        <v>1.6324999999999998</v>
      </c>
      <c r="L14" s="7" t="s">
        <v>29</v>
      </c>
      <c r="N14" s="14">
        <f t="shared" si="2"/>
        <v>7.8333333333333144E-2</v>
      </c>
      <c r="O14" s="14">
        <f t="shared" si="3"/>
        <v>-6.6666666666666652E-2</v>
      </c>
      <c r="P14" s="14">
        <f t="shared" si="4"/>
        <v>-8.8333333333333153E-2</v>
      </c>
      <c r="Q14" s="14">
        <f t="shared" si="5"/>
        <v>0.12000000000000011</v>
      </c>
      <c r="R14" s="14">
        <f t="shared" si="6"/>
        <v>0.15407300912227195</v>
      </c>
      <c r="S14" s="14">
        <f t="shared" si="7"/>
        <v>7.8333333333333144E-2</v>
      </c>
      <c r="T14" s="14">
        <f t="shared" si="8"/>
        <v>9.8719777820845026E-2</v>
      </c>
      <c r="U14" s="14">
        <f t="shared" si="9"/>
        <v>0.10541666666666627</v>
      </c>
    </row>
    <row r="15" spans="1:21" x14ac:dyDescent="0.3">
      <c r="A15" s="2">
        <v>42583</v>
      </c>
      <c r="B15" s="16">
        <v>1.6</v>
      </c>
      <c r="C15" s="14">
        <f t="shared" si="10"/>
        <v>1.6145833333333333</v>
      </c>
      <c r="D15" s="14">
        <f t="shared" si="11"/>
        <v>0.47000362924573563</v>
      </c>
      <c r="E15" s="14">
        <f t="shared" si="12"/>
        <v>-1.4583333333333171E-2</v>
      </c>
      <c r="F15" s="14">
        <f t="shared" ref="F15:F24" si="14">U4</f>
        <v>0.29833333333333267</v>
      </c>
      <c r="G15" s="14">
        <f t="shared" ref="G15:G25" si="15">T4</f>
        <v>0.16845919387198779</v>
      </c>
      <c r="I15" s="14">
        <f t="shared" si="13"/>
        <v>1.9129166666666659</v>
      </c>
      <c r="P15" s="14"/>
      <c r="Q15" s="14"/>
      <c r="R15" s="14"/>
      <c r="S15" s="21">
        <f>MEDIAN(S3:S14)</f>
        <v>-2.7083333333333126E-2</v>
      </c>
      <c r="T15" s="14"/>
      <c r="U15" s="14"/>
    </row>
    <row r="16" spans="1:21" x14ac:dyDescent="0.3">
      <c r="A16" s="2">
        <v>42614</v>
      </c>
      <c r="B16" s="16">
        <v>1.6</v>
      </c>
      <c r="C16" s="14">
        <f t="shared" si="10"/>
        <v>1.617083333333333</v>
      </c>
      <c r="D16" s="14">
        <f t="shared" si="11"/>
        <v>0.47000362924573563</v>
      </c>
      <c r="E16" s="14">
        <f t="shared" si="12"/>
        <v>-1.7083333333332895E-2</v>
      </c>
      <c r="F16" s="14">
        <f t="shared" si="14"/>
        <v>0.32041666666666635</v>
      </c>
      <c r="G16" s="14">
        <f t="shared" si="15"/>
        <v>0.18740671753642604</v>
      </c>
      <c r="I16" s="14">
        <f t="shared" si="13"/>
        <v>1.9374999999999993</v>
      </c>
    </row>
    <row r="17" spans="1:9" x14ac:dyDescent="0.3">
      <c r="A17" s="2">
        <v>42644</v>
      </c>
      <c r="B17" s="16">
        <v>1.59</v>
      </c>
      <c r="C17" s="14">
        <f t="shared" si="10"/>
        <v>1.6095833333333331</v>
      </c>
      <c r="D17" s="14">
        <f t="shared" si="11"/>
        <v>0.46373401623214022</v>
      </c>
      <c r="E17" s="14">
        <f t="shared" si="12"/>
        <v>-1.9583333333333064E-2</v>
      </c>
      <c r="F17" s="14">
        <f t="shared" si="14"/>
        <v>0.13708333333333322</v>
      </c>
      <c r="G17" s="14">
        <f t="shared" si="15"/>
        <v>0.12162687705528825</v>
      </c>
      <c r="I17" s="14">
        <f t="shared" si="13"/>
        <v>1.7466666666666664</v>
      </c>
    </row>
    <row r="18" spans="1:9" x14ac:dyDescent="0.3">
      <c r="A18" s="2">
        <v>42675</v>
      </c>
      <c r="B18" s="16">
        <v>1.54</v>
      </c>
      <c r="C18" s="14">
        <f t="shared" si="10"/>
        <v>1.5745833333333332</v>
      </c>
      <c r="D18" s="14">
        <f t="shared" si="11"/>
        <v>0.43178241642553783</v>
      </c>
      <c r="E18" s="14">
        <f t="shared" si="12"/>
        <v>-3.4583333333333188E-2</v>
      </c>
      <c r="F18" s="14">
        <f t="shared" si="14"/>
        <v>-1.3333333333333197E-2</v>
      </c>
      <c r="G18" s="14">
        <f t="shared" si="15"/>
        <v>0.14124805800041612</v>
      </c>
      <c r="I18" s="14">
        <f t="shared" si="13"/>
        <v>1.56125</v>
      </c>
    </row>
    <row r="19" spans="1:9" x14ac:dyDescent="0.3">
      <c r="A19" s="2">
        <v>42705</v>
      </c>
      <c r="B19" s="16">
        <v>1.6</v>
      </c>
      <c r="C19" s="14">
        <f t="shared" si="10"/>
        <v>1.5216666666666669</v>
      </c>
      <c r="D19" s="14">
        <f t="shared" si="11"/>
        <v>0.47000362924573563</v>
      </c>
      <c r="E19" s="14">
        <f t="shared" si="12"/>
        <v>7.8333333333333144E-2</v>
      </c>
      <c r="F19" s="14">
        <f t="shared" si="14"/>
        <v>-0.12708333333333321</v>
      </c>
      <c r="G19" s="14">
        <f t="shared" si="15"/>
        <v>0.12320533898965401</v>
      </c>
      <c r="I19" s="14">
        <f t="shared" si="13"/>
        <v>1.3945833333333337</v>
      </c>
    </row>
    <row r="20" spans="1:9" x14ac:dyDescent="0.3">
      <c r="A20" s="2">
        <v>42736</v>
      </c>
      <c r="B20" s="16">
        <v>1.6</v>
      </c>
      <c r="C20" s="14">
        <f t="shared" si="10"/>
        <v>1.4662500000000001</v>
      </c>
      <c r="D20" s="14">
        <f t="shared" si="11"/>
        <v>0.47000362924573563</v>
      </c>
      <c r="E20" s="14">
        <f t="shared" si="12"/>
        <v>0.13375000000000004</v>
      </c>
      <c r="F20" s="14">
        <f t="shared" si="14"/>
        <v>-9.5000000000000195E-2</v>
      </c>
      <c r="G20" s="14">
        <f t="shared" si="15"/>
        <v>0.12604513197260048</v>
      </c>
      <c r="I20" s="14">
        <f t="shared" si="13"/>
        <v>1.3712499999999999</v>
      </c>
    </row>
    <row r="21" spans="1:9" x14ac:dyDescent="0.3">
      <c r="A21" s="2">
        <v>42767</v>
      </c>
      <c r="B21" s="16">
        <v>1.72</v>
      </c>
      <c r="C21" s="14">
        <f t="shared" si="10"/>
        <v>1.4104166666666667</v>
      </c>
      <c r="D21" s="14">
        <f t="shared" si="11"/>
        <v>0.54232429082536171</v>
      </c>
      <c r="E21" s="14">
        <f t="shared" si="12"/>
        <v>0.30958333333333332</v>
      </c>
      <c r="F21" s="14">
        <f t="shared" si="14"/>
        <v>-6.0416666666666785E-2</v>
      </c>
      <c r="G21" s="14">
        <f t="shared" si="15"/>
        <v>9.9139064042426644E-2</v>
      </c>
      <c r="I21" s="14">
        <f t="shared" si="13"/>
        <v>1.3499999999999999</v>
      </c>
    </row>
    <row r="22" spans="1:9" x14ac:dyDescent="0.3">
      <c r="A22" s="2">
        <v>42795</v>
      </c>
      <c r="B22" s="16">
        <v>1.79</v>
      </c>
      <c r="C22" s="14">
        <f t="shared" si="10"/>
        <v>1.3541666666666665</v>
      </c>
      <c r="D22" s="14">
        <f t="shared" si="11"/>
        <v>0.58221561985266368</v>
      </c>
      <c r="E22" s="14">
        <f t="shared" si="12"/>
        <v>0.43583333333333352</v>
      </c>
      <c r="F22" s="14">
        <f t="shared" si="14"/>
        <v>-1.2951147116594397E-2</v>
      </c>
      <c r="G22" s="14">
        <f t="shared" si="15"/>
        <v>5.5002414631515326E-2</v>
      </c>
      <c r="I22" s="14">
        <f t="shared" si="13"/>
        <v>1.3412155195500721</v>
      </c>
    </row>
    <row r="23" spans="1:9" x14ac:dyDescent="0.3">
      <c r="A23" s="2">
        <v>42826</v>
      </c>
      <c r="B23" s="16">
        <v>1.35</v>
      </c>
      <c r="C23" s="14">
        <f t="shared" si="10"/>
        <v>1.302083333333333</v>
      </c>
      <c r="D23" s="14">
        <f t="shared" si="11"/>
        <v>0.30010459245033816</v>
      </c>
      <c r="E23" s="14">
        <f t="shared" si="12"/>
        <v>4.7916666666667052E-2</v>
      </c>
      <c r="F23" s="14">
        <f t="shared" si="14"/>
        <v>7.5000000000000622E-3</v>
      </c>
      <c r="G23" s="14">
        <f t="shared" si="15"/>
        <v>5.2765336551751911E-2</v>
      </c>
      <c r="I23" s="14">
        <f t="shared" si="13"/>
        <v>1.3095833333333331</v>
      </c>
    </row>
    <row r="24" spans="1:9" x14ac:dyDescent="0.3">
      <c r="A24" s="2">
        <v>42856</v>
      </c>
      <c r="B24" s="16">
        <v>1.01</v>
      </c>
      <c r="C24" s="14">
        <f t="shared" si="10"/>
        <v>1.2549999999999999</v>
      </c>
      <c r="D24" s="14">
        <f t="shared" si="11"/>
        <v>9.950330853168092E-3</v>
      </c>
      <c r="E24" s="14">
        <f t="shared" si="12"/>
        <v>-0.24499999999999988</v>
      </c>
      <c r="F24" s="14">
        <f t="shared" si="14"/>
        <v>-7.5000000000000622E-3</v>
      </c>
      <c r="G24" s="14">
        <f t="shared" si="15"/>
        <v>9.7723940132693657E-2</v>
      </c>
      <c r="I24" s="14">
        <f t="shared" si="13"/>
        <v>1.2474999999999998</v>
      </c>
    </row>
    <row r="25" spans="1:9" x14ac:dyDescent="0.3">
      <c r="A25" s="2">
        <v>42887</v>
      </c>
      <c r="B25" s="16">
        <v>0.92</v>
      </c>
      <c r="C25" s="14">
        <f t="shared" si="10"/>
        <v>1.2074999999999998</v>
      </c>
      <c r="D25" s="14">
        <f t="shared" si="11"/>
        <v>-8.3381608939051013E-2</v>
      </c>
      <c r="E25" s="14">
        <f t="shared" si="12"/>
        <v>-0.28749999999999976</v>
      </c>
      <c r="F25" s="14">
        <f>U14</f>
        <v>0.10541666666666627</v>
      </c>
      <c r="G25" s="14">
        <f t="shared" si="15"/>
        <v>9.8719777820845026E-2</v>
      </c>
      <c r="I25" s="14">
        <f t="shared" si="13"/>
        <v>1.3129166666666661</v>
      </c>
    </row>
    <row r="26" spans="1:9" x14ac:dyDescent="0.3">
      <c r="A26" s="2">
        <v>42917</v>
      </c>
      <c r="B26" s="16">
        <v>0.95</v>
      </c>
      <c r="C26" s="14">
        <f t="shared" si="10"/>
        <v>1.1595833333333332</v>
      </c>
      <c r="D26" s="14">
        <f t="shared" si="11"/>
        <v>-5.1293294387550578E-2</v>
      </c>
      <c r="E26" s="14">
        <f t="shared" si="12"/>
        <v>-0.20958333333333323</v>
      </c>
      <c r="F26" s="14">
        <f>U3</f>
        <v>2.7083333333333126E-2</v>
      </c>
      <c r="G26" s="14">
        <f>T3</f>
        <v>6.4860641206958336E-2</v>
      </c>
      <c r="I26" s="14">
        <f t="shared" si="13"/>
        <v>1.1866666666666663</v>
      </c>
    </row>
    <row r="27" spans="1:9" x14ac:dyDescent="0.3">
      <c r="A27" s="2">
        <v>42948</v>
      </c>
      <c r="B27" s="16">
        <v>0.91</v>
      </c>
      <c r="C27" s="14">
        <f t="shared" si="10"/>
        <v>1.1099999999999999</v>
      </c>
      <c r="D27" s="14">
        <f t="shared" si="11"/>
        <v>-9.431067947124129E-2</v>
      </c>
      <c r="E27" s="14">
        <f t="shared" si="12"/>
        <v>-0.19999999999999984</v>
      </c>
      <c r="F27" s="14">
        <f t="shared" ref="F27:F36" si="16">U4</f>
        <v>0.29833333333333267</v>
      </c>
      <c r="G27" s="14">
        <f t="shared" ref="G27:G37" si="17">T4</f>
        <v>0.16845919387198779</v>
      </c>
      <c r="I27" s="14">
        <f t="shared" si="13"/>
        <v>1.4083333333333325</v>
      </c>
    </row>
    <row r="28" spans="1:9" x14ac:dyDescent="0.3">
      <c r="A28" s="2">
        <v>42979</v>
      </c>
      <c r="B28" s="16">
        <v>0.94</v>
      </c>
      <c r="C28" s="14">
        <f t="shared" si="10"/>
        <v>1.0595833333333333</v>
      </c>
      <c r="D28" s="14">
        <f t="shared" si="11"/>
        <v>-6.1875403718087529E-2</v>
      </c>
      <c r="E28" s="14">
        <f t="shared" si="12"/>
        <v>-0.11958333333333337</v>
      </c>
      <c r="F28" s="14">
        <f t="shared" si="16"/>
        <v>0.32041666666666635</v>
      </c>
      <c r="G28" s="14">
        <f t="shared" si="17"/>
        <v>0.18740671753642604</v>
      </c>
      <c r="I28" s="14">
        <f t="shared" si="13"/>
        <v>1.3799999999999997</v>
      </c>
    </row>
    <row r="29" spans="1:9" x14ac:dyDescent="0.3">
      <c r="A29" s="2">
        <v>43009</v>
      </c>
      <c r="B29" s="16">
        <v>1</v>
      </c>
      <c r="C29" s="14">
        <f t="shared" si="10"/>
        <v>1.0329166666666667</v>
      </c>
      <c r="D29" s="14">
        <f t="shared" si="11"/>
        <v>0</v>
      </c>
      <c r="E29" s="14">
        <f t="shared" si="12"/>
        <v>-3.2916666666666705E-2</v>
      </c>
      <c r="F29" s="14">
        <f t="shared" si="16"/>
        <v>0.13708333333333322</v>
      </c>
      <c r="G29" s="14">
        <f t="shared" si="17"/>
        <v>0.12162687705528825</v>
      </c>
      <c r="I29" s="14">
        <f t="shared" si="13"/>
        <v>1.17</v>
      </c>
    </row>
    <row r="30" spans="1:9" x14ac:dyDescent="0.3">
      <c r="A30" s="2">
        <v>43040</v>
      </c>
      <c r="B30" s="16">
        <v>1</v>
      </c>
      <c r="C30" s="14">
        <f t="shared" si="10"/>
        <v>1.0420833333333333</v>
      </c>
      <c r="D30" s="14">
        <f t="shared" si="11"/>
        <v>0</v>
      </c>
      <c r="E30" s="14">
        <f t="shared" si="12"/>
        <v>-4.208333333333325E-2</v>
      </c>
      <c r="F30" s="14">
        <f t="shared" si="16"/>
        <v>-1.3333333333333197E-2</v>
      </c>
      <c r="G30" s="14">
        <f t="shared" si="17"/>
        <v>0.14124805800041612</v>
      </c>
      <c r="I30" s="14">
        <f t="shared" si="13"/>
        <v>1.0287500000000001</v>
      </c>
    </row>
    <row r="31" spans="1:9" x14ac:dyDescent="0.3">
      <c r="A31" s="2">
        <v>43070</v>
      </c>
      <c r="B31" s="16">
        <v>1</v>
      </c>
      <c r="C31" s="14">
        <f t="shared" si="10"/>
        <v>1.0666666666666667</v>
      </c>
      <c r="D31" s="14">
        <f t="shared" si="11"/>
        <v>0</v>
      </c>
      <c r="E31" s="14">
        <f t="shared" si="12"/>
        <v>-6.6666666666666652E-2</v>
      </c>
      <c r="F31" s="14">
        <f t="shared" si="16"/>
        <v>-0.12708333333333321</v>
      </c>
      <c r="G31" s="14">
        <f t="shared" si="17"/>
        <v>0.12320533898965401</v>
      </c>
      <c r="I31" s="14">
        <f t="shared" si="13"/>
        <v>0.93958333333333344</v>
      </c>
    </row>
    <row r="32" spans="1:9" x14ac:dyDescent="0.3">
      <c r="A32" s="2">
        <v>43101</v>
      </c>
      <c r="B32" s="16">
        <v>1.05</v>
      </c>
      <c r="C32" s="14">
        <f t="shared" si="10"/>
        <v>1.0866666666666667</v>
      </c>
      <c r="D32" s="14">
        <f t="shared" si="11"/>
        <v>4.8790164169432049E-2</v>
      </c>
      <c r="E32" s="14">
        <f t="shared" si="12"/>
        <v>-3.6666666666666625E-2</v>
      </c>
      <c r="F32" s="14">
        <f t="shared" si="16"/>
        <v>-9.5000000000000195E-2</v>
      </c>
      <c r="G32" s="14">
        <f t="shared" si="17"/>
        <v>0.12604513197260048</v>
      </c>
      <c r="I32" s="14">
        <f t="shared" si="13"/>
        <v>0.99166666666666647</v>
      </c>
    </row>
    <row r="33" spans="1:9" x14ac:dyDescent="0.3">
      <c r="A33" s="2">
        <v>43132</v>
      </c>
      <c r="B33" s="16">
        <v>1.08</v>
      </c>
      <c r="C33" s="14">
        <f t="shared" si="10"/>
        <v>1.10625</v>
      </c>
      <c r="D33" s="14">
        <f t="shared" si="11"/>
        <v>7.6961041136128394E-2</v>
      </c>
      <c r="E33" s="14">
        <f t="shared" si="12"/>
        <v>-2.6249999999999885E-2</v>
      </c>
      <c r="F33" s="14">
        <f t="shared" si="16"/>
        <v>-6.0416666666666785E-2</v>
      </c>
      <c r="G33" s="14">
        <f t="shared" si="17"/>
        <v>9.9139064042426644E-2</v>
      </c>
      <c r="I33" s="14">
        <f t="shared" si="13"/>
        <v>1.0458333333333332</v>
      </c>
    </row>
    <row r="34" spans="1:9" x14ac:dyDescent="0.3">
      <c r="A34" s="2">
        <v>43160</v>
      </c>
      <c r="B34" s="16">
        <v>1.22</v>
      </c>
      <c r="C34" s="14">
        <f t="shared" si="10"/>
        <v>1.1366666666666665</v>
      </c>
      <c r="D34" s="14">
        <f t="shared" si="11"/>
        <v>0.19885085874516517</v>
      </c>
      <c r="E34" s="14">
        <f t="shared" si="12"/>
        <v>8.3333333333333481E-2</v>
      </c>
      <c r="F34" s="14">
        <f t="shared" si="16"/>
        <v>-1.2951147116594397E-2</v>
      </c>
      <c r="G34" s="14">
        <f t="shared" si="17"/>
        <v>5.5002414631515326E-2</v>
      </c>
      <c r="I34" s="14">
        <f t="shared" si="13"/>
        <v>1.1237155195500721</v>
      </c>
    </row>
    <row r="35" spans="1:9" x14ac:dyDescent="0.3">
      <c r="A35" s="2">
        <v>43191</v>
      </c>
      <c r="B35" s="16">
        <v>1.28</v>
      </c>
      <c r="C35" s="14">
        <f t="shared" si="10"/>
        <v>1.17</v>
      </c>
      <c r="D35" s="14">
        <f t="shared" si="11"/>
        <v>0.24686007793152581</v>
      </c>
      <c r="E35" s="14">
        <f t="shared" si="12"/>
        <v>0.1100000000000001</v>
      </c>
      <c r="F35" s="14">
        <f t="shared" si="16"/>
        <v>7.5000000000000622E-3</v>
      </c>
      <c r="G35" s="14">
        <f t="shared" si="17"/>
        <v>5.2765336551751911E-2</v>
      </c>
      <c r="I35" s="14">
        <f t="shared" si="13"/>
        <v>1.1775</v>
      </c>
    </row>
    <row r="36" spans="1:9" x14ac:dyDescent="0.3">
      <c r="A36" s="2">
        <v>43221</v>
      </c>
      <c r="B36" s="16">
        <v>1.3</v>
      </c>
      <c r="C36" s="14">
        <f t="shared" si="10"/>
        <v>1.1999999999999997</v>
      </c>
      <c r="D36" s="14">
        <f t="shared" si="11"/>
        <v>0.26236426446749106</v>
      </c>
      <c r="E36" s="14">
        <f t="shared" si="12"/>
        <v>0.10000000000000031</v>
      </c>
      <c r="F36" s="14">
        <f t="shared" si="16"/>
        <v>-7.5000000000000622E-3</v>
      </c>
      <c r="G36" s="14">
        <f t="shared" si="17"/>
        <v>9.7723940132693657E-2</v>
      </c>
      <c r="I36" s="14">
        <f t="shared" si="13"/>
        <v>1.1924999999999997</v>
      </c>
    </row>
    <row r="37" spans="1:9" x14ac:dyDescent="0.3">
      <c r="A37" s="2">
        <v>43252</v>
      </c>
      <c r="B37" s="16">
        <v>1.22</v>
      </c>
      <c r="C37" s="14">
        <f t="shared" si="10"/>
        <v>1.2274999999999998</v>
      </c>
      <c r="D37" s="14">
        <f t="shared" si="11"/>
        <v>0.19885085874516517</v>
      </c>
      <c r="E37" s="14">
        <f t="shared" si="12"/>
        <v>-7.4999999999998401E-3</v>
      </c>
      <c r="F37" s="14">
        <f>U14</f>
        <v>0.10541666666666627</v>
      </c>
      <c r="G37" s="14">
        <f t="shared" si="17"/>
        <v>9.8719777820845026E-2</v>
      </c>
      <c r="I37" s="14">
        <f t="shared" si="13"/>
        <v>1.3329166666666661</v>
      </c>
    </row>
    <row r="38" spans="1:9" x14ac:dyDescent="0.3">
      <c r="A38" s="2">
        <v>43282</v>
      </c>
      <c r="B38" s="16">
        <v>1.1299999999999999</v>
      </c>
      <c r="C38" s="14">
        <f t="shared" si="10"/>
        <v>1.2520833333333332</v>
      </c>
      <c r="D38" s="14">
        <f t="shared" si="11"/>
        <v>0.12221763272424911</v>
      </c>
      <c r="E38" s="14">
        <f t="shared" si="12"/>
        <v>-0.12208333333333332</v>
      </c>
      <c r="F38" s="14">
        <f>U3</f>
        <v>2.7083333333333126E-2</v>
      </c>
      <c r="G38" s="14">
        <f>T3</f>
        <v>6.4860641206958336E-2</v>
      </c>
      <c r="I38" s="14">
        <f t="shared" si="13"/>
        <v>1.2791666666666663</v>
      </c>
    </row>
    <row r="39" spans="1:9" x14ac:dyDescent="0.3">
      <c r="A39" s="2">
        <v>43313</v>
      </c>
      <c r="B39" s="16">
        <v>1.2</v>
      </c>
      <c r="C39" s="14">
        <f t="shared" si="10"/>
        <v>1.2874999999999999</v>
      </c>
      <c r="D39" s="14">
        <f t="shared" si="11"/>
        <v>0.18232155679395459</v>
      </c>
      <c r="E39" s="14">
        <f t="shared" si="12"/>
        <v>-8.7499999999999911E-2</v>
      </c>
      <c r="F39" s="14">
        <f t="shared" ref="F39:F49" si="18">U4</f>
        <v>0.29833333333333267</v>
      </c>
      <c r="G39" s="14">
        <f t="shared" ref="G39:G49" si="19">T4</f>
        <v>0.16845919387198779</v>
      </c>
      <c r="I39" s="14">
        <f t="shared" si="13"/>
        <v>1.5858333333333325</v>
      </c>
    </row>
    <row r="40" spans="1:9" x14ac:dyDescent="0.3">
      <c r="A40" s="2">
        <v>43344</v>
      </c>
      <c r="B40" s="16">
        <v>1.38</v>
      </c>
      <c r="C40" s="14">
        <f t="shared" si="10"/>
        <v>1.3395833333333331</v>
      </c>
      <c r="D40" s="14">
        <f t="shared" si="11"/>
        <v>0.32208349916911322</v>
      </c>
      <c r="E40" s="14">
        <f t="shared" si="12"/>
        <v>4.0416666666666767E-2</v>
      </c>
      <c r="F40" s="14">
        <f t="shared" si="18"/>
        <v>0.32041666666666635</v>
      </c>
      <c r="G40" s="14">
        <f t="shared" si="19"/>
        <v>0.18740671753642604</v>
      </c>
      <c r="I40" s="14">
        <f t="shared" si="13"/>
        <v>1.6599999999999995</v>
      </c>
    </row>
    <row r="41" spans="1:9" x14ac:dyDescent="0.3">
      <c r="A41" s="2">
        <v>43374</v>
      </c>
      <c r="B41" s="16">
        <v>1.36</v>
      </c>
      <c r="C41" s="14">
        <f t="shared" si="10"/>
        <v>1.3870833333333332</v>
      </c>
      <c r="D41" s="14">
        <f t="shared" si="11"/>
        <v>0.30748469974796072</v>
      </c>
      <c r="E41" s="14">
        <f t="shared" si="12"/>
        <v>-2.7083333333333126E-2</v>
      </c>
      <c r="F41" s="14">
        <f t="shared" si="18"/>
        <v>0.13708333333333322</v>
      </c>
      <c r="G41" s="14">
        <f t="shared" si="19"/>
        <v>0.12162687705528825</v>
      </c>
      <c r="I41" s="14">
        <f t="shared" si="13"/>
        <v>1.5241666666666664</v>
      </c>
    </row>
    <row r="42" spans="1:9" x14ac:dyDescent="0.3">
      <c r="A42" s="2">
        <v>43405</v>
      </c>
      <c r="B42" s="16">
        <v>1.36</v>
      </c>
      <c r="C42" s="14">
        <f t="shared" si="10"/>
        <v>1.3991666666666669</v>
      </c>
      <c r="D42" s="14">
        <f t="shared" si="11"/>
        <v>0.30748469974796072</v>
      </c>
      <c r="E42" s="14">
        <f t="shared" si="12"/>
        <v>-3.9166666666666794E-2</v>
      </c>
      <c r="F42" s="14">
        <f t="shared" si="18"/>
        <v>-1.3333333333333197E-2</v>
      </c>
      <c r="G42" s="14">
        <f t="shared" si="19"/>
        <v>0.14124805800041612</v>
      </c>
      <c r="I42" s="14">
        <f t="shared" si="13"/>
        <v>1.3858333333333337</v>
      </c>
    </row>
    <row r="43" spans="1:9" x14ac:dyDescent="0.3">
      <c r="A43" s="2">
        <v>43435</v>
      </c>
      <c r="B43" s="16">
        <v>1.3</v>
      </c>
      <c r="C43" s="14">
        <f t="shared" si="10"/>
        <v>1.3883333333333332</v>
      </c>
      <c r="D43" s="14">
        <f t="shared" si="11"/>
        <v>0.26236426446749106</v>
      </c>
      <c r="E43" s="14">
        <f t="shared" si="12"/>
        <v>-8.8333333333333153E-2</v>
      </c>
      <c r="F43" s="14">
        <f t="shared" si="18"/>
        <v>-0.12708333333333321</v>
      </c>
      <c r="G43" s="14">
        <f t="shared" si="19"/>
        <v>0.12320533898965401</v>
      </c>
      <c r="I43" s="14">
        <f t="shared" si="13"/>
        <v>1.26125</v>
      </c>
    </row>
    <row r="44" spans="1:9" x14ac:dyDescent="0.3">
      <c r="A44" s="2">
        <v>43466</v>
      </c>
      <c r="B44" s="16">
        <v>1.34</v>
      </c>
      <c r="C44" s="14">
        <f t="shared" si="10"/>
        <v>1.3787500000000001</v>
      </c>
      <c r="D44" s="14">
        <f t="shared" si="11"/>
        <v>0.29266961396282004</v>
      </c>
      <c r="E44" s="14">
        <f t="shared" si="12"/>
        <v>-3.8750000000000062E-2</v>
      </c>
      <c r="F44" s="14">
        <f t="shared" si="18"/>
        <v>-9.5000000000000195E-2</v>
      </c>
      <c r="G44" s="14">
        <f t="shared" si="19"/>
        <v>0.12604513197260048</v>
      </c>
      <c r="I44" s="14">
        <f t="shared" si="13"/>
        <v>1.2837499999999999</v>
      </c>
    </row>
    <row r="45" spans="1:9" x14ac:dyDescent="0.3">
      <c r="A45" s="2">
        <v>43497</v>
      </c>
      <c r="B45" s="16">
        <v>1.64</v>
      </c>
      <c r="C45" s="14">
        <f t="shared" si="10"/>
        <v>1.3687500000000004</v>
      </c>
      <c r="D45" s="14">
        <f t="shared" si="11"/>
        <v>0.494696241836107</v>
      </c>
      <c r="E45" s="14">
        <f t="shared" si="12"/>
        <v>0.27124999999999955</v>
      </c>
      <c r="F45" s="14">
        <f t="shared" si="18"/>
        <v>-6.0416666666666785E-2</v>
      </c>
      <c r="G45" s="14">
        <f t="shared" si="19"/>
        <v>9.9139064042426644E-2</v>
      </c>
      <c r="I45" s="14">
        <f t="shared" si="13"/>
        <v>1.3083333333333336</v>
      </c>
    </row>
    <row r="46" spans="1:9" x14ac:dyDescent="0.3">
      <c r="A46" s="2">
        <v>43525</v>
      </c>
      <c r="B46" s="16">
        <v>1.91</v>
      </c>
      <c r="C46" s="14">
        <f t="shared" si="10"/>
        <v>1.3574999999999999</v>
      </c>
      <c r="D46" s="14">
        <f t="shared" si="11"/>
        <v>0.64710324205853842</v>
      </c>
      <c r="E46" s="14">
        <f t="shared" si="12"/>
        <v>0.55249999999999999</v>
      </c>
      <c r="F46" s="14">
        <f t="shared" si="18"/>
        <v>-1.2951147116594397E-2</v>
      </c>
      <c r="G46" s="14">
        <f t="shared" si="19"/>
        <v>5.5002414631515326E-2</v>
      </c>
      <c r="I46" s="14">
        <f t="shared" si="13"/>
        <v>1.3445488528834055</v>
      </c>
    </row>
    <row r="47" spans="1:9" x14ac:dyDescent="0.3">
      <c r="A47" s="2">
        <v>43556</v>
      </c>
      <c r="B47" s="16">
        <v>1.73</v>
      </c>
      <c r="C47" s="14">
        <f t="shared" si="10"/>
        <v>1.3466666666666667</v>
      </c>
      <c r="D47" s="14">
        <f t="shared" si="11"/>
        <v>0.5481214085096876</v>
      </c>
      <c r="E47" s="14">
        <f t="shared" si="12"/>
        <v>0.3833333333333333</v>
      </c>
      <c r="F47" s="14">
        <f t="shared" si="18"/>
        <v>7.5000000000000622E-3</v>
      </c>
      <c r="G47" s="14">
        <f t="shared" si="19"/>
        <v>5.2765336551751911E-2</v>
      </c>
      <c r="I47" s="14">
        <f t="shared" si="13"/>
        <v>1.3541666666666667</v>
      </c>
    </row>
    <row r="48" spans="1:9" x14ac:dyDescent="0.3">
      <c r="A48" s="2">
        <v>43586</v>
      </c>
      <c r="B48" s="16">
        <v>1.1399999999999999</v>
      </c>
      <c r="C48" s="14">
        <f t="shared" si="10"/>
        <v>1.344583333333333</v>
      </c>
      <c r="D48" s="14">
        <f t="shared" si="11"/>
        <v>0.131028262406404</v>
      </c>
      <c r="E48" s="14">
        <f t="shared" si="12"/>
        <v>-0.20458333333333312</v>
      </c>
      <c r="F48" s="14">
        <f t="shared" si="18"/>
        <v>-7.5000000000000622E-3</v>
      </c>
      <c r="G48" s="14">
        <f t="shared" si="19"/>
        <v>9.7723940132693657E-2</v>
      </c>
      <c r="I48" s="14">
        <f t="shared" si="13"/>
        <v>1.337083333333333</v>
      </c>
    </row>
    <row r="49" spans="1:9" x14ac:dyDescent="0.3">
      <c r="A49" s="2">
        <v>43617</v>
      </c>
      <c r="B49" s="16">
        <v>1.1200000000000001</v>
      </c>
      <c r="C49" s="14">
        <f t="shared" si="10"/>
        <v>1.3508333333333333</v>
      </c>
      <c r="D49" s="14">
        <f t="shared" si="11"/>
        <v>0.11332868530700327</v>
      </c>
      <c r="E49" s="14">
        <f t="shared" si="12"/>
        <v>-0.23083333333333322</v>
      </c>
      <c r="F49" s="14">
        <f t="shared" si="18"/>
        <v>0.10541666666666627</v>
      </c>
      <c r="G49" s="14">
        <f t="shared" si="19"/>
        <v>9.8719777820845026E-2</v>
      </c>
      <c r="I49" s="14">
        <f t="shared" si="13"/>
        <v>1.4562499999999996</v>
      </c>
    </row>
    <row r="50" spans="1:9" x14ac:dyDescent="0.3">
      <c r="A50" s="2">
        <v>43647</v>
      </c>
      <c r="B50" s="16">
        <v>1</v>
      </c>
      <c r="C50" s="14">
        <f t="shared" si="10"/>
        <v>1.3533333333333331</v>
      </c>
      <c r="D50" s="14">
        <f t="shared" si="11"/>
        <v>0</v>
      </c>
      <c r="E50" s="14">
        <f t="shared" si="12"/>
        <v>-0.35333333333333306</v>
      </c>
      <c r="F50" s="14">
        <f>U3</f>
        <v>2.7083333333333126E-2</v>
      </c>
      <c r="G50" s="14">
        <f>T3</f>
        <v>6.4860641206958336E-2</v>
      </c>
      <c r="I50" s="14">
        <f t="shared" si="13"/>
        <v>1.3804166666666662</v>
      </c>
    </row>
    <row r="51" spans="1:9" x14ac:dyDescent="0.3">
      <c r="A51" s="2">
        <v>43678</v>
      </c>
      <c r="B51" s="16">
        <v>1.0900000000000001</v>
      </c>
      <c r="C51" s="14">
        <f t="shared" si="10"/>
        <v>1.3374999999999999</v>
      </c>
      <c r="D51" s="14">
        <f t="shared" si="11"/>
        <v>8.6177696241052412E-2</v>
      </c>
      <c r="E51" s="14">
        <f t="shared" si="12"/>
        <v>-0.24749999999999983</v>
      </c>
      <c r="F51" s="14">
        <f t="shared" ref="F51:F60" si="20">U4</f>
        <v>0.29833333333333267</v>
      </c>
      <c r="G51" s="14">
        <f t="shared" ref="G51:G61" si="21">T4</f>
        <v>0.16845919387198779</v>
      </c>
      <c r="I51" s="14">
        <f t="shared" si="13"/>
        <v>1.6358333333333326</v>
      </c>
    </row>
    <row r="52" spans="1:9" x14ac:dyDescent="0.3">
      <c r="A52" s="2">
        <v>43709</v>
      </c>
      <c r="B52" s="16">
        <v>1.22</v>
      </c>
      <c r="C52" s="14">
        <f t="shared" si="10"/>
        <v>1.3033333333333335</v>
      </c>
      <c r="D52" s="14">
        <f t="shared" si="11"/>
        <v>0.19885085874516517</v>
      </c>
      <c r="E52" s="14">
        <f t="shared" si="12"/>
        <v>-8.3333333333333481E-2</v>
      </c>
      <c r="F52" s="14">
        <f t="shared" si="20"/>
        <v>0.32041666666666635</v>
      </c>
      <c r="G52" s="14">
        <f t="shared" si="21"/>
        <v>0.18740671753642604</v>
      </c>
      <c r="I52" s="14">
        <f t="shared" si="13"/>
        <v>1.6237499999999998</v>
      </c>
    </row>
    <row r="53" spans="1:9" x14ac:dyDescent="0.3">
      <c r="A53" s="2">
        <v>43739</v>
      </c>
      <c r="B53" s="16">
        <v>1.26</v>
      </c>
      <c r="C53" s="14">
        <f t="shared" si="10"/>
        <v>1.2708333333333333</v>
      </c>
      <c r="D53" s="14">
        <f t="shared" si="11"/>
        <v>0.23111172096338664</v>
      </c>
      <c r="E53" s="14">
        <f t="shared" si="12"/>
        <v>-1.083333333333325E-2</v>
      </c>
      <c r="F53" s="14">
        <f t="shared" si="20"/>
        <v>0.13708333333333322</v>
      </c>
      <c r="G53" s="14">
        <f t="shared" si="21"/>
        <v>0.12162687705528825</v>
      </c>
      <c r="I53" s="14">
        <f t="shared" si="13"/>
        <v>1.4079166666666665</v>
      </c>
    </row>
    <row r="54" spans="1:9" x14ac:dyDescent="0.3">
      <c r="A54" s="2">
        <v>43770</v>
      </c>
      <c r="B54" s="16">
        <v>1.41</v>
      </c>
      <c r="C54" s="14">
        <f t="shared" si="10"/>
        <v>1.2666666666666666</v>
      </c>
      <c r="D54" s="14">
        <f t="shared" si="11"/>
        <v>0.34358970439007686</v>
      </c>
      <c r="E54" s="14">
        <f t="shared" si="12"/>
        <v>0.14333333333333331</v>
      </c>
      <c r="F54" s="14">
        <f t="shared" si="20"/>
        <v>-1.3333333333333197E-2</v>
      </c>
      <c r="G54" s="14">
        <f t="shared" si="21"/>
        <v>0.14124805800041612</v>
      </c>
      <c r="I54" s="14">
        <f t="shared" si="13"/>
        <v>1.2533333333333334</v>
      </c>
    </row>
    <row r="55" spans="1:9" x14ac:dyDescent="0.3">
      <c r="A55" s="2">
        <v>43800</v>
      </c>
      <c r="B55" s="16">
        <v>1.4</v>
      </c>
      <c r="C55" s="14">
        <f t="shared" si="10"/>
        <v>1.2799999999999998</v>
      </c>
      <c r="D55" s="14">
        <f t="shared" si="11"/>
        <v>0.33647223662121289</v>
      </c>
      <c r="E55" s="14">
        <f t="shared" si="12"/>
        <v>0.12000000000000011</v>
      </c>
      <c r="F55" s="14">
        <f t="shared" si="20"/>
        <v>-0.12708333333333321</v>
      </c>
      <c r="G55" s="14">
        <f t="shared" si="21"/>
        <v>0.12320533898965401</v>
      </c>
      <c r="I55" s="14">
        <f t="shared" si="13"/>
        <v>1.1529166666666666</v>
      </c>
    </row>
    <row r="56" spans="1:9" x14ac:dyDescent="0.3">
      <c r="A56" s="2">
        <v>43831</v>
      </c>
      <c r="B56" s="16">
        <v>1.3</v>
      </c>
      <c r="C56" s="14">
        <f t="shared" si="10"/>
        <v>1.3</v>
      </c>
      <c r="D56" s="14">
        <f t="shared" si="11"/>
        <v>0.26236426446749106</v>
      </c>
      <c r="E56" s="14">
        <f t="shared" si="12"/>
        <v>0</v>
      </c>
      <c r="F56" s="14">
        <f t="shared" si="20"/>
        <v>-9.5000000000000195E-2</v>
      </c>
      <c r="G56" s="14">
        <f t="shared" si="21"/>
        <v>0.12604513197260048</v>
      </c>
      <c r="I56" s="14">
        <f t="shared" si="13"/>
        <v>1.2049999999999998</v>
      </c>
    </row>
    <row r="57" spans="1:9" x14ac:dyDescent="0.3">
      <c r="A57" s="2">
        <v>43862</v>
      </c>
      <c r="B57" s="16">
        <v>1.3</v>
      </c>
      <c r="C57" s="14">
        <f t="shared" si="10"/>
        <v>1.3279166666666664</v>
      </c>
      <c r="D57" s="14">
        <f t="shared" si="11"/>
        <v>0.26236426446749106</v>
      </c>
      <c r="E57" s="14">
        <f t="shared" si="12"/>
        <v>-2.7916666666666368E-2</v>
      </c>
      <c r="F57" s="14">
        <f t="shared" si="20"/>
        <v>-6.0416666666666785E-2</v>
      </c>
      <c r="G57" s="14">
        <f t="shared" si="21"/>
        <v>9.9139064042426644E-2</v>
      </c>
      <c r="I57" s="14">
        <f t="shared" si="13"/>
        <v>1.2674999999999996</v>
      </c>
    </row>
    <row r="58" spans="1:9" x14ac:dyDescent="0.3">
      <c r="A58" s="2">
        <v>43891</v>
      </c>
      <c r="B58" s="16">
        <v>1.43</v>
      </c>
      <c r="C58" s="14">
        <f t="shared" si="10"/>
        <v>1.3466666666666667</v>
      </c>
      <c r="D58" s="14">
        <f t="shared" si="11"/>
        <v>0.35767444427181588</v>
      </c>
      <c r="E58" s="14">
        <f t="shared" si="12"/>
        <v>8.3333333333333259E-2</v>
      </c>
      <c r="F58" s="14">
        <f t="shared" si="20"/>
        <v>-1.2951147116594397E-2</v>
      </c>
      <c r="G58" s="14">
        <f t="shared" si="21"/>
        <v>5.5002414631515326E-2</v>
      </c>
      <c r="I58" s="14">
        <f t="shared" si="13"/>
        <v>1.3337155195500723</v>
      </c>
    </row>
    <row r="59" spans="1:9" x14ac:dyDescent="0.3">
      <c r="A59" s="2">
        <v>43922</v>
      </c>
      <c r="B59" s="16">
        <v>1.43</v>
      </c>
      <c r="C59" s="14">
        <f t="shared" si="10"/>
        <v>1.3629166666666666</v>
      </c>
      <c r="D59" s="14">
        <f t="shared" si="11"/>
        <v>0.35767444427181588</v>
      </c>
      <c r="E59" s="14">
        <f t="shared" si="12"/>
        <v>6.7083333333333384E-2</v>
      </c>
      <c r="F59" s="14">
        <f t="shared" si="20"/>
        <v>7.5000000000000622E-3</v>
      </c>
      <c r="G59" s="14">
        <f t="shared" si="21"/>
        <v>5.2765336551751911E-2</v>
      </c>
      <c r="I59" s="14">
        <f t="shared" si="13"/>
        <v>1.3704166666666666</v>
      </c>
    </row>
    <row r="60" spans="1:9" x14ac:dyDescent="0.3">
      <c r="A60" s="2">
        <v>43952</v>
      </c>
      <c r="B60" s="16">
        <v>1.34</v>
      </c>
      <c r="C60" s="14">
        <f t="shared" si="10"/>
        <v>1.3804166666666664</v>
      </c>
      <c r="D60" s="14">
        <f t="shared" si="11"/>
        <v>0.29266961396282004</v>
      </c>
      <c r="E60" s="14">
        <f t="shared" si="12"/>
        <v>-4.0416666666666323E-2</v>
      </c>
      <c r="F60" s="14">
        <f t="shared" si="20"/>
        <v>-7.5000000000000622E-3</v>
      </c>
      <c r="G60" s="14">
        <f t="shared" si="21"/>
        <v>9.7723940132693657E-2</v>
      </c>
      <c r="I60" s="14">
        <f t="shared" si="13"/>
        <v>1.3729166666666663</v>
      </c>
    </row>
    <row r="61" spans="1:9" x14ac:dyDescent="0.3">
      <c r="A61" s="2">
        <v>43983</v>
      </c>
      <c r="B61" s="16">
        <v>1.24</v>
      </c>
      <c r="C61" s="14">
        <f t="shared" si="10"/>
        <v>1.3941666666666663</v>
      </c>
      <c r="D61" s="14">
        <f t="shared" si="11"/>
        <v>0.21511137961694549</v>
      </c>
      <c r="E61" s="14">
        <f t="shared" si="12"/>
        <v>-0.15416666666666634</v>
      </c>
      <c r="F61" s="14">
        <f>U14</f>
        <v>0.10541666666666627</v>
      </c>
      <c r="G61" s="14">
        <f t="shared" si="21"/>
        <v>9.8719777820845026E-2</v>
      </c>
      <c r="I61" s="14">
        <f t="shared" si="13"/>
        <v>1.4995833333333326</v>
      </c>
    </row>
    <row r="62" spans="1:9" x14ac:dyDescent="0.3">
      <c r="A62" s="2">
        <v>44013</v>
      </c>
      <c r="B62" s="16">
        <v>1.36</v>
      </c>
      <c r="C62" s="14">
        <f>C61*(1+Laranja_tendencia_geometrica!$G$5)</f>
        <v>1.3961198669211552</v>
      </c>
      <c r="D62" s="14">
        <f t="shared" si="11"/>
        <v>0.30748469974796072</v>
      </c>
      <c r="E62" s="14">
        <f t="shared" si="12"/>
        <v>-3.6119866921155097E-2</v>
      </c>
      <c r="F62" s="14">
        <f>U3</f>
        <v>2.7083333333333126E-2</v>
      </c>
      <c r="G62" s="14">
        <f>T3</f>
        <v>6.4860641206958336E-2</v>
      </c>
      <c r="I62" s="14">
        <f t="shared" si="13"/>
        <v>1.4232032002544883</v>
      </c>
    </row>
    <row r="63" spans="1:9" x14ac:dyDescent="0.3">
      <c r="A63" s="2">
        <v>44044</v>
      </c>
      <c r="B63" s="16">
        <v>1.4</v>
      </c>
      <c r="C63" s="14">
        <f>C62*(1+Laranja_tendencia_geometrica!$G$5)</f>
        <v>1.3980758035710301</v>
      </c>
      <c r="D63" s="14">
        <f t="shared" si="11"/>
        <v>0.33647223662121289</v>
      </c>
      <c r="E63" s="14">
        <f t="shared" si="12"/>
        <v>1.9241964289697933E-3</v>
      </c>
      <c r="F63" s="14">
        <f t="shared" ref="F63:F67" si="22">U4</f>
        <v>0.29833333333333267</v>
      </c>
      <c r="G63" s="14">
        <f t="shared" ref="G63:G67" si="23">T4</f>
        <v>0.16845919387198779</v>
      </c>
      <c r="I63" s="14">
        <f t="shared" si="13"/>
        <v>1.6964091369043628</v>
      </c>
    </row>
    <row r="64" spans="1:9" x14ac:dyDescent="0.3">
      <c r="A64" s="2">
        <v>44075</v>
      </c>
      <c r="B64" s="16">
        <v>1.36</v>
      </c>
      <c r="C64" s="14">
        <f>C63*(1+Laranja_tendencia_geometrica!$G$5)</f>
        <v>1.4000344804499276</v>
      </c>
      <c r="D64" s="14">
        <f t="shared" si="11"/>
        <v>0.30748469974796072</v>
      </c>
      <c r="E64" s="14">
        <f t="shared" si="12"/>
        <v>-4.0034480449927523E-2</v>
      </c>
      <c r="F64" s="14">
        <f t="shared" si="22"/>
        <v>0.32041666666666635</v>
      </c>
      <c r="G64" s="14">
        <f t="shared" si="23"/>
        <v>0.18740671753642604</v>
      </c>
      <c r="I64" s="14">
        <f t="shared" si="13"/>
        <v>1.720451147116594</v>
      </c>
    </row>
    <row r="65" spans="1:9" x14ac:dyDescent="0.3">
      <c r="A65" s="2">
        <v>44105</v>
      </c>
      <c r="B65" s="16">
        <v>1.51</v>
      </c>
      <c r="C65" s="14">
        <f>C64*(1+Laranja_tendencia_geometrica!$G$5)</f>
        <v>1.401995901396855</v>
      </c>
      <c r="D65" s="14">
        <f t="shared" si="11"/>
        <v>0.41210965082683298</v>
      </c>
      <c r="E65" s="14">
        <f t="shared" si="12"/>
        <v>0.10800409860314497</v>
      </c>
      <c r="F65" s="14">
        <f t="shared" si="22"/>
        <v>0.13708333333333322</v>
      </c>
      <c r="G65" s="14">
        <f t="shared" si="23"/>
        <v>0.12162687705528825</v>
      </c>
      <c r="I65" s="14">
        <f t="shared" si="13"/>
        <v>1.5390792347301883</v>
      </c>
    </row>
    <row r="66" spans="1:9" x14ac:dyDescent="0.3">
      <c r="A66" s="2">
        <v>44136</v>
      </c>
      <c r="B66" s="16">
        <v>1.58</v>
      </c>
      <c r="C66" s="14">
        <f>C65*(1+Laranja_tendencia_geometrica!$G$5)</f>
        <v>1.4039600702561981</v>
      </c>
      <c r="D66" s="14">
        <f t="shared" si="11"/>
        <v>0.45742484703887548</v>
      </c>
      <c r="E66" s="14">
        <f t="shared" si="12"/>
        <v>0.176039929743802</v>
      </c>
      <c r="F66" s="14">
        <f t="shared" si="22"/>
        <v>-1.3333333333333197E-2</v>
      </c>
      <c r="G66" s="14">
        <f t="shared" si="23"/>
        <v>0.14124805800041612</v>
      </c>
      <c r="I66" s="14">
        <f t="shared" si="13"/>
        <v>1.3906267369228649</v>
      </c>
    </row>
    <row r="67" spans="1:9" x14ac:dyDescent="0.3">
      <c r="A67" s="17">
        <v>44166</v>
      </c>
      <c r="B67" s="18">
        <v>1.56</v>
      </c>
      <c r="C67" s="14">
        <f>C66*(1+Laranja_tendencia_geometrica!$G$5)</f>
        <v>1.4059269908777281</v>
      </c>
      <c r="D67" s="14">
        <f t="shared" si="11"/>
        <v>0.44468582126144574</v>
      </c>
      <c r="E67" s="14">
        <f t="shared" si="12"/>
        <v>0.15407300912227195</v>
      </c>
      <c r="F67" s="14">
        <f t="shared" si="22"/>
        <v>-0.12708333333333321</v>
      </c>
      <c r="G67" s="14">
        <f t="shared" si="23"/>
        <v>0.12320533898965401</v>
      </c>
      <c r="I67" s="14">
        <f t="shared" si="13"/>
        <v>1.2788436575443949</v>
      </c>
    </row>
    <row r="68" spans="1:9" x14ac:dyDescent="0.3">
      <c r="C68" s="14"/>
      <c r="I68" s="19">
        <f>MEDIAN(I8:I67)</f>
        <v>1.3622916666666667</v>
      </c>
    </row>
  </sheetData>
  <sheetProtection algorithmName="SHA-512" hashValue="rRdRKrEiuL0G7yxS3lT+rf9SsUGV6asJX8azRd2jRqZEE7mPCrBQLD5ADgNf3kMlOl46vV9eBS0B5u/IFuXcqA==" saltValue="P0AzFw6DMEHQWIGvnOm4Ww==" spinCount="100000" sheet="1" formatCells="0" formatColumns="0" formatRows="0" insertColumns="0" insertRows="0" insertHyperlinks="0" deleteColumns="0" deleteRows="0" sort="0" autoFilter="0" pivotTables="0"/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5A6CC-16B8-4D53-AAE9-71534891CBC9}">
  <sheetPr>
    <tabColor rgb="FF00B050"/>
  </sheetPr>
  <dimension ref="A1:G67"/>
  <sheetViews>
    <sheetView workbookViewId="0">
      <selection activeCell="L12" sqref="L12"/>
    </sheetView>
  </sheetViews>
  <sheetFormatPr defaultRowHeight="14.4" x14ac:dyDescent="0.3"/>
  <cols>
    <col min="1" max="1" width="9.44140625" style="11" customWidth="1"/>
    <col min="2" max="2" width="13.77734375" style="11" customWidth="1"/>
    <col min="3" max="3" width="17.77734375" style="11" customWidth="1"/>
  </cols>
  <sheetData>
    <row r="1" spans="1:7" x14ac:dyDescent="0.3">
      <c r="A1" s="24" t="s">
        <v>0</v>
      </c>
      <c r="B1" s="24" t="s">
        <v>42</v>
      </c>
      <c r="C1" s="24" t="s">
        <v>43</v>
      </c>
      <c r="E1" t="s">
        <v>47</v>
      </c>
    </row>
    <row r="2" spans="1:7" x14ac:dyDescent="0.3">
      <c r="A2" s="23">
        <v>42186</v>
      </c>
      <c r="B2" s="11">
        <v>1.56</v>
      </c>
      <c r="C2" s="14">
        <f>LN(B2)</f>
        <v>0.44468582126144574</v>
      </c>
      <c r="E2" t="s">
        <v>12</v>
      </c>
      <c r="F2" t="s">
        <v>44</v>
      </c>
    </row>
    <row r="3" spans="1:7" x14ac:dyDescent="0.3">
      <c r="A3" s="23">
        <v>42217</v>
      </c>
      <c r="B3" s="11">
        <v>1.86</v>
      </c>
      <c r="C3" s="14">
        <f t="shared" ref="C3:C66" si="0">LN(B3)</f>
        <v>0.62057648772510998</v>
      </c>
      <c r="E3" t="s">
        <v>13</v>
      </c>
      <c r="F3" t="s">
        <v>45</v>
      </c>
    </row>
    <row r="4" spans="1:7" x14ac:dyDescent="0.3">
      <c r="A4" s="23">
        <v>42248</v>
      </c>
      <c r="B4" s="11">
        <v>2.96</v>
      </c>
      <c r="C4" s="14">
        <f t="shared" si="0"/>
        <v>1.085189268335969</v>
      </c>
      <c r="E4" s="7" t="s">
        <v>14</v>
      </c>
      <c r="F4" s="8">
        <v>2.2000000000000001E-3</v>
      </c>
      <c r="G4">
        <v>1</v>
      </c>
    </row>
    <row r="5" spans="1:7" x14ac:dyDescent="0.3">
      <c r="A5" s="23">
        <v>42278</v>
      </c>
      <c r="B5" s="11">
        <v>3.73</v>
      </c>
      <c r="C5" s="14">
        <f t="shared" si="0"/>
        <v>1.3164082336557241</v>
      </c>
      <c r="E5" s="9" t="s">
        <v>46</v>
      </c>
      <c r="F5" s="10">
        <f>EXP(F4)-G4</f>
        <v>2.2024217756431153E-3</v>
      </c>
    </row>
    <row r="6" spans="1:7" x14ac:dyDescent="0.3">
      <c r="A6" s="23">
        <v>42309</v>
      </c>
      <c r="B6" s="11">
        <v>2.77</v>
      </c>
      <c r="C6" s="14">
        <f t="shared" si="0"/>
        <v>1.0188473201992472</v>
      </c>
    </row>
    <row r="7" spans="1:7" x14ac:dyDescent="0.3">
      <c r="A7" s="23">
        <v>42339</v>
      </c>
      <c r="B7" s="11">
        <v>1.28</v>
      </c>
      <c r="C7" s="14">
        <f t="shared" si="0"/>
        <v>0.24686007793152581</v>
      </c>
    </row>
    <row r="8" spans="1:7" x14ac:dyDescent="0.3">
      <c r="A8" s="23">
        <v>42370</v>
      </c>
      <c r="B8" s="11">
        <v>0.93</v>
      </c>
      <c r="C8" s="14">
        <f t="shared" si="0"/>
        <v>-7.2570692834835374E-2</v>
      </c>
    </row>
    <row r="9" spans="1:7" x14ac:dyDescent="0.3">
      <c r="A9" s="23">
        <v>42401</v>
      </c>
      <c r="B9" s="11">
        <v>0.8</v>
      </c>
      <c r="C9" s="14">
        <f t="shared" si="0"/>
        <v>-0.22314355131420971</v>
      </c>
    </row>
    <row r="10" spans="1:7" x14ac:dyDescent="0.3">
      <c r="A10" s="23">
        <v>42430</v>
      </c>
      <c r="B10" s="11">
        <v>1.08</v>
      </c>
      <c r="C10" s="14">
        <f t="shared" si="0"/>
        <v>7.6961041136128394E-2</v>
      </c>
    </row>
    <row r="11" spans="1:7" x14ac:dyDescent="0.3">
      <c r="A11" s="23">
        <v>42461</v>
      </c>
      <c r="B11" s="11">
        <v>1.2</v>
      </c>
      <c r="C11" s="14">
        <f t="shared" si="0"/>
        <v>0.18232155679395459</v>
      </c>
    </row>
    <row r="12" spans="1:7" x14ac:dyDescent="0.3">
      <c r="A12" s="23">
        <v>42491</v>
      </c>
      <c r="B12" s="11">
        <v>2.0299999999999998</v>
      </c>
      <c r="C12" s="14">
        <f t="shared" si="0"/>
        <v>0.70803579305369591</v>
      </c>
    </row>
    <row r="13" spans="1:7" x14ac:dyDescent="0.3">
      <c r="A13" s="23">
        <v>42522</v>
      </c>
      <c r="B13" s="11">
        <v>1.61</v>
      </c>
      <c r="C13" s="14">
        <f t="shared" si="0"/>
        <v>0.47623417899637172</v>
      </c>
    </row>
    <row r="14" spans="1:7" x14ac:dyDescent="0.3">
      <c r="A14" s="23">
        <v>42552</v>
      </c>
      <c r="B14" s="11">
        <v>2.2400000000000002</v>
      </c>
      <c r="C14" s="14">
        <f t="shared" si="0"/>
        <v>0.80647586586694853</v>
      </c>
    </row>
    <row r="15" spans="1:7" x14ac:dyDescent="0.3">
      <c r="A15" s="23">
        <v>42583</v>
      </c>
      <c r="B15" s="11">
        <v>3.47</v>
      </c>
      <c r="C15" s="14">
        <f t="shared" si="0"/>
        <v>1.2441545939587679</v>
      </c>
    </row>
    <row r="16" spans="1:7" x14ac:dyDescent="0.3">
      <c r="A16" s="23">
        <v>42614</v>
      </c>
      <c r="B16" s="11">
        <v>3.92</v>
      </c>
      <c r="C16" s="14">
        <f t="shared" si="0"/>
        <v>1.3660916538023711</v>
      </c>
    </row>
    <row r="17" spans="1:3" x14ac:dyDescent="0.3">
      <c r="A17" s="23">
        <v>42644</v>
      </c>
      <c r="B17" s="11">
        <v>4.58</v>
      </c>
      <c r="C17" s="14">
        <f t="shared" si="0"/>
        <v>1.5216989981260935</v>
      </c>
    </row>
    <row r="18" spans="1:3" x14ac:dyDescent="0.3">
      <c r="A18" s="23">
        <v>42675</v>
      </c>
      <c r="B18" s="11">
        <v>2.75</v>
      </c>
      <c r="C18" s="14">
        <f t="shared" si="0"/>
        <v>1.0116009116784799</v>
      </c>
    </row>
    <row r="19" spans="1:3" x14ac:dyDescent="0.3">
      <c r="A19" s="23">
        <v>42705</v>
      </c>
      <c r="B19" s="11">
        <v>1.42</v>
      </c>
      <c r="C19" s="14">
        <f t="shared" si="0"/>
        <v>0.35065687161316933</v>
      </c>
    </row>
    <row r="20" spans="1:3" x14ac:dyDescent="0.3">
      <c r="A20" s="23">
        <v>42736</v>
      </c>
      <c r="B20" s="11">
        <v>0.73</v>
      </c>
      <c r="C20" s="14">
        <f t="shared" si="0"/>
        <v>-0.31471074483970024</v>
      </c>
    </row>
    <row r="21" spans="1:3" x14ac:dyDescent="0.3">
      <c r="A21" s="23">
        <v>42767</v>
      </c>
      <c r="B21" s="11">
        <v>0.6</v>
      </c>
      <c r="C21" s="14">
        <f t="shared" si="0"/>
        <v>-0.51082562376599072</v>
      </c>
    </row>
    <row r="22" spans="1:3" x14ac:dyDescent="0.3">
      <c r="A22" s="23">
        <v>42795</v>
      </c>
      <c r="B22" s="11">
        <v>0.86</v>
      </c>
      <c r="C22" s="14">
        <f t="shared" si="0"/>
        <v>-0.15082288973458366</v>
      </c>
    </row>
    <row r="23" spans="1:3" x14ac:dyDescent="0.3">
      <c r="A23" s="23">
        <v>42826</v>
      </c>
      <c r="B23" s="11">
        <v>1.06</v>
      </c>
      <c r="C23" s="14">
        <f t="shared" si="0"/>
        <v>5.8268908123975824E-2</v>
      </c>
    </row>
    <row r="24" spans="1:3" x14ac:dyDescent="0.3">
      <c r="A24" s="23">
        <v>42856</v>
      </c>
      <c r="B24" s="11">
        <v>1</v>
      </c>
      <c r="C24" s="14">
        <f t="shared" si="0"/>
        <v>0</v>
      </c>
    </row>
    <row r="25" spans="1:3" x14ac:dyDescent="0.3">
      <c r="A25" s="23">
        <v>42887</v>
      </c>
      <c r="B25" s="11">
        <v>1.17</v>
      </c>
      <c r="C25" s="14">
        <f t="shared" si="0"/>
        <v>0.15700374880966469</v>
      </c>
    </row>
    <row r="26" spans="1:3" x14ac:dyDescent="0.3">
      <c r="A26" s="23">
        <v>42917</v>
      </c>
      <c r="B26" s="11">
        <v>1.71</v>
      </c>
      <c r="C26" s="14">
        <f t="shared" si="0"/>
        <v>0.53649337051456847</v>
      </c>
    </row>
    <row r="27" spans="1:3" x14ac:dyDescent="0.3">
      <c r="A27" s="23">
        <v>42948</v>
      </c>
      <c r="B27" s="11">
        <v>2.5299999999999998</v>
      </c>
      <c r="C27" s="14">
        <f t="shared" si="0"/>
        <v>0.92821930273942876</v>
      </c>
    </row>
    <row r="28" spans="1:3" x14ac:dyDescent="0.3">
      <c r="A28" s="23">
        <v>42979</v>
      </c>
      <c r="B28" s="11">
        <v>4.07</v>
      </c>
      <c r="C28" s="14">
        <f t="shared" si="0"/>
        <v>1.4036429994545037</v>
      </c>
    </row>
    <row r="29" spans="1:3" x14ac:dyDescent="0.3">
      <c r="A29" s="23">
        <v>43009</v>
      </c>
      <c r="B29" s="11">
        <v>4.38</v>
      </c>
      <c r="C29" s="14">
        <f t="shared" si="0"/>
        <v>1.4770487243883548</v>
      </c>
    </row>
    <row r="30" spans="1:3" x14ac:dyDescent="0.3">
      <c r="A30" s="23">
        <v>43040</v>
      </c>
      <c r="B30" s="11">
        <v>2.67</v>
      </c>
      <c r="C30" s="14">
        <f t="shared" si="0"/>
        <v>0.98207847241215818</v>
      </c>
    </row>
    <row r="31" spans="1:3" x14ac:dyDescent="0.3">
      <c r="A31" s="23">
        <v>43070</v>
      </c>
      <c r="B31" s="11">
        <v>2.4</v>
      </c>
      <c r="C31" s="14">
        <f t="shared" si="0"/>
        <v>0.87546873735389985</v>
      </c>
    </row>
    <row r="32" spans="1:3" x14ac:dyDescent="0.3">
      <c r="A32" s="23">
        <v>43101</v>
      </c>
      <c r="B32" s="11">
        <v>1.56</v>
      </c>
      <c r="C32" s="14">
        <f t="shared" si="0"/>
        <v>0.44468582126144574</v>
      </c>
    </row>
    <row r="33" spans="1:3" x14ac:dyDescent="0.3">
      <c r="A33" s="23">
        <v>43132</v>
      </c>
      <c r="B33" s="11">
        <v>1.08</v>
      </c>
      <c r="C33" s="14">
        <f t="shared" si="0"/>
        <v>7.6961041136128394E-2</v>
      </c>
    </row>
    <row r="34" spans="1:3" x14ac:dyDescent="0.3">
      <c r="A34" s="23">
        <v>43160</v>
      </c>
      <c r="B34" s="11">
        <v>1</v>
      </c>
      <c r="C34" s="14">
        <f t="shared" si="0"/>
        <v>0</v>
      </c>
    </row>
    <row r="35" spans="1:3" x14ac:dyDescent="0.3">
      <c r="A35" s="23">
        <v>43191</v>
      </c>
      <c r="B35" s="11">
        <v>0.98</v>
      </c>
      <c r="C35" s="14">
        <f t="shared" si="0"/>
        <v>-2.0202707317519466E-2</v>
      </c>
    </row>
    <row r="36" spans="1:3" x14ac:dyDescent="0.3">
      <c r="A36" s="23">
        <v>43221</v>
      </c>
      <c r="B36" s="11">
        <v>1.7</v>
      </c>
      <c r="C36" s="14">
        <f t="shared" si="0"/>
        <v>0.53062825106217038</v>
      </c>
    </row>
    <row r="37" spans="1:3" x14ac:dyDescent="0.3">
      <c r="A37" s="23">
        <v>43252</v>
      </c>
      <c r="B37" s="11">
        <v>1.64</v>
      </c>
      <c r="C37" s="14">
        <f t="shared" si="0"/>
        <v>0.494696241836107</v>
      </c>
    </row>
    <row r="38" spans="1:3" x14ac:dyDescent="0.3">
      <c r="A38" s="23">
        <v>43282</v>
      </c>
      <c r="B38" s="11">
        <v>1.83</v>
      </c>
      <c r="C38" s="14">
        <f t="shared" si="0"/>
        <v>0.60431596685332956</v>
      </c>
    </row>
    <row r="39" spans="1:3" x14ac:dyDescent="0.3">
      <c r="A39" s="23">
        <v>43313</v>
      </c>
      <c r="B39" s="11">
        <v>1.72</v>
      </c>
      <c r="C39" s="14">
        <f t="shared" si="0"/>
        <v>0.54232429082536171</v>
      </c>
    </row>
    <row r="40" spans="1:3" x14ac:dyDescent="0.3">
      <c r="A40" s="23">
        <v>43344</v>
      </c>
      <c r="B40" s="11">
        <v>3.96</v>
      </c>
      <c r="C40" s="14">
        <f t="shared" si="0"/>
        <v>1.3762440252663892</v>
      </c>
    </row>
    <row r="41" spans="1:3" x14ac:dyDescent="0.3">
      <c r="A41" s="23">
        <v>43374</v>
      </c>
      <c r="B41" s="11">
        <v>4.32</v>
      </c>
      <c r="C41" s="14">
        <f t="shared" si="0"/>
        <v>1.4632554022560189</v>
      </c>
    </row>
    <row r="42" spans="1:3" x14ac:dyDescent="0.3">
      <c r="A42" s="23">
        <v>43405</v>
      </c>
      <c r="B42" s="11">
        <v>2.88</v>
      </c>
      <c r="C42" s="14">
        <f t="shared" si="0"/>
        <v>1.0577902941478545</v>
      </c>
    </row>
    <row r="43" spans="1:3" x14ac:dyDescent="0.3">
      <c r="A43" s="23">
        <v>43435</v>
      </c>
      <c r="B43" s="11">
        <v>1.42</v>
      </c>
      <c r="C43" s="14">
        <f t="shared" si="0"/>
        <v>0.35065687161316933</v>
      </c>
    </row>
    <row r="44" spans="1:3" x14ac:dyDescent="0.3">
      <c r="A44" s="23">
        <v>43466</v>
      </c>
      <c r="B44" s="11">
        <v>1</v>
      </c>
      <c r="C44" s="14">
        <f t="shared" si="0"/>
        <v>0</v>
      </c>
    </row>
    <row r="45" spans="1:3" x14ac:dyDescent="0.3">
      <c r="A45" s="23">
        <v>43497</v>
      </c>
      <c r="B45" s="11">
        <v>1.07</v>
      </c>
      <c r="C45" s="14">
        <f t="shared" si="0"/>
        <v>6.7658648473814864E-2</v>
      </c>
    </row>
    <row r="46" spans="1:3" x14ac:dyDescent="0.3">
      <c r="A46" s="23">
        <v>43525</v>
      </c>
      <c r="B46" s="11">
        <v>1.08</v>
      </c>
      <c r="C46" s="14">
        <f t="shared" si="0"/>
        <v>7.6961041136128394E-2</v>
      </c>
    </row>
    <row r="47" spans="1:3" x14ac:dyDescent="0.3">
      <c r="A47" s="23">
        <v>43556</v>
      </c>
      <c r="B47" s="11">
        <v>1.07</v>
      </c>
      <c r="C47" s="14">
        <f t="shared" si="0"/>
        <v>6.7658648473814864E-2</v>
      </c>
    </row>
    <row r="48" spans="1:3" x14ac:dyDescent="0.3">
      <c r="A48" s="23">
        <v>43586</v>
      </c>
      <c r="B48" s="11">
        <v>1.41</v>
      </c>
      <c r="C48" s="14">
        <f t="shared" si="0"/>
        <v>0.34358970439007686</v>
      </c>
    </row>
    <row r="49" spans="1:3" x14ac:dyDescent="0.3">
      <c r="A49" s="23">
        <v>43617</v>
      </c>
      <c r="B49" s="11">
        <v>1.23</v>
      </c>
      <c r="C49" s="14">
        <f t="shared" si="0"/>
        <v>0.20701416938432612</v>
      </c>
    </row>
    <row r="50" spans="1:3" x14ac:dyDescent="0.3">
      <c r="A50" s="23">
        <v>43647</v>
      </c>
      <c r="B50" s="11">
        <v>1.61</v>
      </c>
      <c r="C50" s="14">
        <f t="shared" si="0"/>
        <v>0.47623417899637172</v>
      </c>
    </row>
    <row r="51" spans="1:3" x14ac:dyDescent="0.3">
      <c r="A51" s="23">
        <v>43678</v>
      </c>
      <c r="B51" s="11">
        <v>2.19</v>
      </c>
      <c r="C51" s="14">
        <f t="shared" si="0"/>
        <v>0.78390154382840938</v>
      </c>
    </row>
    <row r="52" spans="1:3" x14ac:dyDescent="0.3">
      <c r="A52" s="23">
        <v>43709</v>
      </c>
      <c r="B52" s="11">
        <v>3.51</v>
      </c>
      <c r="C52" s="14">
        <f t="shared" si="0"/>
        <v>1.2556160374777743</v>
      </c>
    </row>
    <row r="53" spans="1:3" x14ac:dyDescent="0.3">
      <c r="A53" s="23">
        <v>43739</v>
      </c>
      <c r="B53" s="11">
        <v>4.51</v>
      </c>
      <c r="C53" s="14">
        <f t="shared" si="0"/>
        <v>1.506297153514587</v>
      </c>
    </row>
    <row r="54" spans="1:3" x14ac:dyDescent="0.3">
      <c r="A54" s="23">
        <v>43770</v>
      </c>
      <c r="B54" s="11">
        <v>3.82</v>
      </c>
      <c r="C54" s="14">
        <f t="shared" si="0"/>
        <v>1.3402504226184837</v>
      </c>
    </row>
    <row r="55" spans="1:3" x14ac:dyDescent="0.3">
      <c r="A55" s="23">
        <v>43800</v>
      </c>
      <c r="B55" s="11">
        <v>2.16</v>
      </c>
      <c r="C55" s="14">
        <f t="shared" si="0"/>
        <v>0.77010822169607374</v>
      </c>
    </row>
    <row r="56" spans="1:3" x14ac:dyDescent="0.3">
      <c r="A56" s="23">
        <v>43831</v>
      </c>
      <c r="B56" s="11">
        <v>1.28</v>
      </c>
      <c r="C56" s="14">
        <f t="shared" si="0"/>
        <v>0.24686007793152581</v>
      </c>
    </row>
    <row r="57" spans="1:3" x14ac:dyDescent="0.3">
      <c r="A57" s="23">
        <v>43862</v>
      </c>
      <c r="B57" s="11">
        <v>1.25</v>
      </c>
      <c r="C57" s="14">
        <f t="shared" si="0"/>
        <v>0.22314355131420976</v>
      </c>
    </row>
    <row r="58" spans="1:3" x14ac:dyDescent="0.3">
      <c r="A58" s="23">
        <v>43891</v>
      </c>
      <c r="B58" s="11">
        <v>1.07</v>
      </c>
      <c r="C58" s="14">
        <f t="shared" si="0"/>
        <v>6.7658648473814864E-2</v>
      </c>
    </row>
    <row r="59" spans="1:3" x14ac:dyDescent="0.3">
      <c r="A59" s="23">
        <v>43922</v>
      </c>
      <c r="B59" s="11">
        <v>1.4</v>
      </c>
      <c r="C59" s="14">
        <f t="shared" si="0"/>
        <v>0.33647223662121289</v>
      </c>
    </row>
    <row r="60" spans="1:3" x14ac:dyDescent="0.3">
      <c r="A60" s="23">
        <v>43952</v>
      </c>
      <c r="B60" s="11">
        <v>1.1499999999999999</v>
      </c>
      <c r="C60" s="14">
        <f t="shared" si="0"/>
        <v>0.13976194237515863</v>
      </c>
    </row>
    <row r="61" spans="1:3" x14ac:dyDescent="0.3">
      <c r="A61" s="23">
        <v>43983</v>
      </c>
      <c r="B61" s="11">
        <v>1.21</v>
      </c>
      <c r="C61" s="14">
        <f t="shared" si="0"/>
        <v>0.1906203596086497</v>
      </c>
    </row>
    <row r="62" spans="1:3" x14ac:dyDescent="0.3">
      <c r="A62" s="23">
        <v>44013</v>
      </c>
      <c r="B62" s="11">
        <v>2.2400000000000002</v>
      </c>
      <c r="C62" s="14">
        <f t="shared" si="0"/>
        <v>0.80647586586694853</v>
      </c>
    </row>
    <row r="63" spans="1:3" x14ac:dyDescent="0.3">
      <c r="A63" s="23">
        <v>44044</v>
      </c>
      <c r="B63" s="11">
        <v>3.54</v>
      </c>
      <c r="C63" s="14">
        <f t="shared" si="0"/>
        <v>1.2641267271456831</v>
      </c>
    </row>
    <row r="64" spans="1:3" x14ac:dyDescent="0.3">
      <c r="A64" s="23">
        <v>44075</v>
      </c>
      <c r="B64" s="11">
        <v>3.64</v>
      </c>
      <c r="C64" s="14">
        <f t="shared" si="0"/>
        <v>1.2919836816486494</v>
      </c>
    </row>
    <row r="65" spans="1:3" x14ac:dyDescent="0.3">
      <c r="A65" s="23">
        <v>44105</v>
      </c>
      <c r="B65" s="11">
        <v>3.71</v>
      </c>
      <c r="C65" s="14">
        <f t="shared" si="0"/>
        <v>1.3110318766193438</v>
      </c>
    </row>
    <row r="66" spans="1:3" x14ac:dyDescent="0.3">
      <c r="A66" s="23">
        <v>44136</v>
      </c>
      <c r="B66" s="11">
        <v>2.1800000000000002</v>
      </c>
      <c r="C66" s="14">
        <f t="shared" si="0"/>
        <v>0.77932487680099771</v>
      </c>
    </row>
    <row r="67" spans="1:3" x14ac:dyDescent="0.3">
      <c r="A67" s="23">
        <v>44166</v>
      </c>
      <c r="B67" s="11">
        <v>1.56</v>
      </c>
      <c r="C67" s="14">
        <f t="shared" ref="C67" si="1">LN(B67)</f>
        <v>0.44468582126144574</v>
      </c>
    </row>
  </sheetData>
  <sheetProtection algorithmName="SHA-512" hashValue="eumTZvKdvdLDVgmc7PMmBwufDqBd8kumfbmC4wp+ygsrodnjcGtlagcXmXZEPIGqc9J2QU4Z3NJhE6JzJw7o1Q==" saltValue="SP7aFme6EK/hzMOStRPWSw==" spinCount="100000" sheet="1" formatCells="0" formatColumns="0" formatRows="0" insertColumns="0" insertRows="0" insertHyperlinks="0" deleteColumns="0" deleteRows="0" sort="0" autoFilter="0" pivotTables="0"/>
  <pageMargins left="0.511811024" right="0.511811024" top="0.78740157499999996" bottom="0.78740157499999996" header="0.31496062000000002" footer="0.31496062000000002"/>
  <drawing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45454-1116-4745-B831-612AA061F94A}">
  <sheetPr>
    <tabColor rgb="FF00B050"/>
  </sheetPr>
  <dimension ref="A1:V69"/>
  <sheetViews>
    <sheetView topLeftCell="A49" workbookViewId="0">
      <selection activeCell="L12" sqref="L12"/>
    </sheetView>
  </sheetViews>
  <sheetFormatPr defaultRowHeight="14.4" x14ac:dyDescent="0.3"/>
  <cols>
    <col min="1" max="1" width="8.88671875" style="11"/>
    <col min="2" max="2" width="11.21875" style="11" bestFit="1" customWidth="1"/>
    <col min="3" max="3" width="12.33203125" style="11" bestFit="1" customWidth="1"/>
    <col min="4" max="4" width="17.5546875" style="11" bestFit="1" customWidth="1"/>
    <col min="5" max="5" width="19.88671875" style="11" bestFit="1" customWidth="1"/>
    <col min="6" max="6" width="20.6640625" style="11" bestFit="1" customWidth="1"/>
    <col min="7" max="7" width="12.6640625" style="11" bestFit="1" customWidth="1"/>
    <col min="8" max="8" width="12.44140625" style="11" bestFit="1" customWidth="1"/>
    <col min="9" max="9" width="8.21875" style="11" bestFit="1" customWidth="1"/>
    <col min="10" max="10" width="13.6640625" style="11" bestFit="1" customWidth="1"/>
    <col min="12" max="12" width="30.109375" bestFit="1" customWidth="1"/>
    <col min="13" max="13" width="5" style="11" bestFit="1" customWidth="1"/>
    <col min="14" max="19" width="6.109375" style="11" bestFit="1" customWidth="1"/>
    <col min="20" max="20" width="13.33203125" style="11" bestFit="1" customWidth="1"/>
    <col min="21" max="21" width="12.33203125" style="11" bestFit="1" customWidth="1"/>
    <col min="22" max="22" width="8.88671875" style="11"/>
  </cols>
  <sheetData>
    <row r="1" spans="1:21" x14ac:dyDescent="0.3">
      <c r="A1" s="11" t="s">
        <v>0</v>
      </c>
      <c r="B1" s="11" t="s">
        <v>48</v>
      </c>
      <c r="C1" s="4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1" t="s">
        <v>8</v>
      </c>
      <c r="L1" s="8" t="s">
        <v>30</v>
      </c>
    </row>
    <row r="2" spans="1:21" x14ac:dyDescent="0.3">
      <c r="A2" s="23">
        <v>42186</v>
      </c>
      <c r="B2" s="14">
        <v>1.56</v>
      </c>
      <c r="F2" s="14">
        <f>U3</f>
        <v>-0.37891906301050138</v>
      </c>
      <c r="G2" s="14">
        <f>T3</f>
        <v>0.2051201206339566</v>
      </c>
      <c r="M2" s="11">
        <v>2015</v>
      </c>
      <c r="N2" s="11">
        <v>2016</v>
      </c>
      <c r="O2" s="11">
        <v>2017</v>
      </c>
      <c r="P2" s="11">
        <v>2018</v>
      </c>
      <c r="Q2" s="11">
        <v>2019</v>
      </c>
      <c r="R2" s="11">
        <v>2020</v>
      </c>
      <c r="S2" s="11" t="s">
        <v>31</v>
      </c>
      <c r="T2" s="11" t="s">
        <v>32</v>
      </c>
      <c r="U2" s="11" t="s">
        <v>33</v>
      </c>
    </row>
    <row r="3" spans="1:21" x14ac:dyDescent="0.3">
      <c r="A3" s="23">
        <v>42217</v>
      </c>
      <c r="B3" s="14">
        <v>1.86</v>
      </c>
      <c r="F3" s="14">
        <f t="shared" ref="F3:F13" si="0">U4</f>
        <v>-0.51183572967716795</v>
      </c>
      <c r="G3" s="14">
        <f t="shared" ref="G3:G13" si="1">T4</f>
        <v>0.15545676426439423</v>
      </c>
      <c r="L3" s="7" t="s">
        <v>18</v>
      </c>
      <c r="N3" s="14">
        <f>E8</f>
        <v>-0.91583333333333317</v>
      </c>
      <c r="O3" s="14">
        <f>E20</f>
        <v>-1.23125</v>
      </c>
      <c r="P3" s="14">
        <f>E32</f>
        <v>-0.58833333333333337</v>
      </c>
      <c r="Q3" s="14">
        <f>E44</f>
        <v>-0.90666666666666629</v>
      </c>
      <c r="R3" s="14">
        <f>E56</f>
        <v>-0.84291666666666676</v>
      </c>
      <c r="S3" s="14">
        <f>MEDIAN(N3:R3)</f>
        <v>-0.90666666666666629</v>
      </c>
      <c r="T3" s="14">
        <f>_xlfn.STDEV.P(N3:R3)</f>
        <v>0.2051201206339566</v>
      </c>
      <c r="U3" s="14">
        <f>S3-($S$15)</f>
        <v>-0.37891906301050138</v>
      </c>
    </row>
    <row r="4" spans="1:21" x14ac:dyDescent="0.3">
      <c r="A4" s="23">
        <v>42248</v>
      </c>
      <c r="B4" s="14">
        <v>2.96</v>
      </c>
      <c r="F4" s="14">
        <f t="shared" si="0"/>
        <v>-0.47933572967716864</v>
      </c>
      <c r="G4" s="14">
        <f t="shared" si="1"/>
        <v>0.11923657623024496</v>
      </c>
      <c r="L4" s="7" t="s">
        <v>19</v>
      </c>
      <c r="N4" s="14">
        <f t="shared" ref="N4:N14" si="2">E9</f>
        <v>-1.1412500000000001</v>
      </c>
      <c r="O4" s="14">
        <f t="shared" ref="O4:O14" si="3">E21</f>
        <v>-1.2999999999999998</v>
      </c>
      <c r="P4" s="14">
        <f t="shared" ref="P4:P14" si="4">E33</f>
        <v>-1.0395833333333329</v>
      </c>
      <c r="Q4" s="14">
        <f t="shared" ref="Q4:Q14" si="5">E45</f>
        <v>-0.84708333333333319</v>
      </c>
      <c r="R4" s="14">
        <f t="shared" ref="R4:R14" si="6">E57</f>
        <v>-0.95541666666666636</v>
      </c>
      <c r="S4" s="14">
        <f t="shared" ref="S4:S14" si="7">MEDIAN(N4:R4)</f>
        <v>-1.0395833333333329</v>
      </c>
      <c r="T4" s="14">
        <f t="shared" ref="T4:T14" si="8">_xlfn.STDEV.P(N4:R4)</f>
        <v>0.15545676426439423</v>
      </c>
      <c r="U4" s="14">
        <f t="shared" ref="U4:U14" si="9">S4-($S$15)</f>
        <v>-0.51183572967716795</v>
      </c>
    </row>
    <row r="5" spans="1:21" x14ac:dyDescent="0.3">
      <c r="A5" s="23">
        <v>42278</v>
      </c>
      <c r="B5" s="14">
        <v>3.73</v>
      </c>
      <c r="F5" s="14">
        <f t="shared" si="0"/>
        <v>-0.31141906301050193</v>
      </c>
      <c r="G5" s="14">
        <f t="shared" si="1"/>
        <v>0.10483207471422504</v>
      </c>
      <c r="L5" s="7" t="s">
        <v>20</v>
      </c>
      <c r="N5" s="14">
        <f t="shared" si="2"/>
        <v>-0.96833333333333282</v>
      </c>
      <c r="O5" s="14">
        <f t="shared" si="3"/>
        <v>-1.0070833333333336</v>
      </c>
      <c r="P5" s="14">
        <f t="shared" si="4"/>
        <v>-1.0812499999999998</v>
      </c>
      <c r="Q5" s="14">
        <f t="shared" si="5"/>
        <v>-0.83791666666666664</v>
      </c>
      <c r="R5" s="14">
        <f t="shared" si="6"/>
        <v>-1.1970833333333328</v>
      </c>
      <c r="S5" s="14">
        <f t="shared" si="7"/>
        <v>-1.0070833333333336</v>
      </c>
      <c r="T5" s="14">
        <f t="shared" si="8"/>
        <v>0.11923657623024496</v>
      </c>
      <c r="U5" s="14">
        <f t="shared" si="9"/>
        <v>-0.47933572967716864</v>
      </c>
    </row>
    <row r="6" spans="1:21" x14ac:dyDescent="0.3">
      <c r="A6" s="23">
        <v>42309</v>
      </c>
      <c r="B6" s="14">
        <v>2.77</v>
      </c>
      <c r="F6" s="14">
        <f t="shared" si="0"/>
        <v>-1.6419063010501778E-2</v>
      </c>
      <c r="G6" s="14">
        <f t="shared" si="1"/>
        <v>0.31173060841409556</v>
      </c>
      <c r="L6" s="7" t="s">
        <v>21</v>
      </c>
      <c r="N6" s="14">
        <f t="shared" si="2"/>
        <v>-0.92374999999999985</v>
      </c>
      <c r="O6" s="14">
        <f t="shared" si="3"/>
        <v>-0.80500000000000016</v>
      </c>
      <c r="P6" s="14">
        <f t="shared" si="4"/>
        <v>-1.0941666666666667</v>
      </c>
      <c r="Q6" s="14">
        <f t="shared" si="5"/>
        <v>-0.8370833333333334</v>
      </c>
      <c r="R6" s="14">
        <f t="shared" si="6"/>
        <v>-0.83916666666666684</v>
      </c>
      <c r="S6" s="14">
        <f t="shared" si="7"/>
        <v>-0.83916666666666684</v>
      </c>
      <c r="T6" s="14">
        <f t="shared" si="8"/>
        <v>0.10483207471422504</v>
      </c>
      <c r="U6" s="14">
        <f t="shared" si="9"/>
        <v>-0.31141906301050193</v>
      </c>
    </row>
    <row r="7" spans="1:21" x14ac:dyDescent="0.3">
      <c r="A7" s="23">
        <v>42339</v>
      </c>
      <c r="B7" s="14">
        <v>1.28</v>
      </c>
      <c r="F7" s="14">
        <f t="shared" si="0"/>
        <v>-0.19308572967716853</v>
      </c>
      <c r="G7" s="14">
        <f t="shared" si="1"/>
        <v>0.15920165409525935</v>
      </c>
      <c r="L7" s="7" t="s">
        <v>22</v>
      </c>
      <c r="N7" s="14">
        <f t="shared" si="2"/>
        <v>-0.12833333333333341</v>
      </c>
      <c r="O7" s="14">
        <f t="shared" si="3"/>
        <v>-0.85333333333333306</v>
      </c>
      <c r="P7" s="14">
        <f t="shared" si="4"/>
        <v>-0.38041666666666685</v>
      </c>
      <c r="Q7" s="14">
        <f t="shared" si="5"/>
        <v>-0.54416666666666669</v>
      </c>
      <c r="R7" s="14">
        <f t="shared" si="6"/>
        <v>-0.98750000000000027</v>
      </c>
      <c r="S7" s="14">
        <f t="shared" si="7"/>
        <v>-0.54416666666666669</v>
      </c>
      <c r="T7" s="14">
        <f t="shared" si="8"/>
        <v>0.31173060841409556</v>
      </c>
      <c r="U7" s="14">
        <f t="shared" si="9"/>
        <v>-1.6419063010501778E-2</v>
      </c>
    </row>
    <row r="8" spans="1:21" x14ac:dyDescent="0.3">
      <c r="A8" s="23">
        <v>42370</v>
      </c>
      <c r="B8" s="14">
        <v>0.93</v>
      </c>
      <c r="C8" s="14">
        <f>(1/12)*(0.5*B2+B3+B4+B5+B6+B7+B8+B9+B10+B11+B12+B13+0.5*B14)</f>
        <v>1.8458333333333332</v>
      </c>
      <c r="D8" s="14">
        <f>LN(B8)</f>
        <v>-7.2570692834835374E-2</v>
      </c>
      <c r="E8" s="14">
        <f>B8-C8</f>
        <v>-0.91583333333333317</v>
      </c>
      <c r="F8" s="14">
        <f t="shared" si="0"/>
        <v>0.37358093698949812</v>
      </c>
      <c r="G8" s="14">
        <f t="shared" si="1"/>
        <v>0.23223609688793884</v>
      </c>
      <c r="I8" s="14">
        <f>C8+F8</f>
        <v>2.2194142703228312</v>
      </c>
      <c r="L8" s="7" t="s">
        <v>23</v>
      </c>
      <c r="N8" s="14">
        <f t="shared" si="2"/>
        <v>-0.55333333333333301</v>
      </c>
      <c r="O8" s="14">
        <f t="shared" si="3"/>
        <v>-0.72083333333333344</v>
      </c>
      <c r="P8" s="14">
        <f t="shared" si="4"/>
        <v>-0.40833333333333344</v>
      </c>
      <c r="Q8" s="14">
        <f t="shared" si="5"/>
        <v>-0.79416666666666647</v>
      </c>
      <c r="R8" s="14">
        <f t="shared" si="6"/>
        <v>-0.83416666666666694</v>
      </c>
      <c r="S8" s="14">
        <f t="shared" si="7"/>
        <v>-0.72083333333333344</v>
      </c>
      <c r="T8" s="14">
        <f t="shared" si="8"/>
        <v>0.15920165409525935</v>
      </c>
      <c r="U8" s="14">
        <f t="shared" si="9"/>
        <v>-0.19308572967716853</v>
      </c>
    </row>
    <row r="9" spans="1:21" x14ac:dyDescent="0.3">
      <c r="A9" s="23">
        <v>42401</v>
      </c>
      <c r="B9" s="14">
        <v>0.8</v>
      </c>
      <c r="C9" s="14">
        <f t="shared" ref="C9:C61" si="10">(1/12)*(0.5*B3+B4+B5+B6+B7+B8+B9+B10+B11+B12+B13+B14+0.5*B15)</f>
        <v>1.9412500000000001</v>
      </c>
      <c r="D9" s="14">
        <f t="shared" ref="D9:D67" si="11">LN(B9)</f>
        <v>-0.22314355131420971</v>
      </c>
      <c r="E9" s="14">
        <f t="shared" ref="E9:E67" si="12">B9-C9</f>
        <v>-1.1412500000000001</v>
      </c>
      <c r="F9" s="14">
        <f t="shared" si="0"/>
        <v>1.0369142703228316</v>
      </c>
      <c r="G9" s="14">
        <f t="shared" si="1"/>
        <v>0.67331963731656641</v>
      </c>
      <c r="I9" s="14">
        <f t="shared" ref="I9:I67" si="13">C9+F9</f>
        <v>2.9781642703228317</v>
      </c>
      <c r="L9" s="7" t="s">
        <v>24</v>
      </c>
      <c r="N9" s="14">
        <f t="shared" si="2"/>
        <v>7.9166666666666607E-2</v>
      </c>
      <c r="O9" s="14">
        <f t="shared" si="3"/>
        <v>-0.25624999999999987</v>
      </c>
      <c r="P9" s="14">
        <f t="shared" si="4"/>
        <v>-0.15416666666666679</v>
      </c>
      <c r="Q9" s="14">
        <f t="shared" si="5"/>
        <v>-0.45666666666666633</v>
      </c>
      <c r="R9" s="14">
        <f t="shared" si="6"/>
        <v>0.19133121615362292</v>
      </c>
      <c r="S9" s="14">
        <f t="shared" si="7"/>
        <v>-0.15416666666666679</v>
      </c>
      <c r="T9" s="14">
        <f t="shared" si="8"/>
        <v>0.23223609688793884</v>
      </c>
      <c r="U9" s="14">
        <f t="shared" si="9"/>
        <v>0.37358093698949812</v>
      </c>
    </row>
    <row r="10" spans="1:21" x14ac:dyDescent="0.3">
      <c r="A10" s="23">
        <v>42430</v>
      </c>
      <c r="B10" s="14">
        <v>1.08</v>
      </c>
      <c r="C10" s="14">
        <f t="shared" si="10"/>
        <v>2.0483333333333329</v>
      </c>
      <c r="D10" s="14">
        <f t="shared" si="11"/>
        <v>7.6961041136128394E-2</v>
      </c>
      <c r="E10" s="14">
        <f t="shared" si="12"/>
        <v>-0.96833333333333282</v>
      </c>
      <c r="F10" s="14">
        <f t="shared" si="0"/>
        <v>2.3210809369894982</v>
      </c>
      <c r="G10" s="14">
        <f t="shared" si="1"/>
        <v>0.23477838861627878</v>
      </c>
      <c r="I10" s="14">
        <f t="shared" si="13"/>
        <v>4.3694142703228316</v>
      </c>
      <c r="L10" s="7" t="s">
        <v>25</v>
      </c>
      <c r="N10" s="14">
        <f t="shared" si="2"/>
        <v>1.3258333333333332</v>
      </c>
      <c r="O10" s="14">
        <f t="shared" si="3"/>
        <v>0.50916666666666677</v>
      </c>
      <c r="P10" s="14">
        <f t="shared" si="4"/>
        <v>-0.24041666666666672</v>
      </c>
      <c r="Q10" s="14">
        <f t="shared" si="5"/>
        <v>0.10416666666666652</v>
      </c>
      <c r="R10" s="14">
        <f t="shared" si="6"/>
        <v>1.4868191834129991</v>
      </c>
      <c r="S10" s="14">
        <f t="shared" si="7"/>
        <v>0.50916666666666677</v>
      </c>
      <c r="T10" s="14">
        <f t="shared" si="8"/>
        <v>0.67331963731656641</v>
      </c>
      <c r="U10" s="14">
        <f t="shared" si="9"/>
        <v>1.0369142703228316</v>
      </c>
    </row>
    <row r="11" spans="1:21" x14ac:dyDescent="0.3">
      <c r="A11" s="23">
        <v>42461</v>
      </c>
      <c r="B11" s="14">
        <v>1.2</v>
      </c>
      <c r="C11" s="14">
        <f t="shared" si="10"/>
        <v>2.1237499999999998</v>
      </c>
      <c r="D11" s="14">
        <f t="shared" si="11"/>
        <v>0.18232155679395459</v>
      </c>
      <c r="E11" s="14">
        <f t="shared" si="12"/>
        <v>-0.92374999999999985</v>
      </c>
      <c r="F11" s="14">
        <f t="shared" si="0"/>
        <v>2.8773309369894986</v>
      </c>
      <c r="G11" s="14">
        <f t="shared" si="1"/>
        <v>0.2999837728746762</v>
      </c>
      <c r="I11" s="14">
        <f t="shared" si="13"/>
        <v>5.0010809369894984</v>
      </c>
      <c r="L11" s="7" t="s">
        <v>26</v>
      </c>
      <c r="N11" s="14">
        <f t="shared" si="2"/>
        <v>1.7933333333333334</v>
      </c>
      <c r="O11" s="14">
        <f t="shared" si="3"/>
        <v>2.0233333333333334</v>
      </c>
      <c r="P11" s="14">
        <f t="shared" si="4"/>
        <v>1.996666666666667</v>
      </c>
      <c r="Q11" s="14">
        <f t="shared" si="5"/>
        <v>1.4170833333333333</v>
      </c>
      <c r="R11" s="14">
        <f t="shared" si="6"/>
        <v>1.5822972132732152</v>
      </c>
      <c r="S11" s="14">
        <f t="shared" si="7"/>
        <v>1.7933333333333334</v>
      </c>
      <c r="T11" s="14">
        <f t="shared" si="8"/>
        <v>0.23477838861627878</v>
      </c>
      <c r="U11" s="14">
        <f t="shared" si="9"/>
        <v>2.3210809369894982</v>
      </c>
    </row>
    <row r="12" spans="1:21" x14ac:dyDescent="0.3">
      <c r="A12" s="23">
        <v>42491</v>
      </c>
      <c r="B12" s="14">
        <v>2.0299999999999998</v>
      </c>
      <c r="C12" s="14">
        <f t="shared" si="10"/>
        <v>2.1583333333333332</v>
      </c>
      <c r="D12" s="14">
        <f t="shared" si="11"/>
        <v>0.70803579305369591</v>
      </c>
      <c r="E12" s="14">
        <f t="shared" si="12"/>
        <v>-0.12833333333333341</v>
      </c>
      <c r="F12" s="14">
        <f t="shared" si="0"/>
        <v>1.2148309369894981</v>
      </c>
      <c r="G12" s="14">
        <f t="shared" si="1"/>
        <v>0.52342014961011285</v>
      </c>
      <c r="I12" s="14">
        <f t="shared" si="13"/>
        <v>3.3731642703228313</v>
      </c>
      <c r="L12" s="7" t="s">
        <v>27</v>
      </c>
      <c r="N12" s="14">
        <f t="shared" si="2"/>
        <v>2.4683333333333328</v>
      </c>
      <c r="O12" s="14">
        <f t="shared" si="3"/>
        <v>2.3308333333333335</v>
      </c>
      <c r="P12" s="14">
        <f t="shared" si="4"/>
        <v>2.3495833333333338</v>
      </c>
      <c r="Q12" s="14">
        <f t="shared" si="5"/>
        <v>2.4037500000000001</v>
      </c>
      <c r="R12" s="14">
        <f t="shared" si="6"/>
        <v>1.6477652838479262</v>
      </c>
      <c r="S12" s="14">
        <f t="shared" si="7"/>
        <v>2.3495833333333338</v>
      </c>
      <c r="T12" s="14">
        <f t="shared" si="8"/>
        <v>0.2999837728746762</v>
      </c>
      <c r="U12" s="14">
        <f t="shared" si="9"/>
        <v>2.8773309369894986</v>
      </c>
    </row>
    <row r="13" spans="1:21" x14ac:dyDescent="0.3">
      <c r="A13" s="23">
        <v>42522</v>
      </c>
      <c r="B13" s="14">
        <v>1.61</v>
      </c>
      <c r="C13" s="14">
        <f t="shared" si="10"/>
        <v>2.1633333333333331</v>
      </c>
      <c r="D13" s="14">
        <f t="shared" si="11"/>
        <v>0.47623417899637172</v>
      </c>
      <c r="E13" s="14">
        <f t="shared" si="12"/>
        <v>-0.55333333333333301</v>
      </c>
      <c r="F13" s="14">
        <f t="shared" si="0"/>
        <v>1.6419063010501778E-2</v>
      </c>
      <c r="G13" s="14">
        <f t="shared" si="1"/>
        <v>0.35269163983887891</v>
      </c>
      <c r="I13" s="14">
        <f t="shared" si="13"/>
        <v>2.1797523963438348</v>
      </c>
      <c r="L13" s="7" t="s">
        <v>28</v>
      </c>
      <c r="N13" s="14">
        <f t="shared" si="2"/>
        <v>0.68708333333333327</v>
      </c>
      <c r="O13" s="14">
        <f t="shared" si="3"/>
        <v>0.59499999999999975</v>
      </c>
      <c r="P13" s="14">
        <f t="shared" si="4"/>
        <v>0.91791666666666716</v>
      </c>
      <c r="Q13" s="14">
        <f t="shared" si="5"/>
        <v>1.7108333333333334</v>
      </c>
      <c r="R13" s="14">
        <f t="shared" si="6"/>
        <v>0.1132233732025858</v>
      </c>
      <c r="S13" s="14">
        <f t="shared" si="7"/>
        <v>0.68708333333333327</v>
      </c>
      <c r="T13" s="14">
        <f t="shared" si="8"/>
        <v>0.52342014961011285</v>
      </c>
      <c r="U13" s="14">
        <f t="shared" si="9"/>
        <v>1.2148309369894981</v>
      </c>
    </row>
    <row r="14" spans="1:21" x14ac:dyDescent="0.3">
      <c r="A14" s="23">
        <v>42552</v>
      </c>
      <c r="B14" s="14">
        <v>2.2400000000000002</v>
      </c>
      <c r="C14" s="14">
        <f t="shared" si="10"/>
        <v>2.1608333333333336</v>
      </c>
      <c r="D14" s="14">
        <f t="shared" si="11"/>
        <v>0.80647586586694853</v>
      </c>
      <c r="E14" s="14">
        <f t="shared" si="12"/>
        <v>7.9166666666666607E-2</v>
      </c>
      <c r="F14" s="14">
        <f>U3</f>
        <v>-0.37891906301050138</v>
      </c>
      <c r="G14" s="14">
        <f>T3</f>
        <v>0.2051201206339566</v>
      </c>
      <c r="I14" s="14">
        <f t="shared" si="13"/>
        <v>1.7819142703228321</v>
      </c>
      <c r="L14" s="7" t="s">
        <v>29</v>
      </c>
      <c r="N14" s="14">
        <f t="shared" si="2"/>
        <v>-0.581666666666667</v>
      </c>
      <c r="O14" s="14">
        <f t="shared" si="3"/>
        <v>0.27625000000000011</v>
      </c>
      <c r="P14" s="14">
        <f t="shared" si="4"/>
        <v>-0.51291666666666669</v>
      </c>
      <c r="Q14" s="14">
        <f t="shared" si="5"/>
        <v>6.2500000000000444E-2</v>
      </c>
      <c r="R14" s="14">
        <f t="shared" si="6"/>
        <v>-0.51132854064566313</v>
      </c>
      <c r="S14" s="14">
        <f t="shared" si="7"/>
        <v>-0.51132854064566313</v>
      </c>
      <c r="T14" s="14">
        <f t="shared" si="8"/>
        <v>0.35269163983887891</v>
      </c>
      <c r="U14" s="14">
        <f t="shared" si="9"/>
        <v>1.6419063010501778E-2</v>
      </c>
    </row>
    <row r="15" spans="1:21" x14ac:dyDescent="0.3">
      <c r="A15" s="23">
        <v>42583</v>
      </c>
      <c r="B15" s="14">
        <v>3.47</v>
      </c>
      <c r="C15" s="14">
        <f t="shared" si="10"/>
        <v>2.144166666666667</v>
      </c>
      <c r="D15" s="14">
        <f t="shared" si="11"/>
        <v>1.2441545939587679</v>
      </c>
      <c r="E15" s="14">
        <f t="shared" si="12"/>
        <v>1.3258333333333332</v>
      </c>
      <c r="F15" s="14">
        <f t="shared" ref="F15:F25" si="14">U4</f>
        <v>-0.51183572967716795</v>
      </c>
      <c r="G15" s="14">
        <f t="shared" ref="G15:G24" si="15">T4</f>
        <v>0.15545676426439423</v>
      </c>
      <c r="I15" s="14">
        <f t="shared" si="13"/>
        <v>1.6323309369894989</v>
      </c>
      <c r="R15" s="14"/>
      <c r="S15" s="21">
        <f>MEDIAN(S3:S14)</f>
        <v>-0.52774760365616491</v>
      </c>
      <c r="T15" s="14"/>
      <c r="U15" s="14"/>
    </row>
    <row r="16" spans="1:21" x14ac:dyDescent="0.3">
      <c r="A16" s="23">
        <v>42614</v>
      </c>
      <c r="B16" s="14">
        <v>3.92</v>
      </c>
      <c r="C16" s="14">
        <f t="shared" si="10"/>
        <v>2.1266666666666665</v>
      </c>
      <c r="D16" s="14">
        <f t="shared" si="11"/>
        <v>1.3660916538023711</v>
      </c>
      <c r="E16" s="14">
        <f t="shared" si="12"/>
        <v>1.7933333333333334</v>
      </c>
      <c r="F16" s="14">
        <f t="shared" si="14"/>
        <v>-0.47933572967716864</v>
      </c>
      <c r="G16" s="14">
        <f t="shared" si="15"/>
        <v>0.11923657623024496</v>
      </c>
      <c r="I16" s="14">
        <f t="shared" si="13"/>
        <v>1.6473309369894977</v>
      </c>
    </row>
    <row r="17" spans="1:9" x14ac:dyDescent="0.3">
      <c r="A17" s="23">
        <v>42644</v>
      </c>
      <c r="B17" s="14">
        <v>4.58</v>
      </c>
      <c r="C17" s="14">
        <f t="shared" si="10"/>
        <v>2.1116666666666672</v>
      </c>
      <c r="D17" s="14">
        <f t="shared" si="11"/>
        <v>1.5216989981260935</v>
      </c>
      <c r="E17" s="14">
        <f t="shared" si="12"/>
        <v>2.4683333333333328</v>
      </c>
      <c r="F17" s="14">
        <f t="shared" si="14"/>
        <v>-0.31141906301050193</v>
      </c>
      <c r="G17" s="14">
        <f t="shared" si="15"/>
        <v>0.10483207471422504</v>
      </c>
      <c r="I17" s="14">
        <f t="shared" si="13"/>
        <v>1.8002476036561652</v>
      </c>
    </row>
    <row r="18" spans="1:9" x14ac:dyDescent="0.3">
      <c r="A18" s="23">
        <v>42675</v>
      </c>
      <c r="B18" s="14">
        <v>2.75</v>
      </c>
      <c r="C18" s="14">
        <f t="shared" si="10"/>
        <v>2.0629166666666667</v>
      </c>
      <c r="D18" s="14">
        <f t="shared" si="11"/>
        <v>1.0116009116784799</v>
      </c>
      <c r="E18" s="14">
        <f t="shared" si="12"/>
        <v>0.68708333333333327</v>
      </c>
      <c r="F18" s="14">
        <f t="shared" si="14"/>
        <v>-1.6419063010501778E-2</v>
      </c>
      <c r="G18" s="14">
        <f t="shared" si="15"/>
        <v>0.31173060841409556</v>
      </c>
      <c r="I18" s="14">
        <f t="shared" si="13"/>
        <v>2.0464976036561651</v>
      </c>
    </row>
    <row r="19" spans="1:9" x14ac:dyDescent="0.3">
      <c r="A19" s="23">
        <v>42705</v>
      </c>
      <c r="B19" s="14">
        <v>1.42</v>
      </c>
      <c r="C19" s="14">
        <f t="shared" si="10"/>
        <v>2.0016666666666669</v>
      </c>
      <c r="D19" s="14">
        <f t="shared" si="11"/>
        <v>0.35065687161316933</v>
      </c>
      <c r="E19" s="14">
        <f t="shared" si="12"/>
        <v>-0.581666666666667</v>
      </c>
      <c r="F19" s="14">
        <f t="shared" si="14"/>
        <v>-0.19308572967716853</v>
      </c>
      <c r="G19" s="14">
        <f t="shared" si="15"/>
        <v>0.15920165409525935</v>
      </c>
      <c r="I19" s="14">
        <f t="shared" si="13"/>
        <v>1.8085809369894985</v>
      </c>
    </row>
    <row r="20" spans="1:9" x14ac:dyDescent="0.3">
      <c r="A20" s="23">
        <v>42736</v>
      </c>
      <c r="B20" s="14">
        <v>0.73</v>
      </c>
      <c r="C20" s="14">
        <f t="shared" si="10"/>
        <v>1.9612499999999999</v>
      </c>
      <c r="D20" s="14">
        <f t="shared" si="11"/>
        <v>-0.31471074483970024</v>
      </c>
      <c r="E20" s="14">
        <f t="shared" si="12"/>
        <v>-1.23125</v>
      </c>
      <c r="F20" s="14">
        <f t="shared" si="14"/>
        <v>0.37358093698949812</v>
      </c>
      <c r="G20" s="14">
        <f t="shared" si="15"/>
        <v>0.23223609688793884</v>
      </c>
      <c r="I20" s="14">
        <f t="shared" si="13"/>
        <v>2.3348309369894982</v>
      </c>
    </row>
    <row r="21" spans="1:9" x14ac:dyDescent="0.3">
      <c r="A21" s="23">
        <v>42767</v>
      </c>
      <c r="B21" s="14">
        <v>0.6</v>
      </c>
      <c r="C21" s="14">
        <f t="shared" si="10"/>
        <v>1.8999999999999997</v>
      </c>
      <c r="D21" s="14">
        <f t="shared" si="11"/>
        <v>-0.51082562376599072</v>
      </c>
      <c r="E21" s="14">
        <f t="shared" si="12"/>
        <v>-1.2999999999999998</v>
      </c>
      <c r="F21" s="14">
        <f t="shared" si="14"/>
        <v>1.0369142703228316</v>
      </c>
      <c r="G21" s="14">
        <f t="shared" si="15"/>
        <v>0.67331963731656641</v>
      </c>
      <c r="I21" s="14">
        <f t="shared" si="13"/>
        <v>2.9369142703228315</v>
      </c>
    </row>
    <row r="22" spans="1:9" x14ac:dyDescent="0.3">
      <c r="A22" s="23">
        <v>42795</v>
      </c>
      <c r="B22" s="14">
        <v>0.86</v>
      </c>
      <c r="C22" s="14">
        <f t="shared" si="10"/>
        <v>1.8670833333333334</v>
      </c>
      <c r="D22" s="14">
        <f t="shared" si="11"/>
        <v>-0.15082288973458366</v>
      </c>
      <c r="E22" s="14">
        <f t="shared" si="12"/>
        <v>-1.0070833333333336</v>
      </c>
      <c r="F22" s="14">
        <f t="shared" si="14"/>
        <v>2.3210809369894982</v>
      </c>
      <c r="G22" s="14">
        <f t="shared" si="15"/>
        <v>0.23477838861627878</v>
      </c>
      <c r="I22" s="14">
        <f t="shared" si="13"/>
        <v>4.1881642703228312</v>
      </c>
    </row>
    <row r="23" spans="1:9" x14ac:dyDescent="0.3">
      <c r="A23" s="23">
        <v>42826</v>
      </c>
      <c r="B23" s="14">
        <v>1.06</v>
      </c>
      <c r="C23" s="14">
        <f t="shared" si="10"/>
        <v>1.8650000000000002</v>
      </c>
      <c r="D23" s="14">
        <f t="shared" si="11"/>
        <v>5.8268908123975824E-2</v>
      </c>
      <c r="E23" s="14">
        <f t="shared" si="12"/>
        <v>-0.80500000000000016</v>
      </c>
      <c r="F23" s="14">
        <f t="shared" si="14"/>
        <v>2.8773309369894986</v>
      </c>
      <c r="G23" s="14">
        <f t="shared" si="15"/>
        <v>0.2999837728746762</v>
      </c>
      <c r="I23" s="14">
        <f t="shared" si="13"/>
        <v>4.7423309369894984</v>
      </c>
    </row>
    <row r="24" spans="1:9" x14ac:dyDescent="0.3">
      <c r="A24" s="23">
        <v>42856</v>
      </c>
      <c r="B24" s="14">
        <v>1</v>
      </c>
      <c r="C24" s="14">
        <f t="shared" si="10"/>
        <v>1.8533333333333331</v>
      </c>
      <c r="D24" s="14">
        <f t="shared" si="11"/>
        <v>0</v>
      </c>
      <c r="E24" s="14">
        <f t="shared" si="12"/>
        <v>-0.85333333333333306</v>
      </c>
      <c r="F24" s="14">
        <f t="shared" si="14"/>
        <v>1.2148309369894981</v>
      </c>
      <c r="G24" s="14">
        <f t="shared" si="15"/>
        <v>0.52342014961011285</v>
      </c>
      <c r="I24" s="14">
        <f t="shared" si="13"/>
        <v>3.0681642703228311</v>
      </c>
    </row>
    <row r="25" spans="1:9" x14ac:dyDescent="0.3">
      <c r="A25" s="23">
        <v>42887</v>
      </c>
      <c r="B25" s="14">
        <v>1.17</v>
      </c>
      <c r="C25" s="14">
        <f t="shared" si="10"/>
        <v>1.8908333333333334</v>
      </c>
      <c r="D25" s="14">
        <f t="shared" si="11"/>
        <v>0.15700374880966469</v>
      </c>
      <c r="E25" s="14">
        <f t="shared" si="12"/>
        <v>-0.72083333333333344</v>
      </c>
      <c r="F25" s="14">
        <f t="shared" si="14"/>
        <v>1.6419063010501778E-2</v>
      </c>
      <c r="G25" s="14">
        <f>T14</f>
        <v>0.35269163983887891</v>
      </c>
      <c r="I25" s="14">
        <f t="shared" si="13"/>
        <v>1.9072523963438353</v>
      </c>
    </row>
    <row r="26" spans="1:9" x14ac:dyDescent="0.3">
      <c r="A26" s="23">
        <v>42917</v>
      </c>
      <c r="B26" s="14">
        <v>1.71</v>
      </c>
      <c r="C26" s="14">
        <f t="shared" si="10"/>
        <v>1.9662499999999998</v>
      </c>
      <c r="D26" s="14">
        <f t="shared" si="11"/>
        <v>0.53649337051456847</v>
      </c>
      <c r="E26" s="14">
        <f t="shared" si="12"/>
        <v>-0.25624999999999987</v>
      </c>
      <c r="F26" s="14">
        <f>U3</f>
        <v>-0.37891906301050138</v>
      </c>
      <c r="G26" s="14">
        <f>T3</f>
        <v>0.2051201206339566</v>
      </c>
      <c r="I26" s="14">
        <f t="shared" si="13"/>
        <v>1.5873309369894986</v>
      </c>
    </row>
    <row r="27" spans="1:9" x14ac:dyDescent="0.3">
      <c r="A27" s="23">
        <v>42948</v>
      </c>
      <c r="B27" s="14">
        <v>2.5299999999999998</v>
      </c>
      <c r="C27" s="14">
        <f t="shared" si="10"/>
        <v>2.020833333333333</v>
      </c>
      <c r="D27" s="14">
        <f t="shared" si="11"/>
        <v>0.92821930273942876</v>
      </c>
      <c r="E27" s="14">
        <f t="shared" si="12"/>
        <v>0.50916666666666677</v>
      </c>
      <c r="F27" s="14">
        <f t="shared" ref="F27:F37" si="16">U4</f>
        <v>-0.51183572967716795</v>
      </c>
      <c r="G27" s="14">
        <f t="shared" ref="G27:G37" si="17">T4</f>
        <v>0.15545676426439423</v>
      </c>
      <c r="I27" s="14">
        <f t="shared" si="13"/>
        <v>1.508997603656165</v>
      </c>
    </row>
    <row r="28" spans="1:9" x14ac:dyDescent="0.3">
      <c r="A28" s="23">
        <v>42979</v>
      </c>
      <c r="B28" s="14">
        <v>4.07</v>
      </c>
      <c r="C28" s="14">
        <f t="shared" si="10"/>
        <v>2.0466666666666669</v>
      </c>
      <c r="D28" s="14">
        <f t="shared" si="11"/>
        <v>1.4036429994545037</v>
      </c>
      <c r="E28" s="14">
        <f t="shared" si="12"/>
        <v>2.0233333333333334</v>
      </c>
      <c r="F28" s="14">
        <f t="shared" si="16"/>
        <v>-0.47933572967716864</v>
      </c>
      <c r="G28" s="14">
        <f t="shared" si="17"/>
        <v>0.11923657623024496</v>
      </c>
      <c r="I28" s="14">
        <f t="shared" si="13"/>
        <v>1.5673309369894981</v>
      </c>
    </row>
    <row r="29" spans="1:9" x14ac:dyDescent="0.3">
      <c r="A29" s="23">
        <v>43009</v>
      </c>
      <c r="B29" s="14">
        <v>4.38</v>
      </c>
      <c r="C29" s="14">
        <f t="shared" si="10"/>
        <v>2.0491666666666664</v>
      </c>
      <c r="D29" s="14">
        <f t="shared" si="11"/>
        <v>1.4770487243883548</v>
      </c>
      <c r="E29" s="14">
        <f t="shared" si="12"/>
        <v>2.3308333333333335</v>
      </c>
      <c r="F29" s="14">
        <f t="shared" si="16"/>
        <v>-0.31141906301050193</v>
      </c>
      <c r="G29" s="14">
        <f t="shared" si="17"/>
        <v>0.10483207471422504</v>
      </c>
      <c r="I29" s="14">
        <f t="shared" si="13"/>
        <v>1.7377476036561643</v>
      </c>
    </row>
    <row r="30" spans="1:9" x14ac:dyDescent="0.3">
      <c r="A30" s="23">
        <v>43040</v>
      </c>
      <c r="B30" s="14">
        <v>2.67</v>
      </c>
      <c r="C30" s="14">
        <f t="shared" si="10"/>
        <v>2.0750000000000002</v>
      </c>
      <c r="D30" s="14">
        <f t="shared" si="11"/>
        <v>0.98207847241215818</v>
      </c>
      <c r="E30" s="14">
        <f t="shared" si="12"/>
        <v>0.59499999999999975</v>
      </c>
      <c r="F30" s="14">
        <f t="shared" si="16"/>
        <v>-1.6419063010501778E-2</v>
      </c>
      <c r="G30" s="14">
        <f t="shared" si="17"/>
        <v>0.31173060841409556</v>
      </c>
      <c r="I30" s="14">
        <f t="shared" si="13"/>
        <v>2.0585809369894985</v>
      </c>
    </row>
    <row r="31" spans="1:9" x14ac:dyDescent="0.3">
      <c r="A31" s="23">
        <v>43070</v>
      </c>
      <c r="B31" s="14">
        <v>2.4</v>
      </c>
      <c r="C31" s="14">
        <f t="shared" si="10"/>
        <v>2.1237499999999998</v>
      </c>
      <c r="D31" s="14">
        <f t="shared" si="11"/>
        <v>0.87546873735389985</v>
      </c>
      <c r="E31" s="14">
        <f t="shared" si="12"/>
        <v>0.27625000000000011</v>
      </c>
      <c r="F31" s="14">
        <f t="shared" si="16"/>
        <v>-0.19308572967716853</v>
      </c>
      <c r="G31" s="14">
        <f t="shared" si="17"/>
        <v>0.15920165409525935</v>
      </c>
      <c r="I31" s="14">
        <f t="shared" si="13"/>
        <v>1.9306642703228314</v>
      </c>
    </row>
    <row r="32" spans="1:9" x14ac:dyDescent="0.3">
      <c r="A32" s="23">
        <v>43101</v>
      </c>
      <c r="B32" s="14">
        <v>1.56</v>
      </c>
      <c r="C32" s="14">
        <f t="shared" si="10"/>
        <v>2.1483333333333334</v>
      </c>
      <c r="D32" s="14">
        <f t="shared" si="11"/>
        <v>0.44468582126144574</v>
      </c>
      <c r="E32" s="14">
        <f t="shared" si="12"/>
        <v>-0.58833333333333337</v>
      </c>
      <c r="F32" s="14">
        <f t="shared" si="16"/>
        <v>0.37358093698949812</v>
      </c>
      <c r="G32" s="14">
        <f t="shared" si="17"/>
        <v>0.23223609688793884</v>
      </c>
      <c r="I32" s="14">
        <f t="shared" si="13"/>
        <v>2.5219142703228314</v>
      </c>
    </row>
    <row r="33" spans="1:9" x14ac:dyDescent="0.3">
      <c r="A33" s="23">
        <v>43132</v>
      </c>
      <c r="B33" s="14">
        <v>1.08</v>
      </c>
      <c r="C33" s="14">
        <f t="shared" si="10"/>
        <v>2.1195833333333329</v>
      </c>
      <c r="D33" s="14">
        <f t="shared" si="11"/>
        <v>7.6961041136128394E-2</v>
      </c>
      <c r="E33" s="14">
        <f t="shared" si="12"/>
        <v>-1.0395833333333329</v>
      </c>
      <c r="F33" s="14">
        <f t="shared" si="16"/>
        <v>1.0369142703228316</v>
      </c>
      <c r="G33" s="14">
        <f t="shared" si="17"/>
        <v>0.67331963731656641</v>
      </c>
      <c r="I33" s="14">
        <f t="shared" si="13"/>
        <v>3.1564976036561645</v>
      </c>
    </row>
    <row r="34" spans="1:9" x14ac:dyDescent="0.3">
      <c r="A34" s="23">
        <v>43160</v>
      </c>
      <c r="B34" s="14">
        <v>1</v>
      </c>
      <c r="C34" s="14">
        <f t="shared" si="10"/>
        <v>2.0812499999999998</v>
      </c>
      <c r="D34" s="14">
        <f t="shared" si="11"/>
        <v>0</v>
      </c>
      <c r="E34" s="14">
        <f t="shared" si="12"/>
        <v>-1.0812499999999998</v>
      </c>
      <c r="F34" s="14">
        <f t="shared" si="16"/>
        <v>2.3210809369894982</v>
      </c>
      <c r="G34" s="14">
        <f t="shared" si="17"/>
        <v>0.23477838861627878</v>
      </c>
      <c r="I34" s="14">
        <f t="shared" si="13"/>
        <v>4.4023309369894985</v>
      </c>
    </row>
    <row r="35" spans="1:9" x14ac:dyDescent="0.3">
      <c r="A35" s="23">
        <v>43191</v>
      </c>
      <c r="B35" s="14">
        <v>0.98</v>
      </c>
      <c r="C35" s="14">
        <f t="shared" si="10"/>
        <v>2.0741666666666667</v>
      </c>
      <c r="D35" s="14">
        <f t="shared" si="11"/>
        <v>-2.0202707317519466E-2</v>
      </c>
      <c r="E35" s="14">
        <f t="shared" si="12"/>
        <v>-1.0941666666666667</v>
      </c>
      <c r="F35" s="14">
        <f t="shared" si="16"/>
        <v>2.8773309369894986</v>
      </c>
      <c r="G35" s="14">
        <f t="shared" si="17"/>
        <v>0.2999837728746762</v>
      </c>
      <c r="I35" s="14">
        <f t="shared" si="13"/>
        <v>4.9514976036561649</v>
      </c>
    </row>
    <row r="36" spans="1:9" x14ac:dyDescent="0.3">
      <c r="A36" s="23">
        <v>43221</v>
      </c>
      <c r="B36" s="14">
        <v>1.7</v>
      </c>
      <c r="C36" s="14">
        <f t="shared" si="10"/>
        <v>2.0804166666666668</v>
      </c>
      <c r="D36" s="14">
        <f t="shared" si="11"/>
        <v>0.53062825106217038</v>
      </c>
      <c r="E36" s="14">
        <f t="shared" si="12"/>
        <v>-0.38041666666666685</v>
      </c>
      <c r="F36" s="14">
        <f t="shared" si="16"/>
        <v>1.2148309369894981</v>
      </c>
      <c r="G36" s="14">
        <f t="shared" si="17"/>
        <v>0.52342014961011285</v>
      </c>
      <c r="I36" s="14">
        <f t="shared" si="13"/>
        <v>3.2952476036561649</v>
      </c>
    </row>
    <row r="37" spans="1:9" x14ac:dyDescent="0.3">
      <c r="A37" s="23">
        <v>43252</v>
      </c>
      <c r="B37" s="14">
        <v>1.64</v>
      </c>
      <c r="C37" s="14">
        <f t="shared" si="10"/>
        <v>2.0483333333333333</v>
      </c>
      <c r="D37" s="14">
        <f t="shared" si="11"/>
        <v>0.494696241836107</v>
      </c>
      <c r="E37" s="14">
        <f t="shared" si="12"/>
        <v>-0.40833333333333344</v>
      </c>
      <c r="F37" s="14">
        <f t="shared" si="16"/>
        <v>1.6419063010501778E-2</v>
      </c>
      <c r="G37" s="14">
        <f t="shared" si="17"/>
        <v>0.35269163983887891</v>
      </c>
      <c r="I37" s="14">
        <f t="shared" si="13"/>
        <v>2.064752396343835</v>
      </c>
    </row>
    <row r="38" spans="1:9" x14ac:dyDescent="0.3">
      <c r="A38" s="23">
        <v>43282</v>
      </c>
      <c r="B38" s="14">
        <v>1.83</v>
      </c>
      <c r="C38" s="14">
        <f t="shared" si="10"/>
        <v>1.9841666666666669</v>
      </c>
      <c r="D38" s="14">
        <f t="shared" si="11"/>
        <v>0.60431596685332956</v>
      </c>
      <c r="E38" s="14">
        <f t="shared" si="12"/>
        <v>-0.15416666666666679</v>
      </c>
      <c r="F38" s="14">
        <f>U3</f>
        <v>-0.37891906301050138</v>
      </c>
      <c r="G38" s="14">
        <f>T3</f>
        <v>0.2051201206339566</v>
      </c>
      <c r="I38" s="14">
        <f t="shared" si="13"/>
        <v>1.6052476036561654</v>
      </c>
    </row>
    <row r="39" spans="1:9" x14ac:dyDescent="0.3">
      <c r="A39" s="23">
        <v>43313</v>
      </c>
      <c r="B39" s="14">
        <v>1.72</v>
      </c>
      <c r="C39" s="14">
        <f t="shared" si="10"/>
        <v>1.9604166666666667</v>
      </c>
      <c r="D39" s="14">
        <f t="shared" si="11"/>
        <v>0.54232429082536171</v>
      </c>
      <c r="E39" s="14">
        <f t="shared" si="12"/>
        <v>-0.24041666666666672</v>
      </c>
      <c r="F39" s="14">
        <f t="shared" ref="F39:F49" si="18">U4</f>
        <v>-0.51183572967716795</v>
      </c>
      <c r="G39" s="14">
        <f t="shared" ref="G39:G48" si="19">T4</f>
        <v>0.15545676426439423</v>
      </c>
      <c r="I39" s="14">
        <f t="shared" si="13"/>
        <v>1.4485809369894986</v>
      </c>
    </row>
    <row r="40" spans="1:9" x14ac:dyDescent="0.3">
      <c r="A40" s="23">
        <v>43344</v>
      </c>
      <c r="B40" s="14">
        <v>3.96</v>
      </c>
      <c r="C40" s="14">
        <f t="shared" si="10"/>
        <v>1.9633333333333329</v>
      </c>
      <c r="D40" s="14">
        <f t="shared" si="11"/>
        <v>1.3762440252663892</v>
      </c>
      <c r="E40" s="14">
        <f t="shared" si="12"/>
        <v>1.996666666666667</v>
      </c>
      <c r="F40" s="14">
        <f t="shared" si="18"/>
        <v>-0.47933572967716864</v>
      </c>
      <c r="G40" s="14">
        <f t="shared" si="19"/>
        <v>0.11923657623024496</v>
      </c>
      <c r="I40" s="14">
        <f t="shared" si="13"/>
        <v>1.4839976036561642</v>
      </c>
    </row>
    <row r="41" spans="1:9" x14ac:dyDescent="0.3">
      <c r="A41" s="23">
        <v>43374</v>
      </c>
      <c r="B41" s="14">
        <v>4.32</v>
      </c>
      <c r="C41" s="14">
        <f t="shared" si="10"/>
        <v>1.9704166666666665</v>
      </c>
      <c r="D41" s="14">
        <f t="shared" si="11"/>
        <v>1.4632554022560189</v>
      </c>
      <c r="E41" s="14">
        <f t="shared" si="12"/>
        <v>2.3495833333333338</v>
      </c>
      <c r="F41" s="14">
        <f t="shared" si="18"/>
        <v>-0.31141906301050193</v>
      </c>
      <c r="G41" s="14">
        <f t="shared" si="19"/>
        <v>0.10483207471422504</v>
      </c>
      <c r="I41" s="14">
        <f t="shared" si="13"/>
        <v>1.6589976036561644</v>
      </c>
    </row>
    <row r="42" spans="1:9" x14ac:dyDescent="0.3">
      <c r="A42" s="23">
        <v>43405</v>
      </c>
      <c r="B42" s="14">
        <v>2.88</v>
      </c>
      <c r="C42" s="14">
        <f t="shared" si="10"/>
        <v>1.9620833333333327</v>
      </c>
      <c r="D42" s="14">
        <f t="shared" si="11"/>
        <v>1.0577902941478545</v>
      </c>
      <c r="E42" s="14">
        <f t="shared" si="12"/>
        <v>0.91791666666666716</v>
      </c>
      <c r="F42" s="14">
        <f t="shared" si="18"/>
        <v>-1.6419063010501778E-2</v>
      </c>
      <c r="G42" s="14">
        <f t="shared" si="19"/>
        <v>0.31173060841409556</v>
      </c>
      <c r="I42" s="14">
        <f t="shared" si="13"/>
        <v>1.9456642703228311</v>
      </c>
    </row>
    <row r="43" spans="1:9" x14ac:dyDescent="0.3">
      <c r="A43" s="23">
        <v>43435</v>
      </c>
      <c r="B43" s="14">
        <v>1.42</v>
      </c>
      <c r="C43" s="14">
        <f t="shared" si="10"/>
        <v>1.9329166666666666</v>
      </c>
      <c r="D43" s="14">
        <f t="shared" si="11"/>
        <v>0.35065687161316933</v>
      </c>
      <c r="E43" s="14">
        <f t="shared" si="12"/>
        <v>-0.51291666666666669</v>
      </c>
      <c r="F43" s="14">
        <f t="shared" si="18"/>
        <v>-0.19308572967716853</v>
      </c>
      <c r="G43" s="14">
        <f t="shared" si="19"/>
        <v>0.15920165409525935</v>
      </c>
      <c r="I43" s="14">
        <f t="shared" si="13"/>
        <v>1.739830936989498</v>
      </c>
    </row>
    <row r="44" spans="1:9" x14ac:dyDescent="0.3">
      <c r="A44" s="23">
        <v>43466</v>
      </c>
      <c r="B44" s="14">
        <v>1</v>
      </c>
      <c r="C44" s="14">
        <f t="shared" si="10"/>
        <v>1.9066666666666663</v>
      </c>
      <c r="D44" s="14">
        <f t="shared" si="11"/>
        <v>0</v>
      </c>
      <c r="E44" s="14">
        <f t="shared" si="12"/>
        <v>-0.90666666666666629</v>
      </c>
      <c r="F44" s="14">
        <f t="shared" si="18"/>
        <v>0.37358093698949812</v>
      </c>
      <c r="G44" s="14">
        <f t="shared" si="19"/>
        <v>0.23223609688793884</v>
      </c>
      <c r="I44" s="14">
        <f t="shared" si="13"/>
        <v>2.2802476036561643</v>
      </c>
    </row>
    <row r="45" spans="1:9" x14ac:dyDescent="0.3">
      <c r="A45" s="23">
        <v>43497</v>
      </c>
      <c r="B45" s="14">
        <v>1.07</v>
      </c>
      <c r="C45" s="14">
        <f t="shared" si="10"/>
        <v>1.9170833333333333</v>
      </c>
      <c r="D45" s="14">
        <f t="shared" si="11"/>
        <v>6.7658648473814864E-2</v>
      </c>
      <c r="E45" s="14">
        <f t="shared" si="12"/>
        <v>-0.84708333333333319</v>
      </c>
      <c r="F45" s="14">
        <f t="shared" si="18"/>
        <v>1.0369142703228316</v>
      </c>
      <c r="G45" s="14">
        <f t="shared" si="19"/>
        <v>0.67331963731656641</v>
      </c>
      <c r="I45" s="14">
        <f t="shared" si="13"/>
        <v>2.9539976036561648</v>
      </c>
    </row>
    <row r="46" spans="1:9" x14ac:dyDescent="0.3">
      <c r="A46" s="23">
        <v>43525</v>
      </c>
      <c r="B46" s="14">
        <v>1.08</v>
      </c>
      <c r="C46" s="14">
        <f t="shared" si="10"/>
        <v>1.9179166666666667</v>
      </c>
      <c r="D46" s="14">
        <f t="shared" si="11"/>
        <v>7.6961041136128394E-2</v>
      </c>
      <c r="E46" s="14">
        <f t="shared" si="12"/>
        <v>-0.83791666666666664</v>
      </c>
      <c r="F46" s="14">
        <f t="shared" si="18"/>
        <v>2.3210809369894982</v>
      </c>
      <c r="G46" s="14">
        <f t="shared" si="19"/>
        <v>0.23477838861627878</v>
      </c>
      <c r="I46" s="14">
        <f t="shared" si="13"/>
        <v>4.2389976036561645</v>
      </c>
    </row>
    <row r="47" spans="1:9" x14ac:dyDescent="0.3">
      <c r="A47" s="23">
        <v>43556</v>
      </c>
      <c r="B47" s="14">
        <v>1.07</v>
      </c>
      <c r="C47" s="14">
        <f t="shared" si="10"/>
        <v>1.9070833333333335</v>
      </c>
      <c r="D47" s="14">
        <f t="shared" si="11"/>
        <v>6.7658648473814864E-2</v>
      </c>
      <c r="E47" s="14">
        <f t="shared" si="12"/>
        <v>-0.8370833333333334</v>
      </c>
      <c r="F47" s="14">
        <f t="shared" si="18"/>
        <v>2.8773309369894986</v>
      </c>
      <c r="G47" s="14">
        <f t="shared" si="19"/>
        <v>0.2999837728746762</v>
      </c>
      <c r="I47" s="14">
        <f t="shared" si="13"/>
        <v>4.7844142703228325</v>
      </c>
    </row>
    <row r="48" spans="1:9" x14ac:dyDescent="0.3">
      <c r="A48" s="23">
        <v>43586</v>
      </c>
      <c r="B48" s="14">
        <v>1.41</v>
      </c>
      <c r="C48" s="14">
        <f t="shared" si="10"/>
        <v>1.9541666666666666</v>
      </c>
      <c r="D48" s="14">
        <f t="shared" si="11"/>
        <v>0.34358970439007686</v>
      </c>
      <c r="E48" s="14">
        <f t="shared" si="12"/>
        <v>-0.54416666666666669</v>
      </c>
      <c r="F48" s="14">
        <f t="shared" si="18"/>
        <v>1.2148309369894981</v>
      </c>
      <c r="G48" s="14">
        <f t="shared" si="19"/>
        <v>0.52342014961011285</v>
      </c>
      <c r="I48" s="14">
        <f t="shared" si="13"/>
        <v>3.1689976036561647</v>
      </c>
    </row>
    <row r="49" spans="1:9" x14ac:dyDescent="0.3">
      <c r="A49" s="23">
        <v>43617</v>
      </c>
      <c r="B49" s="14">
        <v>1.23</v>
      </c>
      <c r="C49" s="14">
        <f t="shared" si="10"/>
        <v>2.0241666666666664</v>
      </c>
      <c r="D49" s="14">
        <f t="shared" si="11"/>
        <v>0.20701416938432612</v>
      </c>
      <c r="E49" s="14">
        <f t="shared" si="12"/>
        <v>-0.79416666666666647</v>
      </c>
      <c r="F49" s="14">
        <f t="shared" si="18"/>
        <v>1.6419063010501778E-2</v>
      </c>
      <c r="G49" s="14">
        <f>T14</f>
        <v>0.35269163983887891</v>
      </c>
      <c r="I49" s="14">
        <f t="shared" si="13"/>
        <v>2.0405857296771681</v>
      </c>
    </row>
    <row r="50" spans="1:9" x14ac:dyDescent="0.3">
      <c r="A50" s="23">
        <v>43647</v>
      </c>
      <c r="B50" s="14">
        <v>1.61</v>
      </c>
      <c r="C50" s="14">
        <f t="shared" si="10"/>
        <v>2.0666666666666664</v>
      </c>
      <c r="D50" s="14">
        <f t="shared" si="11"/>
        <v>0.47623417899637172</v>
      </c>
      <c r="E50" s="14">
        <f t="shared" si="12"/>
        <v>-0.45666666666666633</v>
      </c>
      <c r="F50" s="14">
        <f>U3</f>
        <v>-0.37891906301050138</v>
      </c>
      <c r="G50" s="14">
        <f>T3</f>
        <v>0.2051201206339566</v>
      </c>
      <c r="I50" s="14">
        <f t="shared" si="13"/>
        <v>1.6877476036561649</v>
      </c>
    </row>
    <row r="51" spans="1:9" x14ac:dyDescent="0.3">
      <c r="A51" s="23">
        <v>43678</v>
      </c>
      <c r="B51" s="14">
        <v>2.19</v>
      </c>
      <c r="C51" s="14">
        <f t="shared" si="10"/>
        <v>2.0858333333333334</v>
      </c>
      <c r="D51" s="14">
        <f t="shared" si="11"/>
        <v>0.78390154382840938</v>
      </c>
      <c r="E51" s="14">
        <f t="shared" si="12"/>
        <v>0.10416666666666652</v>
      </c>
      <c r="F51" s="14">
        <f t="shared" ref="F51:F61" si="20">U4</f>
        <v>-0.51183572967716795</v>
      </c>
      <c r="G51" s="14">
        <f t="shared" ref="G51:G61" si="21">T4</f>
        <v>0.15545676426439423</v>
      </c>
      <c r="I51" s="14">
        <f t="shared" si="13"/>
        <v>1.5739976036561654</v>
      </c>
    </row>
    <row r="52" spans="1:9" x14ac:dyDescent="0.3">
      <c r="A52" s="23">
        <v>43709</v>
      </c>
      <c r="B52" s="14">
        <v>3.51</v>
      </c>
      <c r="C52" s="14">
        <f t="shared" si="10"/>
        <v>2.0929166666666665</v>
      </c>
      <c r="D52" s="14">
        <f t="shared" si="11"/>
        <v>1.2556160374777743</v>
      </c>
      <c r="E52" s="14">
        <f t="shared" si="12"/>
        <v>1.4170833333333333</v>
      </c>
      <c r="F52" s="14">
        <f t="shared" si="20"/>
        <v>-0.47933572967716864</v>
      </c>
      <c r="G52" s="14">
        <f t="shared" si="21"/>
        <v>0.11923657623024496</v>
      </c>
      <c r="I52" s="14">
        <f t="shared" si="13"/>
        <v>1.6135809369894978</v>
      </c>
    </row>
    <row r="53" spans="1:9" x14ac:dyDescent="0.3">
      <c r="A53" s="23">
        <v>43739</v>
      </c>
      <c r="B53" s="14">
        <v>4.51</v>
      </c>
      <c r="C53" s="14">
        <f t="shared" si="10"/>
        <v>2.1062499999999997</v>
      </c>
      <c r="D53" s="14">
        <f t="shared" si="11"/>
        <v>1.506297153514587</v>
      </c>
      <c r="E53" s="14">
        <f t="shared" si="12"/>
        <v>2.4037500000000001</v>
      </c>
      <c r="F53" s="14">
        <f t="shared" si="20"/>
        <v>-0.31141906301050193</v>
      </c>
      <c r="G53" s="14">
        <f t="shared" si="21"/>
        <v>0.10483207471422504</v>
      </c>
      <c r="I53" s="14">
        <f t="shared" si="13"/>
        <v>1.7948309369894977</v>
      </c>
    </row>
    <row r="54" spans="1:9" x14ac:dyDescent="0.3">
      <c r="A54" s="23">
        <v>43770</v>
      </c>
      <c r="B54" s="14">
        <v>3.82</v>
      </c>
      <c r="C54" s="14">
        <f t="shared" si="10"/>
        <v>2.1091666666666664</v>
      </c>
      <c r="D54" s="14">
        <f t="shared" si="11"/>
        <v>1.3402504226184837</v>
      </c>
      <c r="E54" s="14">
        <f t="shared" si="12"/>
        <v>1.7108333333333334</v>
      </c>
      <c r="F54" s="14">
        <f t="shared" si="20"/>
        <v>-1.6419063010501778E-2</v>
      </c>
      <c r="G54" s="14">
        <f t="shared" si="21"/>
        <v>0.31173060841409556</v>
      </c>
      <c r="I54" s="14">
        <f t="shared" si="13"/>
        <v>2.0927476036561647</v>
      </c>
    </row>
    <row r="55" spans="1:9" x14ac:dyDescent="0.3">
      <c r="A55" s="23">
        <v>43800</v>
      </c>
      <c r="B55" s="14">
        <v>2.16</v>
      </c>
      <c r="C55" s="14">
        <f t="shared" si="10"/>
        <v>2.0974999999999997</v>
      </c>
      <c r="D55" s="14">
        <f t="shared" si="11"/>
        <v>0.77010822169607374</v>
      </c>
      <c r="E55" s="14">
        <f t="shared" si="12"/>
        <v>6.2500000000000444E-2</v>
      </c>
      <c r="F55" s="14">
        <f t="shared" si="20"/>
        <v>-0.19308572967716853</v>
      </c>
      <c r="G55" s="14">
        <f t="shared" si="21"/>
        <v>0.15920165409525935</v>
      </c>
      <c r="I55" s="14">
        <f t="shared" si="13"/>
        <v>1.9044142703228313</v>
      </c>
    </row>
    <row r="56" spans="1:9" x14ac:dyDescent="0.3">
      <c r="A56" s="23">
        <v>43831</v>
      </c>
      <c r="B56" s="14">
        <v>1.28</v>
      </c>
      <c r="C56" s="14">
        <f t="shared" si="10"/>
        <v>2.1229166666666668</v>
      </c>
      <c r="D56" s="14">
        <f t="shared" si="11"/>
        <v>0.24686007793152581</v>
      </c>
      <c r="E56" s="14">
        <f t="shared" si="12"/>
        <v>-0.84291666666666676</v>
      </c>
      <c r="F56" s="14">
        <f t="shared" si="20"/>
        <v>0.37358093698949812</v>
      </c>
      <c r="G56" s="14">
        <f t="shared" si="21"/>
        <v>0.23223609688793884</v>
      </c>
      <c r="I56" s="14">
        <f t="shared" si="13"/>
        <v>2.4964976036561648</v>
      </c>
    </row>
    <row r="57" spans="1:9" x14ac:dyDescent="0.3">
      <c r="A57" s="23">
        <v>43862</v>
      </c>
      <c r="B57" s="14">
        <v>1.25</v>
      </c>
      <c r="C57" s="14">
        <f t="shared" si="10"/>
        <v>2.2054166666666664</v>
      </c>
      <c r="D57" s="14">
        <f t="shared" si="11"/>
        <v>0.22314355131420976</v>
      </c>
      <c r="E57" s="14">
        <f t="shared" si="12"/>
        <v>-0.95541666666666636</v>
      </c>
      <c r="F57" s="14">
        <f t="shared" si="20"/>
        <v>1.0369142703228316</v>
      </c>
      <c r="G57" s="14">
        <f t="shared" si="21"/>
        <v>0.67331963731656641</v>
      </c>
      <c r="I57" s="14">
        <f t="shared" si="13"/>
        <v>3.2423309369894979</v>
      </c>
    </row>
    <row r="58" spans="1:9" x14ac:dyDescent="0.3">
      <c r="A58" s="23">
        <v>43891</v>
      </c>
      <c r="B58" s="14">
        <v>1.07</v>
      </c>
      <c r="C58" s="14">
        <f t="shared" si="10"/>
        <v>2.2670833333333329</v>
      </c>
      <c r="D58" s="14">
        <f t="shared" si="11"/>
        <v>6.7658648473814864E-2</v>
      </c>
      <c r="E58" s="14">
        <f t="shared" si="12"/>
        <v>-1.1970833333333328</v>
      </c>
      <c r="F58" s="14">
        <f t="shared" si="20"/>
        <v>2.3210809369894982</v>
      </c>
      <c r="G58" s="14">
        <f t="shared" si="21"/>
        <v>0.23477838861627878</v>
      </c>
      <c r="I58" s="14">
        <f t="shared" si="13"/>
        <v>4.5881642703228316</v>
      </c>
    </row>
    <row r="59" spans="1:9" x14ac:dyDescent="0.3">
      <c r="A59" s="23">
        <v>43922</v>
      </c>
      <c r="B59" s="14">
        <v>1.4</v>
      </c>
      <c r="C59" s="14">
        <f t="shared" si="10"/>
        <v>2.2391666666666667</v>
      </c>
      <c r="D59" s="14">
        <f t="shared" si="11"/>
        <v>0.33647223662121289</v>
      </c>
      <c r="E59" s="14">
        <f t="shared" si="12"/>
        <v>-0.83916666666666684</v>
      </c>
      <c r="F59" s="14">
        <f t="shared" si="20"/>
        <v>2.8773309369894986</v>
      </c>
      <c r="G59" s="14">
        <f t="shared" si="21"/>
        <v>0.2999837728746762</v>
      </c>
      <c r="I59" s="14">
        <f t="shared" si="13"/>
        <v>5.1164976036561658</v>
      </c>
    </row>
    <row r="60" spans="1:9" x14ac:dyDescent="0.3">
      <c r="A60" s="23">
        <v>43952</v>
      </c>
      <c r="B60" s="14">
        <v>1.1499999999999999</v>
      </c>
      <c r="C60" s="14">
        <f t="shared" si="10"/>
        <v>2.1375000000000002</v>
      </c>
      <c r="D60" s="14">
        <f t="shared" si="11"/>
        <v>0.13976194237515863</v>
      </c>
      <c r="E60" s="14">
        <f t="shared" si="12"/>
        <v>-0.98750000000000027</v>
      </c>
      <c r="F60" s="14">
        <f t="shared" si="20"/>
        <v>1.2148309369894981</v>
      </c>
      <c r="G60" s="14">
        <f t="shared" si="21"/>
        <v>0.52342014961011285</v>
      </c>
      <c r="I60" s="14">
        <f t="shared" si="13"/>
        <v>3.3523309369894982</v>
      </c>
    </row>
    <row r="61" spans="1:9" x14ac:dyDescent="0.3">
      <c r="A61" s="23">
        <v>43983</v>
      </c>
      <c r="B61" s="14">
        <v>1.21</v>
      </c>
      <c r="C61" s="14">
        <f t="shared" si="10"/>
        <v>2.0441666666666669</v>
      </c>
      <c r="D61" s="14">
        <f t="shared" si="11"/>
        <v>0.1906203596086497</v>
      </c>
      <c r="E61" s="14">
        <f t="shared" si="12"/>
        <v>-0.83416666666666694</v>
      </c>
      <c r="F61" s="14">
        <f t="shared" si="20"/>
        <v>1.6419063010501778E-2</v>
      </c>
      <c r="G61" s="14">
        <f t="shared" si="21"/>
        <v>0.35269163983887891</v>
      </c>
      <c r="I61" s="14">
        <f t="shared" si="13"/>
        <v>2.0605857296771686</v>
      </c>
    </row>
    <row r="62" spans="1:9" x14ac:dyDescent="0.3">
      <c r="A62" s="23">
        <v>44013</v>
      </c>
      <c r="B62" s="14">
        <v>2.2400000000000002</v>
      </c>
      <c r="C62" s="14">
        <f>C61*(1+Limao_tendencia_geometrica!$F$5)</f>
        <v>2.0486687838463773</v>
      </c>
      <c r="D62" s="14">
        <f t="shared" si="11"/>
        <v>0.80647586586694853</v>
      </c>
      <c r="E62" s="14">
        <f t="shared" si="12"/>
        <v>0.19133121615362292</v>
      </c>
      <c r="F62" s="14">
        <f>U3</f>
        <v>-0.37891906301050138</v>
      </c>
      <c r="G62" s="14">
        <f>T3</f>
        <v>0.2051201206339566</v>
      </c>
      <c r="I62" s="14">
        <f t="shared" si="13"/>
        <v>1.6697497208358758</v>
      </c>
    </row>
    <row r="63" spans="1:9" x14ac:dyDescent="0.3">
      <c r="A63" s="23">
        <v>44044</v>
      </c>
      <c r="B63" s="14">
        <v>3.54</v>
      </c>
      <c r="C63" s="14">
        <f>C62*(1+Limao_tendencia_geometrica!$F$5)</f>
        <v>2.0531808165870009</v>
      </c>
      <c r="D63" s="14">
        <f t="shared" si="11"/>
        <v>1.2641267271456831</v>
      </c>
      <c r="E63" s="14">
        <f t="shared" si="12"/>
        <v>1.4868191834129991</v>
      </c>
      <c r="F63" s="14">
        <f t="shared" ref="F63:F67" si="22">U4</f>
        <v>-0.51183572967716795</v>
      </c>
      <c r="G63" s="14">
        <f t="shared" ref="G63:G67" si="23">T4</f>
        <v>0.15545676426439423</v>
      </c>
      <c r="I63" s="14">
        <f t="shared" si="13"/>
        <v>1.5413450869098329</v>
      </c>
    </row>
    <row r="64" spans="1:9" x14ac:dyDescent="0.3">
      <c r="A64" s="23">
        <v>44075</v>
      </c>
      <c r="B64" s="14">
        <v>3.64</v>
      </c>
      <c r="C64" s="14">
        <f>C63*(1+Limao_tendencia_geometrica!$F$5)</f>
        <v>2.057702786726785</v>
      </c>
      <c r="D64" s="14">
        <f t="shared" si="11"/>
        <v>1.2919836816486494</v>
      </c>
      <c r="E64" s="14">
        <f t="shared" si="12"/>
        <v>1.5822972132732152</v>
      </c>
      <c r="F64" s="14">
        <f t="shared" si="22"/>
        <v>-0.47933572967716864</v>
      </c>
      <c r="G64" s="14">
        <f t="shared" si="23"/>
        <v>0.11923657623024496</v>
      </c>
      <c r="I64" s="14">
        <f t="shared" si="13"/>
        <v>1.5783670570496162</v>
      </c>
    </row>
    <row r="65" spans="1:10" x14ac:dyDescent="0.3">
      <c r="A65" s="23">
        <v>44105</v>
      </c>
      <c r="B65" s="14">
        <v>3.71</v>
      </c>
      <c r="C65" s="14">
        <f>C64*(1+Limao_tendencia_geometrica!$F$5)</f>
        <v>2.0622347161520738</v>
      </c>
      <c r="D65" s="14">
        <f t="shared" si="11"/>
        <v>1.3110318766193438</v>
      </c>
      <c r="E65" s="14">
        <f t="shared" si="12"/>
        <v>1.6477652838479262</v>
      </c>
      <c r="F65" s="14">
        <f t="shared" si="22"/>
        <v>-0.31141906301050193</v>
      </c>
      <c r="G65" s="14">
        <f t="shared" si="23"/>
        <v>0.10483207471422504</v>
      </c>
      <c r="I65" s="14">
        <f t="shared" si="13"/>
        <v>1.7508156531415717</v>
      </c>
    </row>
    <row r="66" spans="1:10" x14ac:dyDescent="0.3">
      <c r="A66" s="23">
        <v>44136</v>
      </c>
      <c r="B66" s="14">
        <v>2.1800000000000002</v>
      </c>
      <c r="C66" s="14">
        <f>C65*(1+Limao_tendencia_geometrica!$F$5)</f>
        <v>2.0667766267974144</v>
      </c>
      <c r="D66" s="14">
        <f t="shared" si="11"/>
        <v>0.77932487680099771</v>
      </c>
      <c r="E66" s="14">
        <f t="shared" si="12"/>
        <v>0.1132233732025858</v>
      </c>
      <c r="F66" s="14">
        <f t="shared" si="22"/>
        <v>-1.6419063010501778E-2</v>
      </c>
      <c r="G66" s="14">
        <f t="shared" si="23"/>
        <v>0.31173060841409556</v>
      </c>
      <c r="I66" s="14">
        <f t="shared" si="13"/>
        <v>2.0503575637869127</v>
      </c>
    </row>
    <row r="67" spans="1:10" x14ac:dyDescent="0.3">
      <c r="A67" s="23">
        <v>44166</v>
      </c>
      <c r="B67" s="14">
        <v>1.56</v>
      </c>
      <c r="C67" s="14">
        <f>C66*(1+Limao_tendencia_geometrica!$F$5)</f>
        <v>2.0713285406456632</v>
      </c>
      <c r="D67" s="14">
        <f t="shared" si="11"/>
        <v>0.44468582126144574</v>
      </c>
      <c r="E67" s="14">
        <f t="shared" si="12"/>
        <v>-0.51132854064566313</v>
      </c>
      <c r="F67" s="14">
        <f t="shared" si="22"/>
        <v>-0.19308572967716853</v>
      </c>
      <c r="G67" s="14">
        <f t="shared" si="23"/>
        <v>0.15920165409525935</v>
      </c>
      <c r="I67" s="14">
        <f t="shared" si="13"/>
        <v>1.8782428109684948</v>
      </c>
    </row>
    <row r="68" spans="1:10" x14ac:dyDescent="0.3">
      <c r="F68" s="14"/>
      <c r="I68" s="20">
        <f>MEDIAN(I8:I67)</f>
        <v>2.0544692503882054</v>
      </c>
      <c r="J68" s="14"/>
    </row>
    <row r="69" spans="1:10" x14ac:dyDescent="0.3">
      <c r="J69" s="14"/>
    </row>
  </sheetData>
  <sheetProtection algorithmName="SHA-512" hashValue="Zz1OSZm5ha+8MFvkHpsrdFqNBAQPZ4p83tYFnvYcKJLOsExAc2Ws2n6wuwJaHcsz25teVPBxLi1acESfjlwQbA==" saltValue="zFlL3dFvjQwMwtBTK9YmAw==" spinCount="100000" sheet="1" formatCells="0" formatColumns="0" formatRows="0" insertColumns="0" insertRows="0" insertHyperlinks="0" deleteColumns="0" deleteRows="0" sort="0" autoFilter="0" pivotTables="0"/>
  <pageMargins left="0.511811024" right="0.511811024" top="0.78740157499999996" bottom="0.78740157499999996" header="0.31496062000000002" footer="0.31496062000000002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72108-7303-48D1-AB39-AFCD9B204F7E}">
  <sheetPr>
    <tabColor rgb="FFFFFF00"/>
  </sheetPr>
  <dimension ref="A1:G67"/>
  <sheetViews>
    <sheetView topLeftCell="A11" workbookViewId="0">
      <selection activeCell="C8" sqref="C8"/>
    </sheetView>
  </sheetViews>
  <sheetFormatPr defaultRowHeight="14.4" x14ac:dyDescent="0.3"/>
  <cols>
    <col min="1" max="1" width="9.44140625" style="11" customWidth="1"/>
    <col min="2" max="2" width="14.44140625" style="11" customWidth="1"/>
    <col min="3" max="3" width="18.44140625" style="11" customWidth="1"/>
  </cols>
  <sheetData>
    <row r="1" spans="1:7" x14ac:dyDescent="0.3">
      <c r="A1" s="24" t="s">
        <v>0</v>
      </c>
      <c r="B1" s="24" t="s">
        <v>51</v>
      </c>
      <c r="C1" s="24" t="s">
        <v>52</v>
      </c>
      <c r="E1" t="s">
        <v>53</v>
      </c>
    </row>
    <row r="2" spans="1:7" x14ac:dyDescent="0.3">
      <c r="A2" s="23">
        <v>42186</v>
      </c>
      <c r="B2" s="5">
        <v>3.68</v>
      </c>
      <c r="C2" s="14">
        <f>LN(B2)</f>
        <v>1.3029127521808397</v>
      </c>
      <c r="E2" t="s">
        <v>12</v>
      </c>
      <c r="F2" t="s">
        <v>49</v>
      </c>
    </row>
    <row r="3" spans="1:7" x14ac:dyDescent="0.3">
      <c r="A3" s="23">
        <v>42217</v>
      </c>
      <c r="B3" s="5">
        <v>4</v>
      </c>
      <c r="C3" s="14">
        <f t="shared" ref="C3:C66" si="0">LN(B3)</f>
        <v>1.3862943611198906</v>
      </c>
      <c r="E3" t="s">
        <v>13</v>
      </c>
      <c r="F3" t="s">
        <v>50</v>
      </c>
    </row>
    <row r="4" spans="1:7" x14ac:dyDescent="0.3">
      <c r="A4" s="23">
        <v>42248</v>
      </c>
      <c r="B4" s="5">
        <v>4.17</v>
      </c>
      <c r="C4" s="14">
        <f t="shared" si="0"/>
        <v>1.4279160358107101</v>
      </c>
      <c r="E4" s="7" t="s">
        <v>14</v>
      </c>
      <c r="F4" s="8">
        <v>1.5699999999999999E-2</v>
      </c>
      <c r="G4">
        <v>1</v>
      </c>
    </row>
    <row r="5" spans="1:7" x14ac:dyDescent="0.3">
      <c r="A5" s="23">
        <v>42278</v>
      </c>
      <c r="B5" s="5">
        <v>4.08</v>
      </c>
      <c r="C5" s="14">
        <f t="shared" si="0"/>
        <v>1.4060969884160703</v>
      </c>
      <c r="E5" s="9" t="s">
        <v>46</v>
      </c>
      <c r="F5" s="10">
        <f>EXP(F4)-G4</f>
        <v>1.5823892521691585E-2</v>
      </c>
    </row>
    <row r="6" spans="1:7" x14ac:dyDescent="0.3">
      <c r="A6" s="23">
        <v>42309</v>
      </c>
      <c r="B6" s="5">
        <v>3.55</v>
      </c>
      <c r="C6" s="14">
        <f t="shared" si="0"/>
        <v>1.2669476034873244</v>
      </c>
    </row>
    <row r="7" spans="1:7" x14ac:dyDescent="0.3">
      <c r="A7" s="23">
        <v>42339</v>
      </c>
      <c r="B7" s="5">
        <v>3.23</v>
      </c>
      <c r="C7" s="14">
        <f t="shared" si="0"/>
        <v>1.1724821372345651</v>
      </c>
    </row>
    <row r="8" spans="1:7" x14ac:dyDescent="0.3">
      <c r="A8" s="23">
        <v>42370</v>
      </c>
      <c r="B8" s="5">
        <v>3.99</v>
      </c>
      <c r="C8" s="14">
        <f t="shared" si="0"/>
        <v>1.3837912309017721</v>
      </c>
    </row>
    <row r="9" spans="1:7" x14ac:dyDescent="0.3">
      <c r="A9" s="23">
        <v>42401</v>
      </c>
      <c r="B9" s="5">
        <v>4.16</v>
      </c>
      <c r="C9" s="14">
        <f t="shared" si="0"/>
        <v>1.4255150742731719</v>
      </c>
    </row>
    <row r="10" spans="1:7" x14ac:dyDescent="0.3">
      <c r="A10" s="23">
        <v>42430</v>
      </c>
      <c r="B10" s="5">
        <v>4.22</v>
      </c>
      <c r="C10" s="14">
        <f t="shared" si="0"/>
        <v>1.4398351280479205</v>
      </c>
    </row>
    <row r="11" spans="1:7" x14ac:dyDescent="0.3">
      <c r="A11" s="23">
        <v>42461</v>
      </c>
      <c r="B11" s="5">
        <v>5</v>
      </c>
      <c r="C11" s="14">
        <f t="shared" si="0"/>
        <v>1.6094379124341003</v>
      </c>
    </row>
    <row r="12" spans="1:7" x14ac:dyDescent="0.3">
      <c r="A12" s="23">
        <v>42491</v>
      </c>
      <c r="B12" s="5">
        <v>6.62</v>
      </c>
      <c r="C12" s="14">
        <f t="shared" si="0"/>
        <v>1.8900953699489169</v>
      </c>
    </row>
    <row r="13" spans="1:7" x14ac:dyDescent="0.3">
      <c r="A13" s="23">
        <v>42522</v>
      </c>
      <c r="B13" s="5">
        <v>6.19</v>
      </c>
      <c r="C13" s="14">
        <f t="shared" si="0"/>
        <v>1.8229350866965048</v>
      </c>
    </row>
    <row r="14" spans="1:7" x14ac:dyDescent="0.3">
      <c r="A14" s="23">
        <v>42552</v>
      </c>
      <c r="B14" s="5">
        <v>5</v>
      </c>
      <c r="C14" s="14">
        <f t="shared" si="0"/>
        <v>1.6094379124341003</v>
      </c>
    </row>
    <row r="15" spans="1:7" x14ac:dyDescent="0.3">
      <c r="A15" s="23">
        <v>42583</v>
      </c>
      <c r="B15" s="5">
        <v>4.91</v>
      </c>
      <c r="C15" s="14">
        <f t="shared" si="0"/>
        <v>1.5912739418064292</v>
      </c>
    </row>
    <row r="16" spans="1:7" x14ac:dyDescent="0.3">
      <c r="A16" s="23">
        <v>42614</v>
      </c>
      <c r="B16" s="5">
        <v>4.6900000000000004</v>
      </c>
      <c r="C16" s="14">
        <f t="shared" si="0"/>
        <v>1.545432582458188</v>
      </c>
    </row>
    <row r="17" spans="1:3" x14ac:dyDescent="0.3">
      <c r="A17" s="23">
        <v>42644</v>
      </c>
      <c r="B17" s="5">
        <v>5</v>
      </c>
      <c r="C17" s="14">
        <f t="shared" si="0"/>
        <v>1.6094379124341003</v>
      </c>
    </row>
    <row r="18" spans="1:3" x14ac:dyDescent="0.3">
      <c r="A18" s="23">
        <v>42675</v>
      </c>
      <c r="B18" s="5">
        <v>5.44</v>
      </c>
      <c r="C18" s="14">
        <f t="shared" si="0"/>
        <v>1.6937790608678513</v>
      </c>
    </row>
    <row r="19" spans="1:3" x14ac:dyDescent="0.3">
      <c r="A19" s="23">
        <v>42705</v>
      </c>
      <c r="B19" s="5">
        <v>5.35</v>
      </c>
      <c r="C19" s="14">
        <f t="shared" si="0"/>
        <v>1.6770965609079151</v>
      </c>
    </row>
    <row r="20" spans="1:3" x14ac:dyDescent="0.3">
      <c r="A20" s="23">
        <v>42736</v>
      </c>
      <c r="B20" s="5">
        <v>3.46</v>
      </c>
      <c r="C20" s="14">
        <f t="shared" si="0"/>
        <v>1.2412685890696329</v>
      </c>
    </row>
    <row r="21" spans="1:3" x14ac:dyDescent="0.3">
      <c r="A21" s="23">
        <v>42767</v>
      </c>
      <c r="B21" s="5">
        <v>3.7</v>
      </c>
      <c r="C21" s="14">
        <f t="shared" si="0"/>
        <v>1.3083328196501789</v>
      </c>
    </row>
    <row r="22" spans="1:3" x14ac:dyDescent="0.3">
      <c r="A22" s="23">
        <v>42795</v>
      </c>
      <c r="B22" s="5">
        <v>4.5999999999999996</v>
      </c>
      <c r="C22" s="14">
        <f t="shared" si="0"/>
        <v>1.5260563034950492</v>
      </c>
    </row>
    <row r="23" spans="1:3" x14ac:dyDescent="0.3">
      <c r="A23" s="23">
        <v>42826</v>
      </c>
      <c r="B23" s="5">
        <v>5.73</v>
      </c>
      <c r="C23" s="14">
        <f t="shared" si="0"/>
        <v>1.7457155307266483</v>
      </c>
    </row>
    <row r="24" spans="1:3" x14ac:dyDescent="0.3">
      <c r="A24" s="23">
        <v>42856</v>
      </c>
      <c r="B24" s="5">
        <v>5.83</v>
      </c>
      <c r="C24" s="14">
        <f t="shared" si="0"/>
        <v>1.7630170003624011</v>
      </c>
    </row>
    <row r="25" spans="1:3" x14ac:dyDescent="0.3">
      <c r="A25" s="23">
        <v>42887</v>
      </c>
      <c r="B25" s="5">
        <v>5.54</v>
      </c>
      <c r="C25" s="14">
        <f t="shared" si="0"/>
        <v>1.7119945007591924</v>
      </c>
    </row>
    <row r="26" spans="1:3" x14ac:dyDescent="0.3">
      <c r="A26" s="23">
        <v>42917</v>
      </c>
      <c r="B26" s="5">
        <v>5.29</v>
      </c>
      <c r="C26" s="14">
        <f t="shared" si="0"/>
        <v>1.665818245870208</v>
      </c>
    </row>
    <row r="27" spans="1:3" x14ac:dyDescent="0.3">
      <c r="A27" s="23">
        <v>42948</v>
      </c>
      <c r="B27" s="5">
        <v>5.08</v>
      </c>
      <c r="C27" s="14">
        <f t="shared" si="0"/>
        <v>1.6253112615903906</v>
      </c>
    </row>
    <row r="28" spans="1:3" x14ac:dyDescent="0.3">
      <c r="A28" s="23">
        <v>42979</v>
      </c>
      <c r="B28" s="5">
        <v>5.65</v>
      </c>
      <c r="C28" s="14">
        <f t="shared" si="0"/>
        <v>1.7316555451583497</v>
      </c>
    </row>
    <row r="29" spans="1:3" x14ac:dyDescent="0.3">
      <c r="A29" s="23">
        <v>43009</v>
      </c>
      <c r="B29" s="5">
        <v>5.83</v>
      </c>
      <c r="C29" s="14">
        <f t="shared" si="0"/>
        <v>1.7630170003624011</v>
      </c>
    </row>
    <row r="30" spans="1:3" x14ac:dyDescent="0.3">
      <c r="A30" s="23">
        <v>43040</v>
      </c>
      <c r="B30" s="5">
        <v>5.46</v>
      </c>
      <c r="C30" s="14">
        <f t="shared" si="0"/>
        <v>1.6974487897568136</v>
      </c>
    </row>
    <row r="31" spans="1:3" x14ac:dyDescent="0.3">
      <c r="A31" s="23">
        <v>43070</v>
      </c>
      <c r="B31" s="5">
        <v>5</v>
      </c>
      <c r="C31" s="14">
        <f t="shared" si="0"/>
        <v>1.6094379124341003</v>
      </c>
    </row>
    <row r="32" spans="1:3" x14ac:dyDescent="0.3">
      <c r="A32" s="23">
        <v>43101</v>
      </c>
      <c r="B32" s="5">
        <v>5.17</v>
      </c>
      <c r="C32" s="14">
        <f t="shared" si="0"/>
        <v>1.6428726885203377</v>
      </c>
    </row>
    <row r="33" spans="1:3" x14ac:dyDescent="0.3">
      <c r="A33" s="23">
        <v>43132</v>
      </c>
      <c r="B33" s="5">
        <v>5</v>
      </c>
      <c r="C33" s="14">
        <f t="shared" si="0"/>
        <v>1.6094379124341003</v>
      </c>
    </row>
    <row r="34" spans="1:3" x14ac:dyDescent="0.3">
      <c r="A34" s="23">
        <v>43160</v>
      </c>
      <c r="B34" s="5">
        <v>5</v>
      </c>
      <c r="C34" s="14">
        <f t="shared" si="0"/>
        <v>1.6094379124341003</v>
      </c>
    </row>
    <row r="35" spans="1:3" x14ac:dyDescent="0.3">
      <c r="A35" s="23">
        <v>43191</v>
      </c>
      <c r="B35" s="5">
        <v>5</v>
      </c>
      <c r="C35" s="14">
        <f t="shared" si="0"/>
        <v>1.6094379124341003</v>
      </c>
    </row>
    <row r="36" spans="1:3" x14ac:dyDescent="0.3">
      <c r="A36" s="23">
        <v>43221</v>
      </c>
      <c r="B36" s="5">
        <v>5.25</v>
      </c>
      <c r="C36" s="14">
        <f t="shared" si="0"/>
        <v>1.6582280766035324</v>
      </c>
    </row>
    <row r="37" spans="1:3" x14ac:dyDescent="0.3">
      <c r="A37" s="23">
        <v>43252</v>
      </c>
      <c r="B37" s="5">
        <v>5.69</v>
      </c>
      <c r="C37" s="14">
        <f t="shared" si="0"/>
        <v>1.7387102481382397</v>
      </c>
    </row>
    <row r="38" spans="1:3" x14ac:dyDescent="0.3">
      <c r="A38" s="23">
        <v>43282</v>
      </c>
      <c r="B38" s="5">
        <v>5</v>
      </c>
      <c r="C38" s="14">
        <f t="shared" si="0"/>
        <v>1.6094379124341003</v>
      </c>
    </row>
    <row r="39" spans="1:3" x14ac:dyDescent="0.3">
      <c r="A39" s="23">
        <v>43313</v>
      </c>
      <c r="B39" s="5">
        <v>5</v>
      </c>
      <c r="C39" s="14">
        <f t="shared" si="0"/>
        <v>1.6094379124341003</v>
      </c>
    </row>
    <row r="40" spans="1:3" x14ac:dyDescent="0.3">
      <c r="A40" s="23">
        <v>43344</v>
      </c>
      <c r="B40" s="5">
        <v>5</v>
      </c>
      <c r="C40" s="14">
        <f t="shared" si="0"/>
        <v>1.6094379124341003</v>
      </c>
    </row>
    <row r="41" spans="1:3" x14ac:dyDescent="0.3">
      <c r="A41" s="23">
        <v>43374</v>
      </c>
      <c r="B41" s="5">
        <v>5</v>
      </c>
      <c r="C41" s="14">
        <f t="shared" si="0"/>
        <v>1.6094379124341003</v>
      </c>
    </row>
    <row r="42" spans="1:3" x14ac:dyDescent="0.3">
      <c r="A42" s="23">
        <v>43405</v>
      </c>
      <c r="B42" s="5">
        <v>4.9000000000000004</v>
      </c>
      <c r="C42" s="14">
        <f t="shared" si="0"/>
        <v>1.589235205116581</v>
      </c>
    </row>
    <row r="43" spans="1:3" x14ac:dyDescent="0.3">
      <c r="A43" s="23">
        <v>43435</v>
      </c>
      <c r="B43" s="5">
        <v>5</v>
      </c>
      <c r="C43" s="14">
        <f t="shared" si="0"/>
        <v>1.6094379124341003</v>
      </c>
    </row>
    <row r="44" spans="1:3" x14ac:dyDescent="0.3">
      <c r="A44" s="23">
        <v>43466</v>
      </c>
      <c r="B44" s="5">
        <v>6.52</v>
      </c>
      <c r="C44" s="14">
        <f t="shared" si="0"/>
        <v>1.8748743759385615</v>
      </c>
    </row>
    <row r="45" spans="1:3" x14ac:dyDescent="0.3">
      <c r="A45" s="23">
        <v>43497</v>
      </c>
      <c r="B45" s="5">
        <v>6.67</v>
      </c>
      <c r="C45" s="14">
        <f t="shared" si="0"/>
        <v>1.8976198599275322</v>
      </c>
    </row>
    <row r="46" spans="1:3" x14ac:dyDescent="0.3">
      <c r="A46" s="23">
        <v>43525</v>
      </c>
      <c r="B46" s="5">
        <v>6.67</v>
      </c>
      <c r="C46" s="14">
        <f t="shared" si="0"/>
        <v>1.8976198599275322</v>
      </c>
    </row>
    <row r="47" spans="1:3" x14ac:dyDescent="0.3">
      <c r="A47" s="23">
        <v>43556</v>
      </c>
      <c r="B47" s="5">
        <v>6.67</v>
      </c>
      <c r="C47" s="14">
        <f t="shared" si="0"/>
        <v>1.8976198599275322</v>
      </c>
    </row>
    <row r="48" spans="1:3" x14ac:dyDescent="0.3">
      <c r="A48" s="23">
        <v>43586</v>
      </c>
      <c r="B48" s="5">
        <v>6.58</v>
      </c>
      <c r="C48" s="14">
        <f t="shared" si="0"/>
        <v>1.8840347453372259</v>
      </c>
    </row>
    <row r="49" spans="1:3" x14ac:dyDescent="0.3">
      <c r="A49" s="23">
        <v>43617</v>
      </c>
      <c r="B49" s="5">
        <v>5</v>
      </c>
      <c r="C49" s="14">
        <f t="shared" si="0"/>
        <v>1.6094379124341003</v>
      </c>
    </row>
    <row r="50" spans="1:3" x14ac:dyDescent="0.3">
      <c r="A50" s="23">
        <v>43647</v>
      </c>
      <c r="B50" s="5">
        <v>5.37</v>
      </c>
      <c r="C50" s="14">
        <f t="shared" si="0"/>
        <v>1.6808279085207734</v>
      </c>
    </row>
    <row r="51" spans="1:3" x14ac:dyDescent="0.3">
      <c r="A51" s="23">
        <v>43678</v>
      </c>
      <c r="B51" s="5">
        <v>6.67</v>
      </c>
      <c r="C51" s="14">
        <f t="shared" si="0"/>
        <v>1.8976198599275322</v>
      </c>
    </row>
    <row r="52" spans="1:3" x14ac:dyDescent="0.3">
      <c r="A52" s="23">
        <v>43709</v>
      </c>
      <c r="B52" s="5">
        <v>6.67</v>
      </c>
      <c r="C52" s="14">
        <f t="shared" si="0"/>
        <v>1.8976198599275322</v>
      </c>
    </row>
    <row r="53" spans="1:3" x14ac:dyDescent="0.3">
      <c r="A53" s="23">
        <v>43739</v>
      </c>
      <c r="B53" s="5">
        <v>7.5</v>
      </c>
      <c r="C53" s="14">
        <f t="shared" si="0"/>
        <v>2.0149030205422647</v>
      </c>
    </row>
    <row r="54" spans="1:3" x14ac:dyDescent="0.3">
      <c r="A54" s="23">
        <v>43770</v>
      </c>
      <c r="B54" s="5">
        <v>7.5</v>
      </c>
      <c r="C54" s="14">
        <f t="shared" si="0"/>
        <v>2.0149030205422647</v>
      </c>
    </row>
    <row r="55" spans="1:3" x14ac:dyDescent="0.3">
      <c r="A55" s="23">
        <v>43800</v>
      </c>
      <c r="B55" s="5">
        <v>7.5</v>
      </c>
      <c r="C55" s="14">
        <f t="shared" si="0"/>
        <v>2.0149030205422647</v>
      </c>
    </row>
    <row r="56" spans="1:3" x14ac:dyDescent="0.3">
      <c r="A56" s="23">
        <v>43831</v>
      </c>
      <c r="B56" s="5">
        <v>5</v>
      </c>
      <c r="C56" s="14">
        <f t="shared" si="0"/>
        <v>1.6094379124341003</v>
      </c>
    </row>
    <row r="57" spans="1:3" x14ac:dyDescent="0.3">
      <c r="A57" s="23">
        <v>43862</v>
      </c>
      <c r="B57" s="5">
        <v>5</v>
      </c>
      <c r="C57" s="14">
        <f t="shared" si="0"/>
        <v>1.6094379124341003</v>
      </c>
    </row>
    <row r="58" spans="1:3" x14ac:dyDescent="0.3">
      <c r="A58" s="23">
        <v>43891</v>
      </c>
      <c r="B58" s="5">
        <v>5</v>
      </c>
      <c r="C58" s="14">
        <f t="shared" si="0"/>
        <v>1.6094379124341003</v>
      </c>
    </row>
    <row r="59" spans="1:3" x14ac:dyDescent="0.3">
      <c r="A59" s="23">
        <v>43922</v>
      </c>
      <c r="B59" s="5">
        <v>9.75</v>
      </c>
      <c r="C59" s="14">
        <f t="shared" si="0"/>
        <v>2.2772672850097559</v>
      </c>
    </row>
    <row r="60" spans="1:3" x14ac:dyDescent="0.3">
      <c r="A60" s="23">
        <v>43952</v>
      </c>
      <c r="B60" s="5">
        <v>13.25</v>
      </c>
      <c r="C60" s="14">
        <f t="shared" si="0"/>
        <v>2.5839975524322312</v>
      </c>
    </row>
    <row r="61" spans="1:3" x14ac:dyDescent="0.3">
      <c r="A61" s="23">
        <v>43983</v>
      </c>
      <c r="B61" s="5">
        <v>15</v>
      </c>
      <c r="C61" s="14">
        <f t="shared" si="0"/>
        <v>2.7080502011022101</v>
      </c>
    </row>
    <row r="62" spans="1:3" x14ac:dyDescent="0.3">
      <c r="A62" s="23">
        <v>44013</v>
      </c>
      <c r="B62" s="5">
        <v>15</v>
      </c>
      <c r="C62" s="14">
        <f t="shared" si="0"/>
        <v>2.7080502011022101</v>
      </c>
    </row>
    <row r="63" spans="1:3" x14ac:dyDescent="0.3">
      <c r="A63" s="23">
        <v>44044</v>
      </c>
      <c r="B63" s="5">
        <v>15</v>
      </c>
      <c r="C63" s="14">
        <f t="shared" si="0"/>
        <v>2.7080502011022101</v>
      </c>
    </row>
    <row r="64" spans="1:3" x14ac:dyDescent="0.3">
      <c r="A64" s="23">
        <v>44075</v>
      </c>
      <c r="B64" s="5">
        <v>15</v>
      </c>
      <c r="C64" s="14">
        <f t="shared" si="0"/>
        <v>2.7080502011022101</v>
      </c>
    </row>
    <row r="65" spans="1:3" x14ac:dyDescent="0.3">
      <c r="A65" s="23">
        <v>44105</v>
      </c>
      <c r="B65" s="5">
        <v>15</v>
      </c>
      <c r="C65" s="14">
        <f t="shared" si="0"/>
        <v>2.7080502011022101</v>
      </c>
    </row>
    <row r="66" spans="1:3" x14ac:dyDescent="0.3">
      <c r="A66" s="23">
        <v>44136</v>
      </c>
      <c r="B66" s="5">
        <v>15</v>
      </c>
      <c r="C66" s="14">
        <f t="shared" si="0"/>
        <v>2.7080502011022101</v>
      </c>
    </row>
    <row r="67" spans="1:3" x14ac:dyDescent="0.3">
      <c r="A67" s="23">
        <v>44166</v>
      </c>
      <c r="B67" s="5">
        <v>15</v>
      </c>
      <c r="C67" s="14">
        <f t="shared" ref="C67" si="1">LN(B67)</f>
        <v>2.7080502011022101</v>
      </c>
    </row>
  </sheetData>
  <sheetProtection algorithmName="SHA-512" hashValue="jxGGj5EOSmeI5oxekP/d023Eobjdh/bnmDPRHxpG1UWfDTFUKPY53dJ+RD1gL7i4bholDzPyEoZLKC9M5XWxJA==" saltValue="mIOLNbOrOJJLhdLBz+t6fw==" spinCount="100000" sheet="1" formatCells="0" formatColumns="0" formatRows="0" insertColumns="0" insertRows="0" insertHyperlinks="0" deleteColumns="0" deleteRows="0" sort="0" autoFilter="0" pivotTables="0"/>
  <pageMargins left="0.511811024" right="0.511811024" top="0.78740157499999996" bottom="0.78740157499999996" header="0.31496062000000002" footer="0.31496062000000002"/>
  <drawing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655F3-05E1-4E47-88A5-537D2321702B}">
  <sheetPr>
    <tabColor rgb="FFFFFF00"/>
  </sheetPr>
  <dimension ref="A1:V69"/>
  <sheetViews>
    <sheetView tabSelected="1" workbookViewId="0">
      <pane xSplit="1" ySplit="1" topLeftCell="B2" activePane="bottomRight" state="frozen"/>
      <selection activeCell="L12" sqref="L12"/>
      <selection pane="topRight" activeCell="L12" sqref="L12"/>
      <selection pane="bottomLeft" activeCell="L12" sqref="L12"/>
      <selection pane="bottomRight" activeCell="L12" sqref="L12"/>
    </sheetView>
  </sheetViews>
  <sheetFormatPr defaultRowHeight="14.4" x14ac:dyDescent="0.3"/>
  <cols>
    <col min="1" max="1" width="8.88671875" style="11"/>
    <col min="2" max="2" width="11.21875" style="11" bestFit="1" customWidth="1"/>
    <col min="3" max="3" width="12.33203125" style="11" bestFit="1" customWidth="1"/>
    <col min="4" max="4" width="17.5546875" style="11" bestFit="1" customWidth="1"/>
    <col min="5" max="5" width="19.88671875" style="11" bestFit="1" customWidth="1"/>
    <col min="6" max="6" width="20.6640625" style="11" bestFit="1" customWidth="1"/>
    <col min="7" max="7" width="12.6640625" style="11" bestFit="1" customWidth="1"/>
    <col min="8" max="8" width="12.44140625" style="11" bestFit="1" customWidth="1"/>
    <col min="9" max="9" width="8.21875" style="11" bestFit="1" customWidth="1"/>
    <col min="10" max="10" width="13.6640625" style="11" bestFit="1" customWidth="1"/>
    <col min="12" max="12" width="30.109375" bestFit="1" customWidth="1"/>
    <col min="13" max="13" width="5" style="11" bestFit="1" customWidth="1"/>
    <col min="14" max="19" width="6.109375" style="11" bestFit="1" customWidth="1"/>
    <col min="20" max="20" width="13.33203125" style="11" bestFit="1" customWidth="1"/>
    <col min="21" max="21" width="12.33203125" style="11" bestFit="1" customWidth="1"/>
    <col min="22" max="22" width="8.88671875" style="11"/>
  </cols>
  <sheetData>
    <row r="1" spans="1:21" x14ac:dyDescent="0.3">
      <c r="A1" s="11" t="s">
        <v>0</v>
      </c>
      <c r="B1" s="11" t="s">
        <v>51</v>
      </c>
      <c r="C1" s="4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1" t="s">
        <v>8</v>
      </c>
      <c r="L1" s="8" t="s">
        <v>30</v>
      </c>
    </row>
    <row r="2" spans="1:21" x14ac:dyDescent="0.3">
      <c r="A2" s="23">
        <v>42186</v>
      </c>
      <c r="B2" s="14">
        <v>3.68</v>
      </c>
      <c r="F2" s="14">
        <f>U3</f>
        <v>-0.64791666666666625</v>
      </c>
      <c r="G2" s="14">
        <f>T3</f>
        <v>1.3939426897194238</v>
      </c>
      <c r="M2" s="11">
        <v>2015</v>
      </c>
      <c r="N2" s="11">
        <v>2016</v>
      </c>
      <c r="O2" s="11">
        <v>2017</v>
      </c>
      <c r="P2" s="11">
        <v>2018</v>
      </c>
      <c r="Q2" s="11">
        <v>2019</v>
      </c>
      <c r="R2" s="11">
        <v>2020</v>
      </c>
      <c r="S2" s="11" t="s">
        <v>31</v>
      </c>
      <c r="T2" s="11" t="s">
        <v>32</v>
      </c>
      <c r="U2" s="11" t="s">
        <v>33</v>
      </c>
    </row>
    <row r="3" spans="1:21" x14ac:dyDescent="0.3">
      <c r="A3" s="23">
        <v>42217</v>
      </c>
      <c r="B3" s="14">
        <v>4</v>
      </c>
      <c r="F3" s="14">
        <f t="shared" ref="F3:F13" si="0">U4</f>
        <v>-0.57083333333333286</v>
      </c>
      <c r="G3" s="14">
        <f t="shared" ref="G3:G13" si="1">T4</f>
        <v>1.6498118074495651</v>
      </c>
      <c r="L3" s="7" t="s">
        <v>18</v>
      </c>
      <c r="N3" s="14">
        <f>E8</f>
        <v>-0.47249999999999925</v>
      </c>
      <c r="O3" s="14">
        <f>E20</f>
        <v>-1.4895833333333339</v>
      </c>
      <c r="P3" s="14">
        <f>E32</f>
        <v>-0.10291666666666632</v>
      </c>
      <c r="Q3" s="14">
        <f>E44</f>
        <v>0.83708333333333229</v>
      </c>
      <c r="R3" s="14">
        <f>E56</f>
        <v>-3.2520833333333332</v>
      </c>
      <c r="S3" s="14">
        <f>MEDIAN(N3:R3)</f>
        <v>-0.47249999999999925</v>
      </c>
      <c r="T3" s="14">
        <f>_xlfn.STDEV.P(N3:R3)</f>
        <v>1.3939426897194238</v>
      </c>
      <c r="U3" s="14">
        <f>S3-($S$15)</f>
        <v>-0.64791666666666625</v>
      </c>
    </row>
    <row r="4" spans="1:21" x14ac:dyDescent="0.3">
      <c r="A4" s="23">
        <v>42248</v>
      </c>
      <c r="B4" s="14">
        <v>4.17</v>
      </c>
      <c r="F4" s="14">
        <f t="shared" si="0"/>
        <v>-0.57041666666666657</v>
      </c>
      <c r="G4" s="14">
        <f t="shared" si="1"/>
        <v>1.9006478902673636</v>
      </c>
      <c r="L4" s="7" t="s">
        <v>19</v>
      </c>
      <c r="N4" s="14">
        <f t="shared" ref="N4:N14" si="2">E9</f>
        <v>-0.39541666666666586</v>
      </c>
      <c r="O4" s="14">
        <f t="shared" ref="O4:O14" si="3">E21</f>
        <v>-1.2687499999999989</v>
      </c>
      <c r="P4" s="14">
        <f t="shared" ref="P4:P14" si="4">E33</f>
        <v>-0.2574999999999994</v>
      </c>
      <c r="Q4" s="14">
        <f t="shared" ref="Q4:Q13" si="5">E45</f>
        <v>0.90208333333333446</v>
      </c>
      <c r="R4" s="14">
        <f t="shared" ref="R4:R14" si="6">E57</f>
        <v>-4.0004166666666663</v>
      </c>
      <c r="S4" s="14">
        <f t="shared" ref="S4:S14" si="7">MEDIAN(N4:R4)</f>
        <v>-0.39541666666666586</v>
      </c>
      <c r="T4" s="14">
        <f t="shared" ref="T4:T14" si="8">_xlfn.STDEV.P(N4:R4)</f>
        <v>1.6498118074495651</v>
      </c>
      <c r="U4" s="14">
        <f t="shared" ref="U4:U14" si="9">S4-($S$15)</f>
        <v>-0.57083333333333286</v>
      </c>
    </row>
    <row r="5" spans="1:21" x14ac:dyDescent="0.3">
      <c r="A5" s="23">
        <v>42278</v>
      </c>
      <c r="B5" s="14">
        <v>4.08</v>
      </c>
      <c r="F5" s="14">
        <f t="shared" si="0"/>
        <v>0.14958333333333407</v>
      </c>
      <c r="G5" s="14">
        <f t="shared" si="1"/>
        <v>0.47564813967656594</v>
      </c>
      <c r="L5" s="7" t="s">
        <v>20</v>
      </c>
      <c r="N5" s="14">
        <f t="shared" si="2"/>
        <v>-0.39499999999999957</v>
      </c>
      <c r="O5" s="14">
        <f t="shared" si="3"/>
        <v>-0.4158333333333335</v>
      </c>
      <c r="P5" s="14">
        <f t="shared" si="4"/>
        <v>-0.22708333333333286</v>
      </c>
      <c r="Q5" s="14">
        <f t="shared" si="5"/>
        <v>0.76291666666666735</v>
      </c>
      <c r="R5" s="14">
        <f t="shared" si="6"/>
        <v>-4.694583333333334</v>
      </c>
      <c r="S5" s="14">
        <f t="shared" si="7"/>
        <v>-0.39499999999999957</v>
      </c>
      <c r="T5" s="14">
        <f t="shared" si="8"/>
        <v>1.9006478902673636</v>
      </c>
      <c r="U5" s="14">
        <f t="shared" si="9"/>
        <v>-0.57041666666666657</v>
      </c>
    </row>
    <row r="6" spans="1:21" x14ac:dyDescent="0.3">
      <c r="A6" s="23">
        <v>42309</v>
      </c>
      <c r="B6" s="14">
        <v>3.55</v>
      </c>
      <c r="F6" s="14">
        <f t="shared" si="0"/>
        <v>0.5287500000000005</v>
      </c>
      <c r="G6" s="14">
        <f t="shared" si="1"/>
        <v>0.85104158404732366</v>
      </c>
      <c r="L6" s="7" t="s">
        <v>21</v>
      </c>
      <c r="N6" s="14">
        <f t="shared" si="2"/>
        <v>0.32500000000000107</v>
      </c>
      <c r="O6" s="14">
        <f t="shared" si="3"/>
        <v>0.63958333333333428</v>
      </c>
      <c r="P6" s="14">
        <f t="shared" si="4"/>
        <v>-0.16541666666666632</v>
      </c>
      <c r="Q6" s="14">
        <f t="shared" si="5"/>
        <v>0.58916666666666728</v>
      </c>
      <c r="R6" s="14">
        <f t="shared" si="6"/>
        <v>-0.60416666666666607</v>
      </c>
      <c r="S6" s="14">
        <f t="shared" si="7"/>
        <v>0.32500000000000107</v>
      </c>
      <c r="T6" s="14">
        <f t="shared" si="8"/>
        <v>0.47564813967656594</v>
      </c>
      <c r="U6" s="14">
        <f t="shared" si="9"/>
        <v>0.14958333333333407</v>
      </c>
    </row>
    <row r="7" spans="1:21" x14ac:dyDescent="0.3">
      <c r="A7" s="23">
        <v>42339</v>
      </c>
      <c r="B7" s="14">
        <v>3.23</v>
      </c>
      <c r="F7" s="14">
        <f t="shared" si="0"/>
        <v>0.43041666666666689</v>
      </c>
      <c r="G7" s="14">
        <f t="shared" si="1"/>
        <v>1.5755762702368086</v>
      </c>
      <c r="L7" s="7" t="s">
        <v>22</v>
      </c>
      <c r="N7" s="14">
        <f t="shared" si="2"/>
        <v>1.8279166666666677</v>
      </c>
      <c r="O7" s="14">
        <f t="shared" si="3"/>
        <v>0.7041666666666675</v>
      </c>
      <c r="P7" s="14">
        <f t="shared" si="4"/>
        <v>0.14250000000000007</v>
      </c>
      <c r="Q7" s="14">
        <f t="shared" si="5"/>
        <v>0.28666666666666707</v>
      </c>
      <c r="R7" s="14">
        <f t="shared" si="6"/>
        <v>2.2708333333333339</v>
      </c>
      <c r="S7" s="14">
        <f t="shared" si="7"/>
        <v>0.7041666666666675</v>
      </c>
      <c r="T7" s="14">
        <f t="shared" si="8"/>
        <v>0.85104158404732366</v>
      </c>
      <c r="U7" s="14">
        <f t="shared" si="9"/>
        <v>0.5287500000000005</v>
      </c>
    </row>
    <row r="8" spans="1:21" x14ac:dyDescent="0.3">
      <c r="A8" s="23">
        <v>42370</v>
      </c>
      <c r="B8" s="14">
        <v>3.99</v>
      </c>
      <c r="C8" s="14">
        <f>(1/12)*(0.5*B2+B3+B4+B5+B6+B7+B8+B9+B10+B11+B12+B13+0.5*B14)</f>
        <v>4.4624999999999995</v>
      </c>
      <c r="D8" s="14">
        <f>LN(B8)</f>
        <v>1.3837912309017721</v>
      </c>
      <c r="E8" s="14">
        <f>B8-C8</f>
        <v>-0.47249999999999925</v>
      </c>
      <c r="F8" s="14">
        <f t="shared" si="0"/>
        <v>-0.20083333333333275</v>
      </c>
      <c r="G8" s="14">
        <f t="shared" si="1"/>
        <v>1.4795349935149116</v>
      </c>
      <c r="I8" s="14">
        <f>C8+F8</f>
        <v>4.2616666666666667</v>
      </c>
      <c r="J8" s="14"/>
      <c r="L8" s="7" t="s">
        <v>23</v>
      </c>
      <c r="N8" s="14">
        <f t="shared" si="2"/>
        <v>1.2308333333333348</v>
      </c>
      <c r="O8" s="14">
        <f t="shared" si="3"/>
        <v>0.42791666666666739</v>
      </c>
      <c r="P8" s="14">
        <f t="shared" si="4"/>
        <v>0.60583333333333389</v>
      </c>
      <c r="Q8" s="14">
        <f t="shared" si="5"/>
        <v>-1.5058333333333325</v>
      </c>
      <c r="R8" s="14">
        <f t="shared" si="6"/>
        <v>3.3958333333333339</v>
      </c>
      <c r="S8" s="14">
        <f t="shared" si="7"/>
        <v>0.60583333333333389</v>
      </c>
      <c r="T8" s="14">
        <f t="shared" si="8"/>
        <v>1.5755762702368086</v>
      </c>
      <c r="U8" s="14">
        <f t="shared" si="9"/>
        <v>0.43041666666666689</v>
      </c>
    </row>
    <row r="9" spans="1:21" x14ac:dyDescent="0.3">
      <c r="A9" s="23">
        <v>42401</v>
      </c>
      <c r="B9" s="14">
        <v>4.16</v>
      </c>
      <c r="C9" s="14">
        <f t="shared" ref="C9:C61" si="10">(1/12)*(0.5*B3+B4+B5+B6+B7+B8+B9+B10+B11+B12+B13+B14+0.5*B15)</f>
        <v>4.555416666666666</v>
      </c>
      <c r="D9" s="14">
        <f t="shared" ref="D9:D67" si="11">LN(B9)</f>
        <v>1.4255150742731719</v>
      </c>
      <c r="E9" s="14">
        <f t="shared" ref="E9:E67" si="12">B9-C9</f>
        <v>-0.39541666666666586</v>
      </c>
      <c r="F9" s="14">
        <f t="shared" si="0"/>
        <v>-0.24958333333333371</v>
      </c>
      <c r="G9" s="14">
        <f t="shared" si="1"/>
        <v>1.2533941327292575</v>
      </c>
      <c r="I9" s="14">
        <f t="shared" ref="I9:I67" si="13">C9+F9</f>
        <v>4.3058333333333323</v>
      </c>
      <c r="L9" s="7" t="s">
        <v>24</v>
      </c>
      <c r="N9" s="14">
        <f t="shared" si="2"/>
        <v>-2.5416666666665755E-2</v>
      </c>
      <c r="O9" s="14">
        <f t="shared" si="3"/>
        <v>0.12125000000000075</v>
      </c>
      <c r="P9" s="14">
        <f t="shared" si="4"/>
        <v>-0.14041666666666686</v>
      </c>
      <c r="Q9" s="14">
        <f t="shared" si="5"/>
        <v>-1.1766666666666667</v>
      </c>
      <c r="R9" s="14">
        <f t="shared" si="6"/>
        <v>3.2122102471962037</v>
      </c>
      <c r="S9" s="14">
        <f t="shared" si="7"/>
        <v>-2.5416666666665755E-2</v>
      </c>
      <c r="T9" s="14">
        <f t="shared" si="8"/>
        <v>1.4795349935149116</v>
      </c>
      <c r="U9" s="14">
        <f t="shared" si="9"/>
        <v>-0.20083333333333275</v>
      </c>
    </row>
    <row r="10" spans="1:21" x14ac:dyDescent="0.3">
      <c r="A10" s="23">
        <v>42430</v>
      </c>
      <c r="B10" s="14">
        <v>4.22</v>
      </c>
      <c r="C10" s="14">
        <f t="shared" si="10"/>
        <v>4.6149999999999993</v>
      </c>
      <c r="D10" s="14">
        <f t="shared" si="11"/>
        <v>1.4398351280479205</v>
      </c>
      <c r="E10" s="14">
        <f t="shared" si="12"/>
        <v>-0.39499999999999957</v>
      </c>
      <c r="F10" s="14">
        <f t="shared" si="0"/>
        <v>0.10958333333333403</v>
      </c>
      <c r="G10" s="14">
        <f t="shared" si="1"/>
        <v>1.1781059638671494</v>
      </c>
      <c r="I10" s="14">
        <f t="shared" si="13"/>
        <v>4.7245833333333334</v>
      </c>
      <c r="L10" s="7" t="s">
        <v>25</v>
      </c>
      <c r="N10" s="14">
        <f t="shared" si="2"/>
        <v>-7.4166666666666714E-2</v>
      </c>
      <c r="O10" s="14">
        <f t="shared" si="3"/>
        <v>-0.21416666666666551</v>
      </c>
      <c r="P10" s="14">
        <f t="shared" si="4"/>
        <v>-0.26624999999999943</v>
      </c>
      <c r="Q10" s="14">
        <f t="shared" si="5"/>
        <v>0.25624999999999964</v>
      </c>
      <c r="R10" s="14">
        <f t="shared" si="6"/>
        <v>3.0256815290795398</v>
      </c>
      <c r="S10" s="14">
        <f t="shared" si="7"/>
        <v>-7.4166666666666714E-2</v>
      </c>
      <c r="T10" s="14">
        <f t="shared" si="8"/>
        <v>1.2533941327292575</v>
      </c>
      <c r="U10" s="14">
        <f t="shared" si="9"/>
        <v>-0.24958333333333371</v>
      </c>
    </row>
    <row r="11" spans="1:21" x14ac:dyDescent="0.3">
      <c r="A11" s="23">
        <v>42461</v>
      </c>
      <c r="B11" s="14">
        <v>5</v>
      </c>
      <c r="C11" s="14">
        <f t="shared" si="10"/>
        <v>4.6749999999999989</v>
      </c>
      <c r="D11" s="14">
        <f t="shared" si="11"/>
        <v>1.6094379124341003</v>
      </c>
      <c r="E11" s="14">
        <f t="shared" si="12"/>
        <v>0.32500000000000107</v>
      </c>
      <c r="F11" s="14">
        <f t="shared" si="0"/>
        <v>0.30333333333333279</v>
      </c>
      <c r="G11" s="14">
        <f t="shared" si="1"/>
        <v>1.1057093378105585</v>
      </c>
      <c r="I11" s="14">
        <f t="shared" si="13"/>
        <v>4.9783333333333317</v>
      </c>
      <c r="L11" s="7" t="s">
        <v>26</v>
      </c>
      <c r="N11" s="14">
        <f t="shared" si="2"/>
        <v>-0.29083333333333261</v>
      </c>
      <c r="O11" s="14">
        <f t="shared" si="3"/>
        <v>0.28500000000000103</v>
      </c>
      <c r="P11" s="14">
        <f t="shared" si="4"/>
        <v>-0.40541666666666565</v>
      </c>
      <c r="Q11" s="14">
        <f t="shared" si="5"/>
        <v>0.39541666666666675</v>
      </c>
      <c r="R11" s="14">
        <f t="shared" si="6"/>
        <v>2.8362012005751875</v>
      </c>
      <c r="S11" s="14">
        <f t="shared" si="7"/>
        <v>0.28500000000000103</v>
      </c>
      <c r="T11" s="14">
        <f t="shared" si="8"/>
        <v>1.1781059638671494</v>
      </c>
      <c r="U11" s="14">
        <f t="shared" si="9"/>
        <v>0.10958333333333403</v>
      </c>
    </row>
    <row r="12" spans="1:21" x14ac:dyDescent="0.3">
      <c r="A12" s="23">
        <v>42491</v>
      </c>
      <c r="B12" s="14">
        <v>6.62</v>
      </c>
      <c r="C12" s="14">
        <f t="shared" si="10"/>
        <v>4.7920833333333324</v>
      </c>
      <c r="D12" s="14">
        <f t="shared" si="11"/>
        <v>1.8900953699489169</v>
      </c>
      <c r="E12" s="14">
        <f t="shared" si="12"/>
        <v>1.8279166666666677</v>
      </c>
      <c r="F12" s="14">
        <f t="shared" si="0"/>
        <v>0.23999999999999932</v>
      </c>
      <c r="G12" s="14">
        <f t="shared" si="1"/>
        <v>1.0528071012387115</v>
      </c>
      <c r="I12" s="14">
        <f t="shared" si="13"/>
        <v>5.0320833333333317</v>
      </c>
      <c r="L12" s="7" t="s">
        <v>27</v>
      </c>
      <c r="N12" s="14">
        <f t="shared" si="2"/>
        <v>-2.708333333333357E-2</v>
      </c>
      <c r="O12" s="14">
        <f t="shared" si="3"/>
        <v>0.47874999999999979</v>
      </c>
      <c r="P12" s="14">
        <f t="shared" si="4"/>
        <v>-0.54458333333333275</v>
      </c>
      <c r="Q12" s="14">
        <f t="shared" si="5"/>
        <v>1.166666666666667</v>
      </c>
      <c r="R12" s="14">
        <f t="shared" si="6"/>
        <v>2.6437225557176074</v>
      </c>
      <c r="S12" s="14">
        <f t="shared" si="7"/>
        <v>0.47874999999999979</v>
      </c>
      <c r="T12" s="14">
        <f t="shared" si="8"/>
        <v>1.1057093378105585</v>
      </c>
      <c r="U12" s="14">
        <f t="shared" si="9"/>
        <v>0.30333333333333279</v>
      </c>
    </row>
    <row r="13" spans="1:21" x14ac:dyDescent="0.3">
      <c r="A13" s="23">
        <v>42522</v>
      </c>
      <c r="B13" s="14">
        <v>6.19</v>
      </c>
      <c r="C13" s="14">
        <f t="shared" si="10"/>
        <v>4.9591666666666656</v>
      </c>
      <c r="D13" s="14">
        <f t="shared" si="11"/>
        <v>1.8229350866965048</v>
      </c>
      <c r="E13" s="14">
        <f t="shared" si="12"/>
        <v>1.2308333333333348</v>
      </c>
      <c r="F13" s="14">
        <f t="shared" si="0"/>
        <v>-0.10958333333333403</v>
      </c>
      <c r="G13" s="14">
        <f t="shared" si="1"/>
        <v>1.0178661192303624</v>
      </c>
      <c r="I13" s="14">
        <f t="shared" si="13"/>
        <v>4.8495833333333316</v>
      </c>
      <c r="L13" s="7" t="s">
        <v>28</v>
      </c>
      <c r="N13" s="14">
        <f t="shared" si="2"/>
        <v>0.41541666666666632</v>
      </c>
      <c r="O13" s="14">
        <f t="shared" si="3"/>
        <v>0.16333333333333311</v>
      </c>
      <c r="P13" s="14">
        <f t="shared" si="4"/>
        <v>-0.76958333333333329</v>
      </c>
      <c r="Q13" s="14">
        <f t="shared" si="5"/>
        <v>0.76041666666666696</v>
      </c>
      <c r="R13" s="14">
        <f t="shared" si="6"/>
        <v>2.4481981494710805</v>
      </c>
      <c r="S13" s="14">
        <f t="shared" si="7"/>
        <v>0.41541666666666632</v>
      </c>
      <c r="T13" s="14">
        <f t="shared" si="8"/>
        <v>1.0528071012387115</v>
      </c>
      <c r="U13" s="14">
        <f t="shared" si="9"/>
        <v>0.23999999999999932</v>
      </c>
    </row>
    <row r="14" spans="1:21" x14ac:dyDescent="0.3">
      <c r="A14" s="23">
        <v>42552</v>
      </c>
      <c r="B14" s="14">
        <v>5</v>
      </c>
      <c r="C14" s="14">
        <f t="shared" si="10"/>
        <v>5.0254166666666658</v>
      </c>
      <c r="D14" s="14">
        <f t="shared" si="11"/>
        <v>1.6094379124341003</v>
      </c>
      <c r="E14" s="14">
        <f t="shared" si="12"/>
        <v>-2.5416666666665755E-2</v>
      </c>
      <c r="F14" s="14">
        <f>U3</f>
        <v>-0.64791666666666625</v>
      </c>
      <c r="G14" s="14">
        <f>T3</f>
        <v>1.3939426897194238</v>
      </c>
      <c r="I14" s="14">
        <f t="shared" si="13"/>
        <v>4.3774999999999995</v>
      </c>
      <c r="L14" s="7" t="s">
        <v>29</v>
      </c>
      <c r="N14" s="14">
        <f t="shared" si="2"/>
        <v>0.38541666666666607</v>
      </c>
      <c r="O14" s="14">
        <f t="shared" si="3"/>
        <v>-0.27874999999999961</v>
      </c>
      <c r="P14" s="14">
        <f t="shared" si="4"/>
        <v>-0.69625000000000004</v>
      </c>
      <c r="Q14" s="14">
        <f>E55</f>
        <v>6.5833333333332966E-2</v>
      </c>
      <c r="R14" s="14">
        <f t="shared" si="6"/>
        <v>2.249579786034742</v>
      </c>
      <c r="S14" s="14">
        <f t="shared" si="7"/>
        <v>6.5833333333332966E-2</v>
      </c>
      <c r="T14" s="14">
        <f t="shared" si="8"/>
        <v>1.0178661192303624</v>
      </c>
      <c r="U14" s="14">
        <f t="shared" si="9"/>
        <v>-0.10958333333333403</v>
      </c>
    </row>
    <row r="15" spans="1:21" x14ac:dyDescent="0.3">
      <c r="A15" s="23">
        <v>42583</v>
      </c>
      <c r="B15" s="14">
        <v>4.91</v>
      </c>
      <c r="C15" s="14">
        <f t="shared" si="10"/>
        <v>4.9841666666666669</v>
      </c>
      <c r="D15" s="14">
        <f t="shared" si="11"/>
        <v>1.5912739418064292</v>
      </c>
      <c r="E15" s="14">
        <f t="shared" si="12"/>
        <v>-7.4166666666666714E-2</v>
      </c>
      <c r="F15" s="14">
        <f t="shared" ref="F15:F25" si="14">U4</f>
        <v>-0.57083333333333286</v>
      </c>
      <c r="G15" s="14">
        <f t="shared" ref="G15:G24" si="15">T4</f>
        <v>1.6498118074495651</v>
      </c>
      <c r="I15" s="14">
        <f t="shared" si="13"/>
        <v>4.413333333333334</v>
      </c>
      <c r="R15" s="14"/>
      <c r="S15" s="21">
        <f>MEDIAN(S3:S14)</f>
        <v>0.175416666666667</v>
      </c>
      <c r="T15" s="14"/>
      <c r="U15" s="14"/>
    </row>
    <row r="16" spans="1:21" x14ac:dyDescent="0.3">
      <c r="A16" s="23">
        <v>42614</v>
      </c>
      <c r="B16" s="14">
        <v>4.6900000000000004</v>
      </c>
      <c r="C16" s="14">
        <f t="shared" si="10"/>
        <v>4.980833333333333</v>
      </c>
      <c r="D16" s="14">
        <f t="shared" si="11"/>
        <v>1.545432582458188</v>
      </c>
      <c r="E16" s="14">
        <f t="shared" si="12"/>
        <v>-0.29083333333333261</v>
      </c>
      <c r="F16" s="14">
        <f t="shared" si="14"/>
        <v>-0.57041666666666657</v>
      </c>
      <c r="G16" s="14">
        <f t="shared" si="15"/>
        <v>1.9006478902673636</v>
      </c>
      <c r="I16" s="14">
        <f t="shared" si="13"/>
        <v>4.4104166666666664</v>
      </c>
    </row>
    <row r="17" spans="1:9" x14ac:dyDescent="0.3">
      <c r="A17" s="23">
        <v>42644</v>
      </c>
      <c r="B17" s="14">
        <v>5</v>
      </c>
      <c r="C17" s="14">
        <f t="shared" si="10"/>
        <v>5.0270833333333336</v>
      </c>
      <c r="D17" s="14">
        <f t="shared" si="11"/>
        <v>1.6094379124341003</v>
      </c>
      <c r="E17" s="14">
        <f t="shared" si="12"/>
        <v>-2.708333333333357E-2</v>
      </c>
      <c r="F17" s="14">
        <f t="shared" si="14"/>
        <v>0.14958333333333407</v>
      </c>
      <c r="G17" s="14">
        <f t="shared" si="15"/>
        <v>0.47564813967656594</v>
      </c>
      <c r="I17" s="14">
        <f t="shared" si="13"/>
        <v>5.1766666666666676</v>
      </c>
    </row>
    <row r="18" spans="1:9" x14ac:dyDescent="0.3">
      <c r="A18" s="23">
        <v>42675</v>
      </c>
      <c r="B18" s="14">
        <v>5.44</v>
      </c>
      <c r="C18" s="14">
        <f t="shared" si="10"/>
        <v>5.0245833333333341</v>
      </c>
      <c r="D18" s="14">
        <f t="shared" si="11"/>
        <v>1.6937790608678513</v>
      </c>
      <c r="E18" s="14">
        <f t="shared" si="12"/>
        <v>0.41541666666666632</v>
      </c>
      <c r="F18" s="14">
        <f t="shared" si="14"/>
        <v>0.5287500000000005</v>
      </c>
      <c r="G18" s="14">
        <f t="shared" si="15"/>
        <v>0.85104158404732366</v>
      </c>
      <c r="I18" s="14">
        <f t="shared" si="13"/>
        <v>5.5533333333333346</v>
      </c>
    </row>
    <row r="19" spans="1:9" x14ac:dyDescent="0.3">
      <c r="A19" s="23">
        <v>42705</v>
      </c>
      <c r="B19" s="14">
        <v>5.35</v>
      </c>
      <c r="C19" s="14">
        <f t="shared" si="10"/>
        <v>4.9645833333333336</v>
      </c>
      <c r="D19" s="14">
        <f t="shared" si="11"/>
        <v>1.6770965609079151</v>
      </c>
      <c r="E19" s="14">
        <f t="shared" si="12"/>
        <v>0.38541666666666607</v>
      </c>
      <c r="F19" s="14">
        <f t="shared" si="14"/>
        <v>0.43041666666666689</v>
      </c>
      <c r="G19" s="14">
        <f t="shared" si="15"/>
        <v>1.5755762702368086</v>
      </c>
      <c r="I19" s="14">
        <f t="shared" si="13"/>
        <v>5.3950000000000005</v>
      </c>
    </row>
    <row r="20" spans="1:9" x14ac:dyDescent="0.3">
      <c r="A20" s="23">
        <v>42736</v>
      </c>
      <c r="B20" s="14">
        <v>3.46</v>
      </c>
      <c r="C20" s="14">
        <f t="shared" si="10"/>
        <v>4.9495833333333339</v>
      </c>
      <c r="D20" s="14">
        <f t="shared" si="11"/>
        <v>1.2412685890696329</v>
      </c>
      <c r="E20" s="14">
        <f t="shared" si="12"/>
        <v>-1.4895833333333339</v>
      </c>
      <c r="F20" s="14">
        <f t="shared" si="14"/>
        <v>-0.20083333333333275</v>
      </c>
      <c r="G20" s="14">
        <f t="shared" si="15"/>
        <v>1.4795349935149116</v>
      </c>
      <c r="I20" s="14">
        <f t="shared" si="13"/>
        <v>4.7487500000000011</v>
      </c>
    </row>
    <row r="21" spans="1:9" x14ac:dyDescent="0.3">
      <c r="A21" s="23">
        <v>42767</v>
      </c>
      <c r="B21" s="14">
        <v>3.7</v>
      </c>
      <c r="C21" s="14">
        <f t="shared" si="10"/>
        <v>4.9687499999999991</v>
      </c>
      <c r="D21" s="14">
        <f t="shared" si="11"/>
        <v>1.3083328196501789</v>
      </c>
      <c r="E21" s="14">
        <f t="shared" si="12"/>
        <v>-1.2687499999999989</v>
      </c>
      <c r="F21" s="14">
        <f t="shared" si="14"/>
        <v>-0.24958333333333371</v>
      </c>
      <c r="G21" s="14">
        <f t="shared" si="15"/>
        <v>1.2533941327292575</v>
      </c>
      <c r="I21" s="14">
        <f t="shared" si="13"/>
        <v>4.7191666666666654</v>
      </c>
    </row>
    <row r="22" spans="1:9" x14ac:dyDescent="0.3">
      <c r="A22" s="23">
        <v>42795</v>
      </c>
      <c r="B22" s="14">
        <v>4.5999999999999996</v>
      </c>
      <c r="C22" s="14">
        <f t="shared" si="10"/>
        <v>5.0158333333333331</v>
      </c>
      <c r="D22" s="14">
        <f t="shared" si="11"/>
        <v>1.5260563034950492</v>
      </c>
      <c r="E22" s="14">
        <f t="shared" si="12"/>
        <v>-0.4158333333333335</v>
      </c>
      <c r="F22" s="14">
        <f t="shared" si="14"/>
        <v>0.10958333333333403</v>
      </c>
      <c r="G22" s="14">
        <f t="shared" si="15"/>
        <v>1.1781059638671494</v>
      </c>
      <c r="I22" s="14">
        <f t="shared" si="13"/>
        <v>5.1254166666666672</v>
      </c>
    </row>
    <row r="23" spans="1:9" x14ac:dyDescent="0.3">
      <c r="A23" s="23">
        <v>42826</v>
      </c>
      <c r="B23" s="14">
        <v>5.73</v>
      </c>
      <c r="C23" s="14">
        <f t="shared" si="10"/>
        <v>5.0904166666666661</v>
      </c>
      <c r="D23" s="14">
        <f t="shared" si="11"/>
        <v>1.7457155307266483</v>
      </c>
      <c r="E23" s="14">
        <f t="shared" si="12"/>
        <v>0.63958333333333428</v>
      </c>
      <c r="F23" s="14">
        <f t="shared" si="14"/>
        <v>0.30333333333333279</v>
      </c>
      <c r="G23" s="14">
        <f t="shared" si="15"/>
        <v>1.1057093378105585</v>
      </c>
      <c r="I23" s="14">
        <f t="shared" si="13"/>
        <v>5.3937499999999989</v>
      </c>
    </row>
    <row r="24" spans="1:9" x14ac:dyDescent="0.3">
      <c r="A24" s="23">
        <v>42856</v>
      </c>
      <c r="B24" s="14">
        <v>5.83</v>
      </c>
      <c r="C24" s="14">
        <f t="shared" si="10"/>
        <v>5.1258333333333326</v>
      </c>
      <c r="D24" s="14">
        <f t="shared" si="11"/>
        <v>1.7630170003624011</v>
      </c>
      <c r="E24" s="14">
        <f t="shared" si="12"/>
        <v>0.7041666666666675</v>
      </c>
      <c r="F24" s="14">
        <f t="shared" si="14"/>
        <v>0.23999999999999932</v>
      </c>
      <c r="G24" s="14">
        <f t="shared" si="15"/>
        <v>1.0528071012387115</v>
      </c>
      <c r="I24" s="14">
        <f t="shared" si="13"/>
        <v>5.3658333333333319</v>
      </c>
    </row>
    <row r="25" spans="1:9" x14ac:dyDescent="0.3">
      <c r="A25" s="23">
        <v>42887</v>
      </c>
      <c r="B25" s="14">
        <v>5.54</v>
      </c>
      <c r="C25" s="14">
        <f t="shared" si="10"/>
        <v>5.1120833333333326</v>
      </c>
      <c r="D25" s="14">
        <f t="shared" si="11"/>
        <v>1.7119945007591924</v>
      </c>
      <c r="E25" s="14">
        <f t="shared" si="12"/>
        <v>0.42791666666666739</v>
      </c>
      <c r="F25" s="14">
        <f t="shared" si="14"/>
        <v>-0.10958333333333403</v>
      </c>
      <c r="G25" s="14">
        <f>T14</f>
        <v>1.0178661192303624</v>
      </c>
      <c r="I25" s="14">
        <f t="shared" si="13"/>
        <v>5.0024999999999986</v>
      </c>
    </row>
    <row r="26" spans="1:9" x14ac:dyDescent="0.3">
      <c r="A26" s="23">
        <v>42917</v>
      </c>
      <c r="B26" s="14">
        <v>5.29</v>
      </c>
      <c r="C26" s="14">
        <f t="shared" si="10"/>
        <v>5.1687499999999993</v>
      </c>
      <c r="D26" s="14">
        <f t="shared" si="11"/>
        <v>1.665818245870208</v>
      </c>
      <c r="E26" s="14">
        <f t="shared" si="12"/>
        <v>0.12125000000000075</v>
      </c>
      <c r="F26" s="14">
        <f>U3</f>
        <v>-0.64791666666666625</v>
      </c>
      <c r="G26" s="14">
        <f>T3</f>
        <v>1.3939426897194238</v>
      </c>
      <c r="I26" s="14">
        <f t="shared" si="13"/>
        <v>4.520833333333333</v>
      </c>
    </row>
    <row r="27" spans="1:9" x14ac:dyDescent="0.3">
      <c r="A27" s="23">
        <v>42948</v>
      </c>
      <c r="B27" s="14">
        <v>5.08</v>
      </c>
      <c r="C27" s="14">
        <f t="shared" si="10"/>
        <v>5.2941666666666656</v>
      </c>
      <c r="D27" s="14">
        <f t="shared" si="11"/>
        <v>1.6253112615903906</v>
      </c>
      <c r="E27" s="14">
        <f t="shared" si="12"/>
        <v>-0.21416666666666551</v>
      </c>
      <c r="F27" s="14">
        <f t="shared" ref="F27:F37" si="16">U4</f>
        <v>-0.57083333333333286</v>
      </c>
      <c r="G27" s="14">
        <f t="shared" ref="G27:G37" si="17">T4</f>
        <v>1.6498118074495651</v>
      </c>
      <c r="I27" s="14">
        <f t="shared" si="13"/>
        <v>4.7233333333333327</v>
      </c>
    </row>
    <row r="28" spans="1:9" x14ac:dyDescent="0.3">
      <c r="A28" s="23">
        <v>42979</v>
      </c>
      <c r="B28" s="14">
        <v>5.65</v>
      </c>
      <c r="C28" s="14">
        <f t="shared" si="10"/>
        <v>5.3649999999999993</v>
      </c>
      <c r="D28" s="14">
        <f t="shared" si="11"/>
        <v>1.7316555451583497</v>
      </c>
      <c r="E28" s="14">
        <f t="shared" si="12"/>
        <v>0.28500000000000103</v>
      </c>
      <c r="F28" s="14">
        <f t="shared" si="16"/>
        <v>-0.57041666666666657</v>
      </c>
      <c r="G28" s="14">
        <f t="shared" si="17"/>
        <v>1.9006478902673636</v>
      </c>
      <c r="I28" s="14">
        <f t="shared" si="13"/>
        <v>4.7945833333333328</v>
      </c>
    </row>
    <row r="29" spans="1:9" x14ac:dyDescent="0.3">
      <c r="A29" s="23">
        <v>43009</v>
      </c>
      <c r="B29" s="14">
        <v>5.83</v>
      </c>
      <c r="C29" s="14">
        <f t="shared" si="10"/>
        <v>5.3512500000000003</v>
      </c>
      <c r="D29" s="14">
        <f t="shared" si="11"/>
        <v>1.7630170003624011</v>
      </c>
      <c r="E29" s="14">
        <f t="shared" si="12"/>
        <v>0.47874999999999979</v>
      </c>
      <c r="F29" s="14">
        <f t="shared" si="16"/>
        <v>0.14958333333333407</v>
      </c>
      <c r="G29" s="14">
        <f t="shared" si="17"/>
        <v>0.47564813967656594</v>
      </c>
      <c r="I29" s="14">
        <f t="shared" si="13"/>
        <v>5.5008333333333344</v>
      </c>
    </row>
    <row r="30" spans="1:9" x14ac:dyDescent="0.3">
      <c r="A30" s="23">
        <v>43040</v>
      </c>
      <c r="B30" s="14">
        <v>5.46</v>
      </c>
      <c r="C30" s="14">
        <f t="shared" si="10"/>
        <v>5.2966666666666669</v>
      </c>
      <c r="D30" s="14">
        <f t="shared" si="11"/>
        <v>1.6974487897568136</v>
      </c>
      <c r="E30" s="14">
        <f t="shared" si="12"/>
        <v>0.16333333333333311</v>
      </c>
      <c r="F30" s="14">
        <f t="shared" si="16"/>
        <v>0.5287500000000005</v>
      </c>
      <c r="G30" s="14">
        <f t="shared" si="17"/>
        <v>0.85104158404732366</v>
      </c>
      <c r="I30" s="14">
        <f t="shared" si="13"/>
        <v>5.8254166666666674</v>
      </c>
    </row>
    <row r="31" spans="1:9" x14ac:dyDescent="0.3">
      <c r="A31" s="23">
        <v>43070</v>
      </c>
      <c r="B31" s="14">
        <v>5</v>
      </c>
      <c r="C31" s="14">
        <f t="shared" si="10"/>
        <v>5.2787499999999996</v>
      </c>
      <c r="D31" s="14">
        <f t="shared" si="11"/>
        <v>1.6094379124341003</v>
      </c>
      <c r="E31" s="14">
        <f t="shared" si="12"/>
        <v>-0.27874999999999961</v>
      </c>
      <c r="F31" s="14">
        <f t="shared" si="16"/>
        <v>0.43041666666666689</v>
      </c>
      <c r="G31" s="14">
        <f t="shared" si="17"/>
        <v>1.5755762702368086</v>
      </c>
      <c r="I31" s="14">
        <f t="shared" si="13"/>
        <v>5.7091666666666665</v>
      </c>
    </row>
    <row r="32" spans="1:9" x14ac:dyDescent="0.3">
      <c r="A32" s="23">
        <v>43101</v>
      </c>
      <c r="B32" s="14">
        <v>5.17</v>
      </c>
      <c r="C32" s="14">
        <f t="shared" si="10"/>
        <v>5.2729166666666663</v>
      </c>
      <c r="D32" s="14">
        <f t="shared" si="11"/>
        <v>1.6428726885203377</v>
      </c>
      <c r="E32" s="14">
        <f t="shared" si="12"/>
        <v>-0.10291666666666632</v>
      </c>
      <c r="F32" s="14">
        <f t="shared" si="16"/>
        <v>-0.20083333333333275</v>
      </c>
      <c r="G32" s="14">
        <f t="shared" si="17"/>
        <v>1.4795349935149116</v>
      </c>
      <c r="I32" s="14">
        <f t="shared" si="13"/>
        <v>5.0720833333333335</v>
      </c>
    </row>
    <row r="33" spans="1:9" x14ac:dyDescent="0.3">
      <c r="A33" s="23">
        <v>43132</v>
      </c>
      <c r="B33" s="14">
        <v>5</v>
      </c>
      <c r="C33" s="14">
        <f t="shared" si="10"/>
        <v>5.2574999999999994</v>
      </c>
      <c r="D33" s="14">
        <f t="shared" si="11"/>
        <v>1.6094379124341003</v>
      </c>
      <c r="E33" s="14">
        <f t="shared" si="12"/>
        <v>-0.2574999999999994</v>
      </c>
      <c r="F33" s="14">
        <f t="shared" si="16"/>
        <v>-0.24958333333333371</v>
      </c>
      <c r="G33" s="14">
        <f t="shared" si="17"/>
        <v>1.2533941327292575</v>
      </c>
      <c r="I33" s="14">
        <f t="shared" si="13"/>
        <v>5.0079166666666657</v>
      </c>
    </row>
    <row r="34" spans="1:9" x14ac:dyDescent="0.3">
      <c r="A34" s="23">
        <v>43160</v>
      </c>
      <c r="B34" s="14">
        <v>5</v>
      </c>
      <c r="C34" s="14">
        <f t="shared" si="10"/>
        <v>5.2270833333333329</v>
      </c>
      <c r="D34" s="14">
        <f t="shared" si="11"/>
        <v>1.6094379124341003</v>
      </c>
      <c r="E34" s="14">
        <f t="shared" si="12"/>
        <v>-0.22708333333333286</v>
      </c>
      <c r="F34" s="14">
        <f t="shared" si="16"/>
        <v>0.10958333333333403</v>
      </c>
      <c r="G34" s="14">
        <f t="shared" si="17"/>
        <v>1.1781059638671494</v>
      </c>
      <c r="I34" s="14">
        <f t="shared" si="13"/>
        <v>5.3366666666666669</v>
      </c>
    </row>
    <row r="35" spans="1:9" x14ac:dyDescent="0.3">
      <c r="A35" s="23">
        <v>43191</v>
      </c>
      <c r="B35" s="14">
        <v>5</v>
      </c>
      <c r="C35" s="14">
        <f t="shared" si="10"/>
        <v>5.1654166666666663</v>
      </c>
      <c r="D35" s="14">
        <f t="shared" si="11"/>
        <v>1.6094379124341003</v>
      </c>
      <c r="E35" s="14">
        <f t="shared" si="12"/>
        <v>-0.16541666666666632</v>
      </c>
      <c r="F35" s="14">
        <f t="shared" si="16"/>
        <v>0.30333333333333279</v>
      </c>
      <c r="G35" s="14">
        <f t="shared" si="17"/>
        <v>1.1057093378105585</v>
      </c>
      <c r="I35" s="14">
        <f t="shared" si="13"/>
        <v>5.4687499999999991</v>
      </c>
    </row>
    <row r="36" spans="1:9" x14ac:dyDescent="0.3">
      <c r="A36" s="23">
        <v>43221</v>
      </c>
      <c r="B36" s="14">
        <v>5.25</v>
      </c>
      <c r="C36" s="14">
        <f t="shared" si="10"/>
        <v>5.1074999999999999</v>
      </c>
      <c r="D36" s="14">
        <f t="shared" si="11"/>
        <v>1.6582280766035324</v>
      </c>
      <c r="E36" s="14">
        <f t="shared" si="12"/>
        <v>0.14250000000000007</v>
      </c>
      <c r="F36" s="14">
        <f t="shared" si="16"/>
        <v>0.23999999999999932</v>
      </c>
      <c r="G36" s="14">
        <f t="shared" si="17"/>
        <v>1.0528071012387115</v>
      </c>
      <c r="I36" s="14">
        <f t="shared" si="13"/>
        <v>5.3474999999999993</v>
      </c>
    </row>
    <row r="37" spans="1:9" x14ac:dyDescent="0.3">
      <c r="A37" s="23">
        <v>43252</v>
      </c>
      <c r="B37" s="14">
        <v>5.69</v>
      </c>
      <c r="C37" s="14">
        <f t="shared" si="10"/>
        <v>5.0841666666666665</v>
      </c>
      <c r="D37" s="14">
        <f t="shared" si="11"/>
        <v>1.7387102481382397</v>
      </c>
      <c r="E37" s="14">
        <f t="shared" si="12"/>
        <v>0.60583333333333389</v>
      </c>
      <c r="F37" s="14">
        <f t="shared" si="16"/>
        <v>-0.10958333333333403</v>
      </c>
      <c r="G37" s="14">
        <f t="shared" si="17"/>
        <v>1.0178661192303624</v>
      </c>
      <c r="I37" s="14">
        <f t="shared" si="13"/>
        <v>4.9745833333333325</v>
      </c>
    </row>
    <row r="38" spans="1:9" x14ac:dyDescent="0.3">
      <c r="A38" s="23">
        <v>43282</v>
      </c>
      <c r="B38" s="14">
        <v>5</v>
      </c>
      <c r="C38" s="14">
        <f t="shared" si="10"/>
        <v>5.1404166666666669</v>
      </c>
      <c r="D38" s="14">
        <f t="shared" si="11"/>
        <v>1.6094379124341003</v>
      </c>
      <c r="E38" s="14">
        <f t="shared" si="12"/>
        <v>-0.14041666666666686</v>
      </c>
      <c r="F38" s="14">
        <f>U3</f>
        <v>-0.64791666666666625</v>
      </c>
      <c r="G38" s="14">
        <f>T3</f>
        <v>1.3939426897194238</v>
      </c>
      <c r="I38" s="14">
        <f t="shared" si="13"/>
        <v>4.4925000000000006</v>
      </c>
    </row>
    <row r="39" spans="1:9" x14ac:dyDescent="0.3">
      <c r="A39" s="23">
        <v>43313</v>
      </c>
      <c r="B39" s="14">
        <v>5</v>
      </c>
      <c r="C39" s="14">
        <f t="shared" si="10"/>
        <v>5.2662499999999994</v>
      </c>
      <c r="D39" s="14">
        <f t="shared" si="11"/>
        <v>1.6094379124341003</v>
      </c>
      <c r="E39" s="14">
        <f t="shared" si="12"/>
        <v>-0.26624999999999943</v>
      </c>
      <c r="F39" s="14">
        <f t="shared" ref="F39:F49" si="18">U4</f>
        <v>-0.57083333333333286</v>
      </c>
      <c r="G39" s="14">
        <f t="shared" ref="G39:G48" si="19">T4</f>
        <v>1.6498118074495651</v>
      </c>
      <c r="I39" s="14">
        <f t="shared" si="13"/>
        <v>4.6954166666666666</v>
      </c>
    </row>
    <row r="40" spans="1:9" x14ac:dyDescent="0.3">
      <c r="A40" s="23">
        <v>43344</v>
      </c>
      <c r="B40" s="14">
        <v>5</v>
      </c>
      <c r="C40" s="14">
        <f t="shared" si="10"/>
        <v>5.4054166666666656</v>
      </c>
      <c r="D40" s="14">
        <f t="shared" si="11"/>
        <v>1.6094379124341003</v>
      </c>
      <c r="E40" s="14">
        <f t="shared" si="12"/>
        <v>-0.40541666666666565</v>
      </c>
      <c r="F40" s="14">
        <f t="shared" si="18"/>
        <v>-0.57041666666666657</v>
      </c>
      <c r="G40" s="14">
        <f t="shared" si="19"/>
        <v>1.9006478902673636</v>
      </c>
      <c r="I40" s="14">
        <f t="shared" si="13"/>
        <v>4.8349999999999991</v>
      </c>
    </row>
    <row r="41" spans="1:9" x14ac:dyDescent="0.3">
      <c r="A41" s="23">
        <v>43374</v>
      </c>
      <c r="B41" s="14">
        <v>5</v>
      </c>
      <c r="C41" s="14">
        <f t="shared" si="10"/>
        <v>5.5445833333333328</v>
      </c>
      <c r="D41" s="14">
        <f t="shared" si="11"/>
        <v>1.6094379124341003</v>
      </c>
      <c r="E41" s="14">
        <f t="shared" si="12"/>
        <v>-0.54458333333333275</v>
      </c>
      <c r="F41" s="14">
        <f t="shared" si="18"/>
        <v>0.14958333333333407</v>
      </c>
      <c r="G41" s="14">
        <f t="shared" si="19"/>
        <v>0.47564813967656594</v>
      </c>
      <c r="I41" s="14">
        <f t="shared" si="13"/>
        <v>5.6941666666666668</v>
      </c>
    </row>
    <row r="42" spans="1:9" x14ac:dyDescent="0.3">
      <c r="A42" s="23">
        <v>43405</v>
      </c>
      <c r="B42" s="14">
        <v>4.9000000000000004</v>
      </c>
      <c r="C42" s="14">
        <f t="shared" si="10"/>
        <v>5.6695833333333336</v>
      </c>
      <c r="D42" s="14">
        <f t="shared" si="11"/>
        <v>1.589235205116581</v>
      </c>
      <c r="E42" s="14">
        <f t="shared" si="12"/>
        <v>-0.76958333333333329</v>
      </c>
      <c r="F42" s="14">
        <f t="shared" si="18"/>
        <v>0.5287500000000005</v>
      </c>
      <c r="G42" s="14">
        <f t="shared" si="19"/>
        <v>0.85104158404732366</v>
      </c>
      <c r="I42" s="14">
        <f t="shared" si="13"/>
        <v>6.1983333333333341</v>
      </c>
    </row>
    <row r="43" spans="1:9" x14ac:dyDescent="0.3">
      <c r="A43" s="23">
        <v>43435</v>
      </c>
      <c r="B43" s="14">
        <v>5</v>
      </c>
      <c r="C43" s="14">
        <f t="shared" si="10"/>
        <v>5.69625</v>
      </c>
      <c r="D43" s="14">
        <f t="shared" si="11"/>
        <v>1.6094379124341003</v>
      </c>
      <c r="E43" s="14">
        <f t="shared" si="12"/>
        <v>-0.69625000000000004</v>
      </c>
      <c r="F43" s="14">
        <f t="shared" si="18"/>
        <v>0.43041666666666689</v>
      </c>
      <c r="G43" s="14">
        <f t="shared" si="19"/>
        <v>1.5755762702368086</v>
      </c>
      <c r="I43" s="14">
        <f t="shared" si="13"/>
        <v>6.1266666666666669</v>
      </c>
    </row>
    <row r="44" spans="1:9" x14ac:dyDescent="0.3">
      <c r="A44" s="23">
        <v>43466</v>
      </c>
      <c r="B44" s="14">
        <v>6.52</v>
      </c>
      <c r="C44" s="14">
        <f t="shared" si="10"/>
        <v>5.6829166666666673</v>
      </c>
      <c r="D44" s="14">
        <f t="shared" si="11"/>
        <v>1.8748743759385615</v>
      </c>
      <c r="E44" s="14">
        <f t="shared" si="12"/>
        <v>0.83708333333333229</v>
      </c>
      <c r="F44" s="14">
        <f t="shared" si="18"/>
        <v>-0.20083333333333275</v>
      </c>
      <c r="G44" s="14">
        <f t="shared" si="19"/>
        <v>1.4795349935149116</v>
      </c>
      <c r="I44" s="14">
        <f t="shared" si="13"/>
        <v>5.4820833333333345</v>
      </c>
    </row>
    <row r="45" spans="1:9" x14ac:dyDescent="0.3">
      <c r="A45" s="23">
        <v>43497</v>
      </c>
      <c r="B45" s="14">
        <v>6.67</v>
      </c>
      <c r="C45" s="14">
        <f t="shared" si="10"/>
        <v>5.7679166666666655</v>
      </c>
      <c r="D45" s="14">
        <f t="shared" si="11"/>
        <v>1.8976198599275322</v>
      </c>
      <c r="E45" s="14">
        <f t="shared" si="12"/>
        <v>0.90208333333333446</v>
      </c>
      <c r="F45" s="14">
        <f t="shared" si="18"/>
        <v>-0.24958333333333371</v>
      </c>
      <c r="G45" s="14">
        <f t="shared" si="19"/>
        <v>1.2533941327292575</v>
      </c>
      <c r="I45" s="14">
        <f t="shared" si="13"/>
        <v>5.5183333333333318</v>
      </c>
    </row>
    <row r="46" spans="1:9" x14ac:dyDescent="0.3">
      <c r="A46" s="23">
        <v>43525</v>
      </c>
      <c r="B46" s="14">
        <v>6.67</v>
      </c>
      <c r="C46" s="14">
        <f t="shared" si="10"/>
        <v>5.9070833333333326</v>
      </c>
      <c r="D46" s="14">
        <f t="shared" si="11"/>
        <v>1.8976198599275322</v>
      </c>
      <c r="E46" s="14">
        <f t="shared" si="12"/>
        <v>0.76291666666666735</v>
      </c>
      <c r="F46" s="14">
        <f t="shared" si="18"/>
        <v>0.10958333333333403</v>
      </c>
      <c r="G46" s="14">
        <f t="shared" si="19"/>
        <v>1.1781059638671494</v>
      </c>
      <c r="I46" s="14">
        <f t="shared" si="13"/>
        <v>6.0166666666666666</v>
      </c>
    </row>
    <row r="47" spans="1:9" x14ac:dyDescent="0.3">
      <c r="A47" s="23">
        <v>43556</v>
      </c>
      <c r="B47" s="14">
        <v>6.67</v>
      </c>
      <c r="C47" s="14">
        <f t="shared" si="10"/>
        <v>6.0808333333333326</v>
      </c>
      <c r="D47" s="14">
        <f t="shared" si="11"/>
        <v>1.8976198599275322</v>
      </c>
      <c r="E47" s="14">
        <f t="shared" si="12"/>
        <v>0.58916666666666728</v>
      </c>
      <c r="F47" s="14">
        <f t="shared" si="18"/>
        <v>0.30333333333333279</v>
      </c>
      <c r="G47" s="14">
        <f t="shared" si="19"/>
        <v>1.1057093378105585</v>
      </c>
      <c r="I47" s="14">
        <f t="shared" si="13"/>
        <v>6.3841666666666654</v>
      </c>
    </row>
    <row r="48" spans="1:9" x14ac:dyDescent="0.3">
      <c r="A48" s="23">
        <v>43586</v>
      </c>
      <c r="B48" s="14">
        <v>6.58</v>
      </c>
      <c r="C48" s="14">
        <f t="shared" si="10"/>
        <v>6.293333333333333</v>
      </c>
      <c r="D48" s="14">
        <f t="shared" si="11"/>
        <v>1.8840347453372259</v>
      </c>
      <c r="E48" s="14">
        <f t="shared" si="12"/>
        <v>0.28666666666666707</v>
      </c>
      <c r="F48" s="14">
        <f t="shared" si="18"/>
        <v>0.23999999999999932</v>
      </c>
      <c r="G48" s="14">
        <f t="shared" si="19"/>
        <v>1.0528071012387115</v>
      </c>
      <c r="I48" s="14">
        <f t="shared" si="13"/>
        <v>6.5333333333333323</v>
      </c>
    </row>
    <row r="49" spans="1:9" x14ac:dyDescent="0.3">
      <c r="A49" s="23">
        <v>43617</v>
      </c>
      <c r="B49" s="14">
        <v>5</v>
      </c>
      <c r="C49" s="14">
        <f t="shared" si="10"/>
        <v>6.5058333333333325</v>
      </c>
      <c r="D49" s="14">
        <f t="shared" si="11"/>
        <v>1.6094379124341003</v>
      </c>
      <c r="E49" s="14">
        <f t="shared" si="12"/>
        <v>-1.5058333333333325</v>
      </c>
      <c r="F49" s="14">
        <f t="shared" si="18"/>
        <v>-0.10958333333333403</v>
      </c>
      <c r="G49" s="14">
        <f>T14</f>
        <v>1.0178661192303624</v>
      </c>
      <c r="I49" s="14">
        <f t="shared" si="13"/>
        <v>6.3962499999999984</v>
      </c>
    </row>
    <row r="50" spans="1:9" x14ac:dyDescent="0.3">
      <c r="A50" s="23">
        <v>43647</v>
      </c>
      <c r="B50" s="14">
        <v>5.37</v>
      </c>
      <c r="C50" s="14">
        <f t="shared" si="10"/>
        <v>6.5466666666666669</v>
      </c>
      <c r="D50" s="14">
        <f t="shared" si="11"/>
        <v>1.6808279085207734</v>
      </c>
      <c r="E50" s="14">
        <f t="shared" si="12"/>
        <v>-1.1766666666666667</v>
      </c>
      <c r="F50" s="14">
        <f>U3</f>
        <v>-0.64791666666666625</v>
      </c>
      <c r="G50" s="14">
        <f>T3</f>
        <v>1.3939426897194238</v>
      </c>
      <c r="I50" s="14">
        <f t="shared" si="13"/>
        <v>5.8987500000000006</v>
      </c>
    </row>
    <row r="51" spans="1:9" x14ac:dyDescent="0.3">
      <c r="A51" s="23">
        <v>43678</v>
      </c>
      <c r="B51" s="14">
        <v>6.67</v>
      </c>
      <c r="C51" s="14">
        <f t="shared" si="10"/>
        <v>6.4137500000000003</v>
      </c>
      <c r="D51" s="14">
        <f t="shared" si="11"/>
        <v>1.8976198599275322</v>
      </c>
      <c r="E51" s="14">
        <f t="shared" si="12"/>
        <v>0.25624999999999964</v>
      </c>
      <c r="F51" s="14">
        <f t="shared" ref="F51:F61" si="20">U4</f>
        <v>-0.57083333333333286</v>
      </c>
      <c r="G51" s="14">
        <f t="shared" ref="G51:G61" si="21">T4</f>
        <v>1.6498118074495651</v>
      </c>
      <c r="I51" s="14">
        <f t="shared" si="13"/>
        <v>5.8429166666666674</v>
      </c>
    </row>
    <row r="52" spans="1:9" x14ac:dyDescent="0.3">
      <c r="A52" s="23">
        <v>43709</v>
      </c>
      <c r="B52" s="14">
        <v>6.67</v>
      </c>
      <c r="C52" s="14">
        <f t="shared" si="10"/>
        <v>6.2745833333333332</v>
      </c>
      <c r="D52" s="14">
        <f t="shared" si="11"/>
        <v>1.8976198599275322</v>
      </c>
      <c r="E52" s="14">
        <f t="shared" si="12"/>
        <v>0.39541666666666675</v>
      </c>
      <c r="F52" s="14">
        <f t="shared" si="20"/>
        <v>-0.57041666666666657</v>
      </c>
      <c r="G52" s="14">
        <f t="shared" si="21"/>
        <v>1.9006478902673636</v>
      </c>
      <c r="I52" s="14">
        <f t="shared" si="13"/>
        <v>5.7041666666666666</v>
      </c>
    </row>
    <row r="53" spans="1:9" x14ac:dyDescent="0.3">
      <c r="A53" s="23">
        <v>43739</v>
      </c>
      <c r="B53" s="14">
        <v>7.5</v>
      </c>
      <c r="C53" s="14">
        <f t="shared" si="10"/>
        <v>6.333333333333333</v>
      </c>
      <c r="D53" s="14">
        <f t="shared" si="11"/>
        <v>2.0149030205422647</v>
      </c>
      <c r="E53" s="14">
        <f t="shared" si="12"/>
        <v>1.166666666666667</v>
      </c>
      <c r="F53" s="14">
        <f t="shared" si="20"/>
        <v>0.14958333333333407</v>
      </c>
      <c r="G53" s="14">
        <f t="shared" si="21"/>
        <v>0.47564813967656594</v>
      </c>
      <c r="I53" s="14">
        <f t="shared" si="13"/>
        <v>6.4829166666666671</v>
      </c>
    </row>
    <row r="54" spans="1:9" x14ac:dyDescent="0.3">
      <c r="A54" s="23">
        <v>43770</v>
      </c>
      <c r="B54" s="14">
        <v>7.5</v>
      </c>
      <c r="C54" s="14">
        <f t="shared" si="10"/>
        <v>6.739583333333333</v>
      </c>
      <c r="D54" s="14">
        <f t="shared" si="11"/>
        <v>2.0149030205422647</v>
      </c>
      <c r="E54" s="14">
        <f t="shared" si="12"/>
        <v>0.76041666666666696</v>
      </c>
      <c r="F54" s="14">
        <f t="shared" si="20"/>
        <v>0.5287500000000005</v>
      </c>
      <c r="G54" s="14">
        <f t="shared" si="21"/>
        <v>0.85104158404732366</v>
      </c>
      <c r="I54" s="14">
        <f t="shared" si="13"/>
        <v>7.2683333333333335</v>
      </c>
    </row>
    <row r="55" spans="1:9" x14ac:dyDescent="0.3">
      <c r="A55" s="23">
        <v>43800</v>
      </c>
      <c r="B55" s="14">
        <v>7.5</v>
      </c>
      <c r="C55" s="14">
        <f t="shared" si="10"/>
        <v>7.434166666666667</v>
      </c>
      <c r="D55" s="14">
        <f t="shared" si="11"/>
        <v>2.0149030205422647</v>
      </c>
      <c r="E55" s="14">
        <f t="shared" si="12"/>
        <v>6.5833333333332966E-2</v>
      </c>
      <c r="F55" s="14">
        <f t="shared" si="20"/>
        <v>0.43041666666666689</v>
      </c>
      <c r="G55" s="14">
        <f t="shared" si="21"/>
        <v>1.5755762702368086</v>
      </c>
      <c r="I55" s="14">
        <f t="shared" si="13"/>
        <v>7.8645833333333339</v>
      </c>
    </row>
    <row r="56" spans="1:9" x14ac:dyDescent="0.3">
      <c r="A56" s="23">
        <v>43831</v>
      </c>
      <c r="B56" s="14">
        <v>5</v>
      </c>
      <c r="C56" s="14">
        <f t="shared" si="10"/>
        <v>8.2520833333333332</v>
      </c>
      <c r="D56" s="14">
        <f t="shared" si="11"/>
        <v>1.6094379124341003</v>
      </c>
      <c r="E56" s="14">
        <f t="shared" si="12"/>
        <v>-3.2520833333333332</v>
      </c>
      <c r="F56" s="14">
        <f t="shared" si="20"/>
        <v>-0.20083333333333275</v>
      </c>
      <c r="G56" s="14">
        <f t="shared" si="21"/>
        <v>1.4795349935149116</v>
      </c>
      <c r="I56" s="14">
        <f t="shared" si="13"/>
        <v>8.0512499999999996</v>
      </c>
    </row>
    <row r="57" spans="1:9" x14ac:dyDescent="0.3">
      <c r="A57" s="23">
        <v>43862</v>
      </c>
      <c r="B57" s="14">
        <v>5</v>
      </c>
      <c r="C57" s="14">
        <f t="shared" si="10"/>
        <v>9.0004166666666663</v>
      </c>
      <c r="D57" s="14">
        <f t="shared" si="11"/>
        <v>1.6094379124341003</v>
      </c>
      <c r="E57" s="14">
        <f t="shared" si="12"/>
        <v>-4.0004166666666663</v>
      </c>
      <c r="F57" s="14">
        <f t="shared" si="20"/>
        <v>-0.24958333333333371</v>
      </c>
      <c r="G57" s="14">
        <f t="shared" si="21"/>
        <v>1.2533941327292575</v>
      </c>
      <c r="I57" s="14">
        <f t="shared" si="13"/>
        <v>8.7508333333333326</v>
      </c>
    </row>
    <row r="58" spans="1:9" x14ac:dyDescent="0.3">
      <c r="A58" s="23">
        <v>43891</v>
      </c>
      <c r="B58" s="14">
        <v>5</v>
      </c>
      <c r="C58" s="14">
        <f t="shared" si="10"/>
        <v>9.694583333333334</v>
      </c>
      <c r="D58" s="14">
        <f t="shared" si="11"/>
        <v>1.6094379124341003</v>
      </c>
      <c r="E58" s="14">
        <f t="shared" si="12"/>
        <v>-4.694583333333334</v>
      </c>
      <c r="F58" s="14">
        <f t="shared" si="20"/>
        <v>0.10958333333333403</v>
      </c>
      <c r="G58" s="14">
        <f t="shared" si="21"/>
        <v>1.1781059638671494</v>
      </c>
      <c r="I58" s="14">
        <f t="shared" si="13"/>
        <v>9.8041666666666671</v>
      </c>
    </row>
    <row r="59" spans="1:9" x14ac:dyDescent="0.3">
      <c r="A59" s="23">
        <v>43922</v>
      </c>
      <c r="B59" s="14">
        <v>9.75</v>
      </c>
      <c r="C59" s="14">
        <f t="shared" si="10"/>
        <v>10.354166666666666</v>
      </c>
      <c r="D59" s="14">
        <f t="shared" si="11"/>
        <v>2.2772672850097559</v>
      </c>
      <c r="E59" s="14">
        <f t="shared" si="12"/>
        <v>-0.60416666666666607</v>
      </c>
      <c r="F59" s="14">
        <f t="shared" si="20"/>
        <v>0.30333333333333279</v>
      </c>
      <c r="G59" s="14">
        <f t="shared" si="21"/>
        <v>1.1057093378105585</v>
      </c>
      <c r="I59" s="14">
        <f t="shared" si="13"/>
        <v>10.657499999999999</v>
      </c>
    </row>
    <row r="60" spans="1:9" x14ac:dyDescent="0.3">
      <c r="A60" s="23">
        <v>43952</v>
      </c>
      <c r="B60" s="14">
        <v>13.25</v>
      </c>
      <c r="C60" s="14">
        <f t="shared" si="10"/>
        <v>10.979166666666666</v>
      </c>
      <c r="D60" s="14">
        <f t="shared" si="11"/>
        <v>2.5839975524322312</v>
      </c>
      <c r="E60" s="14">
        <f t="shared" si="12"/>
        <v>2.2708333333333339</v>
      </c>
      <c r="F60" s="14">
        <f t="shared" si="20"/>
        <v>0.23999999999999932</v>
      </c>
      <c r="G60" s="14">
        <f t="shared" si="21"/>
        <v>1.0528071012387115</v>
      </c>
      <c r="I60" s="14">
        <f t="shared" si="13"/>
        <v>11.219166666666666</v>
      </c>
    </row>
    <row r="61" spans="1:9" x14ac:dyDescent="0.3">
      <c r="A61" s="23">
        <v>43983</v>
      </c>
      <c r="B61" s="14">
        <v>15</v>
      </c>
      <c r="C61" s="14">
        <f t="shared" si="10"/>
        <v>11.604166666666666</v>
      </c>
      <c r="D61" s="14">
        <f t="shared" si="11"/>
        <v>2.7080502011022101</v>
      </c>
      <c r="E61" s="14">
        <f t="shared" si="12"/>
        <v>3.3958333333333339</v>
      </c>
      <c r="F61" s="14">
        <f t="shared" si="20"/>
        <v>-0.10958333333333403</v>
      </c>
      <c r="G61" s="14">
        <f t="shared" si="21"/>
        <v>1.0178661192303624</v>
      </c>
      <c r="I61" s="14">
        <f t="shared" si="13"/>
        <v>11.494583333333331</v>
      </c>
    </row>
    <row r="62" spans="1:9" x14ac:dyDescent="0.3">
      <c r="A62" s="23">
        <v>44013</v>
      </c>
      <c r="B62" s="14">
        <v>15</v>
      </c>
      <c r="C62" s="14">
        <f>C61*(1+manga_tendencia_geometrica!$F$5)</f>
        <v>11.787789752803796</v>
      </c>
      <c r="D62" s="14">
        <f t="shared" si="11"/>
        <v>2.7080502011022101</v>
      </c>
      <c r="E62" s="14">
        <f t="shared" si="12"/>
        <v>3.2122102471962037</v>
      </c>
      <c r="F62" s="14">
        <f>U3</f>
        <v>-0.64791666666666625</v>
      </c>
      <c r="G62" s="14">
        <f>T3</f>
        <v>1.3939426897194238</v>
      </c>
      <c r="I62" s="14">
        <f t="shared" si="13"/>
        <v>11.139873086137129</v>
      </c>
    </row>
    <row r="63" spans="1:9" x14ac:dyDescent="0.3">
      <c r="A63" s="23">
        <v>44044</v>
      </c>
      <c r="B63" s="14">
        <v>15</v>
      </c>
      <c r="C63" s="14">
        <f>C62*(1+manga_tendencia_geometrica!$F$5)</f>
        <v>11.97431847092046</v>
      </c>
      <c r="D63" s="14">
        <f t="shared" si="11"/>
        <v>2.7080502011022101</v>
      </c>
      <c r="E63" s="14">
        <f t="shared" si="12"/>
        <v>3.0256815290795398</v>
      </c>
      <c r="F63" s="14">
        <f t="shared" ref="F63:F67" si="22">U4</f>
        <v>-0.57083333333333286</v>
      </c>
      <c r="G63" s="14">
        <f t="shared" ref="G63:G67" si="23">T4</f>
        <v>1.6498118074495651</v>
      </c>
      <c r="I63" s="14">
        <f t="shared" si="13"/>
        <v>11.403485137587127</v>
      </c>
    </row>
    <row r="64" spans="1:9" x14ac:dyDescent="0.3">
      <c r="A64" s="23">
        <v>44075</v>
      </c>
      <c r="B64" s="14">
        <v>15</v>
      </c>
      <c r="C64" s="14">
        <f>C63*(1+manga_tendencia_geometrica!$F$5)</f>
        <v>12.163798799424812</v>
      </c>
      <c r="D64" s="14">
        <f t="shared" si="11"/>
        <v>2.7080502011022101</v>
      </c>
      <c r="E64" s="14">
        <f t="shared" si="12"/>
        <v>2.8362012005751875</v>
      </c>
      <c r="F64" s="14">
        <f t="shared" si="22"/>
        <v>-0.57041666666666657</v>
      </c>
      <c r="G64" s="14">
        <f t="shared" si="23"/>
        <v>1.9006478902673636</v>
      </c>
      <c r="I64" s="14">
        <f t="shared" si="13"/>
        <v>11.593382132758146</v>
      </c>
    </row>
    <row r="65" spans="1:10" x14ac:dyDescent="0.3">
      <c r="A65" s="23">
        <v>44105</v>
      </c>
      <c r="B65" s="14">
        <v>15</v>
      </c>
      <c r="C65" s="14">
        <f>C64*(1+manga_tendencia_geometrica!$F$5)</f>
        <v>12.356277444282393</v>
      </c>
      <c r="D65" s="14">
        <f t="shared" si="11"/>
        <v>2.7080502011022101</v>
      </c>
      <c r="E65" s="14">
        <f t="shared" si="12"/>
        <v>2.6437225557176074</v>
      </c>
      <c r="F65" s="14">
        <f t="shared" si="22"/>
        <v>0.14958333333333407</v>
      </c>
      <c r="G65" s="14">
        <f t="shared" si="23"/>
        <v>0.47564813967656594</v>
      </c>
      <c r="I65" s="14">
        <f t="shared" si="13"/>
        <v>12.505860777615727</v>
      </c>
    </row>
    <row r="66" spans="1:10" x14ac:dyDescent="0.3">
      <c r="A66" s="23">
        <v>44136</v>
      </c>
      <c r="B66" s="14">
        <v>15</v>
      </c>
      <c r="C66" s="14">
        <f>C65*(1+manga_tendencia_geometrica!$F$5)</f>
        <v>12.55180185052892</v>
      </c>
      <c r="D66" s="14">
        <f t="shared" si="11"/>
        <v>2.7080502011022101</v>
      </c>
      <c r="E66" s="14">
        <f t="shared" si="12"/>
        <v>2.4481981494710805</v>
      </c>
      <c r="F66" s="14">
        <f t="shared" si="22"/>
        <v>0.5287500000000005</v>
      </c>
      <c r="G66" s="14">
        <f t="shared" si="23"/>
        <v>0.85104158404732366</v>
      </c>
      <c r="I66" s="14">
        <f t="shared" si="13"/>
        <v>13.08055185052892</v>
      </c>
    </row>
    <row r="67" spans="1:10" x14ac:dyDescent="0.3">
      <c r="A67" s="23">
        <v>44166</v>
      </c>
      <c r="B67" s="14">
        <v>15</v>
      </c>
      <c r="C67" s="14">
        <f>C66*(1+manga_tendencia_geometrica!$F$5)</f>
        <v>12.750420213965258</v>
      </c>
      <c r="D67" s="14">
        <f t="shared" si="11"/>
        <v>2.7080502011022101</v>
      </c>
      <c r="E67" s="14">
        <f t="shared" si="12"/>
        <v>2.249579786034742</v>
      </c>
      <c r="F67" s="14">
        <f t="shared" si="22"/>
        <v>0.43041666666666689</v>
      </c>
      <c r="G67" s="14">
        <f t="shared" si="23"/>
        <v>1.5755762702368086</v>
      </c>
      <c r="I67" s="14">
        <f t="shared" si="13"/>
        <v>13.180836880631926</v>
      </c>
    </row>
    <row r="68" spans="1:10" x14ac:dyDescent="0.3">
      <c r="F68" s="14"/>
      <c r="I68" s="20">
        <f>MEDIAN(I8:I67)</f>
        <v>5.491458333333334</v>
      </c>
      <c r="J68" s="14"/>
    </row>
    <row r="69" spans="1:10" x14ac:dyDescent="0.3">
      <c r="J69" s="14"/>
    </row>
  </sheetData>
  <sheetProtection algorithmName="SHA-512" hashValue="F3jAsIljy6dWgUTGOdwwWuZPSdomaOsS2wQZetBOHpGJfKIuTpdOZ8ZH2i5fLsEnqJgnCO2PLqiDbv+M8jOzJQ==" saltValue="TedLcxhdCUno2Iui68Pk0Q==" spinCount="100000" sheet="1" formatCells="0" formatColumns="0" formatRows="0" insertColumns="0" insertRows="0" insertHyperlinks="0" deleteColumns="0" deleteRows="0" sort="0" autoFilter="0" pivotTables="0"/>
  <pageMargins left="0.511811024" right="0.511811024" top="0.78740157499999996" bottom="0.78740157499999996" header="0.31496062000000002" footer="0.31496062000000002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b5488a4-d119-41d4-a64a-0c5f0ae610f8" xsi:nil="true"/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8 b M U V y d f Z B y k A A A A 9 g A A A B I A H A B D b 2 5 m a W c v U G F j a 2 F n Z S 5 4 b W w g o h g A K K A U A A A A A A A A A A A A A A A A A A A A A A A A A A A A h Y 9 N D o I w G E S v Q r q n P 8 h C y U d J d C u J 0 c S 4 b W q F R i i E F s v d X H g k r y B G U X c u 5 8 1 b z N y v N 8 i G u g o u q r O 6 M S l i m K J A G d k c t S l S 1 L t T O E c Z h 4 2 Q Z 1 G o Y J S N T Q Z 7 T F H p X J s Q 4 r 3 H f o a b r i A R p Y w c 8 v V O l q o W 6 C P r / 3 K o j X X C S I U 4 7 F 9 j e I Q Z W + C Y x p g C m S D k 2 n y F a N z 7 b H 8 g r P r K 9 Z 3 i r Q u X W y B T B P L + w B 9 Q S w M E F A A C A A g A 8 b M U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P G z F F c o i k e 4 D g A A A B E A A A A T A B w A R m 9 y b X V s Y X M v U 2 V j d G l v b j E u b S C i G A A o o B Q A A A A A A A A A A A A A A A A A A A A A A A A A A A A r T k 0 u y c z P U w i G 0 I b W A F B L A Q I t A B Q A A g A I A P G z F F c n X 2 Q c p A A A A P Y A A A A S A A A A A A A A A A A A A A A A A A A A A A B D b 2 5 m a W c v U G F j a 2 F n Z S 5 4 b W x Q S w E C L Q A U A A I A C A D x s x R X D 8 r p q 6 Q A A A D p A A A A E w A A A A A A A A A A A A A A A A D w A A A A W 0 N v b n R l b n R f V H l w Z X N d L n h t b F B L A Q I t A B Q A A g A I A P G z F F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t B E 9 j K V 0 K R I I 0 N g r V P u k z A A A A A A I A A A A A A B B m A A A A A Q A A I A A A A D S 9 X + 5 1 v t O f s n U h R j 0 A c U x P G u U O Z S O j q S L m h Z f X S 2 K t A A A A A A 6 A A A A A A g A A I A A A A E F F l q L T 5 L Q W t j / O g L + k k X T S F v m 7 T l 7 O B d 2 K 6 F 5 E L R O t U A A A A D 3 w F t e n a J 0 + 4 k / S N 1 L L J q 0 m n J 8 m r 8 Z y C 2 v v X y X T n l 3 l B G B 6 U G x U b R w P a + m q k F i 0 o 3 b Q d F E q u U N 7 H E e I H m z e x U 4 m Q u A L E p / t B 4 L c v 5 L 5 4 4 Q Z Q A A A A H B + v u N D D V i D n o l m u y Z I t X g V 0 D J q 0 5 f t w J M + I a k c T o 7 I o B P f m X v A 2 f K m E B 0 s t n Y K j M 3 h 4 E v 3 O v l f h p n X / q Y P L B M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E30D6B2AA26CB419988B7DEA76133CC" ma:contentTypeVersion="14" ma:contentTypeDescription="Crie um novo documento." ma:contentTypeScope="" ma:versionID="6ae797607da9a182cf73879c21e3d42c">
  <xsd:schema xmlns:xsd="http://www.w3.org/2001/XMLSchema" xmlns:xs="http://www.w3.org/2001/XMLSchema" xmlns:p="http://schemas.microsoft.com/office/2006/metadata/properties" xmlns:ns3="6b5488a4-d119-41d4-a64a-0c5f0ae610f8" xmlns:ns4="6058f901-5547-4d86-a4b0-d799926fdd8e" targetNamespace="http://schemas.microsoft.com/office/2006/metadata/properties" ma:root="true" ma:fieldsID="4a533dca684473d84f1f1846c16a424e" ns3:_="" ns4:_="">
    <xsd:import namespace="6b5488a4-d119-41d4-a64a-0c5f0ae610f8"/>
    <xsd:import namespace="6058f901-5547-4d86-a4b0-d799926fdd8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3:MediaLengthInSecond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5488a4-d119-41d4-a64a-0c5f0ae610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58f901-5547-4d86-a4b0-d799926fdd8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04F958-1F81-49E7-8EBE-2E2165AA8D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B25A283-301F-4D7E-8915-861F51434743}">
  <ds:schemaRefs>
    <ds:schemaRef ds:uri="http://purl.org/dc/dcmitype/"/>
    <ds:schemaRef ds:uri="6058f901-5547-4d86-a4b0-d799926fdd8e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6b5488a4-d119-41d4-a64a-0c5f0ae610f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31CE55C-4CDB-4D4F-97D6-66DE61BF1723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6E30CF3F-D19A-405C-8981-4CC387AB1D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5488a4-d119-41d4-a64a-0c5f0ae610f8"/>
    <ds:schemaRef ds:uri="6058f901-5547-4d86-a4b0-d799926fdd8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Goiaba_tendencia_geometrica</vt:lpstr>
      <vt:lpstr>Goiaba_extrapolacao_tendencia</vt:lpstr>
      <vt:lpstr>Laranja_tendencia_geometrica</vt:lpstr>
      <vt:lpstr>Laranja_extrapolacao_tendencia</vt:lpstr>
      <vt:lpstr>Limao_tendencia_geometrica</vt:lpstr>
      <vt:lpstr>Limao_extrapolacao_tendencia</vt:lpstr>
      <vt:lpstr>manga_tendencia_geometrica</vt:lpstr>
      <vt:lpstr>manga_extrapolacao_tendencia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Maurício Kubo</dc:creator>
  <cp:lastModifiedBy>MAURICIO HIROYUKI KUBO</cp:lastModifiedBy>
  <dcterms:created xsi:type="dcterms:W3CDTF">2023-08-21T01:54:32Z</dcterms:created>
  <dcterms:modified xsi:type="dcterms:W3CDTF">2025-03-01T20:32:14Z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0x010100AE30D6B2AA26CB419988B7DEA76133CC</vt:lpwstr>
  </property>
</Properties>
</file>