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52" windowHeight="11055"/>
  </bookViews>
  <sheets>
    <sheet name="indexin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<sst xmlns="http://schemas.openxmlformats.org/spreadsheetml/2006/main" count="44" uniqueCount="44">
  <si>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Indexing of the GISAXS pattern of triclinic phase (Figure 2d)</t>
  </si>
  <si>
    <t>Indices</t>
  </si>
  <si>
    <t xml:space="preserve">Distance along xy plane </t>
  </si>
  <si>
    <t>Distance along z-axis</t>
  </si>
  <si>
    <r>
      <t>q</t>
    </r>
    <r>
      <rPr>
        <sz val="11"/>
        <color theme="1"/>
        <rFont val="Times New Roman"/>
        <charset val="134"/>
      </rPr>
      <t xml:space="preserve"> values along xy plane</t>
    </r>
  </si>
  <si>
    <r>
      <t>q</t>
    </r>
    <r>
      <rPr>
        <sz val="11"/>
        <color theme="1"/>
        <rFont val="Times New Roman"/>
        <charset val="134"/>
      </rPr>
      <t xml:space="preserve"> values along z-axis</t>
    </r>
  </si>
  <si>
    <r>
      <rPr>
        <sz val="11"/>
        <color theme="1"/>
        <rFont val="Times New Roman"/>
        <charset val="134"/>
      </rPr>
      <t xml:space="preserve">calculated </t>
    </r>
    <r>
      <rPr>
        <i/>
        <sz val="11"/>
        <color theme="1"/>
        <rFont val="Times New Roman"/>
        <charset val="134"/>
      </rPr>
      <t>q</t>
    </r>
    <r>
      <rPr>
        <sz val="11"/>
        <color theme="1"/>
        <rFont val="Times New Roman"/>
        <charset val="134"/>
      </rPr>
      <t xml:space="preserve"> values along xy plane</t>
    </r>
  </si>
  <si>
    <r>
      <rPr>
        <sz val="11"/>
        <color theme="1"/>
        <rFont val="Times New Roman"/>
        <charset val="134"/>
      </rPr>
      <t>calculated</t>
    </r>
    <r>
      <rPr>
        <i/>
        <sz val="11"/>
        <color theme="1"/>
        <rFont val="Times New Roman"/>
        <charset val="134"/>
      </rPr>
      <t xml:space="preserve"> q</t>
    </r>
    <r>
      <rPr>
        <sz val="11"/>
        <color theme="1"/>
        <rFont val="Times New Roman"/>
        <charset val="134"/>
      </rPr>
      <t xml:space="preserve"> values along z-axis</t>
    </r>
  </si>
  <si>
    <r>
      <rPr>
        <sz val="11"/>
        <color theme="1"/>
        <rFont val="Times New Roman"/>
        <charset val="134"/>
      </rPr>
      <t xml:space="preserve">The components of reciprocal lattice vectors </t>
    </r>
    <r>
      <rPr>
        <i/>
        <sz val="11"/>
        <color theme="1"/>
        <rFont val="Times New Roman"/>
        <charset val="134"/>
      </rPr>
      <t>q</t>
    </r>
    <r>
      <rPr>
        <i/>
        <sz val="8"/>
        <color theme="1"/>
        <rFont val="Times New Roman"/>
        <charset val="134"/>
      </rPr>
      <t>a</t>
    </r>
    <r>
      <rPr>
        <sz val="11"/>
        <color theme="1"/>
        <rFont val="Times New Roman"/>
        <charset val="134"/>
      </rPr>
      <t xml:space="preserve"> values along z-axis</t>
    </r>
  </si>
  <si>
    <r>
      <rPr>
        <i/>
        <sz val="11"/>
        <color theme="1"/>
        <rFont val="Times New Roman"/>
        <charset val="134"/>
      </rPr>
      <t>q</t>
    </r>
    <r>
      <rPr>
        <i/>
        <sz val="8"/>
        <color theme="1"/>
        <rFont val="Times New Roman"/>
        <charset val="134"/>
      </rPr>
      <t>b</t>
    </r>
    <r>
      <rPr>
        <sz val="11"/>
        <color theme="1"/>
        <rFont val="Times New Roman"/>
        <charset val="134"/>
      </rPr>
      <t xml:space="preserve"> values along x-axis</t>
    </r>
  </si>
  <si>
    <r>
      <rPr>
        <i/>
        <sz val="11"/>
        <color theme="1"/>
        <rFont val="Times New Roman"/>
        <charset val="134"/>
      </rPr>
      <t>q</t>
    </r>
    <r>
      <rPr>
        <i/>
        <sz val="8"/>
        <color theme="1"/>
        <rFont val="Times New Roman"/>
        <charset val="134"/>
      </rPr>
      <t>b</t>
    </r>
    <r>
      <rPr>
        <sz val="11"/>
        <color theme="1"/>
        <rFont val="Times New Roman"/>
        <charset val="134"/>
      </rPr>
      <t xml:space="preserve"> values along z-axis</t>
    </r>
  </si>
  <si>
    <r>
      <rPr>
        <i/>
        <sz val="11"/>
        <color theme="1"/>
        <rFont val="Times New Roman"/>
        <charset val="134"/>
      </rPr>
      <t>q</t>
    </r>
    <r>
      <rPr>
        <i/>
        <sz val="8"/>
        <color theme="1"/>
        <rFont val="Times New Roman"/>
        <charset val="134"/>
      </rPr>
      <t>c</t>
    </r>
    <r>
      <rPr>
        <sz val="11"/>
        <color theme="1"/>
        <rFont val="Times New Roman"/>
        <charset val="134"/>
      </rPr>
      <t xml:space="preserve"> values along y-axis</t>
    </r>
  </si>
  <si>
    <r>
      <rPr>
        <i/>
        <sz val="11"/>
        <color theme="1"/>
        <rFont val="Times New Roman"/>
        <charset val="134"/>
      </rPr>
      <t>q</t>
    </r>
    <r>
      <rPr>
        <i/>
        <sz val="8"/>
        <color theme="1"/>
        <rFont val="Times New Roman"/>
        <charset val="134"/>
      </rPr>
      <t>c</t>
    </r>
    <r>
      <rPr>
        <sz val="11"/>
        <color theme="1"/>
        <rFont val="Times New Roman"/>
        <charset val="134"/>
      </rPr>
      <t xml:space="preserve"> values along z-axis</t>
    </r>
  </si>
  <si>
    <t>Volume</t>
  </si>
  <si>
    <t>h</t>
  </si>
  <si>
    <t>k</t>
  </si>
  <si>
    <t>l</t>
  </si>
  <si>
    <t>xy</t>
  </si>
  <si>
    <t>z</t>
  </si>
  <si>
    <r>
      <rPr>
        <i/>
        <sz val="11"/>
        <color theme="1"/>
        <rFont val="Times New Roman"/>
        <charset val="134"/>
      </rPr>
      <t>q</t>
    </r>
    <r>
      <rPr>
        <sz val="11"/>
        <color theme="1"/>
        <rFont val="Times New Roman"/>
        <charset val="134"/>
      </rPr>
      <t>_xy</t>
    </r>
  </si>
  <si>
    <r>
      <rPr>
        <i/>
        <sz val="11"/>
        <color theme="1"/>
        <rFont val="Times New Roman"/>
        <charset val="134"/>
      </rPr>
      <t>q_</t>
    </r>
    <r>
      <rPr>
        <sz val="11"/>
        <color theme="1"/>
        <rFont val="Times New Roman"/>
        <charset val="134"/>
      </rPr>
      <t>z</t>
    </r>
  </si>
  <si>
    <r>
      <rPr>
        <i/>
        <sz val="11"/>
        <color theme="1"/>
        <rFont val="Times New Roman"/>
        <charset val="134"/>
      </rPr>
      <t>q</t>
    </r>
    <r>
      <rPr>
        <sz val="11"/>
        <color theme="1"/>
        <rFont val="Times New Roman"/>
        <charset val="134"/>
      </rPr>
      <t>_xy-calc</t>
    </r>
  </si>
  <si>
    <r>
      <rPr>
        <i/>
        <sz val="11"/>
        <color theme="1"/>
        <rFont val="Times New Roman"/>
        <charset val="134"/>
      </rPr>
      <t>q</t>
    </r>
    <r>
      <rPr>
        <sz val="10"/>
        <color theme="1"/>
        <rFont val="Times New Roman"/>
        <charset val="134"/>
      </rPr>
      <t>_z</t>
    </r>
    <r>
      <rPr>
        <sz val="11"/>
        <color theme="1"/>
        <rFont val="Times New Roman"/>
        <charset val="134"/>
      </rPr>
      <t>-calc</t>
    </r>
  </si>
  <si>
    <r>
      <rPr>
        <i/>
        <sz val="11"/>
        <color theme="1"/>
        <rFont val="Times New Roman"/>
        <charset val="134"/>
      </rPr>
      <t>q</t>
    </r>
    <r>
      <rPr>
        <sz val="8"/>
        <color theme="1"/>
        <rFont val="Times New Roman"/>
        <charset val="134"/>
      </rPr>
      <t>a</t>
    </r>
    <r>
      <rPr>
        <sz val="11"/>
        <color theme="1"/>
        <rFont val="Times New Roman"/>
        <charset val="134"/>
      </rPr>
      <t>_z</t>
    </r>
  </si>
  <si>
    <r>
      <rPr>
        <i/>
        <sz val="11"/>
        <color theme="1"/>
        <rFont val="Times New Roman"/>
        <charset val="134"/>
      </rPr>
      <t>q</t>
    </r>
    <r>
      <rPr>
        <sz val="8"/>
        <color theme="1"/>
        <rFont val="Times New Roman"/>
        <charset val="134"/>
      </rPr>
      <t>b</t>
    </r>
    <r>
      <rPr>
        <sz val="11"/>
        <color theme="1"/>
        <rFont val="Times New Roman"/>
        <charset val="134"/>
      </rPr>
      <t>_x</t>
    </r>
  </si>
  <si>
    <r>
      <rPr>
        <i/>
        <sz val="11"/>
        <color theme="1"/>
        <rFont val="Times New Roman"/>
        <charset val="134"/>
      </rPr>
      <t>q</t>
    </r>
    <r>
      <rPr>
        <sz val="8"/>
        <color theme="1"/>
        <rFont val="Times New Roman"/>
        <charset val="134"/>
      </rPr>
      <t>b</t>
    </r>
    <r>
      <rPr>
        <sz val="11"/>
        <color theme="1"/>
        <rFont val="Times New Roman"/>
        <charset val="134"/>
      </rPr>
      <t>_z</t>
    </r>
  </si>
  <si>
    <r>
      <rPr>
        <i/>
        <sz val="11"/>
        <color theme="1"/>
        <rFont val="Times New Roman"/>
        <charset val="134"/>
      </rPr>
      <t>q</t>
    </r>
    <r>
      <rPr>
        <sz val="8"/>
        <color theme="1"/>
        <rFont val="Times New Roman"/>
        <charset val="134"/>
      </rPr>
      <t>c</t>
    </r>
    <r>
      <rPr>
        <sz val="11"/>
        <color theme="1"/>
        <rFont val="Times New Roman"/>
        <charset val="134"/>
      </rPr>
      <t>_y</t>
    </r>
  </si>
  <si>
    <r>
      <rPr>
        <i/>
        <sz val="11"/>
        <color theme="1"/>
        <rFont val="Times New Roman"/>
        <charset val="134"/>
      </rPr>
      <t>q</t>
    </r>
    <r>
      <rPr>
        <sz val="8"/>
        <color theme="1"/>
        <rFont val="Times New Roman"/>
        <charset val="134"/>
      </rPr>
      <t>c</t>
    </r>
    <r>
      <rPr>
        <sz val="11"/>
        <color theme="1"/>
        <rFont val="Times New Roman"/>
        <charset val="134"/>
      </rPr>
      <t>_z</t>
    </r>
  </si>
  <si>
    <r>
      <rPr>
        <sz val="11"/>
        <color theme="1"/>
        <rFont val="Times New Roman"/>
        <charset val="134"/>
      </rPr>
      <t>V-</t>
    </r>
    <r>
      <rPr>
        <i/>
        <sz val="11"/>
        <color theme="1"/>
        <rFont val="Times New Roman"/>
        <charset val="134"/>
      </rPr>
      <t>q</t>
    </r>
  </si>
  <si>
    <t>a_x</t>
  </si>
  <si>
    <t>a_y</t>
  </si>
  <si>
    <t>a_z</t>
  </si>
  <si>
    <t>Lattice parameter_a (Angstrom)</t>
  </si>
  <si>
    <t>alpha</t>
  </si>
  <si>
    <t>b_x</t>
  </si>
  <si>
    <t>b_y</t>
  </si>
  <si>
    <t>b_z</t>
  </si>
  <si>
    <t>b (Angstrom)</t>
  </si>
  <si>
    <t>beta</t>
  </si>
  <si>
    <t>c_x</t>
  </si>
  <si>
    <t>c_y</t>
  </si>
  <si>
    <t>c_z</t>
  </si>
  <si>
    <t>c (column axis,Angstrom)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</si>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</sst>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000"/>
    <numFmt numFmtId="178" formatCode="0.0000_ "/>
    <numFmt numFmtId="179" formatCode="0.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8"/>
      <color theme="1"/>
      <name val="Times New Roman"/>
      <charset val="134"/>
    </font>
    <font>
      <i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  <font>
      <i/>
      <sz val="8"/>
      <color theme="1"/>
      <name val="Times New Roman"/>
      <charset val="134"/>
    </font>
    <font>
      <sz val="8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Fill="1" applyBorder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4" fillId="0" borderId="1" xfId="0" applyFont="1" applyFill="1" applyBorder="1"/>
    <xf numFmtId="0" fontId="4" fillId="0" borderId="1" xfId="0" applyFont="1" applyBorder="1"/>
    <xf numFmtId="176" fontId="1" fillId="0" borderId="0" xfId="0" applyNumberFormat="1" applyFont="1"/>
    <xf numFmtId="177" fontId="1" fillId="0" borderId="0" xfId="0" applyNumberFormat="1" applyFont="1" applyFill="1"/>
    <xf numFmtId="177" fontId="1" fillId="0" borderId="0" xfId="0" applyNumberFormat="1" applyFont="1"/>
    <xf numFmtId="0" fontId="1" fillId="2" borderId="0" xfId="0" applyFont="1" applyFill="1"/>
    <xf numFmtId="176" fontId="1" fillId="2" borderId="0" xfId="0" applyNumberFormat="1" applyFont="1" applyFill="1"/>
    <xf numFmtId="177" fontId="1" fillId="2" borderId="0" xfId="0" applyNumberFormat="1" applyFont="1" applyFill="1"/>
    <xf numFmtId="0" fontId="1" fillId="0" borderId="0" xfId="0" applyFont="1" applyFill="1" applyBorder="1" applyAlignment="1">
      <alignment wrapText="1"/>
    </xf>
    <xf numFmtId="0" fontId="4" fillId="0" borderId="0" xfId="0" applyFont="1" applyFill="1" applyBorder="1"/>
    <xf numFmtId="177" fontId="1" fillId="0" borderId="0" xfId="0" applyNumberFormat="1" applyFont="1" applyFill="1" applyBorder="1"/>
    <xf numFmtId="178" fontId="1" fillId="0" borderId="1" xfId="0" applyNumberFormat="1" applyFont="1" applyBorder="1"/>
    <xf numFmtId="176" fontId="1" fillId="0" borderId="1" xfId="0" applyNumberFormat="1" applyFont="1" applyBorder="1"/>
    <xf numFmtId="176" fontId="1" fillId="0" borderId="1" xfId="0" applyNumberFormat="1" applyFont="1" applyFill="1" applyBorder="1" applyAlignment="1">
      <alignment wrapText="1"/>
    </xf>
    <xf numFmtId="179" fontId="1" fillId="0" borderId="1" xfId="0" applyNumberFormat="1" applyFont="1" applyBorder="1"/>
    <xf numFmtId="176" fontId="1" fillId="0" borderId="1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tabSelected="1" workbookViewId="0">
      <selection activeCell="F4" sqref="F4"/>
    </sheetView>
  </sheetViews>
  <sheetFormatPr defaultColWidth="9" defaultRowHeight="13.85"/>
  <cols>
    <col min="1" max="3" width="9" style="2"/>
    <col min="4" max="5" width="9.3716814159292" style="2" customWidth="1"/>
    <col min="6" max="7" width="8.8141592920354" style="1" customWidth="1"/>
    <col min="8" max="8" width="9.95575221238938" style="2" customWidth="1"/>
    <col min="9" max="9" width="9.83185840707965" style="2" customWidth="1"/>
    <col min="10" max="10" width="9.83185840707965" style="3" customWidth="1"/>
    <col min="11" max="11" width="12.7964601769912" style="2"/>
    <col min="12" max="12" width="12.4336283185841" style="2" customWidth="1"/>
    <col min="13" max="13" width="12.7964601769912" style="2"/>
    <col min="14" max="14" width="12.283185840708" style="2" customWidth="1"/>
    <col min="15" max="15" width="12.7964601769912" style="2"/>
    <col min="16" max="16" width="11.8141592920354" style="2" customWidth="1"/>
    <col min="17" max="17" width="10.5309734513274" style="2"/>
    <col min="18" max="16384" width="9" style="2"/>
  </cols>
  <sheetData>
    <row r="1" ht="22.85" spans="1:2">
      <c r="A1" s="4" t="s">
        <v>0</v>
      </c>
      <c r="B1" s="5"/>
    </row>
    <row r="2" ht="79" customHeight="1" spans="1:16">
      <c r="A2" s="6" t="s">
        <v>1</v>
      </c>
      <c r="B2" s="6"/>
      <c r="C2" s="6"/>
      <c r="D2" s="7" t="s">
        <v>2</v>
      </c>
      <c r="E2" s="7" t="s">
        <v>3</v>
      </c>
      <c r="F2" s="8" t="s">
        <v>4</v>
      </c>
      <c r="G2" s="8" t="s">
        <v>5</v>
      </c>
      <c r="H2" s="9" t="s">
        <v>6</v>
      </c>
      <c r="I2" s="9" t="s">
        <v>7</v>
      </c>
      <c r="J2" s="19"/>
      <c r="K2" s="9" t="s">
        <v>8</v>
      </c>
      <c r="L2" s="8" t="s">
        <v>9</v>
      </c>
      <c r="M2" s="8" t="s">
        <v>10</v>
      </c>
      <c r="N2" s="8" t="s">
        <v>11</v>
      </c>
      <c r="O2" s="8" t="s">
        <v>12</v>
      </c>
      <c r="P2" s="10" t="s">
        <v>13</v>
      </c>
    </row>
    <row r="3" ht="13.9" spans="1:16">
      <c r="A3" s="10" t="s">
        <v>14</v>
      </c>
      <c r="B3" s="10" t="s">
        <v>15</v>
      </c>
      <c r="C3" s="10" t="s">
        <v>16</v>
      </c>
      <c r="D3" s="10" t="s">
        <v>17</v>
      </c>
      <c r="E3" s="10" t="s">
        <v>18</v>
      </c>
      <c r="F3" s="11" t="s">
        <v>19</v>
      </c>
      <c r="G3" s="11" t="s">
        <v>20</v>
      </c>
      <c r="H3" s="12" t="s">
        <v>21</v>
      </c>
      <c r="I3" s="12" t="s">
        <v>22</v>
      </c>
      <c r="J3" s="20"/>
      <c r="K3" s="12" t="s">
        <v>23</v>
      </c>
      <c r="L3" s="12" t="s">
        <v>24</v>
      </c>
      <c r="M3" s="12" t="s">
        <v>25</v>
      </c>
      <c r="N3" s="12" t="s">
        <v>26</v>
      </c>
      <c r="O3" s="12" t="s">
        <v>27</v>
      </c>
      <c r="P3" s="10" t="s">
        <v>28</v>
      </c>
    </row>
    <row r="4" spans="1:16">
      <c r="A4" s="2">
        <v>1</v>
      </c>
      <c r="B4" s="2">
        <v>0</v>
      </c>
      <c r="C4" s="2">
        <v>0</v>
      </c>
      <c r="D4" s="13">
        <v>0</v>
      </c>
      <c r="E4" s="13">
        <v>92.409</v>
      </c>
      <c r="F4" s="14">
        <f>D4/6357.739</f>
        <v>0</v>
      </c>
      <c r="G4" s="14">
        <f>E4/6357.739</f>
        <v>0.0145348841781646</v>
      </c>
      <c r="H4" s="15">
        <f>SQRT(B4*B4*$L$4*$L$4+C4*C4*$N$4*$N$4)</f>
        <v>0</v>
      </c>
      <c r="I4" s="15">
        <f>A4*$K$4+B4*$M$4+C4*$O$4</f>
        <v>0.0145348841781646</v>
      </c>
      <c r="J4" s="21"/>
      <c r="K4" s="22">
        <f>G4</f>
        <v>0.0145348841781646</v>
      </c>
      <c r="L4" s="22">
        <f>F6/2</f>
        <v>0.00587866220994602</v>
      </c>
      <c r="M4" s="22">
        <f>G7/2</f>
        <v>0.00401943206539306</v>
      </c>
      <c r="N4" s="22">
        <f>SQRT(F10*F10-L4*L4)</f>
        <v>0.0108265712259372</v>
      </c>
      <c r="O4" s="22">
        <f>G13-G7</f>
        <v>0.00687587206709807</v>
      </c>
      <c r="P4" s="10">
        <f>K4*L4*N4</f>
        <v>9.25083679234836e-7</v>
      </c>
    </row>
    <row r="5" spans="1:10">
      <c r="A5" s="2">
        <v>2</v>
      </c>
      <c r="B5" s="2">
        <v>0</v>
      </c>
      <c r="C5" s="2">
        <v>0</v>
      </c>
      <c r="D5" s="13">
        <v>0</v>
      </c>
      <c r="E5" s="13">
        <v>184.818</v>
      </c>
      <c r="F5" s="14">
        <f t="shared" ref="F4:F34" si="0">D5/6357.739</f>
        <v>0</v>
      </c>
      <c r="G5" s="14">
        <f t="shared" ref="G5:G34" si="1">E5/6357.739</f>
        <v>0.0290697683563292</v>
      </c>
      <c r="H5" s="15">
        <f t="shared" ref="H4:H34" si="2">SQRT(B5*B5*$L$4*$L$4+C5*C5*$N$4*$N$4)</f>
        <v>0</v>
      </c>
      <c r="I5" s="15">
        <f t="shared" ref="I4:I34" si="3">A5*$K$4+B5*$M$4+C5*$O$4</f>
        <v>0.0290697683563292</v>
      </c>
      <c r="J5" s="21"/>
    </row>
    <row r="6" ht="41.65" spans="1:15">
      <c r="A6" s="2">
        <v>1</v>
      </c>
      <c r="B6" s="2">
        <v>-2</v>
      </c>
      <c r="C6" s="2">
        <v>0</v>
      </c>
      <c r="D6" s="13">
        <v>74.75</v>
      </c>
      <c r="E6" s="13">
        <v>41.3</v>
      </c>
      <c r="F6" s="14">
        <f t="shared" si="0"/>
        <v>0.011757324419892</v>
      </c>
      <c r="G6" s="14">
        <f t="shared" si="1"/>
        <v>0.00649602004737848</v>
      </c>
      <c r="H6" s="15">
        <f t="shared" si="2"/>
        <v>0.011757324419892</v>
      </c>
      <c r="I6" s="15">
        <f t="shared" si="3"/>
        <v>0.00649602004737848</v>
      </c>
      <c r="J6" s="21"/>
      <c r="K6" s="10" t="s">
        <v>29</v>
      </c>
      <c r="L6" s="10" t="s">
        <v>30</v>
      </c>
      <c r="M6" s="10" t="s">
        <v>31</v>
      </c>
      <c r="N6" s="7" t="s">
        <v>32</v>
      </c>
      <c r="O6" s="10" t="s">
        <v>33</v>
      </c>
    </row>
    <row r="7" spans="1:15">
      <c r="A7" s="2">
        <v>0</v>
      </c>
      <c r="B7" s="2">
        <v>2</v>
      </c>
      <c r="C7" s="2">
        <v>0</v>
      </c>
      <c r="D7" s="13">
        <v>74.75</v>
      </c>
      <c r="E7" s="13">
        <v>51.109</v>
      </c>
      <c r="F7" s="14">
        <f t="shared" si="0"/>
        <v>0.011757324419892</v>
      </c>
      <c r="G7" s="14">
        <f t="shared" si="1"/>
        <v>0.00803886413078612</v>
      </c>
      <c r="H7" s="15">
        <f t="shared" si="2"/>
        <v>0.011757324419892</v>
      </c>
      <c r="I7" s="15">
        <f t="shared" si="3"/>
        <v>0.00803886413078612</v>
      </c>
      <c r="J7" s="21"/>
      <c r="K7" s="23">
        <f>-M4*N4/P4</f>
        <v>-47.0407904934479</v>
      </c>
      <c r="L7" s="23">
        <f>-L4*O4/P4</f>
        <v>-43.6943491584525</v>
      </c>
      <c r="M7" s="23">
        <f>L4*N4/P4</f>
        <v>68.7999978357086</v>
      </c>
      <c r="N7" s="24">
        <f>SQRT(K7*K7+L7*L7+M7*M7)</f>
        <v>94.1035165167739</v>
      </c>
      <c r="O7" s="25">
        <v>90</v>
      </c>
    </row>
    <row r="8" ht="13.9" spans="1:15">
      <c r="A8" s="2">
        <v>2</v>
      </c>
      <c r="B8" s="2">
        <v>-2</v>
      </c>
      <c r="C8" s="2">
        <v>0</v>
      </c>
      <c r="D8" s="13">
        <v>74.75</v>
      </c>
      <c r="E8" s="13">
        <v>133.708</v>
      </c>
      <c r="F8" s="14">
        <f t="shared" si="0"/>
        <v>0.011757324419892</v>
      </c>
      <c r="G8" s="14">
        <f t="shared" si="1"/>
        <v>0.0210307469369221</v>
      </c>
      <c r="H8" s="15">
        <f t="shared" si="2"/>
        <v>0.011757324419892</v>
      </c>
      <c r="I8" s="15">
        <f t="shared" si="3"/>
        <v>0.0210309042255431</v>
      </c>
      <c r="J8" s="21"/>
      <c r="K8" s="23" t="s">
        <v>34</v>
      </c>
      <c r="L8" s="23" t="s">
        <v>35</v>
      </c>
      <c r="M8" s="23" t="s">
        <v>36</v>
      </c>
      <c r="N8" s="9" t="s">
        <v>37</v>
      </c>
      <c r="O8" s="10" t="s">
        <v>38</v>
      </c>
    </row>
    <row r="9" spans="1:15">
      <c r="A9" s="2">
        <v>1</v>
      </c>
      <c r="B9" s="2">
        <v>2</v>
      </c>
      <c r="C9" s="2">
        <v>0</v>
      </c>
      <c r="D9" s="13">
        <v>74.75</v>
      </c>
      <c r="E9" s="13">
        <v>143.518</v>
      </c>
      <c r="F9" s="14">
        <f t="shared" si="0"/>
        <v>0.011757324419892</v>
      </c>
      <c r="G9" s="14">
        <f t="shared" si="1"/>
        <v>0.0225737483089507</v>
      </c>
      <c r="H9" s="15">
        <f t="shared" si="2"/>
        <v>0.011757324419892</v>
      </c>
      <c r="I9" s="15">
        <f t="shared" si="3"/>
        <v>0.0225737483089507</v>
      </c>
      <c r="J9" s="21"/>
      <c r="K9" s="23">
        <f>N4*K4/P4</f>
        <v>170.10672909699</v>
      </c>
      <c r="L9" s="23">
        <v>0</v>
      </c>
      <c r="M9" s="23">
        <v>0</v>
      </c>
      <c r="N9" s="24">
        <f>K9</f>
        <v>170.10672909699</v>
      </c>
      <c r="O9" s="25">
        <f>ACOS(L11*L7/N7/N11)*180/PI()</f>
        <v>117.666362987388</v>
      </c>
    </row>
    <row r="10" ht="27.75" spans="1:15">
      <c r="A10" s="2">
        <v>2</v>
      </c>
      <c r="B10" s="2">
        <v>-1</v>
      </c>
      <c r="C10" s="2">
        <v>-1</v>
      </c>
      <c r="D10" s="13">
        <v>78.325</v>
      </c>
      <c r="E10" s="13">
        <v>115.548</v>
      </c>
      <c r="F10" s="14">
        <f t="shared" si="0"/>
        <v>0.0123196312399738</v>
      </c>
      <c r="G10" s="14">
        <f t="shared" si="1"/>
        <v>0.0181743855795276</v>
      </c>
      <c r="H10" s="15">
        <f t="shared" si="2"/>
        <v>0.0123196312399738</v>
      </c>
      <c r="I10" s="15">
        <f t="shared" si="3"/>
        <v>0.0181744642238381</v>
      </c>
      <c r="J10" s="21"/>
      <c r="K10" s="23" t="s">
        <v>39</v>
      </c>
      <c r="L10" s="23" t="s">
        <v>40</v>
      </c>
      <c r="M10" s="23" t="s">
        <v>41</v>
      </c>
      <c r="N10" s="9" t="s">
        <v>42</v>
      </c>
      <c r="O10" s="10" t="s">
        <v>43</v>
      </c>
    </row>
    <row r="11" spans="1:15">
      <c r="A11" s="2">
        <v>1</v>
      </c>
      <c r="B11" s="2">
        <v>1</v>
      </c>
      <c r="C11" s="2">
        <v>1</v>
      </c>
      <c r="D11" s="13">
        <v>78.325</v>
      </c>
      <c r="E11" s="13">
        <v>161.679</v>
      </c>
      <c r="F11" s="14">
        <f t="shared" si="0"/>
        <v>0.0123196312399738</v>
      </c>
      <c r="G11" s="14">
        <f t="shared" si="1"/>
        <v>0.0254302669549662</v>
      </c>
      <c r="H11" s="15">
        <f t="shared" si="2"/>
        <v>0.0123196312399738</v>
      </c>
      <c r="I11" s="15">
        <f t="shared" si="3"/>
        <v>0.0254301883106557</v>
      </c>
      <c r="J11" s="21"/>
      <c r="K11" s="23">
        <v>0</v>
      </c>
      <c r="L11" s="23">
        <f>K4*L4/P4</f>
        <v>92.3653462514798</v>
      </c>
      <c r="M11" s="23">
        <v>0</v>
      </c>
      <c r="N11" s="26">
        <f>L11</f>
        <v>92.3653462514798</v>
      </c>
      <c r="O11" s="25">
        <f>ACOS(K9*K7/N7/N9)*180/PI()</f>
        <v>119.992289413527</v>
      </c>
    </row>
    <row r="12" spans="1:10">
      <c r="A12" s="2">
        <v>3</v>
      </c>
      <c r="B12" s="2">
        <v>-1</v>
      </c>
      <c r="C12" s="2">
        <v>-1</v>
      </c>
      <c r="D12" s="13">
        <v>78.325</v>
      </c>
      <c r="E12" s="13">
        <v>207.957</v>
      </c>
      <c r="F12" s="14">
        <f t="shared" si="0"/>
        <v>0.0123196312399738</v>
      </c>
      <c r="G12" s="14">
        <f t="shared" si="1"/>
        <v>0.0327092697576922</v>
      </c>
      <c r="H12" s="15">
        <f t="shared" si="2"/>
        <v>0.0123196312399738</v>
      </c>
      <c r="I12" s="15">
        <f t="shared" si="3"/>
        <v>0.0327093484020027</v>
      </c>
      <c r="J12" s="21"/>
    </row>
    <row r="13" spans="1:10">
      <c r="A13" s="2">
        <v>0</v>
      </c>
      <c r="B13" s="2">
        <v>2</v>
      </c>
      <c r="C13" s="2">
        <v>1</v>
      </c>
      <c r="D13" s="13">
        <v>101.5</v>
      </c>
      <c r="E13" s="13">
        <v>94.824</v>
      </c>
      <c r="F13" s="14">
        <f t="shared" si="0"/>
        <v>0.0159647950316929</v>
      </c>
      <c r="G13" s="14">
        <f t="shared" si="1"/>
        <v>0.0149147361978842</v>
      </c>
      <c r="H13" s="15">
        <f t="shared" si="2"/>
        <v>0.0159827820489701</v>
      </c>
      <c r="I13" s="15">
        <f t="shared" si="3"/>
        <v>0.0149147361978842</v>
      </c>
      <c r="J13" s="21"/>
    </row>
    <row r="14" spans="1:13">
      <c r="A14" s="2">
        <v>1</v>
      </c>
      <c r="B14" s="2">
        <v>2</v>
      </c>
      <c r="C14" s="2">
        <v>1</v>
      </c>
      <c r="D14" s="13">
        <v>101.5</v>
      </c>
      <c r="E14" s="13">
        <v>187.233</v>
      </c>
      <c r="F14" s="14">
        <f t="shared" si="0"/>
        <v>0.0159647950316929</v>
      </c>
      <c r="G14" s="14">
        <f t="shared" si="1"/>
        <v>0.0294496203760488</v>
      </c>
      <c r="H14" s="15">
        <f t="shared" si="2"/>
        <v>0.0159827820489701</v>
      </c>
      <c r="I14" s="15">
        <f t="shared" si="3"/>
        <v>0.0294496203760488</v>
      </c>
      <c r="J14" s="21"/>
      <c r="K14" s="2"/>
      <c r="L14" s="13"/>
      <c r="M14" s="13"/>
    </row>
    <row r="15" spans="1:10">
      <c r="A15" s="2">
        <v>-1</v>
      </c>
      <c r="B15" s="2">
        <v>3</v>
      </c>
      <c r="C15" s="2">
        <v>1</v>
      </c>
      <c r="D15" s="13">
        <v>132</v>
      </c>
      <c r="E15" s="13">
        <v>27.969</v>
      </c>
      <c r="F15" s="14">
        <f t="shared" si="0"/>
        <v>0.0207620979722508</v>
      </c>
      <c r="G15" s="14">
        <f t="shared" si="1"/>
        <v>0.00439920544080215</v>
      </c>
      <c r="H15" s="15">
        <f t="shared" si="2"/>
        <v>0.0206940249569319</v>
      </c>
      <c r="I15" s="15">
        <f t="shared" si="3"/>
        <v>0.00439928408511265</v>
      </c>
      <c r="J15" s="21"/>
    </row>
    <row r="16" spans="1:10">
      <c r="A16" s="2">
        <v>0</v>
      </c>
      <c r="B16" s="2">
        <v>3</v>
      </c>
      <c r="C16" s="2">
        <v>-1</v>
      </c>
      <c r="D16" s="13">
        <v>132</v>
      </c>
      <c r="E16" s="13">
        <v>32.948</v>
      </c>
      <c r="F16" s="14">
        <f t="shared" si="0"/>
        <v>0.0207620979722508</v>
      </c>
      <c r="G16" s="14">
        <f t="shared" si="1"/>
        <v>0.00518234548477061</v>
      </c>
      <c r="H16" s="15">
        <f t="shared" si="2"/>
        <v>0.0206940249569319</v>
      </c>
      <c r="I16" s="15">
        <f t="shared" si="3"/>
        <v>0.00518242412908111</v>
      </c>
      <c r="J16" s="21"/>
    </row>
    <row r="17" spans="1:10">
      <c r="A17" s="2">
        <v>0</v>
      </c>
      <c r="B17" s="2">
        <v>3</v>
      </c>
      <c r="C17" s="2">
        <v>1</v>
      </c>
      <c r="D17" s="13">
        <v>132</v>
      </c>
      <c r="E17" s="13">
        <v>120.378</v>
      </c>
      <c r="F17" s="14">
        <f t="shared" si="0"/>
        <v>0.0207620979722508</v>
      </c>
      <c r="G17" s="14">
        <f t="shared" si="1"/>
        <v>0.0189340896189667</v>
      </c>
      <c r="H17" s="15">
        <f t="shared" si="2"/>
        <v>0.0206940249569319</v>
      </c>
      <c r="I17" s="15">
        <f t="shared" si="3"/>
        <v>0.0189341682632772</v>
      </c>
      <c r="J17" s="21"/>
    </row>
    <row r="18" spans="1:10">
      <c r="A18" s="2">
        <v>2</v>
      </c>
      <c r="B18" s="2">
        <v>-3</v>
      </c>
      <c r="C18" s="2">
        <v>1</v>
      </c>
      <c r="D18" s="13">
        <v>132</v>
      </c>
      <c r="E18" s="13">
        <v>151.869</v>
      </c>
      <c r="F18" s="14">
        <f t="shared" si="0"/>
        <v>0.0207620979722508</v>
      </c>
      <c r="G18" s="14">
        <f t="shared" si="1"/>
        <v>0.0238872655829376</v>
      </c>
      <c r="H18" s="15">
        <f t="shared" si="2"/>
        <v>0.0206940249569319</v>
      </c>
      <c r="I18" s="15">
        <f t="shared" si="3"/>
        <v>0.0238873442272481</v>
      </c>
      <c r="J18" s="21"/>
    </row>
    <row r="19" spans="1:10">
      <c r="A19" s="2">
        <v>3</v>
      </c>
      <c r="B19" s="2">
        <v>-3</v>
      </c>
      <c r="C19" s="2">
        <v>-1</v>
      </c>
      <c r="D19" s="13">
        <v>132</v>
      </c>
      <c r="E19" s="13">
        <v>156.849</v>
      </c>
      <c r="F19" s="14">
        <f t="shared" si="0"/>
        <v>0.0207620979722508</v>
      </c>
      <c r="G19" s="14">
        <f t="shared" si="1"/>
        <v>0.024670562915527</v>
      </c>
      <c r="H19" s="15">
        <f t="shared" si="2"/>
        <v>0.0206940249569319</v>
      </c>
      <c r="I19" s="15">
        <f t="shared" si="3"/>
        <v>0.0246704842712165</v>
      </c>
      <c r="J19" s="21"/>
    </row>
    <row r="20" spans="1:10">
      <c r="A20" s="16">
        <v>0.5</v>
      </c>
      <c r="B20" s="16">
        <v>3</v>
      </c>
      <c r="C20" s="16">
        <v>1</v>
      </c>
      <c r="D20" s="17">
        <v>132</v>
      </c>
      <c r="E20" s="17">
        <v>166.582</v>
      </c>
      <c r="F20" s="18">
        <f t="shared" si="0"/>
        <v>0.0207620979722508</v>
      </c>
      <c r="G20" s="18">
        <f t="shared" si="1"/>
        <v>0.0262014530637385</v>
      </c>
      <c r="H20" s="18">
        <f t="shared" si="2"/>
        <v>0.0206940249569319</v>
      </c>
      <c r="I20" s="18">
        <f t="shared" si="3"/>
        <v>0.0262016103523595</v>
      </c>
      <c r="J20" s="21"/>
    </row>
    <row r="21" s="1" customFormat="1" spans="1:10">
      <c r="A21" s="16">
        <v>1.5</v>
      </c>
      <c r="B21" s="16">
        <v>3</v>
      </c>
      <c r="C21" s="16">
        <v>-1</v>
      </c>
      <c r="D21" s="17">
        <v>132</v>
      </c>
      <c r="E21" s="17">
        <v>171.561</v>
      </c>
      <c r="F21" s="18">
        <f t="shared" si="0"/>
        <v>0.0207620979722508</v>
      </c>
      <c r="G21" s="18">
        <f t="shared" si="1"/>
        <v>0.026984593107707</v>
      </c>
      <c r="H21" s="18">
        <f t="shared" si="2"/>
        <v>0.0206940249569319</v>
      </c>
      <c r="I21" s="18">
        <f t="shared" si="3"/>
        <v>0.026984750396328</v>
      </c>
      <c r="J21" s="21"/>
    </row>
    <row r="22" s="1" customFormat="1" spans="1:10">
      <c r="A22" s="2">
        <v>-1</v>
      </c>
      <c r="B22" s="2">
        <v>4</v>
      </c>
      <c r="C22" s="2">
        <v>0</v>
      </c>
      <c r="D22" s="13">
        <v>149</v>
      </c>
      <c r="E22" s="13">
        <v>9.81</v>
      </c>
      <c r="F22" s="14">
        <f t="shared" si="0"/>
        <v>0.0234360045292831</v>
      </c>
      <c r="G22" s="14">
        <f t="shared" si="1"/>
        <v>0.00154300137202864</v>
      </c>
      <c r="H22" s="15">
        <f t="shared" si="2"/>
        <v>0.0235146488397841</v>
      </c>
      <c r="I22" s="15">
        <f t="shared" si="3"/>
        <v>0.00154284408340764</v>
      </c>
      <c r="J22" s="21"/>
    </row>
    <row r="23" spans="1:10">
      <c r="A23" s="2">
        <v>2</v>
      </c>
      <c r="B23" s="2">
        <v>-4</v>
      </c>
      <c r="C23" s="2">
        <v>0</v>
      </c>
      <c r="D23" s="13">
        <v>149</v>
      </c>
      <c r="E23" s="13">
        <v>82.6</v>
      </c>
      <c r="F23" s="14">
        <f t="shared" si="0"/>
        <v>0.0234360045292831</v>
      </c>
      <c r="G23" s="14">
        <f t="shared" si="1"/>
        <v>0.012992040094757</v>
      </c>
      <c r="H23" s="15">
        <f t="shared" si="2"/>
        <v>0.0235146488397841</v>
      </c>
      <c r="I23" s="15">
        <f t="shared" si="3"/>
        <v>0.012992040094757</v>
      </c>
      <c r="J23" s="21"/>
    </row>
    <row r="24" spans="1:10">
      <c r="A24" s="2">
        <v>0</v>
      </c>
      <c r="B24" s="2">
        <v>4</v>
      </c>
      <c r="C24" s="2">
        <v>0</v>
      </c>
      <c r="D24" s="13">
        <v>149</v>
      </c>
      <c r="E24" s="13">
        <v>102.219</v>
      </c>
      <c r="F24" s="14">
        <f t="shared" si="0"/>
        <v>0.0234360045292831</v>
      </c>
      <c r="G24" s="14">
        <f t="shared" si="1"/>
        <v>0.0160778855501932</v>
      </c>
      <c r="H24" s="15">
        <f t="shared" si="2"/>
        <v>0.0235146488397841</v>
      </c>
      <c r="I24" s="15">
        <f t="shared" si="3"/>
        <v>0.0160777282615722</v>
      </c>
      <c r="J24" s="21"/>
    </row>
    <row r="25" spans="1:10">
      <c r="A25" s="2">
        <v>3</v>
      </c>
      <c r="B25" s="2">
        <v>-4</v>
      </c>
      <c r="C25" s="2">
        <v>-1</v>
      </c>
      <c r="D25" s="13">
        <v>161</v>
      </c>
      <c r="E25" s="13">
        <v>131.293</v>
      </c>
      <c r="F25" s="14">
        <f t="shared" si="0"/>
        <v>0.0253234679813059</v>
      </c>
      <c r="G25" s="14">
        <f t="shared" si="1"/>
        <v>0.0206508949172025</v>
      </c>
      <c r="H25" s="15">
        <f t="shared" si="2"/>
        <v>0.0258873203435321</v>
      </c>
      <c r="I25" s="15">
        <f t="shared" si="3"/>
        <v>0.0206510522058235</v>
      </c>
      <c r="J25" s="21"/>
    </row>
    <row r="26" spans="1:10">
      <c r="A26" s="2">
        <v>0</v>
      </c>
      <c r="B26" s="2">
        <v>4</v>
      </c>
      <c r="C26" s="2">
        <v>1</v>
      </c>
      <c r="D26" s="13">
        <v>161</v>
      </c>
      <c r="E26" s="13">
        <v>145.935</v>
      </c>
      <c r="F26" s="14">
        <f t="shared" si="0"/>
        <v>0.0253234679813059</v>
      </c>
      <c r="G26" s="14">
        <f t="shared" si="1"/>
        <v>0.0229539149059123</v>
      </c>
      <c r="H26" s="15">
        <f t="shared" si="2"/>
        <v>0.0258873203435321</v>
      </c>
      <c r="I26" s="15">
        <f t="shared" si="3"/>
        <v>0.0229536003286703</v>
      </c>
      <c r="J26" s="21"/>
    </row>
    <row r="27" spans="1:10">
      <c r="A27" s="2">
        <v>1</v>
      </c>
      <c r="B27" s="2">
        <v>-5</v>
      </c>
      <c r="C27" s="2">
        <v>1</v>
      </c>
      <c r="D27" s="13">
        <v>199</v>
      </c>
      <c r="E27" s="13">
        <v>8.351</v>
      </c>
      <c r="F27" s="14">
        <f t="shared" si="0"/>
        <v>0.0313004355793781</v>
      </c>
      <c r="G27" s="14">
        <f t="shared" si="1"/>
        <v>0.00131351727398687</v>
      </c>
      <c r="H27" s="15">
        <f t="shared" si="2"/>
        <v>0.0313238148854267</v>
      </c>
      <c r="I27" s="15">
        <f t="shared" si="3"/>
        <v>0.00131359591829737</v>
      </c>
      <c r="J27" s="21"/>
    </row>
    <row r="28" spans="1:10">
      <c r="A28" s="2">
        <v>2</v>
      </c>
      <c r="B28" s="2">
        <v>-5</v>
      </c>
      <c r="C28" s="2">
        <v>-1</v>
      </c>
      <c r="D28" s="13">
        <v>199</v>
      </c>
      <c r="E28" s="13">
        <v>13.33</v>
      </c>
      <c r="F28" s="14">
        <f t="shared" si="0"/>
        <v>0.0313004355793781</v>
      </c>
      <c r="G28" s="14">
        <f t="shared" si="1"/>
        <v>0.00209665731795533</v>
      </c>
      <c r="H28" s="15">
        <f t="shared" si="2"/>
        <v>0.0313238148854267</v>
      </c>
      <c r="I28" s="15">
        <f t="shared" si="3"/>
        <v>0.00209673596226583</v>
      </c>
      <c r="J28" s="21"/>
    </row>
    <row r="29" spans="1:10">
      <c r="A29" s="2">
        <v>-1</v>
      </c>
      <c r="B29" s="2">
        <v>5</v>
      </c>
      <c r="C29" s="2">
        <v>1</v>
      </c>
      <c r="D29" s="13">
        <v>199</v>
      </c>
      <c r="E29" s="13">
        <v>79.078</v>
      </c>
      <c r="F29" s="14">
        <f t="shared" si="0"/>
        <v>0.0313004355793781</v>
      </c>
      <c r="G29" s="14">
        <f t="shared" si="1"/>
        <v>0.0124380695715883</v>
      </c>
      <c r="H29" s="15">
        <f t="shared" si="2"/>
        <v>0.0313238148854267</v>
      </c>
      <c r="I29" s="15">
        <f t="shared" si="3"/>
        <v>0.0124381482158988</v>
      </c>
      <c r="J29" s="21"/>
    </row>
    <row r="30" spans="1:10">
      <c r="A30" s="2">
        <v>0</v>
      </c>
      <c r="B30" s="2">
        <v>5</v>
      </c>
      <c r="C30" s="2">
        <v>-1</v>
      </c>
      <c r="D30" s="13">
        <v>199</v>
      </c>
      <c r="E30" s="13">
        <v>84.057</v>
      </c>
      <c r="F30" s="14">
        <f t="shared" si="0"/>
        <v>0.0313004355793781</v>
      </c>
      <c r="G30" s="14">
        <f t="shared" si="1"/>
        <v>0.0132212096155567</v>
      </c>
      <c r="H30" s="15">
        <f t="shared" si="2"/>
        <v>0.0313238148854267</v>
      </c>
      <c r="I30" s="15">
        <f t="shared" si="3"/>
        <v>0.0132212882598672</v>
      </c>
      <c r="J30" s="21"/>
    </row>
    <row r="31" spans="1:10">
      <c r="A31" s="16">
        <v>-1.5</v>
      </c>
      <c r="B31" s="16">
        <v>5</v>
      </c>
      <c r="C31" s="16">
        <v>1</v>
      </c>
      <c r="D31" s="17">
        <v>199</v>
      </c>
      <c r="E31" s="17">
        <v>32.873</v>
      </c>
      <c r="F31" s="18">
        <f t="shared" si="0"/>
        <v>0.0313004355793781</v>
      </c>
      <c r="G31" s="18">
        <f t="shared" si="1"/>
        <v>0.00517054883819546</v>
      </c>
      <c r="H31" s="18">
        <f t="shared" si="2"/>
        <v>0.0313238148854267</v>
      </c>
      <c r="I31" s="18">
        <f t="shared" si="3"/>
        <v>0.00517070612681647</v>
      </c>
      <c r="J31" s="21"/>
    </row>
    <row r="32" s="1" customFormat="1" spans="1:10">
      <c r="A32" s="16">
        <v>-0.5</v>
      </c>
      <c r="B32" s="16">
        <v>5</v>
      </c>
      <c r="C32" s="16">
        <v>-1</v>
      </c>
      <c r="D32" s="17">
        <v>199</v>
      </c>
      <c r="E32" s="17">
        <v>37.852</v>
      </c>
      <c r="F32" s="18">
        <f t="shared" si="0"/>
        <v>0.0313004355793781</v>
      </c>
      <c r="G32" s="18">
        <f t="shared" si="1"/>
        <v>0.00595368888216393</v>
      </c>
      <c r="H32" s="18">
        <f t="shared" si="2"/>
        <v>0.0313238148854267</v>
      </c>
      <c r="I32" s="18">
        <f t="shared" si="3"/>
        <v>0.00595384617078493</v>
      </c>
      <c r="J32" s="21"/>
    </row>
    <row r="33" s="1" customFormat="1" spans="1:10">
      <c r="A33" s="16">
        <v>1.5</v>
      </c>
      <c r="B33" s="16">
        <v>-5</v>
      </c>
      <c r="C33" s="16">
        <v>1</v>
      </c>
      <c r="D33" s="17">
        <v>199</v>
      </c>
      <c r="E33" s="17">
        <v>54.555</v>
      </c>
      <c r="F33" s="18">
        <f t="shared" si="0"/>
        <v>0.0313004355793781</v>
      </c>
      <c r="G33" s="18">
        <f t="shared" si="1"/>
        <v>0.00858088071875867</v>
      </c>
      <c r="H33" s="18">
        <f t="shared" si="2"/>
        <v>0.0313238148854267</v>
      </c>
      <c r="I33" s="18">
        <f t="shared" si="3"/>
        <v>0.00858103800737967</v>
      </c>
      <c r="J33" s="21"/>
    </row>
    <row r="34" s="1" customFormat="1" spans="1:10">
      <c r="A34" s="16">
        <v>2.5</v>
      </c>
      <c r="B34" s="16">
        <v>-5</v>
      </c>
      <c r="C34" s="16">
        <v>-1</v>
      </c>
      <c r="D34" s="17">
        <v>199</v>
      </c>
      <c r="E34" s="17">
        <v>59.534</v>
      </c>
      <c r="F34" s="18">
        <f t="shared" si="0"/>
        <v>0.0313004355793781</v>
      </c>
      <c r="G34" s="18">
        <f t="shared" si="1"/>
        <v>0.00936402076272713</v>
      </c>
      <c r="H34" s="18">
        <f t="shared" si="2"/>
        <v>0.0313238148854267</v>
      </c>
      <c r="I34" s="18">
        <f t="shared" si="3"/>
        <v>0.00936417805134813</v>
      </c>
      <c r="J34" s="21"/>
    </row>
    <row r="35" s="1" customFormat="1" spans="1:10">
      <c r="A35" s="2"/>
      <c r="B35" s="2"/>
      <c r="C35" s="2"/>
      <c r="D35" s="2"/>
      <c r="E35" s="2"/>
      <c r="F35" s="1"/>
      <c r="G35" s="1"/>
      <c r="H35" s="2"/>
      <c r="I35" s="2"/>
      <c r="J35" s="3"/>
    </row>
  </sheetData>
  <mergeCells count="1">
    <mergeCell ref="A2:C2"/>
  </mergeCell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indexing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X.Zeng</dc:creator>
  <cp:lastModifiedBy>不关风与月</cp:lastModifiedBy>
  <dcterms:created xsi:type="dcterms:W3CDTF">2024-10-14T07:43:00Z</dcterms:created>
  <dcterms:modified xsi:type="dcterms:W3CDTF">2025-02-08T08:27:53Z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53FD8B7E822A4BF189291F9DD8ACCD61_12</vt:lpwstr>
  </property>
  <property fmtid="{D5CDD505-2E9C-101B-9397-08002B2CF9AE}" pid="3" name="KSOProductBuildVer">
    <vt:lpwstr>2052-12.1.0.19770</vt:lpwstr>
  </property>
</Properties>
</file>