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theme/themeOverride2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85"/>
  </bookViews>
  <sheets>
    <sheet name="OD-5" sheetId="1" r:id="rId1"/>
    <sheet name="OD-1" sheetId="4" r:id="rId2"/>
    <sheet name="Sheet2" sheetId="2" r:id="rId3"/>
    <sheet name="Sheet3" sheetId="3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<sst xmlns="http://schemas.openxmlformats.org/spreadsheetml/2006/main" count="99" uniqueCount="57">
  <si>
    <t>STD</t>
  </si>
  <si>
    <t>abs</t>
  </si>
  <si>
    <t>希釈率</t>
  </si>
  <si>
    <t>GABA(nmol/ml)</t>
  </si>
  <si>
    <t>原液</t>
  </si>
  <si>
    <t>平均</t>
  </si>
  <si>
    <t>標準偏差</t>
  </si>
  <si>
    <t>120min-1</t>
  </si>
  <si>
    <t>n.d.</t>
  </si>
  <si>
    <t>120min-2</t>
  </si>
  <si>
    <t>120min-3</t>
  </si>
  <si>
    <t>90min-1</t>
  </si>
  <si>
    <t>90min-2</t>
  </si>
  <si>
    <t>80.724441586793</t>
  </si>
  <si>
    <t>90min-3</t>
  </si>
  <si>
    <t>60min-1</t>
  </si>
  <si>
    <t>60min-2</t>
  </si>
  <si>
    <t>60min-3</t>
  </si>
  <si>
    <t>30min-1</t>
  </si>
  <si>
    <t>30min-2</t>
  </si>
  <si>
    <t>30min-3</t>
  </si>
  <si>
    <t>0min-1</t>
  </si>
  <si>
    <t>0min-2</t>
  </si>
  <si>
    <t>0min-3</t>
  </si>
  <si>
    <t>OD=1</t>
  </si>
  <si>
    <t>OD=5</t>
  </si>
  <si>
    <r>
      <t>　</t>
    </r>
    <r>
      <rPr>
        <sz val="11"/>
        <color rgb="FF000000"/>
        <rFont val="Century"/>
        <charset val="128"/>
      </rPr>
      <t>condition</t>
    </r>
  </si>
  <si>
    <t>Mixing</t>
  </si>
  <si>
    <r>
      <t xml:space="preserve">35 </t>
    </r>
    <r>
      <rPr>
        <sz val="11"/>
        <color rgb="FF000000"/>
        <rFont val="MS Mincho"/>
        <charset val="128"/>
      </rPr>
      <t>℃</t>
    </r>
    <r>
      <rPr>
        <sz val="11"/>
        <color rgb="FF000000"/>
        <rFont val="Century"/>
        <charset val="128"/>
      </rPr>
      <t>-30 min</t>
    </r>
  </si>
  <si>
    <r>
      <t xml:space="preserve">30 </t>
    </r>
    <r>
      <rPr>
        <sz val="11"/>
        <color rgb="FF000000"/>
        <rFont val="MS Mincho"/>
        <charset val="128"/>
      </rPr>
      <t>℃</t>
    </r>
    <r>
      <rPr>
        <sz val="11"/>
        <color rgb="FF000000"/>
        <rFont val="Century"/>
        <charset val="128"/>
      </rPr>
      <t>-60 min</t>
    </r>
  </si>
  <si>
    <r>
      <t xml:space="preserve">200 </t>
    </r>
    <r>
      <rPr>
        <sz val="11"/>
        <color rgb="FF000000"/>
        <rFont val="MS Mincho"/>
        <charset val="128"/>
      </rPr>
      <t>℃</t>
    </r>
    <r>
      <rPr>
        <sz val="11"/>
        <color rgb="FF000000"/>
        <rFont val="Century"/>
        <charset val="128"/>
      </rPr>
      <t>-20 min</t>
    </r>
  </si>
  <si>
    <r>
      <t xml:space="preserve">180 </t>
    </r>
    <r>
      <rPr>
        <sz val="11"/>
        <color rgb="FF000000"/>
        <rFont val="MS Mincho"/>
        <charset val="128"/>
      </rPr>
      <t>℃</t>
    </r>
    <r>
      <rPr>
        <sz val="11"/>
        <color rgb="FF000000"/>
        <rFont val="Century"/>
        <charset val="128"/>
      </rPr>
      <t>-25 min</t>
    </r>
  </si>
  <si>
    <t>control</t>
  </si>
  <si>
    <t>±0.04</t>
  </si>
  <si>
    <t>±0.01</t>
  </si>
  <si>
    <t>±0.03</t>
  </si>
  <si>
    <t>without yeast</t>
  </si>
  <si>
    <t>±0.02</t>
  </si>
  <si>
    <t>±0.11</t>
  </si>
  <si>
    <t>±0.46</t>
  </si>
  <si>
    <t>±0.09</t>
  </si>
  <si>
    <t>condition</t>
  </si>
  <si>
    <t>with yeast food</t>
  </si>
  <si>
    <t>±0.05</t>
  </si>
  <si>
    <t>±0.55</t>
  </si>
  <si>
    <t>±0.23</t>
  </si>
  <si>
    <t>no yeast mixing</t>
  </si>
  <si>
    <t>no yeast fermentation</t>
  </si>
  <si>
    <t>yeast-added mixing</t>
  </si>
  <si>
    <t>yeast-added fermentation</t>
  </si>
  <si>
    <t>yeast&amp; yeast foodmixing</t>
  </si>
  <si>
    <t>yeast&amp; yeast food-added fermentation</t>
  </si>
  <si>
    <t>no yeast</t>
  </si>
  <si>
    <t>yeast+</t>
  </si>
  <si>
    <t>yeast+food</t>
  </si>
  <si>
    <t>mixing</t>
  </si>
  <si>
    <t>fermentation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</si>
</sst>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28"/>
      <scheme val="minor"/>
    </font>
    <font>
      <sz val="11"/>
      <color rgb="FF000000"/>
      <name val="MS PGothic"/>
      <charset val="128"/>
    </font>
    <font>
      <sz val="11"/>
      <color rgb="FF000000"/>
      <name val="Century"/>
      <charset val="128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MS Mincho"/>
      <charset val="128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0" fillId="0" borderId="0" xfId="0" applyNumberFormat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3" Type="http://schemas.microsoft.com/office/2011/relationships/chartColorStyle" Target="colors2.xml"/><Relationship Id="rId2" Type="http://schemas.microsoft.com/office/2011/relationships/chartStyle" Target="style2.xml"/><Relationship Id="rId1" Type="http://schemas.openxmlformats.org/officeDocument/2006/relationships/themeOverride" Target="../theme/themeOverride1.xml"/></Relationships>
</file>

<file path=xl/charts/_rels/chart12.xml.rels><?xml version="1.0" encoding="UTF-8" standalone="yes"?>
<Relationships xmlns="http://schemas.openxmlformats.org/package/2006/relationships"><Relationship Id="rId3" Type="http://schemas.microsoft.com/office/2011/relationships/chartColorStyle" Target="colors3.xml"/><Relationship Id="rId2" Type="http://schemas.microsoft.com/office/2011/relationships/chartStyle" Target="style3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GABA STD</a:t>
            </a:r>
            <a:endParaRPr lang="en-US" alt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7405074365704"/>
          <c:y val="0.157882035578886"/>
          <c:w val="0.78091447944007"/>
          <c:h val="0.726138086905803"/>
        </c:manualLayout>
      </c:layout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1"/>
            <c:trendlineLbl>
              <c:layout/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'OD-5'!$A$2:$A$7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50</c:v>
                </c:pt>
                <c:pt idx="3">
                  <c:v>50</c:v>
                </c:pt>
                <c:pt idx="4">
                  <c:v>100</c:v>
                </c:pt>
                <c:pt idx="5">
                  <c:v>100</c:v>
                </c:pt>
              </c:numCache>
            </c:numRef>
          </c:xVal>
          <c:yVal>
            <c:numRef>
              <c:f>'OD-5'!$B$2:$B$7</c:f>
              <c:numCache>
                <c:formatCode>General</c:formatCode>
                <c:ptCount val="6"/>
                <c:pt idx="0">
                  <c:v>298079</c:v>
                </c:pt>
                <c:pt idx="1">
                  <c:v>242294</c:v>
                </c:pt>
                <c:pt idx="2">
                  <c:v>2059633</c:v>
                </c:pt>
                <c:pt idx="3">
                  <c:v>2196137</c:v>
                </c:pt>
                <c:pt idx="4">
                  <c:v>3570450</c:v>
                </c:pt>
                <c:pt idx="5">
                  <c:v>4198131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783136"/>
        <c:axId val="263783696"/>
      </c:scatterChart>
      <c:valAx>
        <c:axId val="26378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3783696"/>
        <c:crosses val="autoZero"/>
        <c:crossBetween val="midCat"/>
      </c:valAx>
      <c:valAx>
        <c:axId val="263783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3783136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d6ad0d61-fbd4-4665-8b78-709372af5f9e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427214179469"/>
          <c:y val="0.048946603705049"/>
          <c:w val="0.852749275478402"/>
          <c:h val="0.7435343261896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'Sheet1 (3)'!$U$17:$U$20</c:f>
                <c:numCache>
                  <c:formatCode>General</c:formatCode>
                  <c:ptCount val="4"/>
                  <c:pt idx="1">
                    <c:v>0.592839114140341</c:v>
                  </c:pt>
                  <c:pt idx="3">
                    <c:v>0.234936131803757</c:v>
                  </c:pt>
                </c:numCache>
              </c:numRef>
            </c:plus>
            <c:minus>
              <c:numRef>
                <c:f>'Sheet1 (3)'!$U$17:$U$20</c:f>
                <c:numCache>
                  <c:formatCode>General</c:formatCode>
                  <c:ptCount val="4"/>
                  <c:pt idx="1">
                    <c:v>0.592839114140341</c:v>
                  </c:pt>
                  <c:pt idx="3">
                    <c:v>0.234936131803757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'Sheet1 (3)'!$S$17:$S$20</c:f>
              <c:strCache>
                <c:ptCount val="4"/>
                <c:pt idx="0">
                  <c:v>Mixing</c:v>
                </c:pt>
                <c:pt idx="1">
                  <c:v>Fermentation</c:v>
                </c:pt>
                <c:pt idx="2">
                  <c:v>Mixing</c:v>
                </c:pt>
                <c:pt idx="3">
                  <c:v>Fermentation</c:v>
                </c:pt>
              </c:strCache>
            </c:strRef>
          </c:cat>
          <c:val>
            <c:numRef>
              <c:f>'Sheet1 (3)'!$T$17:$T$20</c:f>
              <c:numCache>
                <c:formatCode>General</c:formatCode>
                <c:ptCount val="4"/>
                <c:pt idx="0">
                  <c:v>100</c:v>
                </c:pt>
                <c:pt idx="1">
                  <c:v>99.3869912930785</c:v>
                </c:pt>
                <c:pt idx="2">
                  <c:v>100</c:v>
                </c:pt>
                <c:pt idx="3">
                  <c:v>31.2572863646176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25057664"/>
        <c:axId val="225058224"/>
      </c:barChart>
      <c:catAx>
        <c:axId val="22505766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2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b="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Bread making process</a:t>
                </a:r>
                <a:endParaRPr lang="en-US" altLang="zh-CN" b="0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389218163625088"/>
              <c:y val="0.9160915365056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25058224"/>
        <c:crosses val="autoZero"/>
        <c:auto val="1"/>
        <c:lblAlgn val="ctr"/>
        <c:lblOffset val="100"/>
        <c:noMultiLvlLbl val="0"/>
      </c:catAx>
      <c:valAx>
        <c:axId val="225058224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2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b="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Residual ratio of GABA / %</a:t>
                </a:r>
                <a:endParaRPr lang="en-US" altLang="zh-CN" b="0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00783976393362455"/>
              <c:y val="0.1550036324010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250576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dTable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772184500117069"/>
          <c:y val="0.0225208863058482"/>
          <c:w val="0.215874502458441"/>
          <c:h val="0.24010170722847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200" b="0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3dc47651-a13a-49a0-a834-80effee4fdc7}"/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lang="zh-CN" sz="1200" b="0">
          <a:solidFill>
            <a:schemeClr val="tx1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lang="zh-CN" altLang="en-US"/>
              <a:t>标题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0728162325514"/>
          <c:y val="0.0595189003436426"/>
          <c:w val="0.734379047344942"/>
          <c:h val="0.91024054982817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Sheet2!$I$55:$I$60</c:f>
              <c:strCache>
                <c:ptCount val="6"/>
                <c:pt idx="0">
                  <c:v>no yeast mixing</c:v>
                </c:pt>
                <c:pt idx="1">
                  <c:v>no yeast fermentation</c:v>
                </c:pt>
                <c:pt idx="2">
                  <c:v>yeast-added mixing</c:v>
                </c:pt>
                <c:pt idx="3">
                  <c:v>yeast-added fermentation</c:v>
                </c:pt>
                <c:pt idx="4">
                  <c:v>yeast&amp; yeast foodmixing</c:v>
                </c:pt>
                <c:pt idx="5">
                  <c:v>yeast&amp; yeast food-added fermentation</c:v>
                </c:pt>
              </c:strCache>
            </c:strRef>
          </c:cat>
          <c:val>
            <c:numRef>
              <c:f>Sheet2!$J$55:$J$60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Sheet2!$I$55:$I$60</c:f>
              <c:strCache>
                <c:ptCount val="6"/>
                <c:pt idx="0">
                  <c:v>no yeast mixing</c:v>
                </c:pt>
                <c:pt idx="1">
                  <c:v>no yeast fermentation</c:v>
                </c:pt>
                <c:pt idx="2">
                  <c:v>yeast-added mixing</c:v>
                </c:pt>
                <c:pt idx="3">
                  <c:v>yeast-added fermentation</c:v>
                </c:pt>
                <c:pt idx="4">
                  <c:v>yeast&amp; yeast foodmixing</c:v>
                </c:pt>
                <c:pt idx="5">
                  <c:v>yeast&amp; yeast food-added fermentation</c:v>
                </c:pt>
              </c:strCache>
            </c:strRef>
          </c:cat>
          <c:val>
            <c:numRef>
              <c:f>Sheet2!$K$55:$K$60</c:f>
              <c:numCache>
                <c:formatCode>General</c:formatCode>
                <c:ptCount val="6"/>
                <c:pt idx="0">
                  <c:v>100</c:v>
                </c:pt>
                <c:pt idx="1">
                  <c:v>99.39</c:v>
                </c:pt>
                <c:pt idx="2">
                  <c:v>100</c:v>
                </c:pt>
                <c:pt idx="3">
                  <c:v>31.26</c:v>
                </c:pt>
                <c:pt idx="4">
                  <c:v>100</c:v>
                </c:pt>
                <c:pt idx="5">
                  <c:v>81.4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8"/>
        <c:overlap val="-100"/>
        <c:axId val="535717072"/>
        <c:axId val="527657487"/>
      </c:barChart>
      <c:catAx>
        <c:axId val="535717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  <a:alpha val="25000"/>
              </a:schemeClr>
            </a:solidFill>
            <a:round/>
            <a:tailEnd type="none"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27657487"/>
        <c:crosses val="autoZero"/>
        <c:auto val="1"/>
        <c:lblAlgn val="ctr"/>
        <c:lblOffset val="100"/>
        <c:noMultiLvlLbl val="0"/>
      </c:catAx>
      <c:valAx>
        <c:axId val="52765748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535717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rnd" cmpd="sng" algn="ctr">
      <a:solidFill>
        <a:schemeClr val="tx1">
          <a:lumMod val="50000"/>
          <a:lumOff val="50000"/>
          <a:alpha val="25000"/>
        </a:schemeClr>
      </a:solidFill>
      <a:prstDash val="solid"/>
      <a:round/>
    </a:ln>
    <a:effectLst/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6789473684211"/>
          <c:y val="0.0590659340659341"/>
          <c:w val="0.83228947368421"/>
          <c:h val="0.7814835164835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Sheet2!$M$68</c:f>
              <c:strCache>
                <c:ptCount val="1"/>
                <c:pt idx="0">
                  <c:v>mixing</c:v>
                </c:pt>
              </c:strCache>
            </c:strRef>
          </c:tx>
          <c:spPr>
            <a:gradFill>
              <a:gsLst>
                <a:gs pos="89000">
                  <a:schemeClr val="accent1">
                    <a:lumMod val="90000"/>
                    <a:lumOff val="10000"/>
                  </a:schemeClr>
                </a:gs>
                <a:gs pos="50000">
                  <a:schemeClr val="accent1"/>
                </a:gs>
                <a:gs pos="100000">
                  <a:schemeClr val="accent1">
                    <a:lumMod val="80000"/>
                    <a:lumOff val="20000"/>
                  </a:schemeClr>
                </a:gs>
                <a:gs pos="56000">
                  <a:schemeClr val="accent1">
                    <a:lumMod val="75000"/>
                  </a:schemeClr>
                </a:gs>
                <a:gs pos="4000">
                  <a:schemeClr val="accent1">
                    <a:lumMod val="20000"/>
                    <a:lumOff val="80000"/>
                  </a:schemeClr>
                </a:gs>
              </a:gsLst>
              <a:lin ang="0" scaled="0"/>
            </a:gradFill>
            <a:ln w="12700">
              <a:solidFill>
                <a:schemeClr val="accent1"/>
              </a:solidFill>
            </a:ln>
            <a:effectLst>
              <a:innerShdw blurRad="114300">
                <a:schemeClr val="accent1">
                  <a:lumMod val="20000"/>
                  <a:lumOff val="80000"/>
                </a:schemeClr>
              </a:innerShdw>
            </a:effectLst>
            <a:sp3d contourW="12700"/>
          </c:spPr>
          <c:invertIfNegative val="0"/>
          <c:dLbls>
            <c:delete val="1"/>
          </c:dLbls>
          <c:errBars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Sheet2!$N$67:$P$67</c:f>
              <c:strCache>
                <c:ptCount val="3"/>
                <c:pt idx="0">
                  <c:v>no yeast</c:v>
                </c:pt>
                <c:pt idx="1">
                  <c:v>yeast+</c:v>
                </c:pt>
                <c:pt idx="2">
                  <c:v>yeast+food</c:v>
                </c:pt>
              </c:strCache>
            </c:strRef>
          </c:cat>
          <c:val>
            <c:numRef>
              <c:f>Sheet2!$N$68:$P$68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Sheet2!$M$69</c:f>
              <c:strCache>
                <c:ptCount val="1"/>
                <c:pt idx="0">
                  <c:v>fermentation</c:v>
                </c:pt>
              </c:strCache>
            </c:strRef>
          </c:tx>
          <c:spPr>
            <a:gradFill>
              <a:gsLst>
                <a:gs pos="89000">
                  <a:schemeClr val="accent2">
                    <a:lumMod val="90000"/>
                    <a:lumOff val="10000"/>
                  </a:schemeClr>
                </a:gs>
                <a:gs pos="50000">
                  <a:schemeClr val="accent2"/>
                </a:gs>
                <a:gs pos="100000">
                  <a:schemeClr val="accent2">
                    <a:lumMod val="80000"/>
                    <a:lumOff val="20000"/>
                  </a:schemeClr>
                </a:gs>
                <a:gs pos="56000">
                  <a:schemeClr val="accent2">
                    <a:lumMod val="75000"/>
                  </a:schemeClr>
                </a:gs>
                <a:gs pos="4000">
                  <a:schemeClr val="accent2">
                    <a:lumMod val="20000"/>
                    <a:lumOff val="80000"/>
                  </a:schemeClr>
                </a:gs>
              </a:gsLst>
              <a:lin ang="0" scaled="0"/>
            </a:gradFill>
            <a:ln w="12700">
              <a:solidFill>
                <a:schemeClr val="accent2"/>
              </a:solidFill>
            </a:ln>
            <a:effectLst>
              <a:innerShdw blurRad="114300">
                <a:schemeClr val="accent2">
                  <a:lumMod val="20000"/>
                  <a:lumOff val="80000"/>
                </a:schemeClr>
              </a:innerShdw>
            </a:effectLst>
            <a:sp3d contourW="12700"/>
          </c:spPr>
          <c:invertIfNegative val="0"/>
          <c:dLbls>
            <c:delete val="1"/>
          </c:dLbls>
          <c:errBars>
            <c:errBarType val="both"/>
            <c:errValType val="fixedVal"/>
            <c:noEndCap val="0"/>
            <c:val val="0.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Sheet2!$N$67:$P$67</c:f>
              <c:strCache>
                <c:ptCount val="3"/>
                <c:pt idx="0">
                  <c:v>no yeast</c:v>
                </c:pt>
                <c:pt idx="1">
                  <c:v>yeast+</c:v>
                </c:pt>
                <c:pt idx="2">
                  <c:v>yeast+food</c:v>
                </c:pt>
              </c:strCache>
            </c:strRef>
          </c:cat>
          <c:val>
            <c:numRef>
              <c:f>Sheet2!$N$69:$P$69</c:f>
              <c:numCache>
                <c:formatCode>General</c:formatCode>
                <c:ptCount val="3"/>
                <c:pt idx="0">
                  <c:v>100</c:v>
                </c:pt>
                <c:pt idx="1">
                  <c:v>31</c:v>
                </c:pt>
                <c:pt idx="2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936650505"/>
        <c:axId val="436473582"/>
      </c:barChart>
      <c:catAx>
        <c:axId val="936650505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Bread making process</a:t>
                </a:r>
                <a:endParaRPr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436473582"/>
        <c:crosses val="autoZero"/>
        <c:auto val="1"/>
        <c:lblAlgn val="ctr"/>
        <c:lblOffset val="100"/>
        <c:noMultiLvlLbl val="0"/>
      </c:catAx>
      <c:valAx>
        <c:axId val="43647358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Residual ratio of GABA / %</a:t>
                </a:r>
                <a:endParaRPr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936650505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765657894736842"/>
          <c:y val="0.0451388888888889"/>
          <c:w val="0.180394736842105"/>
          <c:h val="0.166666666666667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noFill/>
      <a:round/>
    </a:ln>
    <a:effectLst/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'OD-5'!$R$2:$R$6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3.22102127551013</c:v>
                  </c:pt>
                  <c:pt idx="2">
                    <c:v>51.0892130945368</c:v>
                  </c:pt>
                  <c:pt idx="3">
                    <c:v>62.77337904085</c:v>
                  </c:pt>
                  <c:pt idx="4">
                    <c:v>0</c:v>
                  </c:pt>
                </c:numCache>
              </c:numRef>
            </c:plus>
            <c:minus>
              <c:numRef>
                <c:f>'OD-5'!$R$2:$R$6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3.22102127551013</c:v>
                  </c:pt>
                  <c:pt idx="2">
                    <c:v>51.0892130945368</c:v>
                  </c:pt>
                  <c:pt idx="3">
                    <c:v>62.77337904085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'OD-5'!$P$2:$P$6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30</c:v>
                </c:pt>
                <c:pt idx="4">
                  <c:v>0</c:v>
                </c:pt>
              </c:numCache>
            </c:numRef>
          </c:xVal>
          <c:yVal>
            <c:numRef>
              <c:f>'OD-5'!$Q$2:$Q$6</c:f>
              <c:numCache>
                <c:formatCode>General</c:formatCode>
                <c:ptCount val="5"/>
                <c:pt idx="0">
                  <c:v>0</c:v>
                </c:pt>
                <c:pt idx="1">
                  <c:v>5.21433756351531</c:v>
                </c:pt>
                <c:pt idx="2">
                  <c:v>399.348501914846</c:v>
                </c:pt>
                <c:pt idx="3">
                  <c:v>919.73792896298</c:v>
                </c:pt>
                <c:pt idx="4">
                  <c:v>1763.2503817176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785936"/>
        <c:axId val="263786496"/>
      </c:scatterChart>
      <c:valAx>
        <c:axId val="263785936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3786496"/>
        <c:crosses val="autoZero"/>
        <c:crossBetween val="midCat"/>
        <c:majorUnit val="30"/>
      </c:valAx>
      <c:valAx>
        <c:axId val="263786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3785936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fe7d59bd-d3b8-44d8-b2af-8c62ba47eb93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0"/>
            <c:trendlineLbl>
              <c:layout>
                <c:manualLayout>
                  <c:x val="0.190349081364829"/>
                  <c:y val="-0.411574834274812"/>
                </c:manualLayout>
              </c:layout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'OD-5'!$K$20:$K$34</c:f>
              <c:numCache>
                <c:formatCode>General</c:formatCode>
                <c:ptCount val="15"/>
                <c:pt idx="0">
                  <c:v>120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'OD-5'!$L$20:$L$34</c:f>
              <c:numCache>
                <c:formatCode>General</c:formatCode>
                <c:ptCount val="15"/>
                <c:pt idx="0">
                  <c:v>0</c:v>
                </c:pt>
                <c:pt idx="1">
                  <c:v>2.44164101023754</c:v>
                </c:pt>
                <c:pt idx="2">
                  <c:v>8.74756576806588</c:v>
                </c:pt>
                <c:pt idx="3">
                  <c:v>4.4538059122425</c:v>
                </c:pt>
                <c:pt idx="4">
                  <c:v>351.25298490651</c:v>
                </c:pt>
                <c:pt idx="5">
                  <c:v>418.032790167956</c:v>
                </c:pt>
                <c:pt idx="6">
                  <c:v>438.465420139671</c:v>
                </c:pt>
                <c:pt idx="7">
                  <c:v>341.54729543691</c:v>
                </c:pt>
                <c:pt idx="8">
                  <c:v>1176.94005156316</c:v>
                </c:pt>
                <c:pt idx="9">
                  <c:v>1188.61465294986</c:v>
                </c:pt>
                <c:pt idx="10">
                  <c:v>1191.5552551876</c:v>
                </c:pt>
                <c:pt idx="11">
                  <c:v>1298.78180771445</c:v>
                </c:pt>
                <c:pt idx="12">
                  <c:v>1328.4873970614</c:v>
                </c:pt>
                <c:pt idx="13">
                  <c:v>1968.09531676303</c:v>
                </c:pt>
                <c:pt idx="14">
                  <c:v>1993.16843132838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788736"/>
        <c:axId val="263789296"/>
      </c:scatterChart>
      <c:valAx>
        <c:axId val="26378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3789296"/>
        <c:crosses val="autoZero"/>
        <c:crossBetween val="midCat"/>
        <c:majorUnit val="30"/>
      </c:valAx>
      <c:valAx>
        <c:axId val="263789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3788736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9b22f3d5-c6d8-4983-881c-501b6d8c33aa}"/>
      </c:ext>
    </c:extLst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altLang="en-US"/>
              <a:t>GABA STD</a:t>
            </a:r>
            <a:endParaRPr lang="en-US" alt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67405074365704"/>
          <c:y val="0.157882035578886"/>
          <c:w val="0.78091447944007"/>
          <c:h val="0.726138086905803"/>
        </c:manualLayout>
      </c:layout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1"/>
            <c:trendlineLbl>
              <c:layout/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'OD-1'!$A$2:$A$7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50</c:v>
                </c:pt>
                <c:pt idx="3">
                  <c:v>50</c:v>
                </c:pt>
                <c:pt idx="4">
                  <c:v>100</c:v>
                </c:pt>
                <c:pt idx="5">
                  <c:v>100</c:v>
                </c:pt>
              </c:numCache>
            </c:numRef>
          </c:xVal>
          <c:yVal>
            <c:numRef>
              <c:f>'OD-1'!$B$2:$B$7</c:f>
              <c:numCache>
                <c:formatCode>General</c:formatCode>
                <c:ptCount val="6"/>
                <c:pt idx="0">
                  <c:v>227843</c:v>
                </c:pt>
                <c:pt idx="1">
                  <c:v>228524</c:v>
                </c:pt>
                <c:pt idx="2">
                  <c:v>2505195</c:v>
                </c:pt>
                <c:pt idx="3">
                  <c:v>2071540</c:v>
                </c:pt>
                <c:pt idx="4">
                  <c:v>3771995</c:v>
                </c:pt>
                <c:pt idx="5">
                  <c:v>3884716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34384"/>
        <c:axId val="125834944"/>
      </c:scatterChart>
      <c:valAx>
        <c:axId val="12583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5834944"/>
        <c:crosses val="autoZero"/>
        <c:crossBetween val="midCat"/>
      </c:valAx>
      <c:valAx>
        <c:axId val="1258349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5834384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46dd10f9-b5da-45a0-8cab-c3d9fee9e518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0"/>
            <c:trendlineLbl>
              <c:layout>
                <c:manualLayout>
                  <c:x val="0.0781607260924446"/>
                  <c:y val="-0.298607686620969"/>
                </c:manualLayout>
              </c:layout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'OD-1'!$R$2:$R$6</c:f>
                <c:numCache>
                  <c:formatCode>General</c:formatCode>
                  <c:ptCount val="5"/>
                  <c:pt idx="0">
                    <c:v>28.57592059322</c:v>
                  </c:pt>
                  <c:pt idx="1">
                    <c:v>90.674942490394</c:v>
                  </c:pt>
                  <c:pt idx="2">
                    <c:v>67.9825681798216</c:v>
                  </c:pt>
                  <c:pt idx="3">
                    <c:v>80.132745466108</c:v>
                  </c:pt>
                  <c:pt idx="4">
                    <c:v>376.422849600756</c:v>
                  </c:pt>
                </c:numCache>
              </c:numRef>
            </c:plus>
            <c:minus>
              <c:numRef>
                <c:f>'OD-1'!$R$2:$R$6</c:f>
                <c:numCache>
                  <c:formatCode>General</c:formatCode>
                  <c:ptCount val="5"/>
                  <c:pt idx="0">
                    <c:v>28.57592059322</c:v>
                  </c:pt>
                  <c:pt idx="1">
                    <c:v>90.674942490394</c:v>
                  </c:pt>
                  <c:pt idx="2">
                    <c:v>67.9825681798216</c:v>
                  </c:pt>
                  <c:pt idx="3">
                    <c:v>80.132745466108</c:v>
                  </c:pt>
                  <c:pt idx="4">
                    <c:v>376.422849600756</c:v>
                  </c:pt>
                </c:numCache>
              </c:numRef>
            </c:minus>
          </c:errBars>
          <c:xVal>
            <c:numRef>
              <c:f>'OD-1'!$P$2:$P$6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30</c:v>
                </c:pt>
                <c:pt idx="4">
                  <c:v>0</c:v>
                </c:pt>
              </c:numCache>
            </c:numRef>
          </c:xVal>
          <c:yVal>
            <c:numRef>
              <c:f>'OD-1'!$Q$2:$Q$6</c:f>
              <c:numCache>
                <c:formatCode>General</c:formatCode>
                <c:ptCount val="5"/>
                <c:pt idx="0">
                  <c:v>739.256018506835</c:v>
                </c:pt>
                <c:pt idx="1">
                  <c:v>1008.35603112513</c:v>
                </c:pt>
                <c:pt idx="2">
                  <c:v>1103.84228138801</c:v>
                </c:pt>
                <c:pt idx="3">
                  <c:v>1712.52198696109</c:v>
                </c:pt>
                <c:pt idx="4">
                  <c:v>1540.08178675079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37184"/>
        <c:axId val="125837744"/>
      </c:scatterChart>
      <c:valAx>
        <c:axId val="125837184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5837744"/>
        <c:crosses val="autoZero"/>
        <c:crossBetween val="midCat"/>
        <c:majorUnit val="30"/>
      </c:valAx>
      <c:valAx>
        <c:axId val="125837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5837184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46337938-b0ff-4db9-964c-64052a6e5f92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0"/>
            <c:trendlineLbl>
              <c:layout>
                <c:manualLayout>
                  <c:x val="0.120899808989845"/>
                  <c:y val="-0.271220105920114"/>
                </c:manualLayout>
              </c:layout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'OD-1'!$K$19:$K$33</c:f>
              <c:numCache>
                <c:formatCode>General</c:formatCode>
                <c:ptCount val="15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'OD-1'!$L$19:$L$33</c:f>
              <c:numCache>
                <c:formatCode>General</c:formatCode>
                <c:ptCount val="15"/>
                <c:pt idx="0">
                  <c:v>720.826306624606</c:v>
                </c:pt>
                <c:pt idx="1">
                  <c:v>772.174092113565</c:v>
                </c:pt>
                <c:pt idx="2">
                  <c:v>724.767656782334</c:v>
                </c:pt>
                <c:pt idx="3">
                  <c:v>929.144085804416</c:v>
                </c:pt>
                <c:pt idx="4">
                  <c:v>952.350849211356</c:v>
                </c:pt>
                <c:pt idx="5">
                  <c:v>1143.57315835962</c:v>
                </c:pt>
                <c:pt idx="6">
                  <c:v>1046.59236340694</c:v>
                </c:pt>
                <c:pt idx="7">
                  <c:v>1085.95418044164</c:v>
                </c:pt>
                <c:pt idx="8">
                  <c:v>1178.98030031546</c:v>
                </c:pt>
                <c:pt idx="9">
                  <c:v>2139.58476719243</c:v>
                </c:pt>
                <c:pt idx="10">
                  <c:v>1716.63238864353</c:v>
                </c:pt>
                <c:pt idx="11">
                  <c:v>1281.34880504732</c:v>
                </c:pt>
                <c:pt idx="12">
                  <c:v>1816.28236719243</c:v>
                </c:pt>
                <c:pt idx="13">
                  <c:v>1692.63436719243</c:v>
                </c:pt>
                <c:pt idx="14">
                  <c:v>1111.32862586751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39984"/>
        <c:axId val="125840544"/>
      </c:scatterChart>
      <c:valAx>
        <c:axId val="12583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5840544"/>
        <c:crosses val="autoZero"/>
        <c:crossBetween val="midCat"/>
      </c:valAx>
      <c:valAx>
        <c:axId val="125840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5839984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08988049-164f-4daa-b862-d0d820e22882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214137214137"/>
          <c:y val="0.0328475092451599"/>
          <c:w val="0.837629937629938"/>
          <c:h val="0.815531868609963"/>
        </c:manualLayout>
      </c:layout>
      <c:scatterChart>
        <c:scatterStyle val="lineMarker"/>
        <c:varyColors val="0"/>
        <c:ser>
          <c:idx val="1"/>
          <c:order val="1"/>
          <c:tx>
            <c:strRef>
              <c:f>Sheet2!$L$21</c:f>
              <c:strCache>
                <c:ptCount val="1"/>
                <c:pt idx="0">
                  <c:v>OD=5</c:v>
                </c:pt>
              </c:strCache>
            </c:strRef>
          </c:tx>
          <c:spPr>
            <a:ln w="12700" cap="rnd" cmpd="sng" algn="ctr">
              <a:solidFill>
                <a:srgbClr val="C00000"/>
              </a:solidFill>
              <a:prstDash val="solid"/>
              <a:round/>
            </a:ln>
            <a:sp3d contourW="12700"/>
          </c:spP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'OD-5'!$R$2:$R$6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3.22102127551013</c:v>
                  </c:pt>
                  <c:pt idx="2">
                    <c:v>51.0892130945368</c:v>
                  </c:pt>
                  <c:pt idx="3">
                    <c:v>62.77337904085</c:v>
                  </c:pt>
                  <c:pt idx="4">
                    <c:v>0</c:v>
                  </c:pt>
                </c:numCache>
              </c:numRef>
            </c:plus>
            <c:minus>
              <c:numRef>
                <c:f>'OD-5'!$R$2:$R$6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3.22102127551013</c:v>
                  </c:pt>
                  <c:pt idx="2">
                    <c:v>51.0892130945368</c:v>
                  </c:pt>
                  <c:pt idx="3">
                    <c:v>62.77337904085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'OD-5'!$P$2:$P$6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30</c:v>
                </c:pt>
                <c:pt idx="4">
                  <c:v>0</c:v>
                </c:pt>
              </c:numCache>
            </c:numRef>
          </c:xVal>
          <c:yVal>
            <c:numRef>
              <c:f>'OD-5'!$Q$2:$Q$6</c:f>
              <c:numCache>
                <c:formatCode>General</c:formatCode>
                <c:ptCount val="5"/>
                <c:pt idx="0">
                  <c:v>0</c:v>
                </c:pt>
                <c:pt idx="1">
                  <c:v>5.21433756351531</c:v>
                </c:pt>
                <c:pt idx="2">
                  <c:v>399.348501914846</c:v>
                </c:pt>
                <c:pt idx="3">
                  <c:v>919.73792896298</c:v>
                </c:pt>
                <c:pt idx="4">
                  <c:v>1763.2503817176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Sheet2!$L$19:$L$20</c:f>
              <c:strCache>
                <c:ptCount val="1"/>
                <c:pt idx="0">
                  <c:v>OD=1</c:v>
                </c:pt>
              </c:strCache>
            </c:strRef>
          </c:tx>
          <c:spPr>
            <a:ln w="12700" cap="rnd" cmpd="sng" algn="ctr">
              <a:solidFill>
                <a:schemeClr val="accent1"/>
              </a:solidFill>
              <a:prstDash val="solid"/>
              <a:round/>
            </a:ln>
            <a:sp3d contourW="12700"/>
          </c:spP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'OD-1'!$R$2:$R$6</c:f>
                <c:numCache>
                  <c:formatCode>General</c:formatCode>
                  <c:ptCount val="5"/>
                  <c:pt idx="0">
                    <c:v>28.57592059322</c:v>
                  </c:pt>
                  <c:pt idx="1">
                    <c:v>90.674942490394</c:v>
                  </c:pt>
                  <c:pt idx="2">
                    <c:v>67.9825681798216</c:v>
                  </c:pt>
                  <c:pt idx="3">
                    <c:v>80.132745466108</c:v>
                  </c:pt>
                  <c:pt idx="4">
                    <c:v>376.422849600756</c:v>
                  </c:pt>
                </c:numCache>
              </c:numRef>
            </c:plus>
            <c:minus>
              <c:numRef>
                <c:f>'OD-1'!$R$2:$R$6</c:f>
                <c:numCache>
                  <c:formatCode>General</c:formatCode>
                  <c:ptCount val="5"/>
                  <c:pt idx="0">
                    <c:v>28.57592059322</c:v>
                  </c:pt>
                  <c:pt idx="1">
                    <c:v>90.674942490394</c:v>
                  </c:pt>
                  <c:pt idx="2">
                    <c:v>67.9825681798216</c:v>
                  </c:pt>
                  <c:pt idx="3">
                    <c:v>80.132745466108</c:v>
                  </c:pt>
                  <c:pt idx="4">
                    <c:v>376.422849600756</c:v>
                  </c:pt>
                </c:numCache>
              </c:numRef>
            </c:minus>
          </c:errBars>
          <c:xVal>
            <c:numRef>
              <c:f>'OD-1'!$P$2:$P$6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30</c:v>
                </c:pt>
                <c:pt idx="4">
                  <c:v>0</c:v>
                </c:pt>
              </c:numCache>
            </c:numRef>
          </c:xVal>
          <c:yVal>
            <c:numRef>
              <c:f>'OD-1'!$Q$2:$Q$6</c:f>
              <c:numCache>
                <c:formatCode>General</c:formatCode>
                <c:ptCount val="5"/>
                <c:pt idx="0">
                  <c:v>739.256018506835</c:v>
                </c:pt>
                <c:pt idx="1">
                  <c:v>1008.35603112513</c:v>
                </c:pt>
                <c:pt idx="2">
                  <c:v>1103.84228138801</c:v>
                </c:pt>
                <c:pt idx="3">
                  <c:v>1712.52198696109</c:v>
                </c:pt>
                <c:pt idx="4">
                  <c:v>1540.08178675079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29136"/>
        <c:axId val="126029696"/>
      </c:scatterChart>
      <c:valAx>
        <c:axId val="126029136"/>
        <c:scaling>
          <c:orientation val="minMax"/>
          <c:max val="130"/>
          <c:min val="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Time/ min</a:t>
                </a:r>
                <a:endParaRPr lang="en-US" altLang="zh-CN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26029696"/>
        <c:crosses val="autoZero"/>
        <c:crossBetween val="midCat"/>
        <c:majorUnit val="30"/>
      </c:valAx>
      <c:valAx>
        <c:axId val="12602969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1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</a:t>
                </a:r>
                <a:r>
                  <a:rPr lang="en-US" altLang="zh-CN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/ </a:t>
                </a:r>
                <a:r>
                  <a:rPr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μmol/L</a:t>
                </a:r>
                <a:endParaRPr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26029136"/>
        <c:crosses val="autoZero"/>
        <c:crossBetween val="midCat"/>
      </c:valAx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793256796406148"/>
          <c:y val="0.0504334813717591"/>
          <c:w val="0.179202714164546"/>
          <c:h val="0.190974702523261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d0bcf441-d556-4998-a95d-f0bb2b179c44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'OD-1'!$R$2:$R$6</c:f>
                <c:numCache>
                  <c:formatCode>General</c:formatCode>
                  <c:ptCount val="5"/>
                  <c:pt idx="0">
                    <c:v>28.57592059322</c:v>
                  </c:pt>
                  <c:pt idx="1">
                    <c:v>90.674942490394</c:v>
                  </c:pt>
                  <c:pt idx="2">
                    <c:v>67.9825681798216</c:v>
                  </c:pt>
                  <c:pt idx="3">
                    <c:v>80.132745466108</c:v>
                  </c:pt>
                  <c:pt idx="4">
                    <c:v>376.422849600756</c:v>
                  </c:pt>
                </c:numCache>
              </c:numRef>
            </c:plus>
            <c:minus>
              <c:numRef>
                <c:f>'OD-1'!$R$2:$R$6</c:f>
                <c:numCache>
                  <c:formatCode>General</c:formatCode>
                  <c:ptCount val="5"/>
                  <c:pt idx="0">
                    <c:v>28.57592059322</c:v>
                  </c:pt>
                  <c:pt idx="1">
                    <c:v>90.674942490394</c:v>
                  </c:pt>
                  <c:pt idx="2">
                    <c:v>67.9825681798216</c:v>
                  </c:pt>
                  <c:pt idx="3">
                    <c:v>80.132745466108</c:v>
                  </c:pt>
                  <c:pt idx="4">
                    <c:v>376.422849600756</c:v>
                  </c:pt>
                </c:numCache>
              </c:numRef>
            </c:minus>
          </c:errBars>
          <c:xVal>
            <c:numRef>
              <c:f>'OD-1'!$P$2:$P$6</c:f>
              <c:numCache>
                <c:formatCode>General</c:formatCode>
                <c:ptCount val="5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30</c:v>
                </c:pt>
                <c:pt idx="4">
                  <c:v>0</c:v>
                </c:pt>
              </c:numCache>
            </c:numRef>
          </c:xVal>
          <c:yVal>
            <c:numRef>
              <c:f>'OD-1'!$Q$2:$Q$6</c:f>
              <c:numCache>
                <c:formatCode>General</c:formatCode>
                <c:ptCount val="5"/>
                <c:pt idx="0">
                  <c:v>739.256018506835</c:v>
                </c:pt>
                <c:pt idx="1">
                  <c:v>1008.35603112513</c:v>
                </c:pt>
                <c:pt idx="2">
                  <c:v>1103.84228138801</c:v>
                </c:pt>
                <c:pt idx="3">
                  <c:v>1712.52198696109</c:v>
                </c:pt>
                <c:pt idx="4">
                  <c:v>1540.08178675079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31936"/>
        <c:axId val="126032496"/>
      </c:scatterChart>
      <c:valAx>
        <c:axId val="126031936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6032496"/>
        <c:crosses val="autoZero"/>
        <c:crossBetween val="midCat"/>
        <c:majorUnit val="30"/>
      </c:valAx>
      <c:valAx>
        <c:axId val="126032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6031936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09aaa779-224a-40c3-b76b-027d243be110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1"/>
          <c:spPr>
            <a:ln w="28575" cap="rnd" cmpd="sng" algn="ctr">
              <a:noFill/>
              <a:prstDash val="solid"/>
              <a:round/>
            </a:ln>
          </c:spPr>
          <c:marker>
            <c:symbol val="x"/>
            <c:size val="5"/>
          </c:marker>
          <c:dLbls>
            <c:delete val="1"/>
          </c:dLbls>
          <c:trendline>
            <c:trendlineType val="linear"/>
            <c:dispRSqr val="0"/>
            <c:dispEq val="0"/>
          </c:trendline>
          <c:xVal>
            <c:numRef>
              <c:f>'OD-5'!$K$20:$K$34</c:f>
              <c:numCache>
                <c:formatCode>General</c:formatCode>
                <c:ptCount val="15"/>
                <c:pt idx="0">
                  <c:v>120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'OD-5'!$L$20:$L$34</c:f>
              <c:numCache>
                <c:formatCode>General</c:formatCode>
                <c:ptCount val="15"/>
                <c:pt idx="0">
                  <c:v>0</c:v>
                </c:pt>
                <c:pt idx="1">
                  <c:v>2.44164101023754</c:v>
                </c:pt>
                <c:pt idx="2">
                  <c:v>8.74756576806588</c:v>
                </c:pt>
                <c:pt idx="3">
                  <c:v>4.4538059122425</c:v>
                </c:pt>
                <c:pt idx="4">
                  <c:v>351.25298490651</c:v>
                </c:pt>
                <c:pt idx="5">
                  <c:v>418.032790167956</c:v>
                </c:pt>
                <c:pt idx="6">
                  <c:v>438.465420139671</c:v>
                </c:pt>
                <c:pt idx="7">
                  <c:v>341.54729543691</c:v>
                </c:pt>
                <c:pt idx="8">
                  <c:v>1176.94005156316</c:v>
                </c:pt>
                <c:pt idx="9">
                  <c:v>1188.61465294986</c:v>
                </c:pt>
                <c:pt idx="10">
                  <c:v>1191.5552551876</c:v>
                </c:pt>
                <c:pt idx="11">
                  <c:v>1298.78180771445</c:v>
                </c:pt>
                <c:pt idx="12">
                  <c:v>1328.4873970614</c:v>
                </c:pt>
                <c:pt idx="13">
                  <c:v>1968.09531676303</c:v>
                </c:pt>
                <c:pt idx="14">
                  <c:v>1993.16843132838</c:v>
                </c:pt>
              </c:numCache>
            </c:numRef>
          </c:yVal>
          <c:smooth val="0"/>
        </c:ser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0"/>
            <c:trendlineLbl>
              <c:layout>
                <c:manualLayout>
                  <c:x val="0.120899808989845"/>
                  <c:y val="-0.271220105920114"/>
                </c:manualLayout>
              </c:layout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'OD-1'!$K$19:$K$33</c:f>
              <c:numCache>
                <c:formatCode>General</c:formatCode>
                <c:ptCount val="15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xVal>
          <c:yVal>
            <c:numRef>
              <c:f>'OD-1'!$L$19:$L$33</c:f>
              <c:numCache>
                <c:formatCode>General</c:formatCode>
                <c:ptCount val="15"/>
                <c:pt idx="0">
                  <c:v>720.826306624606</c:v>
                </c:pt>
                <c:pt idx="1">
                  <c:v>772.174092113565</c:v>
                </c:pt>
                <c:pt idx="2">
                  <c:v>724.767656782334</c:v>
                </c:pt>
                <c:pt idx="3">
                  <c:v>929.144085804416</c:v>
                </c:pt>
                <c:pt idx="4">
                  <c:v>952.350849211356</c:v>
                </c:pt>
                <c:pt idx="5">
                  <c:v>1143.57315835962</c:v>
                </c:pt>
                <c:pt idx="6">
                  <c:v>1046.59236340694</c:v>
                </c:pt>
                <c:pt idx="7">
                  <c:v>1085.95418044164</c:v>
                </c:pt>
                <c:pt idx="8">
                  <c:v>1178.98030031546</c:v>
                </c:pt>
                <c:pt idx="9">
                  <c:v>2139.58476719243</c:v>
                </c:pt>
                <c:pt idx="10">
                  <c:v>1716.63238864353</c:v>
                </c:pt>
                <c:pt idx="11">
                  <c:v>1281.34880504732</c:v>
                </c:pt>
                <c:pt idx="12">
                  <c:v>1816.28236719243</c:v>
                </c:pt>
                <c:pt idx="13">
                  <c:v>1692.63436719243</c:v>
                </c:pt>
                <c:pt idx="14">
                  <c:v>1111.32862586751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362944"/>
        <c:axId val="264363504"/>
      </c:scatterChart>
      <c:valAx>
        <c:axId val="26436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4363504"/>
        <c:crosses val="autoZero"/>
        <c:crossBetween val="midCat"/>
      </c:valAx>
      <c:valAx>
        <c:axId val="264363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64362944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dc62b9d7-75e7-4c17-8def-274fb0813f85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8</xdr:row>
      <xdr:rowOff>80962</xdr:rowOff>
    </xdr:from>
    <xdr:to>
      <xdr:col>6</xdr:col>
      <xdr:colOff>457200</xdr:colOff>
      <xdr:row>26</xdr:row>
      <xdr:rowOff>80962</xdr:rowOff>
    </xdr:to>
    <xdr:graphicFrame>
      <xdr:nvGraphicFramePr>
        <xdr:cNvPr id="2" name="グラフ 1"/>
        <xdr:cNvGraphicFramePr/>
      </xdr:nvGraphicFramePr>
      <xdr:xfrm>
        <a:off x="0" y="1452245"/>
        <a:ext cx="4572000" cy="3086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638174</xdr:colOff>
      <xdr:row>6</xdr:row>
      <xdr:rowOff>95250</xdr:rowOff>
    </xdr:from>
    <xdr:to>
      <xdr:col>20</xdr:col>
      <xdr:colOff>266699</xdr:colOff>
      <xdr:row>20</xdr:row>
      <xdr:rowOff>100012</xdr:rowOff>
    </xdr:to>
    <xdr:graphicFrame>
      <xdr:nvGraphicFramePr>
        <xdr:cNvPr id="3" name="グラフ 2"/>
        <xdr:cNvGraphicFramePr/>
      </xdr:nvGraphicFramePr>
      <xdr:xfrm>
        <a:off x="10686415" y="1123950"/>
        <a:ext cx="3743325" cy="24047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161925</xdr:rowOff>
    </xdr:from>
    <xdr:to>
      <xdr:col>20</xdr:col>
      <xdr:colOff>381000</xdr:colOff>
      <xdr:row>36</xdr:row>
      <xdr:rowOff>14287</xdr:rowOff>
    </xdr:to>
    <xdr:graphicFrame>
      <xdr:nvGraphicFramePr>
        <xdr:cNvPr id="4" name="グラフ 3"/>
        <xdr:cNvGraphicFramePr/>
      </xdr:nvGraphicFramePr>
      <xdr:xfrm>
        <a:off x="10734675" y="3590925"/>
        <a:ext cx="3810000" cy="25952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8</xdr:row>
      <xdr:rowOff>80962</xdr:rowOff>
    </xdr:from>
    <xdr:to>
      <xdr:col>6</xdr:col>
      <xdr:colOff>457200</xdr:colOff>
      <xdr:row>26</xdr:row>
      <xdr:rowOff>80962</xdr:rowOff>
    </xdr:to>
    <xdr:graphicFrame>
      <xdr:nvGraphicFramePr>
        <xdr:cNvPr id="2" name="グラフ 1"/>
        <xdr:cNvGraphicFramePr/>
      </xdr:nvGraphicFramePr>
      <xdr:xfrm>
        <a:off x="0" y="1452245"/>
        <a:ext cx="4572000" cy="3086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638174</xdr:colOff>
      <xdr:row>6</xdr:row>
      <xdr:rowOff>95250</xdr:rowOff>
    </xdr:from>
    <xdr:to>
      <xdr:col>20</xdr:col>
      <xdr:colOff>266699</xdr:colOff>
      <xdr:row>20</xdr:row>
      <xdr:rowOff>100012</xdr:rowOff>
    </xdr:to>
    <xdr:graphicFrame>
      <xdr:nvGraphicFramePr>
        <xdr:cNvPr id="3" name="グラフ 2"/>
        <xdr:cNvGraphicFramePr/>
      </xdr:nvGraphicFramePr>
      <xdr:xfrm>
        <a:off x="10686415" y="1123950"/>
        <a:ext cx="4019550" cy="24047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</xdr:colOff>
      <xdr:row>21</xdr:row>
      <xdr:rowOff>152400</xdr:rowOff>
    </xdr:from>
    <xdr:to>
      <xdr:col>20</xdr:col>
      <xdr:colOff>219075</xdr:colOff>
      <xdr:row>36</xdr:row>
      <xdr:rowOff>109537</xdr:rowOff>
    </xdr:to>
    <xdr:graphicFrame>
      <xdr:nvGraphicFramePr>
        <xdr:cNvPr id="4" name="グラフ 3"/>
        <xdr:cNvGraphicFramePr/>
      </xdr:nvGraphicFramePr>
      <xdr:xfrm>
        <a:off x="10744200" y="3752850"/>
        <a:ext cx="3914775" cy="252857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219075</xdr:colOff>
      <xdr:row>0</xdr:row>
      <xdr:rowOff>76200</xdr:rowOff>
    </xdr:from>
    <xdr:to>
      <xdr:col>14</xdr:col>
      <xdr:colOff>0</xdr:colOff>
      <xdr:row>17</xdr:row>
      <xdr:rowOff>80645</xdr:rowOff>
    </xdr:to>
    <xdr:graphicFrame>
      <xdr:nvGraphicFramePr>
        <xdr:cNvPr id="2" name="グラフ 1"/>
        <xdr:cNvGraphicFramePr/>
      </xdr:nvGraphicFramePr>
      <xdr:xfrm>
        <a:off x="5019675" y="76200"/>
        <a:ext cx="5981700" cy="29190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314325</xdr:colOff>
      <xdr:row>0</xdr:row>
      <xdr:rowOff>123825</xdr:rowOff>
    </xdr:from>
    <xdr:to>
      <xdr:col>6</xdr:col>
      <xdr:colOff>628650</xdr:colOff>
      <xdr:row>14</xdr:row>
      <xdr:rowOff>128587</xdr:rowOff>
    </xdr:to>
    <xdr:graphicFrame>
      <xdr:nvGraphicFramePr>
        <xdr:cNvPr id="7" name="グラフ 6"/>
        <xdr:cNvGraphicFramePr/>
      </xdr:nvGraphicFramePr>
      <xdr:xfrm>
        <a:off x="1000125" y="123825"/>
        <a:ext cx="3743325" cy="24047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17</xdr:row>
      <xdr:rowOff>19050</xdr:rowOff>
    </xdr:from>
    <xdr:to>
      <xdr:col>6</xdr:col>
      <xdr:colOff>266700</xdr:colOff>
      <xdr:row>32</xdr:row>
      <xdr:rowOff>42862</xdr:rowOff>
    </xdr:to>
    <xdr:graphicFrame>
      <xdr:nvGraphicFramePr>
        <xdr:cNvPr id="8" name="グラフ 7"/>
        <xdr:cNvGraphicFramePr/>
      </xdr:nvGraphicFramePr>
      <xdr:xfrm>
        <a:off x="571500" y="2933700"/>
        <a:ext cx="3810000" cy="259524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24</xdr:row>
      <xdr:rowOff>0</xdr:rowOff>
    </xdr:from>
    <xdr:to>
      <xdr:col>15</xdr:col>
      <xdr:colOff>623570</xdr:colOff>
      <xdr:row>44</xdr:row>
      <xdr:rowOff>67310</xdr:rowOff>
    </xdr:to>
    <xdr:graphicFrame>
      <xdr:nvGraphicFramePr>
        <xdr:cNvPr id="3" name="グラフ 33"/>
        <xdr:cNvGraphicFramePr/>
      </xdr:nvGraphicFramePr>
      <xdr:xfrm>
        <a:off x="5486400" y="4114800"/>
        <a:ext cx="6824345" cy="34963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63</xdr:row>
      <xdr:rowOff>86995</xdr:rowOff>
    </xdr:from>
    <xdr:to>
      <xdr:col>10</xdr:col>
      <xdr:colOff>576580</xdr:colOff>
      <xdr:row>90</xdr:row>
      <xdr:rowOff>77470</xdr:rowOff>
    </xdr:to>
    <xdr:graphicFrame>
      <xdr:nvGraphicFramePr>
        <xdr:cNvPr id="4" name="图表 3" descr="7b0a202020202263686172745265734964223a20223230343639373135220a7d0a"/>
        <xdr:cNvGraphicFramePr/>
      </xdr:nvGraphicFramePr>
      <xdr:xfrm>
        <a:off x="9525" y="11355070"/>
        <a:ext cx="8825230" cy="46196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292100</xdr:colOff>
      <xdr:row>65</xdr:row>
      <xdr:rowOff>9525</xdr:rowOff>
    </xdr:from>
    <xdr:to>
      <xdr:col>12</xdr:col>
      <xdr:colOff>288925</xdr:colOff>
      <xdr:row>85</xdr:row>
      <xdr:rowOff>47625</xdr:rowOff>
    </xdr:to>
    <xdr:graphicFrame>
      <xdr:nvGraphicFramePr>
        <xdr:cNvPr id="5" name="图表 4" descr="7b0a202020202263686172745265734964223a20223230343736363934220a7d0a"/>
        <xdr:cNvGraphicFramePr/>
      </xdr:nvGraphicFramePr>
      <xdr:xfrm>
        <a:off x="5092700" y="11620500"/>
        <a:ext cx="4826000" cy="34671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 (3)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 (3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自定义 50">
    <a:dk1>
      <a:srgbClr val="000000"/>
    </a:dk1>
    <a:lt1>
      <a:srgbClr val="FFFFFF"/>
    </a:lt1>
    <a:dk2>
      <a:srgbClr val="44546A"/>
    </a:dk2>
    <a:lt2>
      <a:srgbClr val="E7E6E6"/>
    </a:lt2>
    <a:accent1>
      <a:srgbClr val="59E2BE"/>
    </a:accent1>
    <a:accent2>
      <a:srgbClr val="DD89FA"/>
    </a:accent2>
    <a:accent3>
      <a:srgbClr val="FFD659"/>
    </a:accent3>
    <a:accent4>
      <a:srgbClr val="1CD6F2"/>
    </a:accent4>
    <a:accent5>
      <a:srgbClr val="7BBABA"/>
    </a:accent5>
    <a:accent6>
      <a:srgbClr val="8698B2"/>
    </a:accent6>
    <a:hlink>
      <a:srgbClr val="0026E5"/>
    </a:hlink>
    <a:folHlink>
      <a:srgbClr val="7E1FAD"/>
    </a:folHlink>
  </a:clrScheme>
  <a:fontScheme name="WPS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WPS">
    <a:fillStyleLst>
      <a:solidFill>
        <a:schemeClr val="phClr"/>
      </a:solidFill>
      <a:gradFill>
        <a:gsLst>
          <a:gs pos="0">
            <a:schemeClr val="phClr">
              <a:lumOff val="17500"/>
            </a:schemeClr>
          </a:gs>
          <a:gs pos="100000">
            <a:schemeClr val="phClr"/>
          </a:gs>
        </a:gsLst>
        <a:lin ang="2700000" scaled="0"/>
      </a:gradFill>
      <a:gradFill>
        <a:gsLst>
          <a:gs pos="0">
            <a:schemeClr val="phClr">
              <a:hueOff val="-2520000"/>
            </a:schemeClr>
          </a:gs>
          <a:gs pos="100000">
            <a:schemeClr val="phClr"/>
          </a:gs>
        </a:gsLst>
        <a:lin ang="27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gradFill>
          <a:gsLst>
            <a:gs pos="0">
              <a:schemeClr val="phClr">
                <a:hueOff val="-4200000"/>
              </a:schemeClr>
            </a:gs>
            <a:gs pos="100000">
              <a:schemeClr val="phClr"/>
            </a:gs>
          </a:gsLst>
          <a:lin ang="2700000" scaled="1"/>
        </a:gradFill>
        <a:prstDash val="solid"/>
        <a:miter lim="800000"/>
      </a:ln>
    </a:lnStyleLst>
    <a:effectStyleLst>
      <a:effectStyle>
        <a:effectLst>
          <a:outerShdw blurRad="101600" dist="50800" dir="5400000" algn="ctr" rotWithShape="0">
            <a:schemeClr val="phClr">
              <a:alpha val="60000"/>
            </a:schemeClr>
          </a:outerShdw>
        </a:effectLst>
      </a:effectStyle>
      <a:effectStyle>
        <a:effectLst>
          <a:reflection stA="50000" endA="300" endPos="40000" dist="25400" dir="5400000" sy="-100000" algn="bl" rotWithShape="0"/>
        </a:effectLst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自定义 1">
    <a:dk1>
      <a:srgbClr val="000000"/>
    </a:dk1>
    <a:lt1>
      <a:srgbClr val="FFFFFF"/>
    </a:lt1>
    <a:dk2>
      <a:srgbClr val="44546A"/>
    </a:dk2>
    <a:lt2>
      <a:srgbClr val="E7E6E6"/>
    </a:lt2>
    <a:accent1>
      <a:srgbClr val="4F80FF"/>
    </a:accent1>
    <a:accent2>
      <a:srgbClr val="16CC8A"/>
    </a:accent2>
    <a:accent3>
      <a:srgbClr val="FFC619"/>
    </a:accent3>
    <a:accent4>
      <a:srgbClr val="FF7F41"/>
    </a:accent4>
    <a:accent5>
      <a:srgbClr val="F95F5F"/>
    </a:accent5>
    <a:accent6>
      <a:srgbClr val="A15CFF"/>
    </a:accent6>
    <a:hlink>
      <a:srgbClr val="0026E5"/>
    </a:hlink>
    <a:folHlink>
      <a:srgbClr val="7E1FAD"/>
    </a:folHlink>
  </a:clrScheme>
  <a:fontScheme name="WPS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WPS">
    <a:fillStyleLst>
      <a:solidFill>
        <a:schemeClr val="phClr"/>
      </a:solidFill>
      <a:gradFill>
        <a:gsLst>
          <a:gs pos="0">
            <a:schemeClr val="phClr">
              <a:lumOff val="17500"/>
            </a:schemeClr>
          </a:gs>
          <a:gs pos="100000">
            <a:schemeClr val="phClr"/>
          </a:gs>
        </a:gsLst>
        <a:lin ang="2700000" scaled="0"/>
      </a:gradFill>
      <a:gradFill>
        <a:gsLst>
          <a:gs pos="0">
            <a:schemeClr val="phClr">
              <a:hueOff val="-2520000"/>
            </a:schemeClr>
          </a:gs>
          <a:gs pos="100000">
            <a:schemeClr val="phClr"/>
          </a:gs>
        </a:gsLst>
        <a:lin ang="27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gradFill>
          <a:gsLst>
            <a:gs pos="0">
              <a:schemeClr val="phClr">
                <a:hueOff val="-4200000"/>
              </a:schemeClr>
            </a:gs>
            <a:gs pos="100000">
              <a:schemeClr val="phClr"/>
            </a:gs>
          </a:gsLst>
          <a:lin ang="2700000" scaled="1"/>
        </a:gradFill>
        <a:prstDash val="solid"/>
        <a:miter lim="800000"/>
      </a:ln>
    </a:lnStyleLst>
    <a:effectStyleLst>
      <a:effectStyle>
        <a:effectLst>
          <a:outerShdw blurRad="101600" dist="50800" dir="5400000" algn="ctr" rotWithShape="0">
            <a:schemeClr val="phClr">
              <a:alpha val="60000"/>
            </a:schemeClr>
          </a:outerShdw>
        </a:effectLst>
      </a:effectStyle>
      <a:effectStyle>
        <a:effectLst>
          <a:reflection stA="50000" endA="300" endPos="40000" dist="25400" dir="5400000" sy="-100000" algn="bl" rotWithShape="0"/>
        </a:effectLst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tabSelected="1" topLeftCell="G1" workbookViewId="0">
      <selection activeCell="R6" sqref="R6"/>
    </sheetView>
  </sheetViews>
  <sheetFormatPr defaultColWidth="9" defaultRowHeight="13.5"/>
  <cols>
    <col min="9" max="9" width="9.5" customWidth="1"/>
    <col min="11" max="11" width="14.375" customWidth="1"/>
  </cols>
  <sheetData>
    <row r="1" spans="1:18">
      <c r="A1" t="s">
        <v>0</v>
      </c>
      <c r="I1" t="s">
        <v>1</v>
      </c>
      <c r="J1" t="s">
        <v>2</v>
      </c>
      <c r="K1" t="s">
        <v>3</v>
      </c>
      <c r="L1" t="s">
        <v>4</v>
      </c>
      <c r="M1" t="s">
        <v>5</v>
      </c>
      <c r="N1" t="s">
        <v>6</v>
      </c>
      <c r="Q1" t="s">
        <v>5</v>
      </c>
      <c r="R1" t="s">
        <v>6</v>
      </c>
    </row>
    <row r="2" spans="1:18">
      <c r="A2">
        <v>10</v>
      </c>
      <c r="B2">
        <v>298079</v>
      </c>
      <c r="H2" t="s">
        <v>7</v>
      </c>
      <c r="I2">
        <v>0</v>
      </c>
      <c r="J2">
        <v>1</v>
      </c>
      <c r="K2" t="s">
        <v>8</v>
      </c>
      <c r="L2">
        <v>0</v>
      </c>
      <c r="P2">
        <v>120</v>
      </c>
      <c r="Q2">
        <v>0</v>
      </c>
      <c r="R2">
        <v>0</v>
      </c>
    </row>
    <row r="3" spans="1:18">
      <c r="A3">
        <v>10</v>
      </c>
      <c r="B3">
        <v>242294</v>
      </c>
      <c r="H3" t="s">
        <v>9</v>
      </c>
      <c r="I3">
        <v>0</v>
      </c>
      <c r="J3">
        <v>1</v>
      </c>
      <c r="K3" t="s">
        <v>8</v>
      </c>
      <c r="L3">
        <v>0</v>
      </c>
      <c r="P3">
        <v>90</v>
      </c>
      <c r="Q3">
        <v>5.21433756351531</v>
      </c>
      <c r="R3">
        <v>3.22102127551013</v>
      </c>
    </row>
    <row r="4" spans="1:18">
      <c r="A4">
        <v>50</v>
      </c>
      <c r="B4">
        <v>2059633</v>
      </c>
      <c r="H4" t="s">
        <v>10</v>
      </c>
      <c r="I4">
        <v>0</v>
      </c>
      <c r="J4">
        <v>1</v>
      </c>
      <c r="K4" t="s">
        <v>8</v>
      </c>
      <c r="L4">
        <v>0</v>
      </c>
      <c r="P4">
        <v>60</v>
      </c>
      <c r="Q4">
        <v>399.348501914846</v>
      </c>
      <c r="R4">
        <v>51.0892130945368</v>
      </c>
    </row>
    <row r="5" spans="1:18">
      <c r="A5">
        <v>50</v>
      </c>
      <c r="B5">
        <v>2196137</v>
      </c>
      <c r="H5" t="s">
        <v>11</v>
      </c>
      <c r="I5">
        <v>60967</v>
      </c>
      <c r="J5">
        <v>1</v>
      </c>
      <c r="K5">
        <f>(I5+36579)/39951</f>
        <v>2.44164101023754</v>
      </c>
      <c r="L5">
        <f>K5*J5</f>
        <v>2.44164101023754</v>
      </c>
      <c r="M5">
        <f>AVERAGE(L5:L7)</f>
        <v>5.21433756351531</v>
      </c>
      <c r="N5">
        <f>STDEV(L5:L7)</f>
        <v>3.22102127551013</v>
      </c>
      <c r="P5">
        <v>30</v>
      </c>
      <c r="Q5">
        <v>919.73792896298</v>
      </c>
      <c r="R5">
        <v>62.77337904085</v>
      </c>
    </row>
    <row r="6" spans="1:18">
      <c r="A6">
        <v>100</v>
      </c>
      <c r="B6">
        <v>3570450</v>
      </c>
      <c r="H6" t="s">
        <v>12</v>
      </c>
      <c r="I6">
        <v>312895</v>
      </c>
      <c r="J6">
        <v>1</v>
      </c>
      <c r="K6">
        <f t="shared" ref="K6:K19" si="0">(I6+36579)/39951</f>
        <v>8.74756576806588</v>
      </c>
      <c r="L6">
        <f t="shared" ref="L6:L19" si="1">K6*J6</f>
        <v>8.74756576806588</v>
      </c>
      <c r="P6">
        <v>0</v>
      </c>
      <c r="Q6">
        <v>1763.2503817176</v>
      </c>
      <c r="R6" s="13" t="s">
        <v>13</v>
      </c>
    </row>
    <row r="7" spans="1:12">
      <c r="A7">
        <v>100</v>
      </c>
      <c r="B7">
        <v>4198131</v>
      </c>
      <c r="H7" t="s">
        <v>14</v>
      </c>
      <c r="I7">
        <v>141355</v>
      </c>
      <c r="J7">
        <v>1</v>
      </c>
      <c r="K7">
        <f t="shared" si="0"/>
        <v>4.4538059122425</v>
      </c>
      <c r="L7">
        <f t="shared" si="1"/>
        <v>4.4538059122425</v>
      </c>
    </row>
    <row r="8" spans="8:12">
      <c r="H8" t="s">
        <v>15</v>
      </c>
      <c r="I8">
        <v>13996329</v>
      </c>
      <c r="J8">
        <v>1</v>
      </c>
      <c r="K8">
        <f t="shared" si="0"/>
        <v>351.25298490651</v>
      </c>
      <c r="L8">
        <f t="shared" si="1"/>
        <v>351.25298490651</v>
      </c>
    </row>
    <row r="9" spans="8:14">
      <c r="H9" t="s">
        <v>15</v>
      </c>
      <c r="I9">
        <v>4138628</v>
      </c>
      <c r="J9">
        <v>4</v>
      </c>
      <c r="K9">
        <f t="shared" si="0"/>
        <v>104.508197541989</v>
      </c>
      <c r="L9">
        <f t="shared" si="1"/>
        <v>418.032790167956</v>
      </c>
      <c r="M9">
        <f>AVERAGE(L9:L11)</f>
        <v>399.348501914846</v>
      </c>
      <c r="N9">
        <f>STDEV(L9:L11)</f>
        <v>51.0892130945365</v>
      </c>
    </row>
    <row r="10" spans="8:12">
      <c r="H10" t="s">
        <v>16</v>
      </c>
      <c r="I10">
        <v>4342704</v>
      </c>
      <c r="J10">
        <v>4</v>
      </c>
      <c r="K10">
        <f t="shared" si="0"/>
        <v>109.616355034918</v>
      </c>
      <c r="L10">
        <f t="shared" si="1"/>
        <v>438.465420139671</v>
      </c>
    </row>
    <row r="11" spans="8:12">
      <c r="H11" t="s">
        <v>17</v>
      </c>
      <c r="I11">
        <v>3374710</v>
      </c>
      <c r="J11">
        <v>4</v>
      </c>
      <c r="K11">
        <f t="shared" si="0"/>
        <v>85.3868238592275</v>
      </c>
      <c r="L11">
        <f t="shared" si="1"/>
        <v>341.54729543691</v>
      </c>
    </row>
    <row r="12" spans="8:14">
      <c r="H12" t="s">
        <v>18</v>
      </c>
      <c r="I12">
        <v>11718404</v>
      </c>
      <c r="J12">
        <v>4</v>
      </c>
      <c r="K12">
        <f t="shared" si="0"/>
        <v>294.235012890791</v>
      </c>
      <c r="L12">
        <f t="shared" si="1"/>
        <v>1176.94005156316</v>
      </c>
      <c r="M12">
        <f>AVERAGE(L14:L16,)</f>
        <v>919.73792896298</v>
      </c>
      <c r="N12">
        <f>STDEV(L14:L16)</f>
        <v>62.77337904085</v>
      </c>
    </row>
    <row r="13" spans="8:12">
      <c r="H13" t="s">
        <v>18</v>
      </c>
      <c r="I13">
        <v>0</v>
      </c>
      <c r="J13">
        <v>16</v>
      </c>
      <c r="K13">
        <f t="shared" si="0"/>
        <v>0.915596605842157</v>
      </c>
      <c r="L13">
        <f t="shared" si="1"/>
        <v>14.6495456934745</v>
      </c>
    </row>
    <row r="14" spans="8:12">
      <c r="H14" t="s">
        <v>18</v>
      </c>
      <c r="I14">
        <v>5899214</v>
      </c>
      <c r="J14">
        <v>8</v>
      </c>
      <c r="K14">
        <f t="shared" si="0"/>
        <v>148.576831618733</v>
      </c>
      <c r="L14">
        <f t="shared" si="1"/>
        <v>1188.61465294986</v>
      </c>
    </row>
    <row r="15" spans="8:12">
      <c r="H15" t="s">
        <v>19</v>
      </c>
      <c r="I15">
        <v>2938660</v>
      </c>
      <c r="J15">
        <v>16</v>
      </c>
      <c r="K15">
        <f t="shared" si="0"/>
        <v>74.4722034492253</v>
      </c>
      <c r="L15">
        <f t="shared" si="1"/>
        <v>1191.5552551876</v>
      </c>
    </row>
    <row r="16" spans="8:12">
      <c r="H16" t="s">
        <v>20</v>
      </c>
      <c r="I16">
        <v>3206398</v>
      </c>
      <c r="J16">
        <v>16</v>
      </c>
      <c r="K16">
        <f t="shared" si="0"/>
        <v>81.1738629821531</v>
      </c>
      <c r="L16">
        <f t="shared" si="1"/>
        <v>1298.78180771445</v>
      </c>
    </row>
    <row r="17" spans="8:14">
      <c r="H17" t="s">
        <v>21</v>
      </c>
      <c r="I17">
        <v>3280571</v>
      </c>
      <c r="J17">
        <v>16</v>
      </c>
      <c r="K17">
        <f t="shared" si="0"/>
        <v>83.0304623163375</v>
      </c>
      <c r="L17">
        <f t="shared" si="1"/>
        <v>1328.4873970614</v>
      </c>
      <c r="M17">
        <f>AVERAGE(L17:L19)</f>
        <v>1763.2503817176</v>
      </c>
      <c r="N17">
        <f>STDEV(L17:L19)</f>
        <v>376.724441586791</v>
      </c>
    </row>
    <row r="18" spans="8:12">
      <c r="H18" t="s">
        <v>22</v>
      </c>
      <c r="I18">
        <v>4877632</v>
      </c>
      <c r="J18">
        <v>16</v>
      </c>
      <c r="K18">
        <f t="shared" si="0"/>
        <v>123.00595729769</v>
      </c>
      <c r="L18">
        <f t="shared" si="1"/>
        <v>1968.09531676303</v>
      </c>
    </row>
    <row r="19" spans="8:12">
      <c r="H19" t="s">
        <v>23</v>
      </c>
      <c r="I19">
        <v>4940238</v>
      </c>
      <c r="J19">
        <v>16</v>
      </c>
      <c r="K19">
        <f t="shared" si="0"/>
        <v>124.573026958024</v>
      </c>
      <c r="L19">
        <f t="shared" si="1"/>
        <v>1993.16843132838</v>
      </c>
    </row>
    <row r="20" spans="11:12">
      <c r="K20">
        <v>120</v>
      </c>
      <c r="L20">
        <v>0</v>
      </c>
    </row>
    <row r="21" spans="11:12">
      <c r="K21">
        <v>90</v>
      </c>
      <c r="L21">
        <v>2.44164101023754</v>
      </c>
    </row>
    <row r="22" spans="11:12">
      <c r="K22">
        <v>90</v>
      </c>
      <c r="L22">
        <v>8.74756576806588</v>
      </c>
    </row>
    <row r="23" spans="11:12">
      <c r="K23">
        <v>90</v>
      </c>
      <c r="L23">
        <v>4.4538059122425</v>
      </c>
    </row>
    <row r="24" spans="11:12">
      <c r="K24">
        <v>60</v>
      </c>
      <c r="L24">
        <v>351.25298490651</v>
      </c>
    </row>
    <row r="25" spans="11:12">
      <c r="K25">
        <v>60</v>
      </c>
      <c r="L25">
        <v>418.032790167956</v>
      </c>
    </row>
    <row r="26" spans="11:12">
      <c r="K26">
        <v>60</v>
      </c>
      <c r="L26">
        <v>438.465420139671</v>
      </c>
    </row>
    <row r="27" spans="11:12">
      <c r="K27">
        <v>60</v>
      </c>
      <c r="L27">
        <v>341.54729543691</v>
      </c>
    </row>
    <row r="28" spans="11:12">
      <c r="K28">
        <v>30</v>
      </c>
      <c r="L28">
        <v>1176.94005156316</v>
      </c>
    </row>
    <row r="29" spans="11:12">
      <c r="K29">
        <v>30</v>
      </c>
      <c r="L29">
        <v>1188.61465294986</v>
      </c>
    </row>
    <row r="30" spans="11:12">
      <c r="K30">
        <v>30</v>
      </c>
      <c r="L30">
        <v>1191.5552551876</v>
      </c>
    </row>
    <row r="31" spans="11:12">
      <c r="K31">
        <v>30</v>
      </c>
      <c r="L31">
        <v>1298.78180771445</v>
      </c>
    </row>
    <row r="32" spans="11:12">
      <c r="K32">
        <v>0</v>
      </c>
      <c r="L32">
        <v>1328.4873970614</v>
      </c>
    </row>
    <row r="33" spans="11:12">
      <c r="K33">
        <v>0</v>
      </c>
      <c r="L33">
        <v>1968.09531676303</v>
      </c>
    </row>
    <row r="34" spans="11:12">
      <c r="K34">
        <v>0</v>
      </c>
      <c r="L34">
        <v>1993.16843132838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topLeftCell="H1" workbookViewId="0">
      <selection activeCell="T4" sqref="T4"/>
    </sheetView>
  </sheetViews>
  <sheetFormatPr defaultColWidth="9" defaultRowHeight="13.5"/>
  <cols>
    <col min="9" max="9" width="9.5" customWidth="1"/>
    <col min="11" max="11" width="14.375" customWidth="1"/>
    <col min="18" max="18" width="12.625"/>
  </cols>
  <sheetData>
    <row r="1" spans="1:18">
      <c r="A1" t="s">
        <v>0</v>
      </c>
      <c r="I1" t="s">
        <v>1</v>
      </c>
      <c r="J1" t="s">
        <v>2</v>
      </c>
      <c r="K1" t="s">
        <v>3</v>
      </c>
      <c r="L1" t="s">
        <v>4</v>
      </c>
      <c r="M1" t="s">
        <v>5</v>
      </c>
      <c r="N1" t="s">
        <v>6</v>
      </c>
      <c r="Q1" t="s">
        <v>5</v>
      </c>
      <c r="R1" t="s">
        <v>6</v>
      </c>
    </row>
    <row r="2" spans="1:18">
      <c r="A2">
        <v>10</v>
      </c>
      <c r="B2">
        <v>227843</v>
      </c>
      <c r="H2" t="s">
        <v>7</v>
      </c>
      <c r="I2">
        <v>7098872</v>
      </c>
      <c r="J2">
        <v>4</v>
      </c>
      <c r="K2">
        <f>(I2-1647.6)/39625</f>
        <v>179.109764037855</v>
      </c>
      <c r="L2">
        <f>K2*J2</f>
        <v>716.43905615142</v>
      </c>
      <c r="M2">
        <f>AVERAGE(L3:L5)</f>
        <v>739.256018506835</v>
      </c>
      <c r="N2">
        <f>STDEV(L3:L5)</f>
        <v>28.57592059322</v>
      </c>
      <c r="P2">
        <v>120</v>
      </c>
      <c r="Q2">
        <v>739.256018506835</v>
      </c>
      <c r="R2">
        <v>28.57592059322</v>
      </c>
    </row>
    <row r="3" spans="1:18">
      <c r="A3">
        <v>10</v>
      </c>
      <c r="B3">
        <v>228524</v>
      </c>
      <c r="H3" t="s">
        <v>7</v>
      </c>
      <c r="I3">
        <v>1786819</v>
      </c>
      <c r="J3">
        <v>16</v>
      </c>
      <c r="K3">
        <f t="shared" ref="K3:K8" si="0">(I3-1647.6)/39625</f>
        <v>45.0516441640379</v>
      </c>
      <c r="L3">
        <f t="shared" ref="L3:L8" si="1">K3*J3</f>
        <v>720.826306624606</v>
      </c>
      <c r="P3">
        <v>90</v>
      </c>
      <c r="Q3">
        <v>1008.35603112513</v>
      </c>
      <c r="R3" s="12">
        <v>90.674942490394</v>
      </c>
    </row>
    <row r="4" spans="1:18">
      <c r="A4">
        <v>50</v>
      </c>
      <c r="B4">
        <v>2505195</v>
      </c>
      <c r="H4" t="s">
        <v>9</v>
      </c>
      <c r="I4">
        <v>1913985</v>
      </c>
      <c r="J4">
        <v>16</v>
      </c>
      <c r="K4">
        <f t="shared" si="0"/>
        <v>48.2608807570978</v>
      </c>
      <c r="L4">
        <f t="shared" si="1"/>
        <v>772.174092113565</v>
      </c>
      <c r="P4">
        <v>60</v>
      </c>
      <c r="Q4">
        <v>1103.84228138801</v>
      </c>
      <c r="R4" s="12">
        <v>67.9825681798216</v>
      </c>
    </row>
    <row r="5" spans="1:18">
      <c r="A5">
        <v>50</v>
      </c>
      <c r="B5">
        <v>2071540</v>
      </c>
      <c r="H5" t="s">
        <v>10</v>
      </c>
      <c r="I5">
        <v>1796580</v>
      </c>
      <c r="J5">
        <v>16</v>
      </c>
      <c r="K5">
        <f t="shared" si="0"/>
        <v>45.2979785488959</v>
      </c>
      <c r="L5">
        <f t="shared" si="1"/>
        <v>724.767656782334</v>
      </c>
      <c r="P5">
        <v>30</v>
      </c>
      <c r="Q5">
        <v>1712.52198696109</v>
      </c>
      <c r="R5" s="12">
        <v>80.132745466108</v>
      </c>
    </row>
    <row r="6" spans="1:18">
      <c r="A6">
        <v>100</v>
      </c>
      <c r="B6">
        <v>3771995</v>
      </c>
      <c r="H6" t="s">
        <v>11</v>
      </c>
      <c r="I6">
        <v>2302731</v>
      </c>
      <c r="J6">
        <v>16</v>
      </c>
      <c r="K6">
        <f t="shared" si="0"/>
        <v>58.071505362776</v>
      </c>
      <c r="L6">
        <f t="shared" si="1"/>
        <v>929.144085804416</v>
      </c>
      <c r="M6">
        <f>AVERAGE(L6:L8)</f>
        <v>1008.35603112513</v>
      </c>
      <c r="N6">
        <f>STDEV(L6:L8)</f>
        <v>117.674942490394</v>
      </c>
      <c r="P6">
        <v>0</v>
      </c>
      <c r="Q6">
        <v>1540.08178675079</v>
      </c>
      <c r="R6">
        <v>376.422849600756</v>
      </c>
    </row>
    <row r="7" spans="1:12">
      <c r="A7">
        <v>100</v>
      </c>
      <c r="B7">
        <v>3884716</v>
      </c>
      <c r="H7" t="s">
        <v>12</v>
      </c>
      <c r="I7">
        <v>2360204</v>
      </c>
      <c r="J7">
        <v>16</v>
      </c>
      <c r="K7">
        <f t="shared" si="0"/>
        <v>59.5219280757098</v>
      </c>
      <c r="L7">
        <f t="shared" si="1"/>
        <v>952.350849211356</v>
      </c>
    </row>
    <row r="8" spans="8:12">
      <c r="H8" t="s">
        <v>14</v>
      </c>
      <c r="I8">
        <v>2833778</v>
      </c>
      <c r="J8">
        <v>16</v>
      </c>
      <c r="K8">
        <f t="shared" si="0"/>
        <v>71.4733223974763</v>
      </c>
      <c r="L8">
        <f t="shared" si="1"/>
        <v>1143.57315835962</v>
      </c>
    </row>
    <row r="9" spans="8:14">
      <c r="H9" t="s">
        <v>15</v>
      </c>
      <c r="I9">
        <v>2593599</v>
      </c>
      <c r="J9">
        <v>16</v>
      </c>
      <c r="K9">
        <f t="shared" ref="K9:K17" si="2">(I9-1647.6)/39625</f>
        <v>65.4120227129337</v>
      </c>
      <c r="L9">
        <f t="shared" ref="L9:L17" si="3">K9*J9</f>
        <v>1046.59236340694</v>
      </c>
      <c r="M9">
        <f>AVERAGE(L9:L11)</f>
        <v>1103.84228138801</v>
      </c>
      <c r="N9">
        <f>STDEV(L9:L11)</f>
        <v>67.9825681798216</v>
      </c>
    </row>
    <row r="10" spans="8:12">
      <c r="H10" t="s">
        <v>16</v>
      </c>
      <c r="I10">
        <v>2691081</v>
      </c>
      <c r="J10">
        <v>16</v>
      </c>
      <c r="K10">
        <f t="shared" si="2"/>
        <v>67.8721362776025</v>
      </c>
      <c r="L10">
        <f t="shared" si="3"/>
        <v>1085.95418044164</v>
      </c>
    </row>
    <row r="11" spans="8:12">
      <c r="H11" t="s">
        <v>17</v>
      </c>
      <c r="I11">
        <v>2921466</v>
      </c>
      <c r="J11">
        <v>16</v>
      </c>
      <c r="K11">
        <f t="shared" si="2"/>
        <v>73.6862687697161</v>
      </c>
      <c r="L11">
        <f t="shared" si="3"/>
        <v>1178.98030031546</v>
      </c>
    </row>
    <row r="12" spans="8:14">
      <c r="H12" t="s">
        <v>18</v>
      </c>
      <c r="I12">
        <v>5300463</v>
      </c>
      <c r="J12">
        <v>16</v>
      </c>
      <c r="K12">
        <f t="shared" si="2"/>
        <v>133.724047949527</v>
      </c>
      <c r="L12">
        <f t="shared" si="3"/>
        <v>2139.58476719243</v>
      </c>
      <c r="M12">
        <f>AVERAGE(L12:L14)</f>
        <v>1712.52198696109</v>
      </c>
      <c r="N12">
        <f>STDEV(L12:L14)</f>
        <v>429.132745466108</v>
      </c>
    </row>
    <row r="13" spans="8:12">
      <c r="H13" t="s">
        <v>19</v>
      </c>
      <c r="I13">
        <v>4252995</v>
      </c>
      <c r="J13">
        <v>16</v>
      </c>
      <c r="K13">
        <f t="shared" si="2"/>
        <v>107.289524290221</v>
      </c>
      <c r="L13">
        <f t="shared" si="3"/>
        <v>1716.63238864353</v>
      </c>
    </row>
    <row r="14" spans="8:12">
      <c r="H14" t="s">
        <v>20</v>
      </c>
      <c r="I14">
        <v>3174988</v>
      </c>
      <c r="J14">
        <v>16</v>
      </c>
      <c r="K14">
        <f t="shared" si="2"/>
        <v>80.0843003154574</v>
      </c>
      <c r="L14">
        <f t="shared" si="3"/>
        <v>1281.34880504732</v>
      </c>
    </row>
    <row r="15" spans="8:14">
      <c r="H15" t="s">
        <v>21</v>
      </c>
      <c r="I15">
        <v>2250716</v>
      </c>
      <c r="J15">
        <v>32</v>
      </c>
      <c r="K15">
        <f t="shared" si="2"/>
        <v>56.7588239747634</v>
      </c>
      <c r="L15">
        <f t="shared" si="3"/>
        <v>1816.28236719243</v>
      </c>
      <c r="M15">
        <f>AVERAGE(L15:L17)</f>
        <v>1540.08178675079</v>
      </c>
      <c r="N15">
        <f>STDEV(L15:L17)</f>
        <v>376.422849600756</v>
      </c>
    </row>
    <row r="16" spans="8:12">
      <c r="H16" t="s">
        <v>22</v>
      </c>
      <c r="I16">
        <v>2097605</v>
      </c>
      <c r="J16">
        <v>32</v>
      </c>
      <c r="K16">
        <f t="shared" si="2"/>
        <v>52.8948239747634</v>
      </c>
      <c r="L16">
        <f t="shared" si="3"/>
        <v>1692.63436719243</v>
      </c>
    </row>
    <row r="17" spans="8:12">
      <c r="H17" t="s">
        <v>23</v>
      </c>
      <c r="I17">
        <v>1377785</v>
      </c>
      <c r="J17">
        <v>32</v>
      </c>
      <c r="K17">
        <f t="shared" si="2"/>
        <v>34.7290195583596</v>
      </c>
      <c r="L17">
        <f t="shared" si="3"/>
        <v>1111.32862586751</v>
      </c>
    </row>
    <row r="19" spans="11:12">
      <c r="K19">
        <v>120</v>
      </c>
      <c r="L19">
        <v>720.826306624606</v>
      </c>
    </row>
    <row r="20" spans="11:12">
      <c r="K20">
        <v>120</v>
      </c>
      <c r="L20">
        <v>772.174092113565</v>
      </c>
    </row>
    <row r="21" spans="11:12">
      <c r="K21">
        <v>120</v>
      </c>
      <c r="L21">
        <v>724.767656782334</v>
      </c>
    </row>
    <row r="22" spans="11:12">
      <c r="K22">
        <v>90</v>
      </c>
      <c r="L22">
        <v>929.144085804416</v>
      </c>
    </row>
    <row r="23" spans="11:12">
      <c r="K23">
        <v>90</v>
      </c>
      <c r="L23">
        <v>952.350849211356</v>
      </c>
    </row>
    <row r="24" spans="11:12">
      <c r="K24">
        <v>90</v>
      </c>
      <c r="L24">
        <v>1143.57315835962</v>
      </c>
    </row>
    <row r="25" spans="11:12">
      <c r="K25">
        <v>60</v>
      </c>
      <c r="L25">
        <v>1046.59236340694</v>
      </c>
    </row>
    <row r="26" spans="11:12">
      <c r="K26">
        <v>60</v>
      </c>
      <c r="L26">
        <v>1085.95418044164</v>
      </c>
    </row>
    <row r="27" spans="11:12">
      <c r="K27">
        <v>60</v>
      </c>
      <c r="L27">
        <v>1178.98030031546</v>
      </c>
    </row>
    <row r="28" spans="11:12">
      <c r="K28">
        <v>30</v>
      </c>
      <c r="L28">
        <v>2139.58476719243</v>
      </c>
    </row>
    <row r="29" spans="11:12">
      <c r="K29">
        <v>30</v>
      </c>
      <c r="L29">
        <v>1716.63238864353</v>
      </c>
    </row>
    <row r="30" spans="11:12">
      <c r="K30">
        <v>30</v>
      </c>
      <c r="L30">
        <v>1281.34880504732</v>
      </c>
    </row>
    <row r="31" spans="11:12">
      <c r="K31">
        <v>0</v>
      </c>
      <c r="L31">
        <v>1816.28236719243</v>
      </c>
    </row>
    <row r="32" spans="11:12">
      <c r="K32">
        <v>0</v>
      </c>
      <c r="L32">
        <v>1692.63436719243</v>
      </c>
    </row>
    <row r="33" spans="11:12">
      <c r="K33">
        <v>0</v>
      </c>
      <c r="L33">
        <v>1111.32862586751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P69"/>
  <sheetViews>
    <sheetView topLeftCell="A49" workbookViewId="0">
      <selection activeCell="P80" sqref="P80"/>
    </sheetView>
  </sheetViews>
  <sheetFormatPr defaultColWidth="9" defaultRowHeight="13.5"/>
  <cols>
    <col min="9" max="9" width="14.75" customWidth="1"/>
    <col min="10" max="10" width="21.625" customWidth="1"/>
    <col min="16" max="16" width="15.125" customWidth="1"/>
  </cols>
  <sheetData>
    <row r="1" customHeight="1"/>
    <row r="20" spans="12:12">
      <c r="L20" t="s">
        <v>24</v>
      </c>
    </row>
    <row r="21" spans="12:12">
      <c r="L21" t="s">
        <v>25</v>
      </c>
    </row>
    <row r="47" ht="14.25"/>
    <row r="48" ht="15" spans="3:13">
      <c r="C48" s="1" t="s">
        <v>26</v>
      </c>
      <c r="D48" s="2" t="s">
        <v>27</v>
      </c>
      <c r="E48" s="2"/>
      <c r="F48" s="3" t="s">
        <v>28</v>
      </c>
      <c r="G48" s="3"/>
      <c r="H48" s="3" t="s">
        <v>29</v>
      </c>
      <c r="I48" s="3"/>
      <c r="J48" s="3" t="s">
        <v>30</v>
      </c>
      <c r="K48" s="3"/>
      <c r="L48" s="3" t="s">
        <v>31</v>
      </c>
      <c r="M48" s="3"/>
    </row>
    <row r="49" ht="14.25" spans="3:13">
      <c r="C49" s="4" t="s">
        <v>32</v>
      </c>
      <c r="D49" s="5">
        <v>3.71</v>
      </c>
      <c r="E49" s="5" t="s">
        <v>33</v>
      </c>
      <c r="F49" s="5">
        <v>3.44</v>
      </c>
      <c r="G49" s="5" t="s">
        <v>34</v>
      </c>
      <c r="H49" s="5">
        <v>1.16</v>
      </c>
      <c r="I49" s="5" t="s">
        <v>33</v>
      </c>
      <c r="J49" s="5">
        <v>2.15</v>
      </c>
      <c r="K49" s="5" t="s">
        <v>35</v>
      </c>
      <c r="L49" s="5">
        <v>2.1</v>
      </c>
      <c r="M49" s="5" t="s">
        <v>33</v>
      </c>
    </row>
    <row r="50" ht="15" spans="3:13">
      <c r="C50" s="6" t="s">
        <v>36</v>
      </c>
      <c r="D50" s="7">
        <v>3.16</v>
      </c>
      <c r="E50" s="7" t="s">
        <v>37</v>
      </c>
      <c r="F50" s="7">
        <v>3.23</v>
      </c>
      <c r="G50" s="7" t="s">
        <v>38</v>
      </c>
      <c r="H50" s="7">
        <v>3.14</v>
      </c>
      <c r="I50" s="7" t="s">
        <v>37</v>
      </c>
      <c r="J50" s="7">
        <v>3.41</v>
      </c>
      <c r="K50" s="7" t="s">
        <v>39</v>
      </c>
      <c r="L50" s="7">
        <v>3.09</v>
      </c>
      <c r="M50" s="7" t="s">
        <v>40</v>
      </c>
    </row>
    <row r="52" ht="14.25"/>
    <row r="53" ht="15" spans="3:13">
      <c r="C53" s="8" t="s">
        <v>41</v>
      </c>
      <c r="D53" s="8" t="s">
        <v>27</v>
      </c>
      <c r="E53" s="8"/>
      <c r="F53" s="9" t="s">
        <v>28</v>
      </c>
      <c r="G53" s="9"/>
      <c r="H53" s="9" t="s">
        <v>29</v>
      </c>
      <c r="I53" s="9"/>
      <c r="J53" s="9" t="s">
        <v>30</v>
      </c>
      <c r="K53" s="9"/>
      <c r="L53" s="8" t="s">
        <v>31</v>
      </c>
      <c r="M53" s="8"/>
    </row>
    <row r="54" ht="43.5" spans="3:13">
      <c r="C54" s="10" t="s">
        <v>42</v>
      </c>
      <c r="D54" s="11">
        <v>3.91</v>
      </c>
      <c r="E54" s="11" t="s">
        <v>43</v>
      </c>
      <c r="F54" s="11">
        <v>3.9</v>
      </c>
      <c r="G54" s="11" t="s">
        <v>44</v>
      </c>
      <c r="H54" s="11">
        <v>3.02</v>
      </c>
      <c r="I54" s="11" t="s">
        <v>33</v>
      </c>
      <c r="J54" s="11">
        <v>2.8</v>
      </c>
      <c r="K54" s="11" t="s">
        <v>45</v>
      </c>
      <c r="L54" s="11">
        <v>3.25</v>
      </c>
      <c r="M54" s="11" t="s">
        <v>35</v>
      </c>
    </row>
    <row r="55" spans="9:11">
      <c r="I55" t="s">
        <v>46</v>
      </c>
      <c r="K55">
        <v>100</v>
      </c>
    </row>
    <row r="56" spans="9:11">
      <c r="I56" t="s">
        <v>47</v>
      </c>
      <c r="K56">
        <v>99.39</v>
      </c>
    </row>
    <row r="57" spans="9:11">
      <c r="I57" t="s">
        <v>48</v>
      </c>
      <c r="K57">
        <v>100</v>
      </c>
    </row>
    <row r="58" spans="9:11">
      <c r="I58" t="s">
        <v>49</v>
      </c>
      <c r="K58">
        <v>31.26</v>
      </c>
    </row>
    <row r="59" spans="9:11">
      <c r="I59" t="s">
        <v>50</v>
      </c>
      <c r="K59">
        <v>100</v>
      </c>
    </row>
    <row r="60" spans="9:11">
      <c r="I60" t="s">
        <v>51</v>
      </c>
      <c r="K60">
        <v>81.4</v>
      </c>
    </row>
    <row r="67" spans="14:16">
      <c r="N67" t="s">
        <v>52</v>
      </c>
      <c r="O67" t="s">
        <v>53</v>
      </c>
      <c r="P67" t="s">
        <v>54</v>
      </c>
    </row>
    <row r="68" spans="13:16">
      <c r="M68" t="s">
        <v>55</v>
      </c>
      <c r="N68">
        <v>100</v>
      </c>
      <c r="O68">
        <v>100</v>
      </c>
      <c r="P68">
        <v>100</v>
      </c>
    </row>
    <row r="69" spans="13:16">
      <c r="M69" t="s">
        <v>56</v>
      </c>
      <c r="N69">
        <v>100</v>
      </c>
      <c r="O69">
        <v>31</v>
      </c>
      <c r="P69">
        <v>81</v>
      </c>
    </row>
  </sheetData>
  <mergeCells count="10">
    <mergeCell ref="D48:E48"/>
    <mergeCell ref="F48:G48"/>
    <mergeCell ref="H48:I48"/>
    <mergeCell ref="J48:K48"/>
    <mergeCell ref="L48:M48"/>
    <mergeCell ref="D53:E53"/>
    <mergeCell ref="F53:G53"/>
    <mergeCell ref="H53:I53"/>
    <mergeCell ref="J53:K53"/>
    <mergeCell ref="L53:M53"/>
  </mergeCells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OD-5</vt:lpstr>
      <vt:lpstr>OD-1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</dc:creator>
  <cp:lastModifiedBy>张丽芬</cp:lastModifiedBy>
  <dcterms:created xsi:type="dcterms:W3CDTF">2015-12-06T08:24:00Z</dcterms:created>
  <dcterms:modified xsi:type="dcterms:W3CDTF">2025-01-08T06:13:59Z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D7D292AB3BC84724A04B06883AA76DA8_13</vt:lpwstr>
  </property>
  <property fmtid="{D5CDD505-2E9C-101B-9397-08002B2CF9AE}" pid="3" name="KSOProductBuildVer">
    <vt:lpwstr>2052-12.1.0.19302</vt:lpwstr>
  </property>
</Properties>
</file>