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ant\Documents_harddrive\_VA\Papers\old\2021 02 AAA_BiomaterSci\DataRepository_2024_FigShare\"/>
    </mc:Choice>
  </mc:AlternateContent>
  <xr:revisionPtr revIDLastSave="0" documentId="8_{7766FB34-1CB7-415F-8E32-FEE6D92414C3}" xr6:coauthVersionLast="47" xr6:coauthVersionMax="47" xr10:uidLastSave="{00000000-0000-0000-0000-000000000000}"/>
  <bookViews>
    <workbookView xWindow="-90" yWindow="-90" windowWidth="19380" windowHeight="11460" tabRatio="859" firstSheet="5" activeTab="12" xr2:uid="{4108746B-8BF6-45CF-B570-9B22E8419264}"/>
  </bookViews>
  <sheets>
    <sheet name="RT template" sheetId="1" r:id="rId1"/>
    <sheet name="pcr" sheetId="4" r:id="rId2"/>
    <sheet name="reference raw" sheetId="5" r:id="rId3"/>
    <sheet name="raw 1" sheetId="7" r:id="rId4"/>
    <sheet name="raw 2" sheetId="6" r:id="rId5"/>
    <sheet name="raw 3" sheetId="8" r:id="rId6"/>
    <sheet name="Reference analysis" sheetId="3" r:id="rId7"/>
    <sheet name="analysis 3" sheetId="12" r:id="rId8"/>
    <sheet name="analysis 1" sheetId="9" r:id="rId9"/>
    <sheet name="analysis 2" sheetId="10" r:id="rId10"/>
    <sheet name="raw4" sheetId="11" r:id="rId11"/>
    <sheet name="analysis 4" sheetId="13" r:id="rId12"/>
    <sheet name="manuscriptfig (analysis3)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3" i="14" l="1"/>
  <c r="E23" i="14"/>
  <c r="AQ23" i="14"/>
  <c r="AO20" i="14"/>
  <c r="E20" i="14"/>
  <c r="AA20" i="14" s="1"/>
  <c r="AQ20" i="14"/>
  <c r="AO21" i="14"/>
  <c r="E21" i="14"/>
  <c r="AA21" i="14" s="1"/>
  <c r="AQ21" i="14"/>
  <c r="AO22" i="14"/>
  <c r="AQ22" i="14" s="1"/>
  <c r="E22" i="14"/>
  <c r="AO16" i="14"/>
  <c r="E16" i="14"/>
  <c r="AY16" i="14" s="1"/>
  <c r="AQ16" i="14"/>
  <c r="AO17" i="14"/>
  <c r="E17" i="14"/>
  <c r="K17" i="14" s="1"/>
  <c r="AQ17" i="14"/>
  <c r="AO18" i="14"/>
  <c r="E18" i="14"/>
  <c r="AY18" i="14" s="1"/>
  <c r="AQ18" i="14"/>
  <c r="AO14" i="14"/>
  <c r="AQ14" i="14" s="1"/>
  <c r="E14" i="14"/>
  <c r="AO15" i="14"/>
  <c r="E15" i="14"/>
  <c r="AQ15" i="14"/>
  <c r="AW21" i="14"/>
  <c r="AW22" i="14"/>
  <c r="AY22" i="14" s="1"/>
  <c r="AW23" i="14"/>
  <c r="AY23" i="14"/>
  <c r="AW14" i="14"/>
  <c r="AY14" i="14"/>
  <c r="AW15" i="14"/>
  <c r="AY15" i="14" s="1"/>
  <c r="AW16" i="14"/>
  <c r="AW17" i="14"/>
  <c r="AY17" i="14" s="1"/>
  <c r="AW18" i="14"/>
  <c r="AG14" i="14"/>
  <c r="AI14" i="14"/>
  <c r="AG20" i="14"/>
  <c r="AI20" i="14"/>
  <c r="AG21" i="14"/>
  <c r="AI21" i="14"/>
  <c r="AG22" i="14"/>
  <c r="AI22" i="14" s="1"/>
  <c r="AG23" i="14"/>
  <c r="AI23" i="14" s="1"/>
  <c r="AG15" i="14"/>
  <c r="AI15" i="14"/>
  <c r="AG16" i="14"/>
  <c r="AI16" i="14"/>
  <c r="AG17" i="14"/>
  <c r="AI17" i="14"/>
  <c r="AG18" i="14"/>
  <c r="Y20" i="14"/>
  <c r="Y21" i="14"/>
  <c r="Y22" i="14"/>
  <c r="AA22" i="14"/>
  <c r="Y23" i="14"/>
  <c r="AA23" i="14"/>
  <c r="Q20" i="14"/>
  <c r="S20" i="14"/>
  <c r="Q21" i="14"/>
  <c r="Q22" i="14"/>
  <c r="S22" i="14"/>
  <c r="Q23" i="14"/>
  <c r="S23" i="14" s="1"/>
  <c r="Y14" i="14"/>
  <c r="AA14" i="14" s="1"/>
  <c r="Y15" i="14"/>
  <c r="AA15" i="14"/>
  <c r="Y16" i="14"/>
  <c r="AA16" i="14"/>
  <c r="Y17" i="14"/>
  <c r="AA17" i="14"/>
  <c r="Y18" i="14"/>
  <c r="AA18" i="14" s="1"/>
  <c r="Q14" i="14"/>
  <c r="S14" i="14"/>
  <c r="Q15" i="14"/>
  <c r="S15" i="14" s="1"/>
  <c r="Q16" i="14"/>
  <c r="S16" i="14"/>
  <c r="Q17" i="14"/>
  <c r="S17" i="14"/>
  <c r="Q18" i="14"/>
  <c r="S18" i="14"/>
  <c r="I20" i="14"/>
  <c r="K20" i="14"/>
  <c r="I21" i="14"/>
  <c r="K21" i="14"/>
  <c r="I22" i="14"/>
  <c r="K22" i="14" s="1"/>
  <c r="I23" i="14"/>
  <c r="K23" i="14" s="1"/>
  <c r="I14" i="14"/>
  <c r="K14" i="14"/>
  <c r="I15" i="14"/>
  <c r="K15" i="14"/>
  <c r="I18" i="14"/>
  <c r="K18" i="14" s="1"/>
  <c r="AW19" i="14"/>
  <c r="AY19" i="14" s="1"/>
  <c r="E19" i="14"/>
  <c r="AO19" i="14"/>
  <c r="AQ19" i="14"/>
  <c r="AG19" i="14"/>
  <c r="AI19" i="14" s="1"/>
  <c r="Y19" i="14"/>
  <c r="AA19" i="14"/>
  <c r="Q19" i="14"/>
  <c r="S19" i="14"/>
  <c r="I16" i="14"/>
  <c r="K16" i="14"/>
  <c r="I17" i="14"/>
  <c r="I19" i="14"/>
  <c r="K19" i="14"/>
  <c r="AX23" i="14"/>
  <c r="AP23" i="14"/>
  <c r="AH23" i="14"/>
  <c r="Z23" i="14"/>
  <c r="R23" i="14"/>
  <c r="J23" i="14"/>
  <c r="D23" i="14"/>
  <c r="AX22" i="14"/>
  <c r="AP22" i="14"/>
  <c r="AH22" i="14"/>
  <c r="Z22" i="14"/>
  <c r="R22" i="14"/>
  <c r="J22" i="14"/>
  <c r="D22" i="14"/>
  <c r="AX21" i="14"/>
  <c r="AP21" i="14"/>
  <c r="AH21" i="14"/>
  <c r="Z21" i="14"/>
  <c r="R21" i="14"/>
  <c r="J21" i="14"/>
  <c r="D21" i="14"/>
  <c r="AP20" i="14"/>
  <c r="AH20" i="14"/>
  <c r="Z20" i="14"/>
  <c r="R20" i="14"/>
  <c r="J20" i="14"/>
  <c r="D20" i="14"/>
  <c r="AX19" i="14"/>
  <c r="AP19" i="14"/>
  <c r="AH19" i="14"/>
  <c r="Z19" i="14"/>
  <c r="R19" i="14"/>
  <c r="J19" i="14"/>
  <c r="D19" i="14"/>
  <c r="AX18" i="14"/>
  <c r="AH18" i="14"/>
  <c r="Z18" i="14"/>
  <c r="R18" i="14"/>
  <c r="J18" i="14"/>
  <c r="D18" i="14"/>
  <c r="AX17" i="14"/>
  <c r="AH17" i="14"/>
  <c r="Z17" i="14"/>
  <c r="R17" i="14"/>
  <c r="J17" i="14"/>
  <c r="D17" i="14"/>
  <c r="AX16" i="14"/>
  <c r="AH16" i="14"/>
  <c r="Z16" i="14"/>
  <c r="R16" i="14"/>
  <c r="J16" i="14"/>
  <c r="D16" i="14"/>
  <c r="AX15" i="14"/>
  <c r="AP15" i="14"/>
  <c r="AH15" i="14"/>
  <c r="Z15" i="14"/>
  <c r="R15" i="14"/>
  <c r="J15" i="14"/>
  <c r="D15" i="14"/>
  <c r="AX14" i="14"/>
  <c r="AP14" i="14"/>
  <c r="AH14" i="14"/>
  <c r="Z14" i="14"/>
  <c r="R14" i="14"/>
  <c r="J14" i="14"/>
  <c r="D14" i="14"/>
  <c r="BA13" i="14"/>
  <c r="AS13" i="14"/>
  <c r="AK13" i="14"/>
  <c r="AC13" i="14"/>
  <c r="U13" i="14"/>
  <c r="M13" i="14"/>
  <c r="S10" i="12"/>
  <c r="K23" i="12"/>
  <c r="F35" i="13"/>
  <c r="E35" i="13"/>
  <c r="F36" i="13"/>
  <c r="E36" i="13"/>
  <c r="G35" i="13"/>
  <c r="C35" i="13"/>
  <c r="B36" i="13"/>
  <c r="B35" i="13"/>
  <c r="A36" i="13"/>
  <c r="A35" i="13"/>
  <c r="K15" i="13"/>
  <c r="S24" i="13"/>
  <c r="S16" i="13"/>
  <c r="R24" i="13"/>
  <c r="R23" i="13"/>
  <c r="R22" i="13"/>
  <c r="R21" i="13"/>
  <c r="R20" i="13"/>
  <c r="R19" i="13"/>
  <c r="R18" i="13"/>
  <c r="R17" i="13"/>
  <c r="R16" i="13"/>
  <c r="R15" i="13"/>
  <c r="Q24" i="13"/>
  <c r="Q23" i="13"/>
  <c r="S23" i="13"/>
  <c r="Q22" i="13"/>
  <c r="S22" i="13"/>
  <c r="Q21" i="13"/>
  <c r="S21" i="13"/>
  <c r="Q20" i="13"/>
  <c r="S20" i="13"/>
  <c r="Q19" i="13"/>
  <c r="S19" i="13"/>
  <c r="Q18" i="13"/>
  <c r="S18" i="13"/>
  <c r="Q17" i="13"/>
  <c r="S17" i="13"/>
  <c r="Q16" i="13"/>
  <c r="Q15" i="13"/>
  <c r="S15" i="13"/>
  <c r="K22" i="13"/>
  <c r="L22" i="13"/>
  <c r="M22" i="13"/>
  <c r="J24" i="13"/>
  <c r="J23" i="13"/>
  <c r="J22" i="13"/>
  <c r="J21" i="13"/>
  <c r="J20" i="13"/>
  <c r="J19" i="13"/>
  <c r="J18" i="13"/>
  <c r="J17" i="13"/>
  <c r="J16" i="13"/>
  <c r="J15" i="13"/>
  <c r="I24" i="13"/>
  <c r="K24" i="13"/>
  <c r="I23" i="13"/>
  <c r="I22" i="13"/>
  <c r="I21" i="13"/>
  <c r="I20" i="13"/>
  <c r="I19" i="13"/>
  <c r="K19" i="13"/>
  <c r="I18" i="13"/>
  <c r="I17" i="13"/>
  <c r="K17" i="13"/>
  <c r="I16" i="13"/>
  <c r="K16" i="13"/>
  <c r="I15" i="13"/>
  <c r="D22" i="13"/>
  <c r="D18" i="10"/>
  <c r="E24" i="13"/>
  <c r="E23" i="13"/>
  <c r="K23" i="13"/>
  <c r="L23" i="13"/>
  <c r="M23" i="13"/>
  <c r="E22" i="13"/>
  <c r="D24" i="13"/>
  <c r="D23" i="13"/>
  <c r="D21" i="13"/>
  <c r="D20" i="13"/>
  <c r="D19" i="13"/>
  <c r="D18" i="13"/>
  <c r="D17" i="13"/>
  <c r="D16" i="13"/>
  <c r="D15" i="13"/>
  <c r="E21" i="13"/>
  <c r="K21" i="13"/>
  <c r="E20" i="13"/>
  <c r="K20" i="13"/>
  <c r="E19" i="13"/>
  <c r="E18" i="13"/>
  <c r="K18" i="13"/>
  <c r="K12" i="13"/>
  <c r="E17" i="13"/>
  <c r="E16" i="13"/>
  <c r="E15" i="13"/>
  <c r="M14" i="13"/>
  <c r="C147" i="4"/>
  <c r="D147" i="4"/>
  <c r="E147" i="4"/>
  <c r="F147" i="4"/>
  <c r="G147" i="4"/>
  <c r="H147" i="4"/>
  <c r="I147" i="4"/>
  <c r="J147" i="4"/>
  <c r="K147" i="4"/>
  <c r="I78" i="1"/>
  <c r="I80" i="1"/>
  <c r="I79" i="1"/>
  <c r="I76" i="1"/>
  <c r="I75" i="1"/>
  <c r="K62" i="1"/>
  <c r="J57" i="1"/>
  <c r="K57" i="1"/>
  <c r="B32" i="1"/>
  <c r="I68" i="1"/>
  <c r="J58" i="1"/>
  <c r="K58" i="1"/>
  <c r="G66" i="1"/>
  <c r="G55" i="1"/>
  <c r="G56" i="1"/>
  <c r="G57" i="1"/>
  <c r="G58" i="1"/>
  <c r="G59" i="1"/>
  <c r="G60" i="1"/>
  <c r="G61" i="1"/>
  <c r="G62" i="1"/>
  <c r="G63" i="1"/>
  <c r="AY20" i="12"/>
  <c r="AX24" i="12"/>
  <c r="AX23" i="12"/>
  <c r="AX22" i="12"/>
  <c r="AX21" i="12"/>
  <c r="AX20" i="12"/>
  <c r="AX19" i="12"/>
  <c r="AX18" i="12"/>
  <c r="AX17" i="12"/>
  <c r="AX16" i="12"/>
  <c r="AX15" i="12"/>
  <c r="AX14" i="12"/>
  <c r="AW24" i="12"/>
  <c r="AW23" i="12"/>
  <c r="AY23" i="12"/>
  <c r="AW22" i="12"/>
  <c r="AY22" i="12"/>
  <c r="AW21" i="12"/>
  <c r="AW20" i="12"/>
  <c r="AW19" i="12"/>
  <c r="AY19" i="12"/>
  <c r="AW18" i="12"/>
  <c r="AY18" i="12"/>
  <c r="AW17" i="12"/>
  <c r="AY17" i="12"/>
  <c r="AW16" i="12"/>
  <c r="AW15" i="12"/>
  <c r="AY15" i="12"/>
  <c r="AW14" i="12"/>
  <c r="AY14" i="12"/>
  <c r="AQ19" i="12"/>
  <c r="AO19" i="12"/>
  <c r="AQ24" i="12"/>
  <c r="AP19" i="12"/>
  <c r="AP24" i="12"/>
  <c r="AP23" i="12"/>
  <c r="AP22" i="12"/>
  <c r="AP21" i="12"/>
  <c r="AP20" i="12"/>
  <c r="AO24" i="12"/>
  <c r="AO23" i="12"/>
  <c r="AQ23" i="12"/>
  <c r="AO22" i="12"/>
  <c r="AQ22" i="12"/>
  <c r="AO21" i="12"/>
  <c r="AQ21" i="12"/>
  <c r="AO20" i="12"/>
  <c r="AQ20" i="12"/>
  <c r="AP15" i="12"/>
  <c r="AP14" i="12"/>
  <c r="AI18" i="12"/>
  <c r="AI17" i="12"/>
  <c r="AH24" i="12"/>
  <c r="AH23" i="12"/>
  <c r="AH22" i="12"/>
  <c r="AH21" i="12"/>
  <c r="AH20" i="12"/>
  <c r="AH19" i="12"/>
  <c r="AH18" i="12"/>
  <c r="AH17" i="12"/>
  <c r="AH16" i="12"/>
  <c r="AH15" i="12"/>
  <c r="AH14" i="12"/>
  <c r="AG24" i="12"/>
  <c r="AI24" i="12"/>
  <c r="AG23" i="12"/>
  <c r="AI23" i="12"/>
  <c r="AG22" i="12"/>
  <c r="AI22" i="12"/>
  <c r="AG21" i="12"/>
  <c r="AG20" i="12"/>
  <c r="AG19" i="12"/>
  <c r="AI19" i="12"/>
  <c r="AG18" i="12"/>
  <c r="AG17" i="12"/>
  <c r="AG16" i="12"/>
  <c r="AI16" i="12"/>
  <c r="AG15" i="12"/>
  <c r="AI15" i="12"/>
  <c r="AG14" i="12"/>
  <c r="AI14" i="12"/>
  <c r="AA23" i="12"/>
  <c r="AA20" i="12"/>
  <c r="AA19" i="12"/>
  <c r="Z24" i="12"/>
  <c r="Z23" i="12"/>
  <c r="Z22" i="12"/>
  <c r="Z21" i="12"/>
  <c r="Z20" i="12"/>
  <c r="Z19" i="12"/>
  <c r="Z18" i="12"/>
  <c r="Z17" i="12"/>
  <c r="Z16" i="12"/>
  <c r="Z15" i="12"/>
  <c r="Z14" i="12"/>
  <c r="Y24" i="12"/>
  <c r="AA24" i="12"/>
  <c r="Y23" i="12"/>
  <c r="Y22" i="12"/>
  <c r="Y21" i="12"/>
  <c r="AA21" i="12"/>
  <c r="Y20" i="12"/>
  <c r="Y19" i="12"/>
  <c r="Y18" i="12"/>
  <c r="AA18" i="12"/>
  <c r="Y17" i="12"/>
  <c r="AA17" i="12"/>
  <c r="Y16" i="12"/>
  <c r="AA16" i="12"/>
  <c r="Y15" i="12"/>
  <c r="Y14" i="12"/>
  <c r="Q24" i="12"/>
  <c r="S24" i="12"/>
  <c r="Q23" i="12"/>
  <c r="Q22" i="12"/>
  <c r="Q21" i="12"/>
  <c r="S21" i="12"/>
  <c r="Q20" i="12"/>
  <c r="S20" i="12"/>
  <c r="Q19" i="12"/>
  <c r="Q18" i="12"/>
  <c r="Q17" i="12"/>
  <c r="Q16" i="12"/>
  <c r="S16" i="12"/>
  <c r="Q15" i="12"/>
  <c r="Q14" i="12"/>
  <c r="I14" i="12"/>
  <c r="K14" i="12"/>
  <c r="AO18" i="12"/>
  <c r="AQ18" i="12"/>
  <c r="AO17" i="12"/>
  <c r="AQ17" i="12"/>
  <c r="AO16" i="12"/>
  <c r="AQ16" i="12"/>
  <c r="AO15" i="12"/>
  <c r="AO14" i="12"/>
  <c r="AQ14" i="12"/>
  <c r="BA13" i="12"/>
  <c r="AS13" i="12"/>
  <c r="AK13" i="12"/>
  <c r="AC13" i="12"/>
  <c r="R24" i="12"/>
  <c r="R23" i="12"/>
  <c r="R22" i="12"/>
  <c r="R21" i="12"/>
  <c r="R20" i="12"/>
  <c r="R19" i="12"/>
  <c r="R18" i="12"/>
  <c r="R17" i="12"/>
  <c r="R16" i="12"/>
  <c r="R15" i="12"/>
  <c r="R14" i="12"/>
  <c r="U13" i="12"/>
  <c r="J24" i="12"/>
  <c r="J23" i="12"/>
  <c r="J22" i="12"/>
  <c r="J21" i="12"/>
  <c r="J20" i="12"/>
  <c r="J19" i="12"/>
  <c r="J18" i="12"/>
  <c r="J17" i="12"/>
  <c r="J16" i="12"/>
  <c r="J15" i="12"/>
  <c r="J14" i="12"/>
  <c r="I24" i="12"/>
  <c r="I23" i="12"/>
  <c r="I22" i="12"/>
  <c r="I21" i="12"/>
  <c r="I20" i="12"/>
  <c r="I19" i="12"/>
  <c r="I18" i="12"/>
  <c r="K18" i="12"/>
  <c r="I17" i="12"/>
  <c r="I16" i="12"/>
  <c r="K16" i="12"/>
  <c r="I15" i="12"/>
  <c r="K15" i="12"/>
  <c r="M13" i="12"/>
  <c r="E24" i="12"/>
  <c r="AY24" i="12"/>
  <c r="E23" i="12"/>
  <c r="E22" i="12"/>
  <c r="AA22" i="12"/>
  <c r="E21" i="12"/>
  <c r="AI21" i="12"/>
  <c r="E20" i="12"/>
  <c r="AI20" i="12"/>
  <c r="E19" i="12"/>
  <c r="K19" i="12"/>
  <c r="S19" i="12"/>
  <c r="E18" i="12"/>
  <c r="E17" i="12"/>
  <c r="E16" i="12"/>
  <c r="AY16" i="12"/>
  <c r="E15" i="12"/>
  <c r="AA15" i="12"/>
  <c r="E14" i="12"/>
  <c r="AA14" i="12"/>
  <c r="D24" i="12"/>
  <c r="D22" i="12"/>
  <c r="D21" i="12"/>
  <c r="D20" i="12"/>
  <c r="D19" i="12"/>
  <c r="D18" i="12"/>
  <c r="D17" i="12"/>
  <c r="D16" i="12"/>
  <c r="D15" i="12"/>
  <c r="D14" i="12"/>
  <c r="D64" i="1"/>
  <c r="E64" i="1"/>
  <c r="D63" i="1"/>
  <c r="K22" i="12"/>
  <c r="S17" i="12"/>
  <c r="S23" i="12"/>
  <c r="S15" i="12"/>
  <c r="S18" i="12"/>
  <c r="S22" i="12"/>
  <c r="K17" i="12"/>
  <c r="K20" i="12"/>
  <c r="K24" i="12"/>
  <c r="C78" i="1"/>
  <c r="C77" i="1"/>
  <c r="C76" i="1"/>
  <c r="J40" i="1"/>
  <c r="A55" i="1"/>
  <c r="A56" i="1"/>
  <c r="A57" i="1"/>
  <c r="A58" i="1"/>
  <c r="A59" i="1"/>
  <c r="A60" i="1"/>
  <c r="A61" i="1"/>
  <c r="A62" i="1"/>
  <c r="A63" i="1"/>
  <c r="A66" i="1"/>
  <c r="J40" i="10"/>
  <c r="I40" i="10"/>
  <c r="J39" i="10"/>
  <c r="I39" i="10"/>
  <c r="C39" i="10"/>
  <c r="D40" i="10"/>
  <c r="C40" i="10"/>
  <c r="D39" i="10"/>
  <c r="R17" i="10"/>
  <c r="R16" i="10"/>
  <c r="R15" i="10"/>
  <c r="R14" i="10"/>
  <c r="Q17" i="10"/>
  <c r="Q16" i="10"/>
  <c r="Q15" i="10"/>
  <c r="Q14" i="10"/>
  <c r="S14" i="10"/>
  <c r="T19" i="10"/>
  <c r="R19" i="10"/>
  <c r="U19" i="10"/>
  <c r="Q19" i="10"/>
  <c r="S19" i="10"/>
  <c r="R18" i="10"/>
  <c r="U18" i="10"/>
  <c r="Q18" i="10"/>
  <c r="T18" i="10"/>
  <c r="L19" i="10"/>
  <c r="J17" i="10"/>
  <c r="J16" i="10"/>
  <c r="J15" i="10"/>
  <c r="J14" i="10"/>
  <c r="I17" i="10"/>
  <c r="I16" i="10"/>
  <c r="K16" i="10"/>
  <c r="I15" i="10"/>
  <c r="I14" i="10"/>
  <c r="K14" i="10"/>
  <c r="J19" i="10"/>
  <c r="M19" i="10"/>
  <c r="I19" i="10"/>
  <c r="K19" i="10"/>
  <c r="J18" i="10"/>
  <c r="M18" i="10"/>
  <c r="I18" i="10"/>
  <c r="L18" i="10"/>
  <c r="E19" i="10"/>
  <c r="D19" i="10"/>
  <c r="E18" i="10"/>
  <c r="D17" i="10"/>
  <c r="D16" i="10"/>
  <c r="D15" i="10"/>
  <c r="D14" i="10"/>
  <c r="E17" i="10"/>
  <c r="E16" i="10"/>
  <c r="S16" i="10"/>
  <c r="E15" i="10"/>
  <c r="E14" i="10"/>
  <c r="I40" i="9"/>
  <c r="H40" i="9"/>
  <c r="I41" i="9"/>
  <c r="R19" i="9"/>
  <c r="R18" i="9"/>
  <c r="R17" i="9"/>
  <c r="R16" i="9"/>
  <c r="R15" i="9"/>
  <c r="R14" i="9"/>
  <c r="Q19" i="9"/>
  <c r="Q18" i="9"/>
  <c r="S18" i="9"/>
  <c r="Q17" i="9"/>
  <c r="Q16" i="9"/>
  <c r="S16" i="9"/>
  <c r="Q15" i="9"/>
  <c r="Q14" i="9"/>
  <c r="S14" i="9"/>
  <c r="R22" i="9"/>
  <c r="U22" i="9"/>
  <c r="Q22" i="9"/>
  <c r="T22" i="9"/>
  <c r="R21" i="9"/>
  <c r="U21" i="9"/>
  <c r="Q21" i="9"/>
  <c r="R20" i="9"/>
  <c r="U20" i="9"/>
  <c r="Q20" i="9"/>
  <c r="T20" i="9"/>
  <c r="J22" i="9"/>
  <c r="M22" i="9"/>
  <c r="J21" i="9"/>
  <c r="M21" i="9"/>
  <c r="J20" i="9"/>
  <c r="M20" i="9"/>
  <c r="I20" i="9"/>
  <c r="K20" i="9"/>
  <c r="J19" i="9"/>
  <c r="J18" i="9"/>
  <c r="J17" i="9"/>
  <c r="I19" i="9"/>
  <c r="I18" i="9"/>
  <c r="K18" i="9"/>
  <c r="I17" i="9"/>
  <c r="K17" i="9"/>
  <c r="K16" i="9"/>
  <c r="J16" i="9"/>
  <c r="J15" i="9"/>
  <c r="J14" i="9"/>
  <c r="I16" i="9"/>
  <c r="I15" i="9"/>
  <c r="K15" i="9"/>
  <c r="I14" i="9"/>
  <c r="K14" i="9"/>
  <c r="E19" i="9"/>
  <c r="S19" i="9"/>
  <c r="E18" i="9"/>
  <c r="E17" i="9"/>
  <c r="E16" i="9"/>
  <c r="E15" i="9"/>
  <c r="E14" i="9"/>
  <c r="D19" i="9"/>
  <c r="D18" i="9"/>
  <c r="D17" i="9"/>
  <c r="D16" i="9"/>
  <c r="D15" i="9"/>
  <c r="D14" i="9"/>
  <c r="C22" i="9"/>
  <c r="B22" i="9"/>
  <c r="E22" i="9"/>
  <c r="C21" i="9"/>
  <c r="B21" i="9"/>
  <c r="C20" i="9"/>
  <c r="E20" i="9"/>
  <c r="B20" i="9"/>
  <c r="M13" i="9"/>
  <c r="B14" i="3"/>
  <c r="C14" i="3"/>
  <c r="D14" i="3"/>
  <c r="B15" i="3"/>
  <c r="E15" i="3"/>
  <c r="C15" i="3"/>
  <c r="D15" i="3"/>
  <c r="B16" i="3"/>
  <c r="C16" i="3"/>
  <c r="D16" i="3"/>
  <c r="B17" i="3"/>
  <c r="E17" i="3"/>
  <c r="C17" i="3"/>
  <c r="B18" i="3"/>
  <c r="D18" i="3"/>
  <c r="C18" i="3"/>
  <c r="B19" i="3"/>
  <c r="C19" i="3"/>
  <c r="D19" i="3"/>
  <c r="B20" i="3"/>
  <c r="D20" i="3"/>
  <c r="C20" i="3"/>
  <c r="E20" i="3"/>
  <c r="B21" i="3"/>
  <c r="D21" i="3"/>
  <c r="C21" i="3"/>
  <c r="B22" i="3"/>
  <c r="C22" i="3"/>
  <c r="B23" i="3"/>
  <c r="C23" i="3"/>
  <c r="B24" i="3"/>
  <c r="C24" i="3"/>
  <c r="B25" i="3"/>
  <c r="D25" i="3"/>
  <c r="C25" i="3"/>
  <c r="B26" i="3"/>
  <c r="E26" i="3"/>
  <c r="C26" i="3"/>
  <c r="B27" i="3"/>
  <c r="C27" i="3"/>
  <c r="B28" i="3"/>
  <c r="C28" i="3"/>
  <c r="B29" i="3"/>
  <c r="C29" i="3"/>
  <c r="D29" i="3"/>
  <c r="AC13" i="3"/>
  <c r="AK13" i="3"/>
  <c r="AS13" i="3"/>
  <c r="BA13" i="3"/>
  <c r="W14" i="3"/>
  <c r="Z14" i="3"/>
  <c r="X14" i="3"/>
  <c r="AE14" i="3"/>
  <c r="AG14" i="3"/>
  <c r="AF14" i="3"/>
  <c r="AM14" i="3"/>
  <c r="AO14" i="3"/>
  <c r="AN14" i="3"/>
  <c r="AU14" i="3"/>
  <c r="AX14" i="3"/>
  <c r="AW14" i="3"/>
  <c r="AV14" i="3"/>
  <c r="W15" i="3"/>
  <c r="Y15" i="3"/>
  <c r="AA15" i="3"/>
  <c r="AB15" i="3"/>
  <c r="AC15" i="3"/>
  <c r="N36" i="3"/>
  <c r="E58" i="3"/>
  <c r="X15" i="3"/>
  <c r="AE15" i="3"/>
  <c r="AH15" i="3"/>
  <c r="AF15" i="3"/>
  <c r="AM15" i="3"/>
  <c r="AN15" i="3"/>
  <c r="AP15" i="3"/>
  <c r="AU15" i="3"/>
  <c r="AV15" i="3"/>
  <c r="W16" i="3"/>
  <c r="Y16" i="3"/>
  <c r="X16" i="3"/>
  <c r="AE16" i="3"/>
  <c r="AF16" i="3"/>
  <c r="AM16" i="3"/>
  <c r="AN16" i="3"/>
  <c r="AP16" i="3"/>
  <c r="AU16" i="3"/>
  <c r="AV16" i="3"/>
  <c r="W17" i="3"/>
  <c r="Z17" i="3"/>
  <c r="X17" i="3"/>
  <c r="AE17" i="3"/>
  <c r="AG17" i="3"/>
  <c r="AI17" i="3"/>
  <c r="AF17" i="3"/>
  <c r="AM17" i="3"/>
  <c r="AN17" i="3"/>
  <c r="AP17" i="3"/>
  <c r="AO17" i="3"/>
  <c r="AQ17" i="3"/>
  <c r="AU17" i="3"/>
  <c r="AV17" i="3"/>
  <c r="AX17" i="3"/>
  <c r="W18" i="3"/>
  <c r="X18" i="3"/>
  <c r="Y18" i="3"/>
  <c r="AE18" i="3"/>
  <c r="AF18" i="3"/>
  <c r="AM18" i="3"/>
  <c r="AP18" i="3"/>
  <c r="AN18" i="3"/>
  <c r="AO18" i="3"/>
  <c r="AU18" i="3"/>
  <c r="AV18" i="3"/>
  <c r="W19" i="3"/>
  <c r="Z19" i="3"/>
  <c r="X19" i="3"/>
  <c r="AE19" i="3"/>
  <c r="AF19" i="3"/>
  <c r="AH19" i="3"/>
  <c r="AM19" i="3"/>
  <c r="AP19" i="3"/>
  <c r="AN19" i="3"/>
  <c r="AO19" i="3"/>
  <c r="AU19" i="3"/>
  <c r="AW19" i="3"/>
  <c r="AV19" i="3"/>
  <c r="W20" i="3"/>
  <c r="X20" i="3"/>
  <c r="Y20" i="3"/>
  <c r="AA20" i="3"/>
  <c r="AE20" i="3"/>
  <c r="AF20" i="3"/>
  <c r="AG20" i="3"/>
  <c r="AM20" i="3"/>
  <c r="AO20" i="3"/>
  <c r="AQ20" i="3"/>
  <c r="AN20" i="3"/>
  <c r="AU20" i="3"/>
  <c r="AW20" i="3"/>
  <c r="AY20" i="3"/>
  <c r="AV20" i="3"/>
  <c r="W21" i="3"/>
  <c r="Z21" i="3"/>
  <c r="Y21" i="3"/>
  <c r="X21" i="3"/>
  <c r="AE21" i="3"/>
  <c r="AG21" i="3"/>
  <c r="AH21" i="3"/>
  <c r="AF21" i="3"/>
  <c r="AM21" i="3"/>
  <c r="AO21" i="3"/>
  <c r="AN21" i="3"/>
  <c r="AU21" i="3"/>
  <c r="AV21" i="3"/>
  <c r="W22" i="3"/>
  <c r="X22" i="3"/>
  <c r="AE22" i="3"/>
  <c r="AG22" i="3"/>
  <c r="AF22" i="3"/>
  <c r="AM22" i="3"/>
  <c r="AP22" i="3"/>
  <c r="AN22" i="3"/>
  <c r="AU22" i="3"/>
  <c r="AV22" i="3"/>
  <c r="AX22" i="3"/>
  <c r="W23" i="3"/>
  <c r="X23" i="3"/>
  <c r="Z23" i="3"/>
  <c r="AE23" i="3"/>
  <c r="AG23" i="3"/>
  <c r="AF23" i="3"/>
  <c r="AM23" i="3"/>
  <c r="AN23" i="3"/>
  <c r="AP23" i="3"/>
  <c r="AU23" i="3"/>
  <c r="AV23" i="3"/>
  <c r="AX23" i="3"/>
  <c r="W24" i="3"/>
  <c r="X24" i="3"/>
  <c r="Z24" i="3"/>
  <c r="AE24" i="3"/>
  <c r="AG24" i="3"/>
  <c r="AF24" i="3"/>
  <c r="AM24" i="3"/>
  <c r="AO24" i="3"/>
  <c r="AN24" i="3"/>
  <c r="AU24" i="3"/>
  <c r="AW24" i="3"/>
  <c r="AV24" i="3"/>
  <c r="W25" i="3"/>
  <c r="Z25" i="3"/>
  <c r="X25" i="3"/>
  <c r="AE25" i="3"/>
  <c r="AF25" i="3"/>
  <c r="AH25" i="3"/>
  <c r="AM25" i="3"/>
  <c r="AN25" i="3"/>
  <c r="AO25" i="3"/>
  <c r="AU25" i="3"/>
  <c r="AV25" i="3"/>
  <c r="AX25" i="3"/>
  <c r="W26" i="3"/>
  <c r="Z26" i="3"/>
  <c r="X26" i="3"/>
  <c r="AE26" i="3"/>
  <c r="AG26" i="3"/>
  <c r="AF26" i="3"/>
  <c r="AI26" i="3"/>
  <c r="AM26" i="3"/>
  <c r="AP26" i="3"/>
  <c r="AN26" i="3"/>
  <c r="AO26" i="3"/>
  <c r="AQ26" i="3"/>
  <c r="AU26" i="3"/>
  <c r="AX26" i="3"/>
  <c r="AV26" i="3"/>
  <c r="W27" i="3"/>
  <c r="X27" i="3"/>
  <c r="AE27" i="3"/>
  <c r="AH27" i="3"/>
  <c r="AF27" i="3"/>
  <c r="AM27" i="3"/>
  <c r="AO27" i="3"/>
  <c r="AN27" i="3"/>
  <c r="AU27" i="3"/>
  <c r="AW27" i="3"/>
  <c r="AY27" i="3"/>
  <c r="AV27" i="3"/>
  <c r="W28" i="3"/>
  <c r="Z28" i="3"/>
  <c r="X28" i="3"/>
  <c r="AE28" i="3"/>
  <c r="AG28" i="3"/>
  <c r="AH28" i="3"/>
  <c r="AF28" i="3"/>
  <c r="AM28" i="3"/>
  <c r="AN28" i="3"/>
  <c r="AO28" i="3"/>
  <c r="AU28" i="3"/>
  <c r="AV28" i="3"/>
  <c r="AX28" i="3"/>
  <c r="W29" i="3"/>
  <c r="Y29" i="3"/>
  <c r="AA29" i="3"/>
  <c r="X29" i="3"/>
  <c r="Z29" i="3"/>
  <c r="AE29" i="3"/>
  <c r="AF29" i="3"/>
  <c r="AG29" i="3"/>
  <c r="AM29" i="3"/>
  <c r="AN29" i="3"/>
  <c r="AU29" i="3"/>
  <c r="AX29" i="3"/>
  <c r="AV29" i="3"/>
  <c r="C39" i="4"/>
  <c r="D39" i="4"/>
  <c r="E39" i="4"/>
  <c r="F39" i="4"/>
  <c r="G39" i="4"/>
  <c r="H39" i="4"/>
  <c r="I39" i="4"/>
  <c r="J39" i="4"/>
  <c r="K39" i="4"/>
  <c r="J42" i="1"/>
  <c r="J41" i="1"/>
  <c r="J38" i="1"/>
  <c r="J37" i="1"/>
  <c r="I3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F56" i="3"/>
  <c r="E56" i="3"/>
  <c r="C56" i="3"/>
  <c r="B56" i="3"/>
  <c r="C115" i="4"/>
  <c r="D115" i="4"/>
  <c r="E115" i="4"/>
  <c r="F115" i="4"/>
  <c r="G115" i="4"/>
  <c r="H115" i="4"/>
  <c r="I115" i="4"/>
  <c r="J115" i="4"/>
  <c r="K115" i="4"/>
  <c r="O27" i="3"/>
  <c r="P27" i="3"/>
  <c r="Q27" i="3"/>
  <c r="O28" i="3"/>
  <c r="P28" i="3"/>
  <c r="O29" i="3"/>
  <c r="R29" i="3"/>
  <c r="P29" i="3"/>
  <c r="P26" i="3"/>
  <c r="Q26" i="3"/>
  <c r="O26" i="3"/>
  <c r="O15" i="3"/>
  <c r="P15" i="3"/>
  <c r="O16" i="3"/>
  <c r="P16" i="3"/>
  <c r="O17" i="3"/>
  <c r="R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P14" i="3"/>
  <c r="O14" i="3"/>
  <c r="G27" i="3"/>
  <c r="H27" i="3"/>
  <c r="G28" i="3"/>
  <c r="J28" i="3"/>
  <c r="H28" i="3"/>
  <c r="G29" i="3"/>
  <c r="I29" i="3"/>
  <c r="H29" i="3"/>
  <c r="H26" i="3"/>
  <c r="G26" i="3"/>
  <c r="G15" i="3"/>
  <c r="I15" i="3"/>
  <c r="H15" i="3"/>
  <c r="G16" i="3"/>
  <c r="J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I23" i="3"/>
  <c r="H23" i="3"/>
  <c r="G24" i="3"/>
  <c r="I24" i="3"/>
  <c r="H24" i="3"/>
  <c r="G25" i="3"/>
  <c r="I25" i="3"/>
  <c r="H25" i="3"/>
  <c r="H14" i="3"/>
  <c r="G14" i="3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C4" i="4"/>
  <c r="D4" i="4"/>
  <c r="E4" i="4"/>
  <c r="F4" i="4"/>
  <c r="G4" i="4"/>
  <c r="H4" i="4"/>
  <c r="I4" i="4"/>
  <c r="J4" i="4"/>
  <c r="K4" i="4"/>
  <c r="U13" i="3"/>
  <c r="M13" i="3"/>
  <c r="C42" i="1"/>
  <c r="C41" i="1"/>
  <c r="C40" i="1"/>
  <c r="C38" i="1"/>
  <c r="C37" i="1"/>
  <c r="I21" i="9"/>
  <c r="I22" i="9"/>
  <c r="L22" i="9"/>
  <c r="D20" i="9"/>
  <c r="E21" i="9"/>
  <c r="D22" i="9"/>
  <c r="E28" i="3"/>
  <c r="E25" i="3"/>
  <c r="E22" i="3"/>
  <c r="E19" i="3"/>
  <c r="E16" i="3"/>
  <c r="S26" i="3"/>
  <c r="AI20" i="3"/>
  <c r="E29" i="3"/>
  <c r="AH29" i="3"/>
  <c r="AH26" i="3"/>
  <c r="AX24" i="3"/>
  <c r="AH20" i="3"/>
  <c r="AH17" i="3"/>
  <c r="AH14" i="3"/>
  <c r="AX27" i="3"/>
  <c r="AH23" i="3"/>
  <c r="AP27" i="3"/>
  <c r="AP24" i="3"/>
  <c r="AP21" i="3"/>
  <c r="Z20" i="3"/>
  <c r="I19" i="3"/>
  <c r="K19" i="3"/>
  <c r="R23" i="3"/>
  <c r="Q17" i="3"/>
  <c r="S17" i="3"/>
  <c r="R26" i="3"/>
  <c r="R27" i="3"/>
  <c r="R24" i="3"/>
  <c r="Q21" i="3"/>
  <c r="Q15" i="3"/>
  <c r="S15" i="3"/>
  <c r="Q28" i="3"/>
  <c r="S28" i="3"/>
  <c r="J24" i="3"/>
  <c r="J25" i="3"/>
  <c r="J19" i="3"/>
  <c r="Q14" i="3"/>
  <c r="Q19" i="3"/>
  <c r="S19" i="3"/>
  <c r="R21" i="3"/>
  <c r="K25" i="3"/>
  <c r="J22" i="3"/>
  <c r="J29" i="3"/>
  <c r="R14" i="3"/>
  <c r="R22" i="3"/>
  <c r="Q24" i="3"/>
  <c r="I28" i="3"/>
  <c r="K28" i="3"/>
  <c r="Q25" i="3"/>
  <c r="S25" i="3"/>
  <c r="Q23" i="3"/>
  <c r="R25" i="3"/>
  <c r="I22" i="3"/>
  <c r="K22" i="3"/>
  <c r="Q22" i="3"/>
  <c r="S22" i="3"/>
  <c r="R28" i="3"/>
  <c r="J23" i="3"/>
  <c r="R16" i="3"/>
  <c r="R15" i="3"/>
  <c r="J14" i="3"/>
  <c r="I14" i="3"/>
  <c r="Q20" i="3"/>
  <c r="S20" i="3"/>
  <c r="R20" i="3"/>
  <c r="K15" i="3"/>
  <c r="J15" i="3"/>
  <c r="I20" i="3"/>
  <c r="K20" i="3"/>
  <c r="J20" i="3"/>
  <c r="Q29" i="3"/>
  <c r="S29" i="3"/>
  <c r="J27" i="3"/>
  <c r="I27" i="3"/>
  <c r="Q18" i="3"/>
  <c r="R18" i="3"/>
  <c r="R19" i="3"/>
  <c r="Q16" i="3"/>
  <c r="S16" i="3"/>
  <c r="AQ19" i="3"/>
  <c r="AI29" i="3"/>
  <c r="K29" i="3"/>
  <c r="H41" i="9"/>
  <c r="F49" i="9"/>
  <c r="T19" i="12"/>
  <c r="U19" i="12"/>
  <c r="I30" i="12"/>
  <c r="T16" i="12"/>
  <c r="U16" i="12"/>
  <c r="L21" i="9"/>
  <c r="K21" i="9"/>
  <c r="Y22" i="3"/>
  <c r="AA22" i="3"/>
  <c r="Z22" i="3"/>
  <c r="Z15" i="3"/>
  <c r="D27" i="3"/>
  <c r="E27" i="3"/>
  <c r="D24" i="3"/>
  <c r="L20" i="9"/>
  <c r="AW29" i="3"/>
  <c r="AY29" i="3"/>
  <c r="AP28" i="3"/>
  <c r="AG27" i="3"/>
  <c r="AI27" i="3"/>
  <c r="AW26" i="3"/>
  <c r="AY26" i="3"/>
  <c r="AP25" i="3"/>
  <c r="Y24" i="3"/>
  <c r="Y23" i="3"/>
  <c r="AH22" i="3"/>
  <c r="AW17" i="3"/>
  <c r="AY17" i="3"/>
  <c r="Y17" i="3"/>
  <c r="AA17" i="3"/>
  <c r="AO15" i="3"/>
  <c r="AQ15" i="3"/>
  <c r="AG15" i="3"/>
  <c r="AI15" i="3"/>
  <c r="E21" i="3"/>
  <c r="E14" i="3"/>
  <c r="AI14" i="3"/>
  <c r="K22" i="9"/>
  <c r="S20" i="9"/>
  <c r="S22" i="9"/>
  <c r="S17" i="10"/>
  <c r="AA16" i="3"/>
  <c r="AI22" i="3"/>
  <c r="AW28" i="3"/>
  <c r="AY28" i="3"/>
  <c r="Z27" i="3"/>
  <c r="Y27" i="3"/>
  <c r="AA27" i="3"/>
  <c r="AW25" i="3"/>
  <c r="AY25" i="3"/>
  <c r="AO23" i="3"/>
  <c r="AO22" i="3"/>
  <c r="AQ22" i="3"/>
  <c r="AG19" i="3"/>
  <c r="AI19" i="3"/>
  <c r="Y14" i="3"/>
  <c r="AA14" i="3"/>
  <c r="AA9" i="3"/>
  <c r="D23" i="3"/>
  <c r="E23" i="3"/>
  <c r="D21" i="9"/>
  <c r="S18" i="10"/>
  <c r="K18" i="10"/>
  <c r="T15" i="12"/>
  <c r="U15" i="12"/>
  <c r="T18" i="12"/>
  <c r="U18" i="12"/>
  <c r="T24" i="12"/>
  <c r="U24" i="12"/>
  <c r="T21" i="12"/>
  <c r="U21" i="12"/>
  <c r="T22" i="12"/>
  <c r="U22" i="12"/>
  <c r="T20" i="12"/>
  <c r="T23" i="12"/>
  <c r="T17" i="12"/>
  <c r="U17" i="12"/>
  <c r="K23" i="3"/>
  <c r="S23" i="3"/>
  <c r="AY14" i="3"/>
  <c r="K27" i="3"/>
  <c r="S27" i="3"/>
  <c r="AQ21" i="3"/>
  <c r="AI21" i="3"/>
  <c r="AA21" i="3"/>
  <c r="AQ27" i="3"/>
  <c r="AQ23" i="3"/>
  <c r="AA23" i="3"/>
  <c r="S10" i="10"/>
  <c r="AI23" i="3"/>
  <c r="U20" i="12"/>
  <c r="K31" i="12"/>
  <c r="L24" i="13"/>
  <c r="M24" i="13"/>
  <c r="L17" i="13"/>
  <c r="M17" i="13"/>
  <c r="L16" i="13"/>
  <c r="M16" i="13"/>
  <c r="L18" i="13"/>
  <c r="M18" i="13"/>
  <c r="L19" i="13"/>
  <c r="M19" i="13"/>
  <c r="L21" i="13"/>
  <c r="M21" i="13"/>
  <c r="L20" i="13"/>
  <c r="M20" i="13"/>
  <c r="AB22" i="3"/>
  <c r="AC22" i="3"/>
  <c r="P36" i="3"/>
  <c r="F58" i="3"/>
  <c r="AB16" i="3"/>
  <c r="AC16" i="3"/>
  <c r="N37" i="3"/>
  <c r="E59" i="3"/>
  <c r="AB21" i="3"/>
  <c r="AC21" i="3"/>
  <c r="P35" i="3"/>
  <c r="AB20" i="3"/>
  <c r="AC20" i="3"/>
  <c r="O37" i="3"/>
  <c r="T16" i="10"/>
  <c r="U16" i="10"/>
  <c r="T17" i="10"/>
  <c r="U17" i="10"/>
  <c r="AB17" i="3"/>
  <c r="AC17" i="3"/>
  <c r="N38" i="3"/>
  <c r="AB29" i="3"/>
  <c r="AC29" i="3"/>
  <c r="AB23" i="3"/>
  <c r="AC23" i="3"/>
  <c r="P37" i="3"/>
  <c r="F59" i="3"/>
  <c r="U23" i="12"/>
  <c r="K30" i="12"/>
  <c r="AB27" i="3"/>
  <c r="AC27" i="3"/>
  <c r="T14" i="10"/>
  <c r="U14" i="10"/>
  <c r="AB14" i="3"/>
  <c r="AC14" i="3"/>
  <c r="N35" i="3"/>
  <c r="AI9" i="3"/>
  <c r="AJ14" i="3"/>
  <c r="AK14" i="3"/>
  <c r="S35" i="3"/>
  <c r="S14" i="3"/>
  <c r="I16" i="3"/>
  <c r="K16" i="3"/>
  <c r="I21" i="3"/>
  <c r="K21" i="3"/>
  <c r="J21" i="3"/>
  <c r="I17" i="3"/>
  <c r="K17" i="3"/>
  <c r="J17" i="3"/>
  <c r="Y25" i="3"/>
  <c r="AA25" i="3"/>
  <c r="AB25" i="3"/>
  <c r="AC25" i="3"/>
  <c r="Q36" i="3"/>
  <c r="AH24" i="3"/>
  <c r="AX20" i="3"/>
  <c r="AW18" i="3"/>
  <c r="AX18" i="3"/>
  <c r="Z18" i="3"/>
  <c r="AO16" i="3"/>
  <c r="AQ16" i="3"/>
  <c r="D22" i="3"/>
  <c r="K17" i="10"/>
  <c r="AQ10" i="12"/>
  <c r="AR18" i="12"/>
  <c r="AS18" i="12"/>
  <c r="AQ14" i="3"/>
  <c r="AQ28" i="3"/>
  <c r="Y28" i="3"/>
  <c r="AA28" i="3"/>
  <c r="AB28" i="3"/>
  <c r="AC28" i="3"/>
  <c r="AH16" i="3"/>
  <c r="AG16" i="3"/>
  <c r="AI16" i="3"/>
  <c r="AJ20" i="12"/>
  <c r="AK20" i="12"/>
  <c r="AI10" i="12"/>
  <c r="AJ21" i="12"/>
  <c r="AK21" i="12"/>
  <c r="AQ25" i="3"/>
  <c r="AI24" i="3"/>
  <c r="D28" i="3"/>
  <c r="K19" i="9"/>
  <c r="S12" i="13"/>
  <c r="T19" i="13"/>
  <c r="U19" i="13"/>
  <c r="AW22" i="3"/>
  <c r="AY22" i="3"/>
  <c r="Z16" i="3"/>
  <c r="AP14" i="3"/>
  <c r="E18" i="3"/>
  <c r="S18" i="3"/>
  <c r="AJ19" i="12"/>
  <c r="AK19" i="12"/>
  <c r="P30" i="12"/>
  <c r="AR23" i="12"/>
  <c r="AS23" i="12"/>
  <c r="AR24" i="12"/>
  <c r="AS24" i="12"/>
  <c r="Y26" i="3"/>
  <c r="AA26" i="3"/>
  <c r="AB26" i="3"/>
  <c r="AC26" i="3"/>
  <c r="Q37" i="3"/>
  <c r="AX21" i="3"/>
  <c r="AW21" i="3"/>
  <c r="AY21" i="3"/>
  <c r="AX19" i="3"/>
  <c r="AX16" i="3"/>
  <c r="AW16" i="3"/>
  <c r="AY16" i="3"/>
  <c r="E24" i="3"/>
  <c r="AY24" i="3"/>
  <c r="S15" i="9"/>
  <c r="AR14" i="12"/>
  <c r="AS14" i="12"/>
  <c r="AJ17" i="12"/>
  <c r="AK17" i="12"/>
  <c r="K14" i="3"/>
  <c r="S21" i="3"/>
  <c r="I18" i="3"/>
  <c r="K18" i="3"/>
  <c r="J18" i="3"/>
  <c r="J26" i="3"/>
  <c r="I26" i="3"/>
  <c r="K26" i="3"/>
  <c r="AG18" i="3"/>
  <c r="AI18" i="3"/>
  <c r="AH18" i="3"/>
  <c r="D26" i="3"/>
  <c r="AZ24" i="12"/>
  <c r="BA24" i="12"/>
  <c r="AJ18" i="12"/>
  <c r="AK18" i="12"/>
  <c r="L15" i="13"/>
  <c r="M15" i="13"/>
  <c r="AI28" i="3"/>
  <c r="AY19" i="3"/>
  <c r="Y19" i="3"/>
  <c r="AA19" i="3"/>
  <c r="AB19" i="3"/>
  <c r="AC19" i="3"/>
  <c r="O36" i="3"/>
  <c r="D17" i="3"/>
  <c r="S17" i="9"/>
  <c r="K15" i="10"/>
  <c r="S15" i="10"/>
  <c r="T15" i="10"/>
  <c r="U15" i="10"/>
  <c r="AR16" i="12"/>
  <c r="AS16" i="12"/>
  <c r="AJ14" i="12"/>
  <c r="AK14" i="12"/>
  <c r="AJ22" i="12"/>
  <c r="AK22" i="12"/>
  <c r="AZ14" i="12"/>
  <c r="BA14" i="12"/>
  <c r="T22" i="13"/>
  <c r="U22" i="13"/>
  <c r="AO29" i="3"/>
  <c r="AQ29" i="3"/>
  <c r="AP29" i="3"/>
  <c r="AG25" i="3"/>
  <c r="AI25" i="3"/>
  <c r="AW23" i="3"/>
  <c r="AY23" i="3"/>
  <c r="AW15" i="3"/>
  <c r="AY15" i="3"/>
  <c r="AX15" i="3"/>
  <c r="K9" i="9"/>
  <c r="T21" i="9"/>
  <c r="S21" i="9"/>
  <c r="AR17" i="12"/>
  <c r="AS17" i="12"/>
  <c r="AJ15" i="12"/>
  <c r="AK15" i="12"/>
  <c r="AJ23" i="12"/>
  <c r="AK23" i="12"/>
  <c r="AZ23" i="12"/>
  <c r="BA23" i="12"/>
  <c r="T15" i="13"/>
  <c r="U15" i="13"/>
  <c r="T23" i="13"/>
  <c r="U23" i="13"/>
  <c r="K21" i="12"/>
  <c r="AY10" i="12"/>
  <c r="AZ19" i="12"/>
  <c r="BA19" i="12"/>
  <c r="W30" i="12"/>
  <c r="J59" i="1"/>
  <c r="K59" i="1"/>
  <c r="AA10" i="12"/>
  <c r="AB14" i="12"/>
  <c r="AC14" i="12"/>
  <c r="J54" i="1"/>
  <c r="K54" i="1"/>
  <c r="J60" i="1"/>
  <c r="K60" i="1"/>
  <c r="AP20" i="3"/>
  <c r="J56" i="1"/>
  <c r="K56" i="1"/>
  <c r="AQ15" i="12"/>
  <c r="AR15" i="12"/>
  <c r="AS15" i="12"/>
  <c r="AY21" i="12"/>
  <c r="S14" i="12"/>
  <c r="T14" i="12"/>
  <c r="U14" i="12"/>
  <c r="T18" i="3"/>
  <c r="U18" i="3"/>
  <c r="I35" i="3"/>
  <c r="AZ15" i="12"/>
  <c r="BA15" i="12"/>
  <c r="X31" i="12"/>
  <c r="L14" i="9"/>
  <c r="M14" i="9"/>
  <c r="C35" i="9"/>
  <c r="L15" i="9"/>
  <c r="M15" i="9"/>
  <c r="C36" i="9"/>
  <c r="L18" i="9"/>
  <c r="M18" i="9"/>
  <c r="D36" i="9"/>
  <c r="L16" i="9"/>
  <c r="M16" i="9"/>
  <c r="C37" i="9"/>
  <c r="L17" i="9"/>
  <c r="M17" i="9"/>
  <c r="D35" i="9"/>
  <c r="AZ22" i="12"/>
  <c r="BA22" i="12"/>
  <c r="AB23" i="12"/>
  <c r="AC23" i="12"/>
  <c r="L19" i="9"/>
  <c r="M19" i="9"/>
  <c r="AB18" i="12"/>
  <c r="AC18" i="12"/>
  <c r="J30" i="12"/>
  <c r="J31" i="12"/>
  <c r="AB21" i="12"/>
  <c r="AC21" i="12"/>
  <c r="AZ21" i="3"/>
  <c r="BA21" i="3"/>
  <c r="AF35" i="3"/>
  <c r="T18" i="13"/>
  <c r="U18" i="13"/>
  <c r="AJ24" i="3"/>
  <c r="AK24" i="3"/>
  <c r="V35" i="3"/>
  <c r="AR20" i="12"/>
  <c r="AS20" i="12"/>
  <c r="X30" i="12"/>
  <c r="AB20" i="12"/>
  <c r="AC20" i="12"/>
  <c r="AJ28" i="3"/>
  <c r="AK28" i="3"/>
  <c r="U30" i="12"/>
  <c r="U31" i="12"/>
  <c r="AB19" i="12"/>
  <c r="AC19" i="12"/>
  <c r="L30" i="12"/>
  <c r="AR25" i="3"/>
  <c r="AS25" i="3"/>
  <c r="AB36" i="3"/>
  <c r="AR16" i="3"/>
  <c r="AS16" i="3"/>
  <c r="Y37" i="3"/>
  <c r="E57" i="3"/>
  <c r="N41" i="3"/>
  <c r="G49" i="3"/>
  <c r="N40" i="3"/>
  <c r="G45" i="3"/>
  <c r="AJ29" i="3"/>
  <c r="AK29" i="3"/>
  <c r="AJ17" i="3"/>
  <c r="AK17" i="3"/>
  <c r="S38" i="3"/>
  <c r="AJ26" i="3"/>
  <c r="AK26" i="3"/>
  <c r="V37" i="3"/>
  <c r="AJ22" i="3"/>
  <c r="AK22" i="3"/>
  <c r="U36" i="3"/>
  <c r="AJ19" i="3"/>
  <c r="AK19" i="3"/>
  <c r="T36" i="3"/>
  <c r="AJ20" i="3"/>
  <c r="AK20" i="3"/>
  <c r="T37" i="3"/>
  <c r="AJ23" i="3"/>
  <c r="AK23" i="3"/>
  <c r="U37" i="3"/>
  <c r="K9" i="12"/>
  <c r="L21" i="12"/>
  <c r="M21" i="12"/>
  <c r="AB16" i="12"/>
  <c r="AC16" i="12"/>
  <c r="AJ25" i="3"/>
  <c r="AK25" i="3"/>
  <c r="V36" i="3"/>
  <c r="K9" i="3"/>
  <c r="L14" i="3"/>
  <c r="M14" i="3"/>
  <c r="C35" i="3"/>
  <c r="AZ16" i="12"/>
  <c r="BA16" i="12"/>
  <c r="AB22" i="12"/>
  <c r="AC22" i="12"/>
  <c r="AZ18" i="12"/>
  <c r="BA18" i="12"/>
  <c r="AJ16" i="3"/>
  <c r="AK16" i="3"/>
  <c r="S37" i="3"/>
  <c r="AJ24" i="12"/>
  <c r="AK24" i="12"/>
  <c r="R31" i="12"/>
  <c r="F57" i="3"/>
  <c r="P41" i="3"/>
  <c r="G50" i="3"/>
  <c r="P40" i="3"/>
  <c r="G46" i="3"/>
  <c r="AZ21" i="12"/>
  <c r="BA21" i="12"/>
  <c r="Q31" i="12"/>
  <c r="T21" i="13"/>
  <c r="U21" i="13"/>
  <c r="T24" i="13"/>
  <c r="U24" i="13"/>
  <c r="T16" i="13"/>
  <c r="U16" i="13"/>
  <c r="AB15" i="12"/>
  <c r="AC15" i="12"/>
  <c r="M30" i="12"/>
  <c r="AR22" i="12"/>
  <c r="AS22" i="12"/>
  <c r="T17" i="13"/>
  <c r="U17" i="13"/>
  <c r="AJ16" i="12"/>
  <c r="AK16" i="12"/>
  <c r="Q30" i="12"/>
  <c r="L21" i="3"/>
  <c r="M21" i="3"/>
  <c r="E35" i="3"/>
  <c r="AJ15" i="3"/>
  <c r="AK15" i="3"/>
  <c r="S36" i="3"/>
  <c r="S40" i="3"/>
  <c r="H45" i="3"/>
  <c r="AQ9" i="3"/>
  <c r="AJ21" i="3"/>
  <c r="AK21" i="3"/>
  <c r="U35" i="3"/>
  <c r="AB24" i="12"/>
  <c r="AC24" i="12"/>
  <c r="AR29" i="3"/>
  <c r="AS29" i="3"/>
  <c r="AR19" i="12"/>
  <c r="AS19" i="12"/>
  <c r="T30" i="12"/>
  <c r="AJ18" i="3"/>
  <c r="AK18" i="3"/>
  <c r="T35" i="3"/>
  <c r="T20" i="13"/>
  <c r="U20" i="13"/>
  <c r="AA24" i="3"/>
  <c r="AB24" i="3"/>
  <c r="AC24" i="3"/>
  <c r="Q35" i="3"/>
  <c r="AQ24" i="3"/>
  <c r="AR24" i="3"/>
  <c r="AS24" i="3"/>
  <c r="AB35" i="3"/>
  <c r="K24" i="3"/>
  <c r="L24" i="3"/>
  <c r="M24" i="3"/>
  <c r="F35" i="3"/>
  <c r="S24" i="3"/>
  <c r="T24" i="3"/>
  <c r="U24" i="3"/>
  <c r="K35" i="3"/>
  <c r="AZ17" i="12"/>
  <c r="BA17" i="12"/>
  <c r="AQ18" i="3"/>
  <c r="AR18" i="3"/>
  <c r="AS18" i="3"/>
  <c r="Z35" i="3"/>
  <c r="AB17" i="12"/>
  <c r="AC17" i="12"/>
  <c r="AY18" i="3"/>
  <c r="AA18" i="3"/>
  <c r="AB18" i="3"/>
  <c r="AC18" i="3"/>
  <c r="O35" i="3"/>
  <c r="K10" i="10"/>
  <c r="L15" i="10"/>
  <c r="M15" i="10"/>
  <c r="T17" i="9"/>
  <c r="U17" i="9"/>
  <c r="S9" i="9"/>
  <c r="L26" i="3"/>
  <c r="M26" i="3"/>
  <c r="F37" i="3"/>
  <c r="AZ20" i="12"/>
  <c r="BA20" i="12"/>
  <c r="AR21" i="12"/>
  <c r="AS21" i="12"/>
  <c r="S9" i="3"/>
  <c r="AY9" i="3"/>
  <c r="AZ19" i="3"/>
  <c r="BA19" i="3"/>
  <c r="AE36" i="3"/>
  <c r="AJ27" i="3"/>
  <c r="AK27" i="3"/>
  <c r="R30" i="12"/>
  <c r="L17" i="10"/>
  <c r="M17" i="10"/>
  <c r="C40" i="9"/>
  <c r="E45" i="9"/>
  <c r="C41" i="9"/>
  <c r="E49" i="9"/>
  <c r="T18" i="9"/>
  <c r="U18" i="9"/>
  <c r="T16" i="9"/>
  <c r="U16" i="9"/>
  <c r="T14" i="9"/>
  <c r="U14" i="9"/>
  <c r="T19" i="9"/>
  <c r="U19" i="9"/>
  <c r="L24" i="12"/>
  <c r="M24" i="12"/>
  <c r="L17" i="12"/>
  <c r="M17" i="12"/>
  <c r="L20" i="12"/>
  <c r="M20" i="12"/>
  <c r="L23" i="12"/>
  <c r="M23" i="12"/>
  <c r="L18" i="12"/>
  <c r="M18" i="12"/>
  <c r="L16" i="12"/>
  <c r="M16" i="12"/>
  <c r="L15" i="12"/>
  <c r="M15" i="12"/>
  <c r="L14" i="12"/>
  <c r="M14" i="12"/>
  <c r="L22" i="12"/>
  <c r="M22" i="12"/>
  <c r="L19" i="12"/>
  <c r="M19" i="12"/>
  <c r="F30" i="12"/>
  <c r="N30" i="12"/>
  <c r="L18" i="3"/>
  <c r="M18" i="3"/>
  <c r="D35" i="3"/>
  <c r="AZ24" i="3"/>
  <c r="BA24" i="3"/>
  <c r="AG35" i="3"/>
  <c r="Y31" i="12"/>
  <c r="Y30" i="12"/>
  <c r="T41" i="3"/>
  <c r="T40" i="3"/>
  <c r="L16" i="10"/>
  <c r="M16" i="10"/>
  <c r="L14" i="10"/>
  <c r="M14" i="10"/>
  <c r="AZ15" i="3"/>
  <c r="BA15" i="3"/>
  <c r="AD36" i="3"/>
  <c r="D40" i="9"/>
  <c r="E46" i="9"/>
  <c r="D41" i="9"/>
  <c r="E50" i="9"/>
  <c r="S41" i="3"/>
  <c r="H49" i="3"/>
  <c r="V31" i="12"/>
  <c r="V30" i="12"/>
  <c r="AZ23" i="3"/>
  <c r="BA23" i="3"/>
  <c r="AF37" i="3"/>
  <c r="T28" i="3"/>
  <c r="U28" i="3"/>
  <c r="T22" i="3"/>
  <c r="U22" i="3"/>
  <c r="J36" i="3"/>
  <c r="C58" i="3"/>
  <c r="T16" i="3"/>
  <c r="U16" i="3"/>
  <c r="H37" i="3"/>
  <c r="B59" i="3"/>
  <c r="T29" i="3"/>
  <c r="U29" i="3"/>
  <c r="T20" i="3"/>
  <c r="U20" i="3"/>
  <c r="I37" i="3"/>
  <c r="T15" i="3"/>
  <c r="U15" i="3"/>
  <c r="H36" i="3"/>
  <c r="B58" i="3"/>
  <c r="T19" i="3"/>
  <c r="U19" i="3"/>
  <c r="I36" i="3"/>
  <c r="I41" i="3"/>
  <c r="T23" i="3"/>
  <c r="U23" i="3"/>
  <c r="J37" i="3"/>
  <c r="C59" i="3"/>
  <c r="T26" i="3"/>
  <c r="U26" i="3"/>
  <c r="K37" i="3"/>
  <c r="T17" i="3"/>
  <c r="U17" i="3"/>
  <c r="T27" i="3"/>
  <c r="U27" i="3"/>
  <c r="T25" i="3"/>
  <c r="U25" i="3"/>
  <c r="K36" i="3"/>
  <c r="K40" i="3"/>
  <c r="T14" i="3"/>
  <c r="U14" i="3"/>
  <c r="H35" i="3"/>
  <c r="U41" i="3"/>
  <c r="H50" i="3"/>
  <c r="U40" i="3"/>
  <c r="H46" i="3"/>
  <c r="Q41" i="3"/>
  <c r="Q40" i="3"/>
  <c r="V40" i="3"/>
  <c r="V41" i="3"/>
  <c r="M31" i="12"/>
  <c r="AZ20" i="3"/>
  <c r="BA20" i="3"/>
  <c r="AE37" i="3"/>
  <c r="AZ17" i="3"/>
  <c r="BA17" i="3"/>
  <c r="AD38" i="3"/>
  <c r="AZ25" i="3"/>
  <c r="BA25" i="3"/>
  <c r="AG36" i="3"/>
  <c r="AZ14" i="3"/>
  <c r="BA14" i="3"/>
  <c r="AD35" i="3"/>
  <c r="AZ26" i="3"/>
  <c r="BA26" i="3"/>
  <c r="AG37" i="3"/>
  <c r="AZ28" i="3"/>
  <c r="BA28" i="3"/>
  <c r="AZ29" i="3"/>
  <c r="BA29" i="3"/>
  <c r="AZ27" i="3"/>
  <c r="BA27" i="3"/>
  <c r="AZ22" i="3"/>
  <c r="BA22" i="3"/>
  <c r="AF36" i="3"/>
  <c r="AF41" i="3"/>
  <c r="J50" i="3"/>
  <c r="O41" i="3"/>
  <c r="O40" i="3"/>
  <c r="L20" i="3"/>
  <c r="M20" i="3"/>
  <c r="D37" i="3"/>
  <c r="L27" i="3"/>
  <c r="M27" i="3"/>
  <c r="L22" i="3"/>
  <c r="M22" i="3"/>
  <c r="E36" i="3"/>
  <c r="E40" i="3"/>
  <c r="E46" i="3"/>
  <c r="L28" i="3"/>
  <c r="M28" i="3"/>
  <c r="L29" i="3"/>
  <c r="M29" i="3"/>
  <c r="L25" i="3"/>
  <c r="M25" i="3"/>
  <c r="F36" i="3"/>
  <c r="F41" i="3"/>
  <c r="L19" i="3"/>
  <c r="M19" i="3"/>
  <c r="D36" i="3"/>
  <c r="L23" i="3"/>
  <c r="M23" i="3"/>
  <c r="E37" i="3"/>
  <c r="L15" i="3"/>
  <c r="M15" i="3"/>
  <c r="C36" i="3"/>
  <c r="C40" i="3"/>
  <c r="E45" i="3"/>
  <c r="L16" i="3"/>
  <c r="M16" i="3"/>
  <c r="C37" i="3"/>
  <c r="AR15" i="3"/>
  <c r="AS15" i="3"/>
  <c r="Y36" i="3"/>
  <c r="AR27" i="3"/>
  <c r="AS27" i="3"/>
  <c r="AR19" i="3"/>
  <c r="AS19" i="3"/>
  <c r="Z36" i="3"/>
  <c r="Z40" i="3"/>
  <c r="AR21" i="3"/>
  <c r="AS21" i="3"/>
  <c r="AA35" i="3"/>
  <c r="AR17" i="3"/>
  <c r="AS17" i="3"/>
  <c r="Y38" i="3"/>
  <c r="AR26" i="3"/>
  <c r="AS26" i="3"/>
  <c r="AB37" i="3"/>
  <c r="AB40" i="3"/>
  <c r="AR23" i="3"/>
  <c r="AS23" i="3"/>
  <c r="AA37" i="3"/>
  <c r="AR20" i="3"/>
  <c r="AS20" i="3"/>
  <c r="Z37" i="3"/>
  <c r="AR22" i="3"/>
  <c r="AS22" i="3"/>
  <c r="AA36" i="3"/>
  <c r="AZ16" i="3"/>
  <c r="BA16" i="3"/>
  <c r="AD37" i="3"/>
  <c r="AZ18" i="3"/>
  <c r="BA18" i="3"/>
  <c r="AE35" i="3"/>
  <c r="AR14" i="3"/>
  <c r="AS14" i="3"/>
  <c r="Y35" i="3"/>
  <c r="T15" i="9"/>
  <c r="U15" i="9"/>
  <c r="L17" i="3"/>
  <c r="M17" i="3"/>
  <c r="C38" i="3"/>
  <c r="T21" i="3"/>
  <c r="U21" i="3"/>
  <c r="J35" i="3"/>
  <c r="AR28" i="3"/>
  <c r="AS28" i="3"/>
  <c r="F40" i="3"/>
  <c r="AF40" i="3"/>
  <c r="J46" i="3"/>
  <c r="Z41" i="3"/>
  <c r="AA40" i="3"/>
  <c r="I46" i="3"/>
  <c r="AA41" i="3"/>
  <c r="I50" i="3"/>
  <c r="H41" i="3"/>
  <c r="F49" i="3"/>
  <c r="B57" i="3"/>
  <c r="H40" i="3"/>
  <c r="F45" i="3"/>
  <c r="AB41" i="3"/>
  <c r="G31" i="12"/>
  <c r="G30" i="12"/>
  <c r="I40" i="3"/>
  <c r="Y40" i="3"/>
  <c r="I45" i="3"/>
  <c r="Y41" i="3"/>
  <c r="I49" i="3"/>
  <c r="K41" i="3"/>
  <c r="AG40" i="3"/>
  <c r="AG41" i="3"/>
  <c r="AE41" i="3"/>
  <c r="AE40" i="3"/>
  <c r="J40" i="3"/>
  <c r="F46" i="3"/>
  <c r="C57" i="3"/>
  <c r="J41" i="3"/>
  <c r="F50" i="3"/>
  <c r="AD41" i="3"/>
  <c r="J49" i="3"/>
  <c r="AD40" i="3"/>
  <c r="J45" i="3"/>
  <c r="D40" i="3"/>
  <c r="D41" i="3"/>
  <c r="E41" i="3"/>
  <c r="E50" i="3"/>
  <c r="C41" i="3"/>
  <c r="E49" i="3"/>
  <c r="H30" i="12"/>
  <c r="H31" i="12"/>
  <c r="S10" i="14" l="1"/>
  <c r="T15" i="14" s="1"/>
  <c r="U15" i="14" s="1"/>
  <c r="C37" i="14" s="1"/>
  <c r="AR22" i="14"/>
  <c r="AS22" i="14" s="1"/>
  <c r="M38" i="14" s="1"/>
  <c r="AR21" i="14"/>
  <c r="AS21" i="14" s="1"/>
  <c r="M37" i="14" s="1"/>
  <c r="AB21" i="14"/>
  <c r="AC21" i="14" s="1"/>
  <c r="G37" i="14" s="1"/>
  <c r="AR15" i="14"/>
  <c r="AS15" i="14" s="1"/>
  <c r="L37" i="14" s="1"/>
  <c r="AQ10" i="14"/>
  <c r="AR23" i="14" s="1"/>
  <c r="AS23" i="14" s="1"/>
  <c r="M39" i="14" s="1"/>
  <c r="AA10" i="14"/>
  <c r="AB14" i="14"/>
  <c r="AC14" i="14" s="1"/>
  <c r="AB18" i="14"/>
  <c r="AC18" i="14" s="1"/>
  <c r="F40" i="14" s="1"/>
  <c r="T22" i="14"/>
  <c r="U22" i="14" s="1"/>
  <c r="D38" i="14" s="1"/>
  <c r="AR14" i="14"/>
  <c r="AS14" i="14" s="1"/>
  <c r="K9" i="14"/>
  <c r="L18" i="14" s="1"/>
  <c r="M18" i="14" s="1"/>
  <c r="AI18" i="14"/>
  <c r="AJ18" i="14" s="1"/>
  <c r="AK18" i="14" s="1"/>
  <c r="I40" i="14" s="1"/>
  <c r="AI10" i="14"/>
  <c r="AJ16" i="14" s="1"/>
  <c r="AK16" i="14" s="1"/>
  <c r="I38" i="14" s="1"/>
  <c r="AY21" i="14"/>
  <c r="S21" i="14"/>
  <c r="AJ21" i="14" l="1"/>
  <c r="AK21" i="14" s="1"/>
  <c r="J37" i="14" s="1"/>
  <c r="L36" i="14"/>
  <c r="U30" i="14"/>
  <c r="AJ17" i="14"/>
  <c r="AK17" i="14" s="1"/>
  <c r="I39" i="14" s="1"/>
  <c r="T23" i="14"/>
  <c r="U23" i="14" s="1"/>
  <c r="D39" i="14" s="1"/>
  <c r="L22" i="14"/>
  <c r="M22" i="14" s="1"/>
  <c r="L17" i="14"/>
  <c r="M17" i="14" s="1"/>
  <c r="AJ15" i="14"/>
  <c r="AK15" i="14" s="1"/>
  <c r="I37" i="14" s="1"/>
  <c r="AJ22" i="14"/>
  <c r="AK22" i="14" s="1"/>
  <c r="J38" i="14" s="1"/>
  <c r="AJ23" i="14"/>
  <c r="AK23" i="14" s="1"/>
  <c r="J39" i="14" s="1"/>
  <c r="AJ14" i="14"/>
  <c r="AK14" i="14" s="1"/>
  <c r="L14" i="14"/>
  <c r="M14" i="14" s="1"/>
  <c r="L19" i="14"/>
  <c r="M19" i="14" s="1"/>
  <c r="F29" i="14" s="1"/>
  <c r="L16" i="14"/>
  <c r="M16" i="14" s="1"/>
  <c r="M30" i="14"/>
  <c r="M29" i="14"/>
  <c r="F36" i="14"/>
  <c r="L21" i="14"/>
  <c r="M21" i="14" s="1"/>
  <c r="AJ19" i="14"/>
  <c r="AK19" i="14" s="1"/>
  <c r="AB15" i="14"/>
  <c r="AC15" i="14" s="1"/>
  <c r="F37" i="14" s="1"/>
  <c r="AB19" i="14"/>
  <c r="AC19" i="14" s="1"/>
  <c r="AB23" i="14"/>
  <c r="AC23" i="14" s="1"/>
  <c r="G39" i="14" s="1"/>
  <c r="AB17" i="14"/>
  <c r="AC17" i="14" s="1"/>
  <c r="F39" i="14" s="1"/>
  <c r="AB16" i="14"/>
  <c r="AC16" i="14" s="1"/>
  <c r="F38" i="14" s="1"/>
  <c r="AB22" i="14"/>
  <c r="AC22" i="14" s="1"/>
  <c r="G38" i="14" s="1"/>
  <c r="T21" i="14"/>
  <c r="U21" i="14" s="1"/>
  <c r="D37" i="14" s="1"/>
  <c r="AB20" i="14"/>
  <c r="AC20" i="14" s="1"/>
  <c r="AJ20" i="14"/>
  <c r="AK20" i="14" s="1"/>
  <c r="L15" i="14"/>
  <c r="M15" i="14" s="1"/>
  <c r="L20" i="14"/>
  <c r="M20" i="14" s="1"/>
  <c r="AY10" i="14"/>
  <c r="L23" i="14"/>
  <c r="M23" i="14" s="1"/>
  <c r="T16" i="14"/>
  <c r="U16" i="14" s="1"/>
  <c r="C38" i="14" s="1"/>
  <c r="T14" i="14"/>
  <c r="U14" i="14" s="1"/>
  <c r="T18" i="14"/>
  <c r="U18" i="14" s="1"/>
  <c r="C40" i="14" s="1"/>
  <c r="T17" i="14"/>
  <c r="U17" i="14" s="1"/>
  <c r="C39" i="14" s="1"/>
  <c r="T19" i="14"/>
  <c r="U19" i="14" s="1"/>
  <c r="T20" i="14"/>
  <c r="U20" i="14" s="1"/>
  <c r="AR16" i="14"/>
  <c r="AS16" i="14" s="1"/>
  <c r="L38" i="14" s="1"/>
  <c r="AR20" i="14"/>
  <c r="AS20" i="14" s="1"/>
  <c r="AR17" i="14"/>
  <c r="AS17" i="14" s="1"/>
  <c r="L39" i="14" s="1"/>
  <c r="AR18" i="14"/>
  <c r="AS18" i="14" s="1"/>
  <c r="L40" i="14" s="1"/>
  <c r="AR19" i="14"/>
  <c r="AS19" i="14" s="1"/>
  <c r="C36" i="14" l="1"/>
  <c r="J30" i="14"/>
  <c r="J29" i="14"/>
  <c r="Q29" i="14"/>
  <c r="I36" i="14"/>
  <c r="Q30" i="14"/>
  <c r="K30" i="14"/>
  <c r="K29" i="14"/>
  <c r="D36" i="14"/>
  <c r="G30" i="14"/>
  <c r="G29" i="14"/>
  <c r="M36" i="14"/>
  <c r="V30" i="14"/>
  <c r="V29" i="14"/>
  <c r="AZ14" i="14"/>
  <c r="BA14" i="14" s="1"/>
  <c r="AZ18" i="14"/>
  <c r="BA18" i="14" s="1"/>
  <c r="O40" i="14" s="1"/>
  <c r="AZ15" i="14"/>
  <c r="BA15" i="14" s="1"/>
  <c r="O37" i="14" s="1"/>
  <c r="AZ17" i="14"/>
  <c r="BA17" i="14" s="1"/>
  <c r="O39" i="14" s="1"/>
  <c r="AZ16" i="14"/>
  <c r="BA16" i="14" s="1"/>
  <c r="O38" i="14" s="1"/>
  <c r="AZ19" i="14"/>
  <c r="BA19" i="14" s="1"/>
  <c r="AZ23" i="14"/>
  <c r="BA23" i="14" s="1"/>
  <c r="P38" i="14" s="1"/>
  <c r="AZ22" i="14"/>
  <c r="BA22" i="14" s="1"/>
  <c r="P37" i="14" s="1"/>
  <c r="AZ21" i="14"/>
  <c r="BA21" i="14" s="1"/>
  <c r="H29" i="14"/>
  <c r="H30" i="14"/>
  <c r="R29" i="14"/>
  <c r="J36" i="14"/>
  <c r="R30" i="14"/>
  <c r="N29" i="14"/>
  <c r="N30" i="14"/>
  <c r="G36" i="14"/>
  <c r="U29" i="14"/>
  <c r="O36" i="14" l="1"/>
  <c r="X29" i="14"/>
  <c r="X30" i="14"/>
  <c r="Y29" i="14"/>
  <c r="P36" i="14"/>
  <c r="Y30" i="14"/>
</calcChain>
</file>

<file path=xl/sharedStrings.xml><?xml version="1.0" encoding="utf-8"?>
<sst xmlns="http://schemas.openxmlformats.org/spreadsheetml/2006/main" count="8671" uniqueCount="233">
  <si>
    <t>Sample ID</t>
  </si>
  <si>
    <t>ng/uL</t>
  </si>
  <si>
    <t>water</t>
  </si>
  <si>
    <t># Samples</t>
  </si>
  <si>
    <t>Vol (ul)</t>
  </si>
  <si>
    <t>dNTP Mix (10 mM)</t>
  </si>
  <si>
    <t>5X First strand buffer</t>
  </si>
  <si>
    <t>0.1 M DTT</t>
  </si>
  <si>
    <t>RNASE out ( 40 U/ml)</t>
  </si>
  <si>
    <t>Total RNA Added</t>
  </si>
  <si>
    <t>ng</t>
  </si>
  <si>
    <t>RNA</t>
  </si>
  <si>
    <t>PLATE 1</t>
  </si>
  <si>
    <t>A</t>
  </si>
  <si>
    <t>B</t>
  </si>
  <si>
    <t xml:space="preserve">18S </t>
  </si>
  <si>
    <t>1 sample</t>
  </si>
  <si>
    <t>Mix</t>
  </si>
  <si>
    <t>Water</t>
  </si>
  <si>
    <t>F Primer</t>
  </si>
  <si>
    <t>Primer/Pr</t>
  </si>
  <si>
    <t>R Primer</t>
  </si>
  <si>
    <t>Probe</t>
  </si>
  <si>
    <t>(increase total samples by ~10%)</t>
  </si>
  <si>
    <t>add 2 ul per sample</t>
  </si>
  <si>
    <t>C1</t>
  </si>
  <si>
    <t>C2</t>
  </si>
  <si>
    <t>add 7ul to each sample</t>
  </si>
  <si>
    <t>Stdev</t>
  </si>
  <si>
    <t>Average</t>
  </si>
  <si>
    <r>
      <t>D</t>
    </r>
    <r>
      <rPr>
        <sz val="10"/>
        <rFont val="Arial"/>
      </rPr>
      <t>CT</t>
    </r>
  </si>
  <si>
    <r>
      <t>DD</t>
    </r>
    <r>
      <rPr>
        <sz val="10"/>
        <rFont val="Arial"/>
      </rPr>
      <t>CT</t>
    </r>
  </si>
  <si>
    <t>Random Primers (300 ng)</t>
  </si>
  <si>
    <t>C</t>
  </si>
  <si>
    <t>D</t>
  </si>
  <si>
    <t>E</t>
  </si>
  <si>
    <t>F</t>
  </si>
  <si>
    <t>G</t>
  </si>
  <si>
    <t>H</t>
  </si>
  <si>
    <t>con1</t>
  </si>
  <si>
    <t>con2</t>
  </si>
  <si>
    <t>con3</t>
  </si>
  <si>
    <t>con4</t>
  </si>
  <si>
    <t>hGAPDH</t>
  </si>
  <si>
    <t>VCAM1</t>
  </si>
  <si>
    <t>ICAM1</t>
  </si>
  <si>
    <t>Taqman</t>
  </si>
  <si>
    <t>GAPDH</t>
  </si>
  <si>
    <t>note: dilute cDNA with 30ul water</t>
  </si>
  <si>
    <t>3 to 13</t>
  </si>
  <si>
    <t>VCAM</t>
  </si>
  <si>
    <t>3 to 20</t>
  </si>
  <si>
    <t>ICAM</t>
  </si>
  <si>
    <t>3 to 18</t>
  </si>
  <si>
    <t>Sample Name</t>
  </si>
  <si>
    <t>Detector</t>
  </si>
  <si>
    <t>Task</t>
  </si>
  <si>
    <t>Ct</t>
  </si>
  <si>
    <t>StdDev Ct</t>
  </si>
  <si>
    <t>Unknown</t>
  </si>
  <si>
    <t>tnf2</t>
  </si>
  <si>
    <t>tnf3</t>
  </si>
  <si>
    <t>tnf4</t>
  </si>
  <si>
    <t>pat1</t>
  </si>
  <si>
    <t>pat2</t>
  </si>
  <si>
    <t>pat3</t>
  </si>
  <si>
    <t>pattnf1</t>
  </si>
  <si>
    <t>pattnf2</t>
  </si>
  <si>
    <t>pattnf3</t>
  </si>
  <si>
    <t>ntrt</t>
  </si>
  <si>
    <t>Undetermined</t>
  </si>
  <si>
    <t>nort</t>
  </si>
  <si>
    <t>ntpcr</t>
  </si>
  <si>
    <t>NTC</t>
  </si>
  <si>
    <t>hVCAM1</t>
  </si>
  <si>
    <t>hICAM1</t>
  </si>
  <si>
    <t>Con</t>
  </si>
  <si>
    <t>TNF</t>
  </si>
  <si>
    <t>Pat</t>
  </si>
  <si>
    <t>Pat+TNF</t>
  </si>
  <si>
    <t>av</t>
  </si>
  <si>
    <t>st</t>
  </si>
  <si>
    <t>PLATE 2</t>
  </si>
  <si>
    <t>MCP1</t>
  </si>
  <si>
    <t>P-sel</t>
  </si>
  <si>
    <t>E-sel</t>
  </si>
  <si>
    <t>MCP</t>
  </si>
  <si>
    <t>3 to 15</t>
  </si>
  <si>
    <t>P sel</t>
  </si>
  <si>
    <t xml:space="preserve">3 to 23 </t>
  </si>
  <si>
    <t>3 to 19</t>
  </si>
  <si>
    <t>hP-selectin</t>
  </si>
  <si>
    <t>hMCP1</t>
  </si>
  <si>
    <t>hE-selectin</t>
  </si>
  <si>
    <t>Psel</t>
  </si>
  <si>
    <t>E sel</t>
  </si>
  <si>
    <t>FD30</t>
  </si>
  <si>
    <t>std</t>
  </si>
  <si>
    <t>PLATE 3</t>
  </si>
  <si>
    <t>NFKB1</t>
  </si>
  <si>
    <t>hGAPDH redo</t>
  </si>
  <si>
    <t>NKFB1</t>
  </si>
  <si>
    <t>hNFKB1</t>
  </si>
  <si>
    <t>redo</t>
  </si>
  <si>
    <t>T test</t>
  </si>
  <si>
    <t>P=0.0303</t>
  </si>
  <si>
    <t>P=0.002</t>
  </si>
  <si>
    <t>Control</t>
  </si>
  <si>
    <t>Collengin 32</t>
  </si>
  <si>
    <t>PSMC1</t>
  </si>
  <si>
    <t>PSMC2</t>
  </si>
  <si>
    <t>PSMC3</t>
  </si>
  <si>
    <t>PSMC4</t>
  </si>
  <si>
    <t>PSMC5</t>
  </si>
  <si>
    <t>hSMC1</t>
  </si>
  <si>
    <t>hSMC2</t>
  </si>
  <si>
    <t>hSMC3</t>
  </si>
  <si>
    <t>hSMC4</t>
  </si>
  <si>
    <t>hSMC6</t>
  </si>
  <si>
    <t>NTRT</t>
  </si>
  <si>
    <t>NoRT</t>
  </si>
  <si>
    <t>hELN</t>
  </si>
  <si>
    <t>Acta22</t>
  </si>
  <si>
    <t>Ct (NTRT)</t>
  </si>
  <si>
    <t>Ct (NoRT)</t>
  </si>
  <si>
    <t>CT</t>
  </si>
  <si>
    <t>TAGLN</t>
  </si>
  <si>
    <t>CNN1</t>
  </si>
  <si>
    <t>MYH11</t>
  </si>
  <si>
    <t>Primer 1</t>
  </si>
  <si>
    <t>Primer 2</t>
  </si>
  <si>
    <t>Primer 3</t>
  </si>
  <si>
    <t>Primer 4</t>
  </si>
  <si>
    <t>CT (water)</t>
  </si>
  <si>
    <t>Detector Name</t>
  </si>
  <si>
    <t>Ct StdDev</t>
  </si>
  <si>
    <t>R^2</t>
  </si>
  <si>
    <t>pSMC4</t>
  </si>
  <si>
    <t>pSMC5</t>
  </si>
  <si>
    <t>hSMC5</t>
  </si>
  <si>
    <t>PCR Ctrl</t>
  </si>
  <si>
    <t>NAP</t>
  </si>
  <si>
    <t>LPL</t>
  </si>
  <si>
    <t>hTAGLN</t>
  </si>
  <si>
    <t>hCNN1</t>
  </si>
  <si>
    <t>HSMC1</t>
  </si>
  <si>
    <t>hACTA2</t>
  </si>
  <si>
    <t>HSMC2</t>
  </si>
  <si>
    <t>HSMC3</t>
  </si>
  <si>
    <t>NORT</t>
  </si>
  <si>
    <t>PCR CTR</t>
  </si>
  <si>
    <t>hSMC</t>
  </si>
  <si>
    <t>PSMC</t>
  </si>
  <si>
    <t>Col1</t>
  </si>
  <si>
    <t>Acta 22</t>
  </si>
  <si>
    <t>Ct (water)</t>
  </si>
  <si>
    <t>bladder</t>
  </si>
  <si>
    <t>Bladder</t>
  </si>
  <si>
    <t>Col3</t>
  </si>
  <si>
    <t>SDS 2.4</t>
  </si>
  <si>
    <t>AQ Results</t>
  </si>
  <si>
    <t>Filename</t>
  </si>
  <si>
    <t>PCR all set3</t>
  </si>
  <si>
    <t>PlateID</t>
  </si>
  <si>
    <t>Assay Type</t>
  </si>
  <si>
    <t>Absolute Quantification</t>
  </si>
  <si>
    <t>Run DateTime</t>
  </si>
  <si>
    <t>Operator</t>
  </si>
  <si>
    <t>ThermalCycleParams</t>
  </si>
  <si>
    <t>Sample Information</t>
  </si>
  <si>
    <t>Well</t>
  </si>
  <si>
    <t>Reporter</t>
  </si>
  <si>
    <t>Tm Value</t>
  </si>
  <si>
    <t>Tm Type</t>
  </si>
  <si>
    <t>Quantity</t>
  </si>
  <si>
    <t>Qty Mean</t>
  </si>
  <si>
    <t>Qty StdDev</t>
  </si>
  <si>
    <t>Ct Median</t>
  </si>
  <si>
    <t>Ct Mean</t>
  </si>
  <si>
    <t>Ct Type</t>
  </si>
  <si>
    <t>Template Name</t>
  </si>
  <si>
    <t>Baseline Type</t>
  </si>
  <si>
    <t>Baseline Start</t>
  </si>
  <si>
    <t>Baseline Stop</t>
  </si>
  <si>
    <t>Threshold Type</t>
  </si>
  <si>
    <t>Threshold</t>
  </si>
  <si>
    <t>FOS</t>
  </si>
  <si>
    <t>HMD</t>
  </si>
  <si>
    <t>LME</t>
  </si>
  <si>
    <t>EW</t>
  </si>
  <si>
    <t>BPR</t>
  </si>
  <si>
    <t>NAW</t>
  </si>
  <si>
    <t>HNS</t>
  </si>
  <si>
    <t>HRN</t>
  </si>
  <si>
    <t>EAF</t>
  </si>
  <si>
    <t>BAF</t>
  </si>
  <si>
    <t>TAF</t>
  </si>
  <si>
    <t>CAF</t>
  </si>
  <si>
    <t>col 1A1</t>
  </si>
  <si>
    <t>FAM</t>
  </si>
  <si>
    <t>Manual Ct</t>
  </si>
  <si>
    <t>Manual</t>
  </si>
  <si>
    <t>pSMC1</t>
  </si>
  <si>
    <t>pSMC2</t>
  </si>
  <si>
    <t>pSMC3</t>
  </si>
  <si>
    <t>Slope</t>
  </si>
  <si>
    <t>cycles/log decade</t>
  </si>
  <si>
    <t>Y-Intercept</t>
  </si>
  <si>
    <t>COL3A1</t>
  </si>
  <si>
    <t>hMYH11</t>
  </si>
  <si>
    <t>pSMC6</t>
  </si>
  <si>
    <t>Col 1A</t>
  </si>
  <si>
    <t>hACTA 2</t>
  </si>
  <si>
    <t>pSMC</t>
  </si>
  <si>
    <t>Col1A</t>
  </si>
  <si>
    <t xml:space="preserve">Bladder </t>
  </si>
  <si>
    <t>NRT</t>
  </si>
  <si>
    <t>PCR control</t>
  </si>
  <si>
    <t>ELN</t>
  </si>
  <si>
    <t>I</t>
  </si>
  <si>
    <t>J</t>
  </si>
  <si>
    <t>K</t>
  </si>
  <si>
    <t>L</t>
  </si>
  <si>
    <t>AAA PCR 3 primers new primaries2</t>
  </si>
  <si>
    <t>psmc1</t>
  </si>
  <si>
    <t>PCR Control</t>
  </si>
  <si>
    <t>pSMP</t>
  </si>
  <si>
    <t>iPSC-SMP</t>
  </si>
  <si>
    <t>Primary SMC</t>
  </si>
  <si>
    <t>avg</t>
  </si>
  <si>
    <t>ACTA2</t>
  </si>
  <si>
    <t>TAGLN/SM22</t>
  </si>
  <si>
    <t>qPCR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</si>
</sst>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6"/>
      <name val="Arial"/>
      <family val="2"/>
    </font>
    <font>
      <b/>
      <u/>
      <sz val="6"/>
      <name val="Arial"/>
      <family val="2"/>
    </font>
    <font>
      <u/>
      <sz val="6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22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2" borderId="0" xfId="0" applyFill="1"/>
    <xf numFmtId="0" fontId="0" fillId="0" borderId="5" xfId="0" applyBorder="1"/>
    <xf numFmtId="0" fontId="4" fillId="0" borderId="2" xfId="0" applyFont="1" applyBorder="1"/>
    <xf numFmtId="0" fontId="5" fillId="2" borderId="2" xfId="0" applyFont="1" applyFill="1" applyBorder="1"/>
    <xf numFmtId="0" fontId="0" fillId="2" borderId="0" xfId="0" applyFill="1" applyBorder="1"/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6" xfId="0" applyFont="1" applyBorder="1"/>
    <xf numFmtId="0" fontId="6" fillId="0" borderId="0" xfId="0" applyFont="1" applyBorder="1"/>
    <xf numFmtId="0" fontId="6" fillId="0" borderId="4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7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9" fillId="0" borderId="1" xfId="0" applyFont="1" applyBorder="1"/>
    <xf numFmtId="16" fontId="6" fillId="0" borderId="2" xfId="0" applyNumberFormat="1" applyFont="1" applyFill="1" applyBorder="1"/>
    <xf numFmtId="0" fontId="10" fillId="0" borderId="0" xfId="0" applyFont="1" applyBorder="1"/>
    <xf numFmtId="14" fontId="0" fillId="0" borderId="0" xfId="0" applyNumberFormat="1"/>
    <xf numFmtId="0" fontId="0" fillId="0" borderId="10" xfId="0" applyBorder="1"/>
    <xf numFmtId="2" fontId="0" fillId="0" borderId="10" xfId="0" applyNumberFormat="1" applyBorder="1"/>
    <xf numFmtId="2" fontId="0" fillId="0" borderId="0" xfId="0" applyNumberFormat="1" applyBorder="1"/>
    <xf numFmtId="11" fontId="0" fillId="0" borderId="0" xfId="0" applyNumberFormat="1"/>
    <xf numFmtId="0" fontId="0" fillId="3" borderId="0" xfId="0" applyFill="1"/>
    <xf numFmtId="0" fontId="5" fillId="0" borderId="0" xfId="0" applyFont="1"/>
    <xf numFmtId="0" fontId="0" fillId="0" borderId="0" xfId="0" applyFill="1"/>
    <xf numFmtId="0" fontId="2" fillId="0" borderId="0" xfId="0" applyFont="1" applyFill="1"/>
    <xf numFmtId="0" fontId="5" fillId="0" borderId="0" xfId="0" applyFont="1" applyFill="1"/>
    <xf numFmtId="0" fontId="0" fillId="0" borderId="8" xfId="0" applyBorder="1" applyAlignment="1">
      <alignment horizontal="center"/>
    </xf>
    <xf numFmtId="0" fontId="0" fillId="0" borderId="0" xfId="0" applyFill="1" applyBorder="1"/>
    <xf numFmtId="0" fontId="1" fillId="0" borderId="0" xfId="0" applyFont="1"/>
    <xf numFmtId="0" fontId="0" fillId="0" borderId="5" xfId="0" applyFill="1" applyBorder="1"/>
    <xf numFmtId="0" fontId="0" fillId="0" borderId="2" xfId="0" applyFill="1" applyBorder="1"/>
    <xf numFmtId="0" fontId="4" fillId="0" borderId="2" xfId="0" applyFont="1" applyFill="1" applyBorder="1"/>
    <xf numFmtId="0" fontId="5" fillId="0" borderId="2" xfId="0" applyFont="1" applyFill="1" applyBorder="1"/>
    <xf numFmtId="0" fontId="1" fillId="2" borderId="2" xfId="0" applyFont="1" applyFill="1" applyBorder="1"/>
    <xf numFmtId="0" fontId="1" fillId="3" borderId="0" xfId="0" applyFont="1" applyFill="1"/>
    <xf numFmtId="0" fontId="1" fillId="3" borderId="2" xfId="0" applyFont="1" applyFill="1" applyBorder="1"/>
    <xf numFmtId="0" fontId="1" fillId="0" borderId="0" xfId="0" applyFont="1" applyFill="1" applyBorder="1"/>
    <xf numFmtId="0" fontId="2" fillId="3" borderId="0" xfId="0" applyFont="1" applyFill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/>
    <xf numFmtId="22" fontId="1" fillId="0" borderId="0" xfId="0" applyNumberFormat="1" applyFont="1" applyFill="1"/>
    <xf numFmtId="0" fontId="11" fillId="0" borderId="0" xfId="0" applyFont="1"/>
    <xf numFmtId="14" fontId="0" fillId="4" borderId="0" xfId="0" applyNumberFormat="1" applyFill="1" applyAlignment="1">
      <alignment horizontal="left"/>
    </xf>
    <xf numFmtId="14" fontId="1" fillId="4" borderId="0" xfId="0" applyNumberFormat="1" applyFont="1" applyFill="1" applyAlignment="1">
      <alignment horizontal="left"/>
    </xf>
    <xf numFmtId="0" fontId="2" fillId="0" borderId="0" xfId="0" applyFont="1" applyFill="1" applyBorder="1"/>
    <xf numFmtId="0" fontId="0" fillId="5" borderId="0" xfId="0" applyFill="1"/>
    <xf numFmtId="0" fontId="1" fillId="5" borderId="0" xfId="0" applyFont="1" applyFill="1"/>
    <xf numFmtId="0" fontId="1" fillId="5" borderId="0" xfId="0" applyFont="1" applyFill="1" applyBorder="1"/>
    <xf numFmtId="0" fontId="0" fillId="6" borderId="0" xfId="0" applyFill="1" applyBorder="1"/>
    <xf numFmtId="0" fontId="1" fillId="6" borderId="0" xfId="0" applyFont="1" applyFill="1"/>
    <xf numFmtId="0" fontId="0" fillId="6" borderId="0" xfId="0" applyFill="1"/>
    <xf numFmtId="0" fontId="2" fillId="6" borderId="0" xfId="0" applyFont="1" applyFill="1"/>
    <xf numFmtId="0" fontId="0" fillId="6" borderId="0" xfId="0" applyFont="1" applyFill="1" applyBorder="1"/>
    <xf numFmtId="16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8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'Reference analysis'!$D$45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'Reference analysis'!$E$49:$J$49</c:f>
                <c:numCache>
                  <c:formatCode>General</c:formatCode>
                  <c:ptCount val="6"/>
                  <c:pt idx="0">
                    <c:v>0.29644946640271674</c:v>
                  </c:pt>
                  <c:pt idx="1">
                    <c:v>8.4465694903039068E-2</c:v>
                  </c:pt>
                  <c:pt idx="2">
                    <c:v>9.4487657216538123E-2</c:v>
                  </c:pt>
                  <c:pt idx="3">
                    <c:v>4.7956970316650888E-2</c:v>
                  </c:pt>
                  <c:pt idx="4">
                    <c:v>0.14117482255055516</c:v>
                  </c:pt>
                  <c:pt idx="5">
                    <c:v>4.4822083357259387E-2</c:v>
                  </c:pt>
                </c:numCache>
              </c:numRef>
            </c:plus>
          </c:errBars>
          <c:cat>
            <c:strRef>
              <c:f>'Reference analysis'!$E$44:$J$44</c:f>
              <c:strCache>
                <c:ptCount val="6"/>
                <c:pt idx="0">
                  <c:v>VCAM1</c:v>
                </c:pt>
                <c:pt idx="1">
                  <c:v>ICAM1</c:v>
                </c:pt>
                <c:pt idx="2">
                  <c:v>MCP1</c:v>
                </c:pt>
                <c:pt idx="3">
                  <c:v>P-sel</c:v>
                </c:pt>
                <c:pt idx="4">
                  <c:v>E-sel</c:v>
                </c:pt>
                <c:pt idx="5">
                  <c:v>NFKB1</c:v>
                </c:pt>
              </c:strCache>
            </c:strRef>
          </c:cat>
          <c:val>
            <c:numRef>
              <c:f>'Reference analysis'!$E$45:$J$45</c:f>
              <c:numCache>
                <c:formatCode>General</c:formatCode>
                <c:ptCount val="6"/>
                <c:pt idx="0">
                  <c:v>1.0304933653853172</c:v>
                </c:pt>
                <c:pt idx="1">
                  <c:v>1.0509652138490888</c:v>
                </c:pt>
                <c:pt idx="2">
                  <c:v>1.0033838080393709</c:v>
                </c:pt>
                <c:pt idx="3">
                  <c:v>1.0008609737765786</c:v>
                </c:pt>
                <c:pt idx="4">
                  <c:v>1.0080570892020415</c:v>
                </c:pt>
                <c:pt idx="5">
                  <c:v>1.0007596015926696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1-42D2-941C-2DAA03868230}"/>
            </c:ext>
          </c:extLst>
        </c:ser>
        <c:ser>
          <c:idx val="1"/>
          <c:order val="1"/>
          <c:tx>
            <c:strRef>
              <c:f>'Reference analysis'!$D$46</c:f>
              <c:strCache>
                <c:ptCount val="1"/>
                <c:pt idx="0">
                  <c:v>FD30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'Reference analysis'!$E$50:$J$50</c:f>
                <c:numCache>
                  <c:formatCode>General</c:formatCode>
                  <c:ptCount val="6"/>
                  <c:pt idx="0">
                    <c:v>0.27150794350074836</c:v>
                  </c:pt>
                  <c:pt idx="1">
                    <c:v>9.656493690827947E-2</c:v>
                  </c:pt>
                  <c:pt idx="2">
                    <c:v>6.0944866011852755E-2</c:v>
                  </c:pt>
                  <c:pt idx="3">
                    <c:v>0.13405414391692713</c:v>
                  </c:pt>
                  <c:pt idx="4">
                    <c:v>0.41650268278432162</c:v>
                  </c:pt>
                  <c:pt idx="5">
                    <c:v>0.15525915936059181</c:v>
                  </c:pt>
                </c:numCache>
              </c:numRef>
            </c:plus>
          </c:errBars>
          <c:cat>
            <c:strRef>
              <c:f>'Reference analysis'!$E$44:$J$44</c:f>
              <c:strCache>
                <c:ptCount val="6"/>
                <c:pt idx="0">
                  <c:v>VCAM1</c:v>
                </c:pt>
                <c:pt idx="1">
                  <c:v>ICAM1</c:v>
                </c:pt>
                <c:pt idx="2">
                  <c:v>MCP1</c:v>
                </c:pt>
                <c:pt idx="3">
                  <c:v>P-sel</c:v>
                </c:pt>
                <c:pt idx="4">
                  <c:v>E-sel</c:v>
                </c:pt>
                <c:pt idx="5">
                  <c:v>NFKB1</c:v>
                </c:pt>
              </c:strCache>
            </c:strRef>
          </c:cat>
          <c:val>
            <c:numRef>
              <c:f>'Reference analysis'!$E$46:$J$46</c:f>
              <c:numCache>
                <c:formatCode>General</c:formatCode>
                <c:ptCount val="6"/>
                <c:pt idx="0">
                  <c:v>0.83881818674034359</c:v>
                </c:pt>
                <c:pt idx="1">
                  <c:v>0.80745548180900473</c:v>
                </c:pt>
                <c:pt idx="2">
                  <c:v>0.57021281328357576</c:v>
                </c:pt>
                <c:pt idx="3">
                  <c:v>1.2979702427328881</c:v>
                </c:pt>
                <c:pt idx="4">
                  <c:v>0.76274046444719412</c:v>
                </c:pt>
                <c:pt idx="5">
                  <c:v>0.94982108628010076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D1-42D2-941C-2DAA03868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621855"/>
        <c:axId val="1"/>
      </c:barChart>
      <c:catAx>
        <c:axId val="4936218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362185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896709680762372"/>
          <c:y val="0.41204631214451914"/>
          <c:w val="0.12577290323075907"/>
          <c:h val="0.14642968117532498"/>
        </c:manualLayout>
      </c:layout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80686337447446"/>
          <c:y val="0.25178886469345946"/>
          <c:w val="0.46569580184674175"/>
          <c:h val="0.642194212833225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'Reference analysis'!$D$45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'Reference analysis'!$F$49:$G$49</c:f>
                <c:numCache>
                  <c:formatCode>General</c:formatCode>
                  <c:ptCount val="2"/>
                  <c:pt idx="0">
                    <c:v>8.4465694903039068E-2</c:v>
                  </c:pt>
                  <c:pt idx="1">
                    <c:v>9.4487657216538123E-2</c:v>
                  </c:pt>
                </c:numCache>
              </c:numRef>
            </c:plus>
          </c:errBars>
          <c:cat>
            <c:strRef>
              <c:f>'Reference analysis'!$F$44:$G$44</c:f>
              <c:strCache>
                <c:ptCount val="2"/>
                <c:pt idx="0">
                  <c:v>ICAM1</c:v>
                </c:pt>
                <c:pt idx="1">
                  <c:v>MCP1</c:v>
                </c:pt>
              </c:strCache>
            </c:strRef>
          </c:cat>
          <c:val>
            <c:numRef>
              <c:f>'Reference analysis'!$F$45:$G$45</c:f>
              <c:numCache>
                <c:formatCode>General</c:formatCode>
                <c:ptCount val="2"/>
                <c:pt idx="0">
                  <c:v>1.0509652138490888</c:v>
                </c:pt>
                <c:pt idx="1">
                  <c:v>1.0033838080393709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40-4E7B-BDE0-B7FE9D486028}"/>
            </c:ext>
          </c:extLst>
        </c:ser>
        <c:ser>
          <c:idx val="1"/>
          <c:order val="1"/>
          <c:tx>
            <c:strRef>
              <c:f>'Reference analysis'!$D$46</c:f>
              <c:strCache>
                <c:ptCount val="1"/>
                <c:pt idx="0">
                  <c:v>FD30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'Reference analysis'!$F$50:$G$50</c:f>
                <c:numCache>
                  <c:formatCode>General</c:formatCode>
                  <c:ptCount val="2"/>
                  <c:pt idx="0">
                    <c:v>9.656493690827947E-2</c:v>
                  </c:pt>
                  <c:pt idx="1">
                    <c:v>6.0944866011852755E-2</c:v>
                  </c:pt>
                </c:numCache>
              </c:numRef>
            </c:plus>
            <c:spPr>
              <a:solidFill>
                <a:schemeClr val="bg1">
                  <a:lumMod val="65000"/>
                </a:schemeClr>
              </a:solidFill>
              <a:ln w="28575">
                <a:solidFill>
                  <a:sysClr val="windowText" lastClr="000000"/>
                </a:solidFill>
              </a:ln>
            </c:spPr>
          </c:errBars>
          <c:cat>
            <c:strRef>
              <c:f>'Reference analysis'!$F$44:$G$44</c:f>
              <c:strCache>
                <c:ptCount val="2"/>
                <c:pt idx="0">
                  <c:v>ICAM1</c:v>
                </c:pt>
                <c:pt idx="1">
                  <c:v>MCP1</c:v>
                </c:pt>
              </c:strCache>
            </c:strRef>
          </c:cat>
          <c:val>
            <c:numRef>
              <c:f>'Reference analysis'!$F$46:$G$46</c:f>
              <c:numCache>
                <c:formatCode>General</c:formatCode>
                <c:ptCount val="2"/>
                <c:pt idx="0">
                  <c:v>0.80745548180900473</c:v>
                </c:pt>
                <c:pt idx="1">
                  <c:v>0.57021281328357576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40-4E7B-BDE0-B7FE9D486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630015"/>
        <c:axId val="1"/>
      </c:barChart>
      <c:catAx>
        <c:axId val="493630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857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2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Gene Expression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2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(Relative Fold Change)</a:t>
                </a:r>
              </a:p>
            </c:rich>
          </c:tx>
          <c:layout>
            <c:manualLayout>
              <c:xMode val="edge"/>
              <c:yMode val="edge"/>
              <c:x val="9.9822965167328769E-3"/>
              <c:y val="0.18701007404583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363001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9101044746336437"/>
          <c:y val="0.15006848932779432"/>
          <c:w val="0.59398087533768795"/>
          <c:h val="0.13601952436944761"/>
        </c:manualLayout>
      </c:layout>
      <c:overlay val="0"/>
      <c:txPr>
        <a:bodyPr/>
        <a:lstStyle/>
        <a:p>
          <a:pPr>
            <a:defRPr sz="1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PSMC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3'!$G$31,'analysis 3'!$J$31,'analysis 3'!$M$31,'analysis 3'!$Q$31,'analysis 3'!$U$31,'analysis 3'!$X$31)</c:f>
                <c:numCache>
                  <c:formatCode>General</c:formatCode>
                  <c:ptCount val="6"/>
                  <c:pt idx="0">
                    <c:v>1.0014832664819693</c:v>
                  </c:pt>
                  <c:pt idx="1">
                    <c:v>0.5006563104858488</c:v>
                  </c:pt>
                  <c:pt idx="2">
                    <c:v>0.22368514123666311</c:v>
                  </c:pt>
                  <c:pt idx="3">
                    <c:v>1.298288971536794</c:v>
                  </c:pt>
                  <c:pt idx="4">
                    <c:v>0.38972372905444197</c:v>
                  </c:pt>
                  <c:pt idx="5">
                    <c:v>1.0226831126319298</c:v>
                  </c:pt>
                </c:numCache>
              </c:numRef>
            </c:plus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errBars>
          <c:val>
            <c:numRef>
              <c:f>('analysis 3'!$G$30,'analysis 3'!$J$30,'analysis 3'!$M$30,'analysis 3'!$Q$30,'analysis 3'!$U$30,'analysis 3'!$X$30)</c:f>
              <c:numCache>
                <c:formatCode>General</c:formatCode>
                <c:ptCount val="6"/>
                <c:pt idx="0">
                  <c:v>14.206502763859827</c:v>
                </c:pt>
                <c:pt idx="1">
                  <c:v>1.5042668285178398</c:v>
                </c:pt>
                <c:pt idx="2">
                  <c:v>0.27692344470393887</c:v>
                </c:pt>
                <c:pt idx="3">
                  <c:v>2.5263501705929032</c:v>
                </c:pt>
                <c:pt idx="4">
                  <c:v>1.4393467910729054</c:v>
                </c:pt>
                <c:pt idx="5">
                  <c:v>1.9484807880587838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E-4E55-ACF2-26099EB2492F}"/>
            </c:ext>
          </c:extLst>
        </c:ser>
        <c:ser>
          <c:idx val="1"/>
          <c:order val="1"/>
          <c:tx>
            <c:v>hSMC</c:v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3'!$H$31,'analysis 3'!$K$31,'analysis 3'!$N$31,'analysis 3'!$R$31,'analysis 3'!$V$31,'analysis 3'!$Y$31)</c:f>
                <c:numCache>
                  <c:formatCode>General</c:formatCode>
                  <c:ptCount val="6"/>
                  <c:pt idx="0">
                    <c:v>13.879970107546336</c:v>
                  </c:pt>
                  <c:pt idx="1">
                    <c:v>2.1182726051025331</c:v>
                  </c:pt>
                  <c:pt idx="2">
                    <c:v>0</c:v>
                  </c:pt>
                  <c:pt idx="3">
                    <c:v>0.87583091477913655</c:v>
                  </c:pt>
                  <c:pt idx="4">
                    <c:v>1.3587312552786222</c:v>
                  </c:pt>
                  <c:pt idx="5">
                    <c:v>1.7510228051227241</c:v>
                  </c:pt>
                </c:numCache>
              </c:numRef>
            </c:plus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errBars>
          <c:val>
            <c:numRef>
              <c:f>('analysis 3'!$H$30,'analysis 3'!$K$30,'analysis 3'!$N$30,'analysis 3'!$R$30,'analysis 3'!$V$30,'analysis 3'!$Y$30)</c:f>
              <c:numCache>
                <c:formatCode>General</c:formatCode>
                <c:ptCount val="6"/>
                <c:pt idx="0">
                  <c:v>6.8002524172406167</c:v>
                </c:pt>
                <c:pt idx="1">
                  <c:v>-0.40332910000000038</c:v>
                </c:pt>
                <c:pt idx="2">
                  <c:v>1.0766352344672032</c:v>
                </c:pt>
                <c:pt idx="3">
                  <c:v>1.4567935710416835</c:v>
                </c:pt>
                <c:pt idx="4">
                  <c:v>1.5107226089583168</c:v>
                </c:pt>
                <c:pt idx="5">
                  <c:v>1.5747268048639382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E-4E55-ACF2-26099EB2492F}"/>
            </c:ext>
          </c:extLst>
        </c:ser>
        <c:ser>
          <c:idx val="2"/>
          <c:order val="2"/>
          <c:tx>
            <c:v>Bladder</c:v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val>
            <c:numRef>
              <c:f>('analysis 3'!$F$30,'analysis 3'!$I$30,'analysis 3'!$L$30,'analysis 3'!$P$30,'analysis 3'!$T$31,'analysis 3'!$W$30)</c:f>
              <c:numCache>
                <c:formatCode>General</c:formatCode>
                <c:ptCount val="6"/>
                <c:pt idx="0">
                  <c:v>0.12009444288041241</c:v>
                </c:pt>
                <c:pt idx="1">
                  <c:v>2.1812803271324115E-2</c:v>
                </c:pt>
                <c:pt idx="2">
                  <c:v>0.23655439985616541</c:v>
                </c:pt>
                <c:pt idx="3">
                  <c:v>5.0291340203149177</c:v>
                </c:pt>
                <c:pt idx="5">
                  <c:v>0.80771497932475145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E-4E55-ACF2-26099EB24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638175"/>
        <c:axId val="1"/>
      </c:barChart>
      <c:catAx>
        <c:axId val="49363817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36381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10486455076344"/>
          <c:y val="0.17463981389925776"/>
          <c:w val="0.25456945152891103"/>
          <c:h val="0.196103925104753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80686337447446"/>
          <c:y val="0.25178886469345946"/>
          <c:w val="0.46569580184674175"/>
          <c:h val="0.642194212833225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'Reference analysis'!$D$45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'Reference analysis'!$F$49:$G$49</c:f>
                <c:numCache>
                  <c:formatCode>General</c:formatCode>
                  <c:ptCount val="2"/>
                  <c:pt idx="0">
                    <c:v>8.4465694903039068E-2</c:v>
                  </c:pt>
                  <c:pt idx="1">
                    <c:v>9.4487657216538123E-2</c:v>
                  </c:pt>
                </c:numCache>
              </c:numRef>
            </c:plus>
          </c:errBars>
          <c:cat>
            <c:strRef>
              <c:f>'Reference analysis'!$F$44:$G$44</c:f>
              <c:strCache>
                <c:ptCount val="2"/>
                <c:pt idx="0">
                  <c:v>ICAM1</c:v>
                </c:pt>
                <c:pt idx="1">
                  <c:v>MCP1</c:v>
                </c:pt>
              </c:strCache>
            </c:strRef>
          </c:cat>
          <c:val>
            <c:numRef>
              <c:f>'Reference analysis'!$F$45:$G$45</c:f>
              <c:numCache>
                <c:formatCode>General</c:formatCode>
                <c:ptCount val="2"/>
                <c:pt idx="0">
                  <c:v>1.0509652138490888</c:v>
                </c:pt>
                <c:pt idx="1">
                  <c:v>1.0033838080393709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D-49CB-9B19-CD3FC3156009}"/>
            </c:ext>
          </c:extLst>
        </c:ser>
        <c:ser>
          <c:idx val="1"/>
          <c:order val="1"/>
          <c:tx>
            <c:strRef>
              <c:f>'Reference analysis'!$D$46</c:f>
              <c:strCache>
                <c:ptCount val="1"/>
                <c:pt idx="0">
                  <c:v>FD30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'Reference analysis'!$F$50:$G$50</c:f>
                <c:numCache>
                  <c:formatCode>General</c:formatCode>
                  <c:ptCount val="2"/>
                  <c:pt idx="0">
                    <c:v>9.656493690827947E-2</c:v>
                  </c:pt>
                  <c:pt idx="1">
                    <c:v>6.0944866011852755E-2</c:v>
                  </c:pt>
                </c:numCache>
              </c:numRef>
            </c:plus>
            <c:spPr>
              <a:solidFill>
                <a:schemeClr val="bg1">
                  <a:lumMod val="65000"/>
                </a:schemeClr>
              </a:solidFill>
              <a:ln w="28575">
                <a:solidFill>
                  <a:sysClr val="windowText" lastClr="000000"/>
                </a:solidFill>
              </a:ln>
            </c:spPr>
          </c:errBars>
          <c:cat>
            <c:strRef>
              <c:f>'Reference analysis'!$F$44:$G$44</c:f>
              <c:strCache>
                <c:ptCount val="2"/>
                <c:pt idx="0">
                  <c:v>ICAM1</c:v>
                </c:pt>
                <c:pt idx="1">
                  <c:v>MCP1</c:v>
                </c:pt>
              </c:strCache>
            </c:strRef>
          </c:cat>
          <c:val>
            <c:numRef>
              <c:f>'Reference analysis'!$F$46:$G$46</c:f>
              <c:numCache>
                <c:formatCode>General</c:formatCode>
                <c:ptCount val="2"/>
                <c:pt idx="0">
                  <c:v>0.80745548180900473</c:v>
                </c:pt>
                <c:pt idx="1">
                  <c:v>0.57021281328357576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D-49CB-9B19-CD3FC3156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7215295"/>
        <c:axId val="1"/>
      </c:barChart>
      <c:catAx>
        <c:axId val="5272152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857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2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Gene Expression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2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(Relative Fold Change)</a:t>
                </a:r>
              </a:p>
            </c:rich>
          </c:tx>
          <c:layout>
            <c:manualLayout>
              <c:xMode val="edge"/>
              <c:yMode val="edge"/>
              <c:x val="9.9822965167328769E-3"/>
              <c:y val="0.187009924990104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21529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9409126113212832"/>
          <c:y val="0.15326143590923674"/>
          <c:w val="0.59151622440267682"/>
          <c:h val="0.14112823889975551"/>
        </c:manualLayout>
      </c:layout>
      <c:overlay val="0"/>
      <c:txPr>
        <a:bodyPr/>
        <a:lstStyle/>
        <a:p>
          <a:pPr>
            <a:defRPr sz="1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10870516185475"/>
          <c:y val="5.0925925925925923E-2"/>
          <c:w val="0.63327580927384075"/>
          <c:h val="0.83796296296296291"/>
        </c:manualLayout>
      </c:layout>
      <c:barChart>
        <c:barDir val="col"/>
        <c:grouping val="clustered"/>
        <c:varyColors val="0"/>
        <c:ser>
          <c:idx val="0"/>
          <c:order val="0"/>
          <c:tx>
            <c:v>hELN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'analysis 1'!$E$49:$E$50</c:f>
                <c:numCache>
                  <c:formatCode>General</c:formatCode>
                  <c:ptCount val="2"/>
                  <c:pt idx="0">
                    <c:v>0.20637946420961026</c:v>
                  </c:pt>
                  <c:pt idx="1">
                    <c:v>2.4858763158768556E-2</c:v>
                  </c:pt>
                </c:numCache>
              </c:numRef>
            </c:plus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hACTA2</c:v>
              </c:pt>
            </c:strLit>
          </c:cat>
          <c:val>
            <c:numRef>
              <c:f>'analysis 1'!$C$40:$D$40</c:f>
              <c:numCache>
                <c:formatCode>General</c:formatCode>
                <c:ptCount val="2"/>
                <c:pt idx="0">
                  <c:v>1.0138747142878703</c:v>
                </c:pt>
                <c:pt idx="1">
                  <c:v>2.0818253245954096E-2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AA-4443-A394-495C0334722F}"/>
            </c:ext>
          </c:extLst>
        </c:ser>
        <c:ser>
          <c:idx val="1"/>
          <c:order val="1"/>
          <c:tx>
            <c:v>hACTA2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'analysis 1'!$F$49:$F$50</c:f>
                <c:numCache>
                  <c:formatCode>General</c:formatCode>
                  <c:ptCount val="2"/>
                  <c:pt idx="0">
                    <c:v>2.0483680727649734E-3</c:v>
                  </c:pt>
                  <c:pt idx="1">
                    <c:v>1.6314824004091535</c:v>
                  </c:pt>
                </c:numCache>
              </c:numRef>
            </c:plus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hACTA2</c:v>
              </c:pt>
            </c:strLit>
          </c:cat>
          <c:val>
            <c:numRef>
              <c:f>'analysis 1'!$H$40:$I$40</c:f>
              <c:numCache>
                <c:formatCode>General</c:formatCode>
                <c:ptCount val="2"/>
                <c:pt idx="0">
                  <c:v>2.1461143330761243E-2</c:v>
                </c:pt>
                <c:pt idx="1">
                  <c:v>1.5068492433635521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AA-4443-A394-495C03347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7225855"/>
        <c:axId val="1"/>
      </c:barChart>
      <c:catAx>
        <c:axId val="5272258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Gene Expression </a:t>
                </a:r>
                <a:endParaRPr lang="en-US" sz="16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6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(Relative Fold Change)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722585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356008275432874"/>
          <c:y val="0.42028678820512805"/>
          <c:w val="0.21659334483875034"/>
          <c:h val="0.251716477488708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66426071741028"/>
          <c:y val="0.17171296296296296"/>
          <c:w val="0.76878018372703405"/>
          <c:h val="0.77736111111111106"/>
        </c:manualLayout>
      </c:layout>
      <c:barChart>
        <c:barDir val="col"/>
        <c:grouping val="clustered"/>
        <c:varyColors val="0"/>
        <c:ser>
          <c:idx val="0"/>
          <c:order val="0"/>
          <c:tx>
            <c:v>hTAGLN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'analysis 2'!$C$40:$D$40</c:f>
                <c:numCache>
                  <c:formatCode>General</c:formatCode>
                  <c:ptCount val="2"/>
                  <c:pt idx="0">
                    <c:v>0.31206121515282081</c:v>
                  </c:pt>
                  <c:pt idx="1">
                    <c:v>0.20569036464847398</c:v>
                  </c:pt>
                </c:numCache>
              </c:numRef>
            </c:plus>
            <c:minus>
              <c:numRef>
                <c:f>'analysis 2'!$C$40:$D$40</c:f>
                <c:numCache>
                  <c:formatCode>General</c:formatCode>
                  <c:ptCount val="2"/>
                  <c:pt idx="0">
                    <c:v>0.31206121515282081</c:v>
                  </c:pt>
                  <c:pt idx="1">
                    <c:v>0.20569036464847398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'analysis 2'!$C$39:$D$39</c:f>
              <c:numCache>
                <c:formatCode>General</c:formatCode>
                <c:ptCount val="2"/>
                <c:pt idx="0">
                  <c:v>1.169850728687946</c:v>
                </c:pt>
                <c:pt idx="1">
                  <c:v>1.0105217776251094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8-4E74-8AE9-EA7BD98E15B7}"/>
            </c:ext>
          </c:extLst>
        </c:ser>
        <c:ser>
          <c:idx val="1"/>
          <c:order val="1"/>
          <c:tx>
            <c:v>hCNN1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'analysis 2'!$I$40:$J$40</c:f>
                <c:numCache>
                  <c:formatCode>General</c:formatCode>
                  <c:ptCount val="2"/>
                  <c:pt idx="0">
                    <c:v>0.59094124946107496</c:v>
                  </c:pt>
                  <c:pt idx="1">
                    <c:v>1.8708232124636265E-3</c:v>
                  </c:pt>
                </c:numCache>
              </c:numRef>
            </c:plus>
            <c:minus>
              <c:numRef>
                <c:f>'analysis 2'!$I$40:$J$40</c:f>
                <c:numCache>
                  <c:formatCode>General</c:formatCode>
                  <c:ptCount val="2"/>
                  <c:pt idx="0">
                    <c:v>0.59094124946107496</c:v>
                  </c:pt>
                  <c:pt idx="1">
                    <c:v>1.8708232124636265E-3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'analysis 2'!$I$39:$J$39</c:f>
              <c:numCache>
                <c:formatCode>General</c:formatCode>
                <c:ptCount val="2"/>
                <c:pt idx="0">
                  <c:v>1.8007290067879183</c:v>
                </c:pt>
                <c:pt idx="1">
                  <c:v>1.0000008749944902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D8-4E74-8AE9-EA7BD98E1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7219135"/>
        <c:axId val="1"/>
      </c:barChart>
      <c:catAx>
        <c:axId val="527219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Gene Expression </a:t>
                </a:r>
                <a:endParaRPr lang="en-US" sz="14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(Relative Fold Change)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2721913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606814556244873"/>
          <c:y val="3.3030668991730933E-2"/>
          <c:w val="0.33288965488383887"/>
          <c:h val="8.770212111597523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43537498939778"/>
          <c:y val="5.0925925925925923E-2"/>
          <c:w val="0.77300897726211859"/>
          <c:h val="0.8657407407407407"/>
        </c:manualLayout>
      </c:layout>
      <c:barChart>
        <c:barDir val="col"/>
        <c:grouping val="clustered"/>
        <c:varyColors val="0"/>
        <c:ser>
          <c:idx val="0"/>
          <c:order val="0"/>
          <c:tx>
            <c:v>hELN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3AE6-4F93-B73C-14151DFEC4E4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E6-4F93-B73C-14151DFEC4E4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AE6-4F93-B73C-14151DFEC4E4}"/>
              </c:ext>
            </c:extLst>
          </c:dPt>
          <c:errBars>
            <c:errBarType val="both"/>
            <c:errValType val="cust"/>
            <c:noEndCap val="0"/>
            <c:plus>
              <c:numRef>
                <c:f>'analysis 4'!$A$36:$C$36</c:f>
                <c:numCache>
                  <c:formatCode>General</c:formatCode>
                  <c:ptCount val="3"/>
                  <c:pt idx="0">
                    <c:v>8.7372533497492793</c:v>
                  </c:pt>
                  <c:pt idx="1">
                    <c:v>0.56227453545883432</c:v>
                  </c:pt>
                  <c:pt idx="2">
                    <c:v>0</c:v>
                  </c:pt>
                </c:numCache>
              </c:numRef>
            </c:plus>
            <c:minus>
              <c:numRef>
                <c:f>'analysis 4'!$A$36:$C$36</c:f>
                <c:numCache>
                  <c:formatCode>General</c:formatCode>
                  <c:ptCount val="3"/>
                  <c:pt idx="0">
                    <c:v>8.7372533497492793</c:v>
                  </c:pt>
                  <c:pt idx="1">
                    <c:v>0.56227453545883432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'analysis 4'!$A$35:$C$35</c:f>
              <c:numCache>
                <c:formatCode>General</c:formatCode>
                <c:ptCount val="3"/>
                <c:pt idx="0">
                  <c:v>31.794682392180047</c:v>
                </c:pt>
                <c:pt idx="1">
                  <c:v>1.0962809011278354</c:v>
                </c:pt>
                <c:pt idx="2">
                  <c:v>1.072398916397501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E6-4F93-B73C-14151DFEC4E4}"/>
            </c:ext>
          </c:extLst>
        </c:ser>
        <c:ser>
          <c:idx val="1"/>
          <c:order val="1"/>
          <c:tx>
            <c:v>hTAGLN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'analysis 4'!$E$36:$G$36</c:f>
                <c:numCache>
                  <c:formatCode>General</c:formatCode>
                  <c:ptCount val="3"/>
                  <c:pt idx="0">
                    <c:v>0.1966421122109934</c:v>
                  </c:pt>
                  <c:pt idx="1">
                    <c:v>0.41082370599307833</c:v>
                  </c:pt>
                  <c:pt idx="2">
                    <c:v>0</c:v>
                  </c:pt>
                </c:numCache>
              </c:numRef>
            </c:plus>
            <c:minus>
              <c:numRef>
                <c:f>'analysis 4'!$E$36:$G$36</c:f>
                <c:numCache>
                  <c:formatCode>General</c:formatCode>
                  <c:ptCount val="3"/>
                  <c:pt idx="0">
                    <c:v>0.1966421122109934</c:v>
                  </c:pt>
                  <c:pt idx="1">
                    <c:v>0.41082370599307833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'analysis 4'!$E$35:$G$35</c:f>
              <c:numCache>
                <c:formatCode>General</c:formatCode>
                <c:ptCount val="3"/>
                <c:pt idx="0">
                  <c:v>2.0572559420203418</c:v>
                </c:pt>
                <c:pt idx="1">
                  <c:v>1.0591642464065048</c:v>
                </c:pt>
                <c:pt idx="2">
                  <c:v>2.1691126809469776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E6-4F93-B73C-14151DFE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635295"/>
        <c:axId val="1"/>
      </c:barChart>
      <c:catAx>
        <c:axId val="49363529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Gene Expression (Relative Fold Change)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363529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95655347608669"/>
          <c:y val="6.264437222569659E-2"/>
          <c:w val="0.15070707864408281"/>
          <c:h val="0.22438075142658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TAGLN/SM22</a:t>
            </a:r>
          </a:p>
        </c:rich>
      </c:tx>
      <c:layout>
        <c:manualLayout>
          <c:xMode val="edge"/>
          <c:yMode val="edge"/>
          <c:x val="0.30697473901735134"/>
          <c:y val="8.060464113373930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'analysis 4'!$E$36:$F$36</c:f>
                <c:numCache>
                  <c:formatCode>General</c:formatCode>
                  <c:ptCount val="2"/>
                  <c:pt idx="0">
                    <c:v>0.1966421122109934</c:v>
                  </c:pt>
                  <c:pt idx="1">
                    <c:v>0.41082370599307833</c:v>
                  </c:pt>
                </c:numCache>
              </c:numRef>
            </c:plus>
            <c:minus>
              <c:numRef>
                <c:f>'analysis 4'!$E$36:$F$36</c:f>
                <c:numCache>
                  <c:formatCode>General</c:formatCode>
                  <c:ptCount val="2"/>
                  <c:pt idx="0">
                    <c:v>0.1966421122109934</c:v>
                  </c:pt>
                  <c:pt idx="1">
                    <c:v>0.41082370599307833</c:v>
                  </c:pt>
                </c:numCache>
              </c:numRef>
            </c:minus>
            <c:spPr>
              <a:ln w="38100"/>
            </c:spPr>
          </c:errBars>
          <c:cat>
            <c:strRef>
              <c:f>'analysis 4'!$E$34:$F$34</c:f>
              <c:strCache>
                <c:ptCount val="2"/>
                <c:pt idx="0">
                  <c:v>iPSC-SMP</c:v>
                </c:pt>
                <c:pt idx="1">
                  <c:v>Primary SMC</c:v>
                </c:pt>
              </c:strCache>
            </c:strRef>
          </c:cat>
          <c:val>
            <c:numRef>
              <c:f>'analysis 4'!$E$35:$F$35</c:f>
              <c:numCache>
                <c:formatCode>General</c:formatCode>
                <c:ptCount val="2"/>
                <c:pt idx="0">
                  <c:v>2.0572559420203418</c:v>
                </c:pt>
                <c:pt idx="1">
                  <c:v>1.0591642464065048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5-4B1A-9B23-44C267B5F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630975"/>
        <c:axId val="1"/>
      </c:barChart>
      <c:catAx>
        <c:axId val="4936309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85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Normalized Relative Fold Change</a:t>
                </a:r>
              </a:p>
            </c:rich>
          </c:tx>
          <c:layout>
            <c:manualLayout>
              <c:xMode val="edge"/>
              <c:yMode val="edge"/>
              <c:x val="1.9300720894051139E-2"/>
              <c:y val="9.8539254831106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285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363097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ELN</a:t>
            </a:r>
          </a:p>
        </c:rich>
      </c:tx>
      <c:layout>
        <c:manualLayout>
          <c:xMode val="edge"/>
          <c:yMode val="edge"/>
          <c:x val="0.31602451277300742"/>
          <c:y val="7.305058458601765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'analysis 4'!$A$36:$B$36</c:f>
                <c:numCache>
                  <c:formatCode>General</c:formatCode>
                  <c:ptCount val="2"/>
                  <c:pt idx="0">
                    <c:v>8.7372533497492793</c:v>
                  </c:pt>
                  <c:pt idx="1">
                    <c:v>0.56227453545883432</c:v>
                  </c:pt>
                </c:numCache>
              </c:numRef>
            </c:plus>
            <c:spPr>
              <a:solidFill>
                <a:schemeClr val="tx1"/>
              </a:solidFill>
              <a:ln>
                <a:noFill/>
              </a:ln>
              <a:effectLst/>
            </c:spPr>
          </c:errBars>
          <c:cat>
            <c:strRef>
              <c:f>'analysis 4'!$A$34:$B$34</c:f>
              <c:strCache>
                <c:ptCount val="2"/>
                <c:pt idx="0">
                  <c:v>pSMP</c:v>
                </c:pt>
                <c:pt idx="1">
                  <c:v>hSMC</c:v>
                </c:pt>
              </c:strCache>
            </c:strRef>
          </c:cat>
          <c:val>
            <c:numRef>
              <c:f>'analysis 4'!$A$35:$B$35</c:f>
              <c:numCache>
                <c:formatCode>General</c:formatCode>
                <c:ptCount val="2"/>
                <c:pt idx="0">
                  <c:v>31.794682392180047</c:v>
                </c:pt>
                <c:pt idx="1">
                  <c:v>1.0962809011278354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D-4639-BFCE-2D07B49D6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622815"/>
        <c:axId val="1"/>
      </c:barChart>
      <c:catAx>
        <c:axId val="49362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85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Normalized Relative Fold Change</a:t>
                </a:r>
              </a:p>
            </c:rich>
          </c:tx>
          <c:layout>
            <c:manualLayout>
              <c:xMode val="edge"/>
              <c:yMode val="edge"/>
              <c:x val="1.9300720894051139E-2"/>
              <c:y val="9.85391314722023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285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362281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86</xdr:row>
      <xdr:rowOff>136525</xdr:rowOff>
    </xdr:from>
    <xdr:to>
      <xdr:col>8</xdr:col>
      <xdr:colOff>111125</xdr:colOff>
      <xdr:row>103</xdr:row>
      <xdr:rowOff>127000</xdr:rowOff>
    </xdr:to>
    <xdr:graphicFrame macro="">
      <xdr:nvGraphicFramePr>
        <xdr:cNvPr id="4432" name="Chart 1">
          <a:extLst>
            <a:ext uri="{FF2B5EF4-FFF2-40B4-BE49-F238E27FC236}">
              <a16:creationId xmlns:a16="http://schemas.microsoft.com/office/drawing/2014/main" id="{BC8E71D1-B3DC-BBEA-7689-BB60B0DB1A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279400</xdr:colOff>
      <xdr:row>38</xdr:row>
      <xdr:rowOff>9525</xdr:rowOff>
    </xdr:from>
    <xdr:to>
      <xdr:col>22</xdr:col>
      <xdr:colOff>479425</xdr:colOff>
      <xdr:row>68</xdr:row>
      <xdr:rowOff>28575</xdr:rowOff>
    </xdr:to>
    <xdr:graphicFrame macro="">
      <xdr:nvGraphicFramePr>
        <xdr:cNvPr id="4433" name="Chart 2">
          <a:extLst>
            <a:ext uri="{FF2B5EF4-FFF2-40B4-BE49-F238E27FC236}">
              <a16:creationId xmlns:a16="http://schemas.microsoft.com/office/drawing/2014/main" id="{5DC7DA23-0D21-D725-C2B5-BBABA8356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0.38785</cdr:x>
      <cdr:y>0.31272</cdr:y>
    </cdr:from>
    <cdr:to>
      <cdr:x>0.44599</cdr:x>
      <cdr:y>0.36896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576" y="1525500"/>
          <a:ext cx="298321" cy="26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>
              <a:latin typeface="Arial" pitchFamily="34" charset="0"/>
              <a:cs typeface="Arial" pitchFamily="34" charset="0"/>
            </a:rPr>
            <a:t>*</a:t>
          </a:r>
        </a:p>
      </cdr:txBody>
    </cdr:sp>
  </cdr:relSizeAnchor>
  <cdr:relSizeAnchor xmlns:cdr="http://schemas.openxmlformats.org/drawingml/2006/chartDrawing">
    <cdr:from>
      <cdr:x>0.61609</cdr:x>
      <cdr:y>0.42399</cdr:y>
    </cdr:from>
    <cdr:to>
      <cdr:x>0.67399</cdr:x>
      <cdr:y>0.47799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39237" y="2060128"/>
          <a:ext cx="298321" cy="265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>
              <a:latin typeface="Arial" pitchFamily="34" charset="0"/>
              <a:cs typeface="Arial" pitchFamily="34" charset="0"/>
            </a:rPr>
            <a:t> 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98425</xdr:colOff>
      <xdr:row>46</xdr:row>
      <xdr:rowOff>47625</xdr:rowOff>
    </xdr:from>
    <xdr:to>
      <xdr:col>13</xdr:col>
      <xdr:colOff>60325</xdr:colOff>
      <xdr:row>66</xdr:row>
      <xdr:rowOff>0</xdr:rowOff>
    </xdr:to>
    <xdr:graphicFrame macro="">
      <xdr:nvGraphicFramePr>
        <xdr:cNvPr id="317720" name="Chart 2">
          <a:extLst>
            <a:ext uri="{FF2B5EF4-FFF2-40B4-BE49-F238E27FC236}">
              <a16:creationId xmlns:a16="http://schemas.microsoft.com/office/drawing/2014/main" id="{9EF9DB65-0E15-BDA1-1720-7DB2EE299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736600</xdr:colOff>
      <xdr:row>62</xdr:row>
      <xdr:rowOff>133350</xdr:rowOff>
    </xdr:from>
    <xdr:to>
      <xdr:col>6</xdr:col>
      <xdr:colOff>658812</xdr:colOff>
      <xdr:row>64</xdr:row>
      <xdr:rowOff>38285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6123651-66F1-5E8A-C894-9DAA10A268F8}"/>
            </a:ext>
          </a:extLst>
        </xdr:cNvPr>
        <xdr:cNvSpPr txBox="1"/>
      </xdr:nvSpPr>
      <xdr:spPr>
        <a:xfrm>
          <a:off x="4889500" y="10388600"/>
          <a:ext cx="74930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Col1A</a:t>
          </a:r>
        </a:p>
      </xdr:txBody>
    </xdr:sp>
    <xdr:clientData/>
  </xdr:twoCellAnchor>
  <xdr:twoCellAnchor>
    <xdr:from>
      <xdr:col>7</xdr:col>
      <xdr:colOff>242888</xdr:colOff>
      <xdr:row>63</xdr:row>
      <xdr:rowOff>25400</xdr:rowOff>
    </xdr:from>
    <xdr:to>
      <xdr:col>8</xdr:col>
      <xdr:colOff>58752</xdr:colOff>
      <xdr:row>64</xdr:row>
      <xdr:rowOff>92050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9B3243A-479A-64A5-0816-047E2CB38946}"/>
            </a:ext>
          </a:extLst>
        </xdr:cNvPr>
        <xdr:cNvSpPr txBox="1"/>
      </xdr:nvSpPr>
      <xdr:spPr>
        <a:xfrm>
          <a:off x="6032500" y="10439400"/>
          <a:ext cx="63500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hACTA2</a:t>
          </a:r>
        </a:p>
      </xdr:txBody>
    </xdr:sp>
    <xdr:clientData/>
  </xdr:twoCellAnchor>
  <xdr:twoCellAnchor>
    <xdr:from>
      <xdr:col>8</xdr:col>
      <xdr:colOff>438150</xdr:colOff>
      <xdr:row>63</xdr:row>
      <xdr:rowOff>12700</xdr:rowOff>
    </xdr:from>
    <xdr:to>
      <xdr:col>9</xdr:col>
      <xdr:colOff>327017</xdr:colOff>
      <xdr:row>64</xdr:row>
      <xdr:rowOff>53997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830AC9A-62A7-D0EF-F48F-68EF5AE09A44}"/>
            </a:ext>
          </a:extLst>
        </xdr:cNvPr>
        <xdr:cNvSpPr txBox="1"/>
      </xdr:nvSpPr>
      <xdr:spPr>
        <a:xfrm>
          <a:off x="7061200" y="10426700"/>
          <a:ext cx="711200" cy="203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hCNN1</a:t>
          </a:r>
        </a:p>
      </xdr:txBody>
    </xdr:sp>
    <xdr:clientData/>
  </xdr:twoCellAnchor>
  <xdr:twoCellAnchor>
    <xdr:from>
      <xdr:col>9</xdr:col>
      <xdr:colOff>617538</xdr:colOff>
      <xdr:row>63</xdr:row>
      <xdr:rowOff>38100</xdr:rowOff>
    </xdr:from>
    <xdr:to>
      <xdr:col>10</xdr:col>
      <xdr:colOff>468320</xdr:colOff>
      <xdr:row>64</xdr:row>
      <xdr:rowOff>92048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523ABA4-FB6D-616B-F6D3-04833DF5616E}"/>
            </a:ext>
          </a:extLst>
        </xdr:cNvPr>
        <xdr:cNvSpPr txBox="1"/>
      </xdr:nvSpPr>
      <xdr:spPr>
        <a:xfrm>
          <a:off x="8064500" y="10452100"/>
          <a:ext cx="673100" cy="215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hMYH11</a:t>
          </a:r>
        </a:p>
      </xdr:txBody>
    </xdr:sp>
    <xdr:clientData/>
  </xdr:twoCellAnchor>
  <xdr:twoCellAnchor>
    <xdr:from>
      <xdr:col>11</xdr:col>
      <xdr:colOff>0</xdr:colOff>
      <xdr:row>62</xdr:row>
      <xdr:rowOff>155575</xdr:rowOff>
    </xdr:from>
    <xdr:to>
      <xdr:col>12</xdr:col>
      <xdr:colOff>22220</xdr:colOff>
      <xdr:row>64</xdr:row>
      <xdr:rowOff>76206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DA0439F-3127-1BB1-03BA-E97F0B379F4E}"/>
            </a:ext>
          </a:extLst>
        </xdr:cNvPr>
        <xdr:cNvSpPr txBox="1"/>
      </xdr:nvSpPr>
      <xdr:spPr>
        <a:xfrm>
          <a:off x="9080500" y="10401300"/>
          <a:ext cx="850900" cy="25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hTAGLN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0.06528</cdr:x>
      <cdr:y>0.85074</cdr:y>
    </cdr:from>
    <cdr:to>
      <cdr:x>0.17917</cdr:x>
      <cdr:y>0.91085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0" y="2730500"/>
          <a:ext cx="83820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hELN</a:t>
          </a:r>
        </a:p>
      </cdr:txBody>
    </cdr:sp>
  </cdr:relSizeAnchor>
  <cdr:relSizeAnchor xmlns:cdr="http://schemas.openxmlformats.org/drawingml/2006/chartDrawing">
    <cdr:from>
      <cdr:x>0.21035</cdr:x>
      <cdr:y>0.86467</cdr:y>
    </cdr:from>
    <cdr:to>
      <cdr:x>0.30903</cdr:x>
      <cdr:y>0.92747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4800" y="2781300"/>
          <a:ext cx="7239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79375</xdr:colOff>
      <xdr:row>84</xdr:row>
      <xdr:rowOff>98425</xdr:rowOff>
    </xdr:from>
    <xdr:to>
      <xdr:col>25</xdr:col>
      <xdr:colOff>279400</xdr:colOff>
      <xdr:row>114</xdr:row>
      <xdr:rowOff>117475</xdr:rowOff>
    </xdr:to>
    <xdr:graphicFrame macro="">
      <xdr:nvGraphicFramePr>
        <xdr:cNvPr id="107929" name="Chart 2">
          <a:extLst>
            <a:ext uri="{FF2B5EF4-FFF2-40B4-BE49-F238E27FC236}">
              <a16:creationId xmlns:a16="http://schemas.microsoft.com/office/drawing/2014/main" id="{9E60A600-E512-EC18-3319-BD61EEFA0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460375</xdr:colOff>
      <xdr:row>44</xdr:row>
      <xdr:rowOff>28575</xdr:rowOff>
    </xdr:from>
    <xdr:to>
      <xdr:col>15</xdr:col>
      <xdr:colOff>139700</xdr:colOff>
      <xdr:row>61</xdr:row>
      <xdr:rowOff>9525</xdr:rowOff>
    </xdr:to>
    <xdr:graphicFrame macro="">
      <xdr:nvGraphicFramePr>
        <xdr:cNvPr id="107930" name="Chart 7">
          <a:extLst>
            <a:ext uri="{FF2B5EF4-FFF2-40B4-BE49-F238E27FC236}">
              <a16:creationId xmlns:a16="http://schemas.microsoft.com/office/drawing/2014/main" id="{7A762D83-2F3D-A7A7-110C-570F0C32F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198438</xdr:colOff>
      <xdr:row>59</xdr:row>
      <xdr:rowOff>38099</xdr:rowOff>
    </xdr:from>
    <xdr:to>
      <xdr:col>11</xdr:col>
      <xdr:colOff>195293</xdr:colOff>
      <xdr:row>60</xdr:row>
      <xdr:rowOff>127376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4AB979D-7F1A-4D2B-1215-7FB247D0EC4F}"/>
            </a:ext>
          </a:extLst>
        </xdr:cNvPr>
        <xdr:cNvSpPr txBox="1"/>
      </xdr:nvSpPr>
      <xdr:spPr>
        <a:xfrm>
          <a:off x="7372350" y="9601199"/>
          <a:ext cx="1228725" cy="257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tx1"/>
              </a:solidFill>
            </a:rPr>
            <a:t>Progenitor SMC</a:t>
          </a:r>
        </a:p>
      </xdr:txBody>
    </xdr:sp>
    <xdr:clientData/>
  </xdr:twoCellAnchor>
  <xdr:twoCellAnchor>
    <xdr:from>
      <xdr:col>11</xdr:col>
      <xdr:colOff>604838</xdr:colOff>
      <xdr:row>59</xdr:row>
      <xdr:rowOff>47624</xdr:rowOff>
    </xdr:from>
    <xdr:to>
      <xdr:col>13</xdr:col>
      <xdr:colOff>604878</xdr:colOff>
      <xdr:row>60</xdr:row>
      <xdr:rowOff>136556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A03C03E-B68D-24D0-7806-7EA402B3E2B9}"/>
            </a:ext>
          </a:extLst>
        </xdr:cNvPr>
        <xdr:cNvSpPr txBox="1"/>
      </xdr:nvSpPr>
      <xdr:spPr>
        <a:xfrm>
          <a:off x="8991600" y="9610724"/>
          <a:ext cx="1228725" cy="257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tx1"/>
              </a:solidFill>
            </a:rPr>
            <a:t>Primary SMC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0.38366</cdr:x>
      <cdr:y>0.31271</cdr:y>
    </cdr:from>
    <cdr:to>
      <cdr:x>0.44353</cdr:x>
      <cdr:y>0.36749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6576" y="1525500"/>
          <a:ext cx="298321" cy="26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>
              <a:latin typeface="Arial" pitchFamily="34" charset="0"/>
              <a:cs typeface="Arial" pitchFamily="34" charset="0"/>
            </a:rPr>
            <a:t>*</a:t>
          </a:r>
        </a:p>
      </cdr:txBody>
    </cdr:sp>
  </cdr:relSizeAnchor>
  <cdr:relSizeAnchor xmlns:cdr="http://schemas.openxmlformats.org/drawingml/2006/chartDrawing">
    <cdr:from>
      <cdr:x>0.61684</cdr:x>
      <cdr:y>0.4213</cdr:y>
    </cdr:from>
    <cdr:to>
      <cdr:x>0.67645</cdr:x>
      <cdr:y>0.47553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39237" y="2060128"/>
          <a:ext cx="298321" cy="265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>
              <a:latin typeface="Arial" pitchFamily="34" charset="0"/>
              <a:cs typeface="Arial" pitchFamily="34" charset="0"/>
            </a:rPr>
            <a:t> *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0.18942</cdr:x>
      <cdr:y>0.8885</cdr:y>
    </cdr:from>
    <cdr:to>
      <cdr:x>0.96226</cdr:x>
      <cdr:y>0.8885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68B3D85-8DA7-2611-0392-B1BAE7F01226}"/>
            </a:ext>
          </a:extLst>
        </cdr:cNvPr>
        <cdr:cNvCxnSpPr/>
      </cdr:nvCxnSpPr>
      <cdr:spPr>
        <a:xfrm xmlns:a="http://schemas.openxmlformats.org/drawingml/2006/main">
          <a:off x="876300" y="2447925"/>
          <a:ext cx="3524250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168275</xdr:colOff>
      <xdr:row>20</xdr:row>
      <xdr:rowOff>19050</xdr:rowOff>
    </xdr:from>
    <xdr:to>
      <xdr:col>18</xdr:col>
      <xdr:colOff>488950</xdr:colOff>
      <xdr:row>36</xdr:row>
      <xdr:rowOff>165100</xdr:rowOff>
    </xdr:to>
    <xdr:graphicFrame macro="">
      <xdr:nvGraphicFramePr>
        <xdr:cNvPr id="178264" name="Chart 1">
          <a:extLst>
            <a:ext uri="{FF2B5EF4-FFF2-40B4-BE49-F238E27FC236}">
              <a16:creationId xmlns:a16="http://schemas.microsoft.com/office/drawing/2014/main" id="{19B1BC93-38AB-5C8A-AC5F-6B5604EAD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27</xdr:row>
      <xdr:rowOff>28575</xdr:rowOff>
    </xdr:from>
    <xdr:to>
      <xdr:col>19</xdr:col>
      <xdr:colOff>200025</xdr:colOff>
      <xdr:row>44</xdr:row>
      <xdr:rowOff>9525</xdr:rowOff>
    </xdr:to>
    <xdr:graphicFrame macro="">
      <xdr:nvGraphicFramePr>
        <xdr:cNvPr id="523402" name="Chart 2">
          <a:extLst>
            <a:ext uri="{FF2B5EF4-FFF2-40B4-BE49-F238E27FC236}">
              <a16:creationId xmlns:a16="http://schemas.microsoft.com/office/drawing/2014/main" id="{ECDDE258-24AA-2075-1426-33B30E3C5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296588</xdr:colOff>
      <xdr:row>43</xdr:row>
      <xdr:rowOff>118641</xdr:rowOff>
    </xdr:from>
    <xdr:to>
      <xdr:col>10</xdr:col>
      <xdr:colOff>708655</xdr:colOff>
      <xdr:row>45</xdr:row>
      <xdr:rowOff>2127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38990E7-1D74-056D-FA17-64C645DBEC83}"/>
            </a:ext>
          </a:extLst>
        </xdr:cNvPr>
        <xdr:cNvSpPr txBox="1"/>
      </xdr:nvSpPr>
      <xdr:spPr>
        <a:xfrm>
          <a:off x="7748167" y="7153946"/>
          <a:ext cx="1258348" cy="209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progenitor SMCs</a:t>
          </a:r>
        </a:p>
      </xdr:txBody>
    </xdr:sp>
    <xdr:clientData/>
  </xdr:twoCellAnchor>
  <xdr:twoCellAnchor>
    <xdr:from>
      <xdr:col>11</xdr:col>
      <xdr:colOff>48193</xdr:colOff>
      <xdr:row>43</xdr:row>
      <xdr:rowOff>130292</xdr:rowOff>
    </xdr:from>
    <xdr:to>
      <xdr:col>12</xdr:col>
      <xdr:colOff>381666</xdr:colOff>
      <xdr:row>45</xdr:row>
      <xdr:rowOff>58010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35DED28-69D9-ED82-33A3-197BF257DA33}"/>
            </a:ext>
          </a:extLst>
        </xdr:cNvPr>
        <xdr:cNvSpPr txBox="1"/>
      </xdr:nvSpPr>
      <xdr:spPr>
        <a:xfrm>
          <a:off x="9146330" y="7165597"/>
          <a:ext cx="1176789" cy="244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primary SMCs</a:t>
          </a:r>
        </a:p>
      </xdr:txBody>
    </xdr:sp>
    <xdr:clientData/>
  </xdr:twoCellAnchor>
  <xdr:twoCellAnchor>
    <xdr:from>
      <xdr:col>12</xdr:col>
      <xdr:colOff>678446</xdr:colOff>
      <xdr:row>43</xdr:row>
      <xdr:rowOff>154642</xdr:rowOff>
    </xdr:from>
    <xdr:to>
      <xdr:col>14</xdr:col>
      <xdr:colOff>10190</xdr:colOff>
      <xdr:row>45</xdr:row>
      <xdr:rowOff>119689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1699AA7-492B-464D-06CA-1D83763D2BAD}"/>
            </a:ext>
          </a:extLst>
        </xdr:cNvPr>
        <xdr:cNvSpPr txBox="1"/>
      </xdr:nvSpPr>
      <xdr:spPr>
        <a:xfrm>
          <a:off x="10626055" y="7177247"/>
          <a:ext cx="955412" cy="2912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Bladder</a:t>
          </a:r>
        </a:p>
      </xdr:txBody>
    </xdr:sp>
    <xdr:clientData/>
  </xdr:twoCellAnchor>
  <xdr:twoCellAnchor>
    <xdr:from>
      <xdr:col>8</xdr:col>
      <xdr:colOff>0</xdr:colOff>
      <xdr:row>43</xdr:row>
      <xdr:rowOff>66675</xdr:rowOff>
    </xdr:from>
    <xdr:to>
      <xdr:col>13</xdr:col>
      <xdr:colOff>158750</xdr:colOff>
      <xdr:row>63</xdr:row>
      <xdr:rowOff>98425</xdr:rowOff>
    </xdr:to>
    <xdr:graphicFrame macro="">
      <xdr:nvGraphicFramePr>
        <xdr:cNvPr id="523406" name="Chart 6">
          <a:extLst>
            <a:ext uri="{FF2B5EF4-FFF2-40B4-BE49-F238E27FC236}">
              <a16:creationId xmlns:a16="http://schemas.microsoft.com/office/drawing/2014/main" id="{6C9D25C4-0F24-876B-7DA7-BA0F33293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6</xdr:col>
      <xdr:colOff>158750</xdr:colOff>
      <xdr:row>65</xdr:row>
      <xdr:rowOff>19050</xdr:rowOff>
    </xdr:to>
    <xdr:graphicFrame macro="">
      <xdr:nvGraphicFramePr>
        <xdr:cNvPr id="523407" name="Chart 7">
          <a:extLst>
            <a:ext uri="{FF2B5EF4-FFF2-40B4-BE49-F238E27FC236}">
              <a16:creationId xmlns:a16="http://schemas.microsoft.com/office/drawing/2014/main" id="{328FCB2D-2A30-CE5C-ED68-92CDEA75E4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D88A7-F950-4FB0-AD85-E8E97684E616}">
  <dimension ref="A3:M80"/>
  <sheetViews>
    <sheetView view="pageLayout" topLeftCell="B50" zoomScaleNormal="100" workbookViewId="0">
      <selection activeCell="E52" sqref="E52"/>
    </sheetView>
  </sheetViews>
  <sheetFormatPr defaultColWidth="8.86328125" defaultRowHeight="13" x14ac:dyDescent="0.6"/>
  <cols>
    <col min="1" max="1" width="21.26953125" customWidth="1"/>
    <col min="2" max="2" width="21" customWidth="1"/>
    <col min="3" max="6" width="9.26953125" bestFit="1" customWidth="1"/>
    <col min="7" max="7" width="8.86328125" customWidth="1"/>
    <col min="8" max="8" width="23.86328125" customWidth="1"/>
    <col min="9" max="9" width="17.40625" customWidth="1"/>
    <col min="10" max="10" width="15.40625" customWidth="1"/>
    <col min="11" max="11" width="16.86328125" customWidth="1"/>
    <col min="12" max="12" width="14.26953125" customWidth="1"/>
    <col min="13" max="13" width="14.40625" customWidth="1"/>
  </cols>
  <sheetData>
    <row r="3" spans="1:13" x14ac:dyDescent="0.6">
      <c r="A3" s="32"/>
    </row>
    <row r="4" spans="1:13" x14ac:dyDescent="0.6">
      <c r="A4" s="1"/>
      <c r="C4" s="2"/>
    </row>
    <row r="6" spans="1:13" x14ac:dyDescent="0.6">
      <c r="B6" s="2" t="s">
        <v>0</v>
      </c>
      <c r="C6" s="2" t="s">
        <v>1</v>
      </c>
      <c r="D6" s="2" t="s">
        <v>11</v>
      </c>
      <c r="E6" s="2" t="s">
        <v>2</v>
      </c>
      <c r="I6" s="2" t="s">
        <v>0</v>
      </c>
      <c r="J6" s="2" t="s">
        <v>1</v>
      </c>
      <c r="K6" s="2" t="s">
        <v>11</v>
      </c>
      <c r="L6" s="2" t="s">
        <v>2</v>
      </c>
    </row>
    <row r="7" spans="1:13" x14ac:dyDescent="0.6">
      <c r="A7">
        <v>1</v>
      </c>
      <c r="B7" t="s">
        <v>109</v>
      </c>
      <c r="C7">
        <v>129.44</v>
      </c>
      <c r="D7" s="3">
        <v>1.9258999999999999</v>
      </c>
      <c r="E7" s="3">
        <v>8.0739999999999998</v>
      </c>
      <c r="H7">
        <v>1</v>
      </c>
      <c r="I7" t="s">
        <v>109</v>
      </c>
      <c r="J7">
        <v>129.44</v>
      </c>
      <c r="K7" s="3">
        <v>1.9258999999999999</v>
      </c>
      <c r="L7" s="3">
        <v>8.0739999999999998</v>
      </c>
    </row>
    <row r="8" spans="1:13" x14ac:dyDescent="0.6">
      <c r="A8">
        <f>A7+1</f>
        <v>2</v>
      </c>
      <c r="B8" t="s">
        <v>110</v>
      </c>
      <c r="C8">
        <v>166.298</v>
      </c>
      <c r="D8" s="3">
        <v>1.496</v>
      </c>
      <c r="E8" s="3">
        <v>8.5</v>
      </c>
      <c r="H8">
        <f>H7+1</f>
        <v>2</v>
      </c>
      <c r="I8" t="s">
        <v>110</v>
      </c>
      <c r="J8">
        <v>166.298</v>
      </c>
      <c r="K8" s="3">
        <v>1.496</v>
      </c>
      <c r="L8" s="3">
        <v>8.5</v>
      </c>
    </row>
    <row r="9" spans="1:13" x14ac:dyDescent="0.6">
      <c r="A9">
        <f t="shared" ref="A9:A26" si="0">A8+1</f>
        <v>3</v>
      </c>
      <c r="B9" t="s">
        <v>111</v>
      </c>
      <c r="C9">
        <v>107.91800000000001</v>
      </c>
      <c r="D9" s="3">
        <v>2.2999999999999998</v>
      </c>
      <c r="E9" s="3">
        <v>7.69</v>
      </c>
      <c r="H9">
        <f t="shared" ref="H9:H26" si="1">H8+1</f>
        <v>3</v>
      </c>
      <c r="I9" t="s">
        <v>111</v>
      </c>
      <c r="J9">
        <v>107.91800000000001</v>
      </c>
      <c r="K9" s="3">
        <v>2.2999999999999998</v>
      </c>
      <c r="L9" s="3">
        <v>7.69</v>
      </c>
    </row>
    <row r="10" spans="1:13" x14ac:dyDescent="0.6">
      <c r="A10">
        <f t="shared" si="0"/>
        <v>4</v>
      </c>
      <c r="B10" t="s">
        <v>112</v>
      </c>
      <c r="C10">
        <v>118.88</v>
      </c>
      <c r="D10" s="3">
        <v>2.0937999999999999</v>
      </c>
      <c r="E10" s="3">
        <v>7.9</v>
      </c>
      <c r="H10">
        <f t="shared" si="1"/>
        <v>4</v>
      </c>
      <c r="I10" t="s">
        <v>112</v>
      </c>
      <c r="J10">
        <v>118.88</v>
      </c>
      <c r="K10" s="3">
        <v>2.0937999999999999</v>
      </c>
      <c r="L10" s="3">
        <v>7.9</v>
      </c>
    </row>
    <row r="11" spans="1:13" x14ac:dyDescent="0.6">
      <c r="A11" s="33">
        <f t="shared" si="0"/>
        <v>5</v>
      </c>
      <c r="B11" s="33" t="s">
        <v>113</v>
      </c>
      <c r="C11" s="33">
        <v>136.714</v>
      </c>
      <c r="D11" s="34">
        <v>1.82</v>
      </c>
      <c r="E11" s="34">
        <v>8.1790000000000003</v>
      </c>
      <c r="H11" s="33">
        <f t="shared" si="1"/>
        <v>5</v>
      </c>
      <c r="I11" s="33" t="s">
        <v>113</v>
      </c>
      <c r="J11" s="33">
        <v>136.714</v>
      </c>
      <c r="K11" s="34">
        <v>1.82</v>
      </c>
      <c r="L11" s="34">
        <v>8.1790000000000003</v>
      </c>
    </row>
    <row r="12" spans="1:13" x14ac:dyDescent="0.6">
      <c r="A12">
        <f t="shared" si="0"/>
        <v>6</v>
      </c>
      <c r="B12" s="43" t="s">
        <v>114</v>
      </c>
      <c r="C12" s="43">
        <v>35.802999999999997</v>
      </c>
      <c r="D12" s="3">
        <v>6.95</v>
      </c>
      <c r="E12" s="3">
        <v>3.0470000000000002</v>
      </c>
      <c r="H12">
        <f t="shared" si="1"/>
        <v>6</v>
      </c>
      <c r="I12" s="43" t="s">
        <v>114</v>
      </c>
      <c r="J12" s="43">
        <v>35.802999999999997</v>
      </c>
      <c r="K12" s="3">
        <v>6.95</v>
      </c>
      <c r="L12" s="3">
        <v>3.0470000000000002</v>
      </c>
    </row>
    <row r="13" spans="1:13" x14ac:dyDescent="0.6">
      <c r="A13">
        <f t="shared" si="0"/>
        <v>7</v>
      </c>
      <c r="B13" s="43" t="s">
        <v>115</v>
      </c>
      <c r="C13" s="43">
        <v>24.891999999999999</v>
      </c>
      <c r="D13" s="3">
        <v>10</v>
      </c>
      <c r="E13" s="3">
        <v>0</v>
      </c>
      <c r="H13">
        <f t="shared" si="1"/>
        <v>7</v>
      </c>
      <c r="I13" s="43" t="s">
        <v>115</v>
      </c>
      <c r="J13" s="43">
        <v>24.891999999999999</v>
      </c>
      <c r="K13" s="3">
        <v>10</v>
      </c>
      <c r="L13" s="3">
        <v>0</v>
      </c>
    </row>
    <row r="14" spans="1:13" x14ac:dyDescent="0.6">
      <c r="A14">
        <f t="shared" si="0"/>
        <v>8</v>
      </c>
      <c r="B14" s="43" t="s">
        <v>116</v>
      </c>
      <c r="C14" s="43">
        <v>35.417999999999999</v>
      </c>
      <c r="D14" s="3">
        <v>7.0279999999999996</v>
      </c>
      <c r="E14" s="3">
        <v>2.97</v>
      </c>
      <c r="F14" s="3"/>
      <c r="G14" s="3"/>
      <c r="H14">
        <f t="shared" si="1"/>
        <v>8</v>
      </c>
      <c r="I14" s="43" t="s">
        <v>116</v>
      </c>
      <c r="J14" s="43">
        <v>35.417999999999999</v>
      </c>
      <c r="K14" s="3">
        <v>7.0279999999999996</v>
      </c>
      <c r="L14" s="3">
        <v>2.97</v>
      </c>
      <c r="M14" s="3"/>
    </row>
    <row r="15" spans="1:13" x14ac:dyDescent="0.6">
      <c r="A15" s="7">
        <f t="shared" si="0"/>
        <v>9</v>
      </c>
      <c r="B15" s="43" t="s">
        <v>117</v>
      </c>
      <c r="C15" s="43">
        <v>26.460999999999999</v>
      </c>
      <c r="D15" s="35">
        <v>9.4</v>
      </c>
      <c r="E15" s="35">
        <v>0.59</v>
      </c>
      <c r="G15" s="3"/>
      <c r="H15" s="7">
        <f t="shared" si="1"/>
        <v>9</v>
      </c>
      <c r="I15" s="43" t="s">
        <v>117</v>
      </c>
      <c r="J15" s="43">
        <v>26.460999999999999</v>
      </c>
      <c r="K15" s="35">
        <v>9.4</v>
      </c>
      <c r="L15" s="35">
        <v>0.59</v>
      </c>
    </row>
    <row r="16" spans="1:13" x14ac:dyDescent="0.6">
      <c r="A16" s="33">
        <f t="shared" si="0"/>
        <v>10</v>
      </c>
      <c r="B16" s="33" t="s">
        <v>118</v>
      </c>
      <c r="C16" s="33">
        <v>41.609000000000002</v>
      </c>
      <c r="D16" s="34">
        <v>5.98</v>
      </c>
      <c r="E16" s="34">
        <v>4.0175999999999998</v>
      </c>
      <c r="H16" s="33">
        <f t="shared" si="1"/>
        <v>10</v>
      </c>
      <c r="I16" s="33" t="s">
        <v>118</v>
      </c>
      <c r="J16" s="33">
        <v>41.609000000000002</v>
      </c>
      <c r="K16" s="34">
        <v>5.98</v>
      </c>
      <c r="L16" s="34">
        <v>4.0175999999999998</v>
      </c>
    </row>
    <row r="17" spans="1:13" x14ac:dyDescent="0.6">
      <c r="A17">
        <f t="shared" si="0"/>
        <v>11</v>
      </c>
      <c r="B17" s="43" t="s">
        <v>119</v>
      </c>
      <c r="C17" s="43">
        <v>0</v>
      </c>
      <c r="D17" s="3">
        <v>0</v>
      </c>
      <c r="E17" s="3">
        <v>10</v>
      </c>
      <c r="H17">
        <f t="shared" si="1"/>
        <v>11</v>
      </c>
      <c r="I17" s="43" t="s">
        <v>119</v>
      </c>
      <c r="J17" s="43">
        <v>0</v>
      </c>
      <c r="K17" s="3">
        <v>0</v>
      </c>
      <c r="L17" s="3">
        <v>10</v>
      </c>
    </row>
    <row r="18" spans="1:13" x14ac:dyDescent="0.6">
      <c r="A18">
        <f t="shared" si="0"/>
        <v>12</v>
      </c>
      <c r="B18" s="43" t="s">
        <v>120</v>
      </c>
      <c r="C18" s="43">
        <v>0</v>
      </c>
      <c r="D18" s="3">
        <v>1.4967999999999999</v>
      </c>
      <c r="E18" s="3">
        <v>8.5</v>
      </c>
      <c r="H18">
        <f t="shared" si="1"/>
        <v>12</v>
      </c>
      <c r="I18" s="43" t="s">
        <v>120</v>
      </c>
      <c r="J18" s="43">
        <v>0</v>
      </c>
      <c r="K18" s="3">
        <v>1.4967999999999999</v>
      </c>
      <c r="L18" s="3">
        <v>8.5</v>
      </c>
    </row>
    <row r="19" spans="1:13" x14ac:dyDescent="0.6">
      <c r="A19" s="7">
        <f t="shared" si="0"/>
        <v>13</v>
      </c>
      <c r="B19" s="7"/>
      <c r="C19" s="7"/>
      <c r="D19" s="35"/>
      <c r="E19" s="35"/>
      <c r="H19" s="7">
        <f t="shared" si="1"/>
        <v>13</v>
      </c>
      <c r="I19" s="7"/>
      <c r="J19" s="7"/>
      <c r="K19" s="35"/>
      <c r="L19" s="35"/>
    </row>
    <row r="20" spans="1:13" x14ac:dyDescent="0.6">
      <c r="A20" s="7">
        <f t="shared" si="0"/>
        <v>14</v>
      </c>
      <c r="B20" s="7"/>
      <c r="C20" s="7"/>
      <c r="D20" s="35"/>
      <c r="E20" s="35"/>
      <c r="H20" s="7">
        <f t="shared" si="1"/>
        <v>14</v>
      </c>
      <c r="I20" s="7"/>
      <c r="J20" s="7"/>
      <c r="K20" s="35"/>
      <c r="L20" s="35"/>
    </row>
    <row r="21" spans="1:13" x14ac:dyDescent="0.6">
      <c r="A21" s="33">
        <f t="shared" si="0"/>
        <v>15</v>
      </c>
      <c r="B21" s="33"/>
      <c r="C21" s="33"/>
      <c r="D21" s="34"/>
      <c r="E21" s="34"/>
      <c r="H21" s="33">
        <f t="shared" si="1"/>
        <v>15</v>
      </c>
      <c r="I21" s="33"/>
      <c r="J21" s="33"/>
      <c r="K21" s="34"/>
      <c r="L21" s="34"/>
    </row>
    <row r="22" spans="1:13" x14ac:dyDescent="0.6">
      <c r="A22">
        <f t="shared" si="0"/>
        <v>16</v>
      </c>
      <c r="D22" s="3"/>
      <c r="E22" s="3"/>
      <c r="H22">
        <f t="shared" si="1"/>
        <v>16</v>
      </c>
      <c r="K22" s="3"/>
      <c r="L22" s="3"/>
    </row>
    <row r="23" spans="1:13" x14ac:dyDescent="0.6">
      <c r="A23">
        <f t="shared" si="0"/>
        <v>17</v>
      </c>
      <c r="D23" s="3"/>
      <c r="E23" s="3"/>
      <c r="H23">
        <f t="shared" si="1"/>
        <v>17</v>
      </c>
      <c r="K23" s="3"/>
      <c r="L23" s="3"/>
    </row>
    <row r="24" spans="1:13" x14ac:dyDescent="0.6">
      <c r="A24">
        <f t="shared" si="0"/>
        <v>18</v>
      </c>
      <c r="D24" s="3"/>
      <c r="E24" s="3"/>
      <c r="H24">
        <f t="shared" si="1"/>
        <v>18</v>
      </c>
      <c r="K24" s="3"/>
      <c r="L24" s="3"/>
    </row>
    <row r="25" spans="1:13" x14ac:dyDescent="0.6">
      <c r="A25">
        <f t="shared" si="0"/>
        <v>19</v>
      </c>
      <c r="D25" s="3"/>
      <c r="E25" s="3"/>
      <c r="H25">
        <f t="shared" si="1"/>
        <v>19</v>
      </c>
      <c r="K25" s="3"/>
      <c r="L25" s="3"/>
    </row>
    <row r="26" spans="1:13" x14ac:dyDescent="0.6">
      <c r="A26" s="33">
        <f t="shared" si="0"/>
        <v>20</v>
      </c>
      <c r="B26" s="33"/>
      <c r="C26" s="33"/>
      <c r="D26" s="34"/>
      <c r="E26" s="34"/>
      <c r="H26" s="33">
        <f t="shared" si="1"/>
        <v>20</v>
      </c>
      <c r="I26" s="33"/>
      <c r="J26" s="33"/>
      <c r="K26" s="34"/>
      <c r="L26" s="34"/>
    </row>
    <row r="27" spans="1:13" x14ac:dyDescent="0.6">
      <c r="A27">
        <v>21</v>
      </c>
      <c r="D27" s="3"/>
      <c r="E27" s="3"/>
      <c r="H27">
        <v>21</v>
      </c>
      <c r="K27" s="3"/>
      <c r="L27" s="3"/>
    </row>
    <row r="28" spans="1:13" x14ac:dyDescent="0.6">
      <c r="A28">
        <v>22</v>
      </c>
      <c r="D28" s="3"/>
      <c r="E28" s="3"/>
      <c r="H28">
        <v>22</v>
      </c>
      <c r="K28" s="3"/>
      <c r="L28" s="3"/>
    </row>
    <row r="29" spans="1:13" x14ac:dyDescent="0.6">
      <c r="A29">
        <v>23</v>
      </c>
      <c r="D29" s="3"/>
      <c r="E29" s="3"/>
      <c r="H29">
        <v>23</v>
      </c>
      <c r="K29" s="3"/>
      <c r="L29" s="3"/>
    </row>
    <row r="30" spans="1:13" x14ac:dyDescent="0.6">
      <c r="D30" s="3"/>
      <c r="E30" s="3"/>
      <c r="K30" s="3"/>
      <c r="L30" s="3"/>
    </row>
    <row r="31" spans="1:13" x14ac:dyDescent="0.6">
      <c r="B31" t="s">
        <v>10</v>
      </c>
      <c r="I31" t="s">
        <v>10</v>
      </c>
    </row>
    <row r="32" spans="1:13" x14ac:dyDescent="0.6">
      <c r="A32" t="s">
        <v>9</v>
      </c>
      <c r="B32" s="9">
        <f>C13*10</f>
        <v>248.92</v>
      </c>
      <c r="F32" s="33"/>
      <c r="H32" t="s">
        <v>9</v>
      </c>
      <c r="I32" s="9">
        <f>J13*10</f>
        <v>248.92</v>
      </c>
      <c r="M32" s="33"/>
    </row>
    <row r="35" spans="1:11" x14ac:dyDescent="0.6">
      <c r="B35" t="s">
        <v>3</v>
      </c>
      <c r="C35" s="9">
        <v>8</v>
      </c>
      <c r="D35" t="s">
        <v>23</v>
      </c>
      <c r="I35" t="s">
        <v>3</v>
      </c>
      <c r="J35" s="9">
        <v>14</v>
      </c>
      <c r="K35" t="s">
        <v>23</v>
      </c>
    </row>
    <row r="36" spans="1:11" x14ac:dyDescent="0.6">
      <c r="C36" t="s">
        <v>4</v>
      </c>
      <c r="J36" t="s">
        <v>4</v>
      </c>
    </row>
    <row r="37" spans="1:11" x14ac:dyDescent="0.6">
      <c r="A37" t="s">
        <v>25</v>
      </c>
      <c r="B37" t="s">
        <v>32</v>
      </c>
      <c r="C37">
        <f>1*C35</f>
        <v>8</v>
      </c>
      <c r="H37" t="s">
        <v>25</v>
      </c>
      <c r="I37" t="s">
        <v>32</v>
      </c>
      <c r="J37">
        <f>1*J35</f>
        <v>14</v>
      </c>
    </row>
    <row r="38" spans="1:11" x14ac:dyDescent="0.6">
      <c r="B38" t="s">
        <v>5</v>
      </c>
      <c r="C38">
        <f>1*C35</f>
        <v>8</v>
      </c>
      <c r="D38" t="s">
        <v>24</v>
      </c>
      <c r="I38" t="s">
        <v>5</v>
      </c>
      <c r="J38">
        <f>1*J35</f>
        <v>14</v>
      </c>
      <c r="K38" t="s">
        <v>24</v>
      </c>
    </row>
    <row r="40" spans="1:11" x14ac:dyDescent="0.6">
      <c r="A40" t="s">
        <v>26</v>
      </c>
      <c r="B40" t="s">
        <v>6</v>
      </c>
      <c r="C40">
        <f>4*C35</f>
        <v>32</v>
      </c>
      <c r="H40" t="s">
        <v>26</v>
      </c>
      <c r="I40" t="s">
        <v>6</v>
      </c>
      <c r="J40">
        <f>4*J35</f>
        <v>56</v>
      </c>
    </row>
    <row r="41" spans="1:11" x14ac:dyDescent="0.6">
      <c r="B41" t="s">
        <v>7</v>
      </c>
      <c r="C41">
        <f>2*C35</f>
        <v>16</v>
      </c>
      <c r="I41" t="s">
        <v>7</v>
      </c>
      <c r="J41">
        <f>2*J35</f>
        <v>28</v>
      </c>
    </row>
    <row r="42" spans="1:11" x14ac:dyDescent="0.6">
      <c r="B42" t="s">
        <v>8</v>
      </c>
      <c r="C42">
        <f>1*C35</f>
        <v>8</v>
      </c>
      <c r="D42" t="s">
        <v>27</v>
      </c>
      <c r="I42" t="s">
        <v>8</v>
      </c>
      <c r="J42">
        <f>1*J35</f>
        <v>14</v>
      </c>
      <c r="K42" t="s">
        <v>27</v>
      </c>
    </row>
    <row r="52" spans="1:11" x14ac:dyDescent="0.6">
      <c r="G52" s="60">
        <v>43840</v>
      </c>
    </row>
    <row r="53" spans="1:11" x14ac:dyDescent="0.6">
      <c r="B53" s="2" t="s">
        <v>0</v>
      </c>
      <c r="C53" s="2" t="s">
        <v>1</v>
      </c>
      <c r="D53" s="2" t="s">
        <v>11</v>
      </c>
      <c r="E53" s="2" t="s">
        <v>2</v>
      </c>
      <c r="H53" s="2" t="s">
        <v>0</v>
      </c>
      <c r="I53" s="2" t="s">
        <v>1</v>
      </c>
      <c r="J53" s="2" t="s">
        <v>11</v>
      </c>
      <c r="K53" s="2" t="s">
        <v>2</v>
      </c>
    </row>
    <row r="54" spans="1:11" x14ac:dyDescent="0.6">
      <c r="A54">
        <v>1</v>
      </c>
      <c r="B54" t="s">
        <v>109</v>
      </c>
      <c r="C54">
        <v>129.44</v>
      </c>
      <c r="D54" s="3">
        <v>1.9258999999999999</v>
      </c>
      <c r="E54" s="3">
        <v>8.0739999999999998</v>
      </c>
      <c r="G54">
        <v>1</v>
      </c>
      <c r="H54" s="44" t="s">
        <v>115</v>
      </c>
      <c r="I54">
        <v>18.382999999999999</v>
      </c>
      <c r="J54">
        <f>I68/I54</f>
        <v>9.289561007452539</v>
      </c>
      <c r="K54">
        <f>10-J54</f>
        <v>0.71043899254746101</v>
      </c>
    </row>
    <row r="55" spans="1:11" x14ac:dyDescent="0.6">
      <c r="A55">
        <f>A54+1</f>
        <v>2</v>
      </c>
      <c r="B55" t="s">
        <v>110</v>
      </c>
      <c r="C55">
        <v>166.298</v>
      </c>
      <c r="D55" s="3">
        <v>1.496</v>
      </c>
      <c r="E55" s="3">
        <v>8.5</v>
      </c>
      <c r="G55">
        <f>G54+1</f>
        <v>2</v>
      </c>
      <c r="H55" s="44" t="s">
        <v>116</v>
      </c>
      <c r="I55">
        <v>17.077000000000002</v>
      </c>
      <c r="J55">
        <v>10</v>
      </c>
      <c r="K55">
        <v>0</v>
      </c>
    </row>
    <row r="56" spans="1:11" x14ac:dyDescent="0.6">
      <c r="A56">
        <f t="shared" ref="A56:A63" si="2">A55+1</f>
        <v>3</v>
      </c>
      <c r="B56" t="s">
        <v>111</v>
      </c>
      <c r="C56">
        <v>107.91800000000001</v>
      </c>
      <c r="D56" s="3">
        <v>2.2999999999999998</v>
      </c>
      <c r="E56" s="3">
        <v>7.69</v>
      </c>
      <c r="G56">
        <f t="shared" ref="G56:G63" si="3">G55+1</f>
        <v>3</v>
      </c>
      <c r="H56" s="44" t="s">
        <v>118</v>
      </c>
      <c r="I56">
        <v>24.178999999999998</v>
      </c>
      <c r="J56">
        <f>I68/I56</f>
        <v>7.0627403945572613</v>
      </c>
      <c r="K56">
        <f>10-J56</f>
        <v>2.9372596054427387</v>
      </c>
    </row>
    <row r="57" spans="1:11" x14ac:dyDescent="0.6">
      <c r="A57">
        <f t="shared" si="2"/>
        <v>4</v>
      </c>
      <c r="B57" t="s">
        <v>112</v>
      </c>
      <c r="C57">
        <v>118.88</v>
      </c>
      <c r="D57" s="3">
        <v>2.0937999999999999</v>
      </c>
      <c r="E57" s="3">
        <v>7.9</v>
      </c>
      <c r="G57">
        <f t="shared" si="3"/>
        <v>4</v>
      </c>
      <c r="H57" s="58" t="s">
        <v>110</v>
      </c>
      <c r="I57" s="58">
        <v>163</v>
      </c>
      <c r="J57" s="58">
        <f>I68/I57</f>
        <v>1.0476687116564418</v>
      </c>
      <c r="K57" s="58">
        <f t="shared" ref="K57:K62" si="4">10-J57</f>
        <v>8.952331288343558</v>
      </c>
    </row>
    <row r="58" spans="1:11" x14ac:dyDescent="0.6">
      <c r="A58" s="33">
        <f t="shared" si="2"/>
        <v>5</v>
      </c>
      <c r="B58" s="33" t="s">
        <v>113</v>
      </c>
      <c r="C58" s="33">
        <v>136.714</v>
      </c>
      <c r="D58" s="34">
        <v>1.82</v>
      </c>
      <c r="E58" s="34">
        <v>8.1790000000000003</v>
      </c>
      <c r="G58" s="33">
        <f t="shared" si="3"/>
        <v>5</v>
      </c>
      <c r="H58" s="44" t="s">
        <v>137</v>
      </c>
      <c r="I58">
        <v>105.3</v>
      </c>
      <c r="J58">
        <f>I68/I58</f>
        <v>1.6217473884140552</v>
      </c>
      <c r="K58">
        <f t="shared" si="4"/>
        <v>8.3782526115859444</v>
      </c>
    </row>
    <row r="59" spans="1:11" x14ac:dyDescent="0.6">
      <c r="A59">
        <f t="shared" si="2"/>
        <v>6</v>
      </c>
      <c r="B59" s="43" t="s">
        <v>114</v>
      </c>
      <c r="C59" s="43">
        <v>35.802999999999997</v>
      </c>
      <c r="D59" s="3">
        <v>6.95</v>
      </c>
      <c r="E59" s="3">
        <v>3.0470000000000002</v>
      </c>
      <c r="G59">
        <f t="shared" si="3"/>
        <v>6</v>
      </c>
      <c r="H59" s="44" t="s">
        <v>202</v>
      </c>
      <c r="I59">
        <v>125.1</v>
      </c>
      <c r="J59">
        <f>I68/I59</f>
        <v>1.3650679456434853</v>
      </c>
      <c r="K59">
        <f t="shared" si="4"/>
        <v>8.6349320543565149</v>
      </c>
    </row>
    <row r="60" spans="1:11" x14ac:dyDescent="0.6">
      <c r="A60">
        <f t="shared" si="2"/>
        <v>7</v>
      </c>
      <c r="B60" s="43" t="s">
        <v>115</v>
      </c>
      <c r="C60" s="43">
        <v>24.891999999999999</v>
      </c>
      <c r="D60" s="3">
        <v>10</v>
      </c>
      <c r="E60" s="3">
        <v>0</v>
      </c>
      <c r="G60">
        <f t="shared" si="3"/>
        <v>7</v>
      </c>
      <c r="H60" t="s">
        <v>215</v>
      </c>
      <c r="I60" s="43">
        <v>97.6</v>
      </c>
      <c r="J60">
        <f>I68/I60</f>
        <v>1.7496926229508198</v>
      </c>
      <c r="K60">
        <f t="shared" si="4"/>
        <v>8.2503073770491806</v>
      </c>
    </row>
    <row r="61" spans="1:11" x14ac:dyDescent="0.6">
      <c r="A61">
        <f t="shared" si="2"/>
        <v>8</v>
      </c>
      <c r="B61" s="43" t="s">
        <v>116</v>
      </c>
      <c r="C61" s="43">
        <v>35.417999999999999</v>
      </c>
      <c r="D61" s="3">
        <v>7.0279999999999996</v>
      </c>
      <c r="E61" s="3">
        <v>2.97</v>
      </c>
      <c r="G61">
        <f t="shared" si="3"/>
        <v>8</v>
      </c>
      <c r="H61" t="s">
        <v>119</v>
      </c>
      <c r="I61" s="43">
        <v>0</v>
      </c>
      <c r="J61">
        <v>0</v>
      </c>
      <c r="K61">
        <v>10</v>
      </c>
    </row>
    <row r="62" spans="1:11" x14ac:dyDescent="0.6">
      <c r="A62" s="7">
        <f t="shared" si="2"/>
        <v>9</v>
      </c>
      <c r="B62" s="43" t="s">
        <v>117</v>
      </c>
      <c r="C62" s="43">
        <v>26.460999999999999</v>
      </c>
      <c r="D62" s="35">
        <v>9.4</v>
      </c>
      <c r="E62" s="35">
        <v>0.59</v>
      </c>
      <c r="G62" s="7">
        <f t="shared" si="3"/>
        <v>9</v>
      </c>
      <c r="H62" t="s">
        <v>120</v>
      </c>
      <c r="I62" s="43">
        <v>0</v>
      </c>
      <c r="J62">
        <v>1.0469999999999999</v>
      </c>
      <c r="K62">
        <f t="shared" si="4"/>
        <v>8.9529999999999994</v>
      </c>
    </row>
    <row r="63" spans="1:11" x14ac:dyDescent="0.6">
      <c r="A63" s="33">
        <f t="shared" si="2"/>
        <v>10</v>
      </c>
      <c r="B63" s="33" t="s">
        <v>118</v>
      </c>
      <c r="C63" s="33">
        <v>41.609000000000002</v>
      </c>
      <c r="D63" s="34">
        <f>B68/C63</f>
        <v>5.9823595856665621</v>
      </c>
      <c r="E63" s="34">
        <v>4.0175999999999998</v>
      </c>
      <c r="G63" s="33">
        <f t="shared" si="3"/>
        <v>10</v>
      </c>
    </row>
    <row r="64" spans="1:11" x14ac:dyDescent="0.6">
      <c r="A64">
        <v>11</v>
      </c>
      <c r="B64" s="43" t="s">
        <v>157</v>
      </c>
      <c r="C64" s="43">
        <v>600.5</v>
      </c>
      <c r="D64">
        <f>B68/C64</f>
        <v>0.4145212323064113</v>
      </c>
      <c r="E64">
        <f>10-D64</f>
        <v>9.5854787676935889</v>
      </c>
      <c r="G64">
        <v>11</v>
      </c>
    </row>
    <row r="65" spans="1:10" x14ac:dyDescent="0.6">
      <c r="A65">
        <v>12</v>
      </c>
      <c r="B65" s="43" t="s">
        <v>119</v>
      </c>
      <c r="C65" s="43">
        <v>0</v>
      </c>
      <c r="D65" s="3">
        <v>0</v>
      </c>
      <c r="E65" s="3">
        <v>10</v>
      </c>
      <c r="G65">
        <v>12</v>
      </c>
    </row>
    <row r="66" spans="1:10" x14ac:dyDescent="0.6">
      <c r="A66">
        <f>A65+1</f>
        <v>13</v>
      </c>
      <c r="B66" s="43" t="s">
        <v>120</v>
      </c>
      <c r="C66" s="43">
        <v>0</v>
      </c>
      <c r="D66" s="3">
        <v>1.4967999999999999</v>
      </c>
      <c r="E66" s="3">
        <v>8.5</v>
      </c>
      <c r="G66">
        <f>G65+1</f>
        <v>13</v>
      </c>
    </row>
    <row r="67" spans="1:10" x14ac:dyDescent="0.6">
      <c r="B67" t="s">
        <v>10</v>
      </c>
    </row>
    <row r="68" spans="1:10" x14ac:dyDescent="0.6">
      <c r="A68" t="s">
        <v>9</v>
      </c>
      <c r="B68">
        <v>248.92</v>
      </c>
      <c r="G68" t="s">
        <v>9</v>
      </c>
      <c r="I68">
        <f>I55*10</f>
        <v>170.77</v>
      </c>
    </row>
    <row r="71" spans="1:10" x14ac:dyDescent="0.6">
      <c r="B71" t="s">
        <v>3</v>
      </c>
      <c r="C71" s="9">
        <v>15</v>
      </c>
      <c r="D71" t="s">
        <v>23</v>
      </c>
    </row>
    <row r="72" spans="1:10" x14ac:dyDescent="0.6">
      <c r="C72" t="s">
        <v>4</v>
      </c>
    </row>
    <row r="73" spans="1:10" x14ac:dyDescent="0.6">
      <c r="A73" t="s">
        <v>25</v>
      </c>
      <c r="B73" t="s">
        <v>32</v>
      </c>
      <c r="C73">
        <v>15</v>
      </c>
      <c r="H73" t="s">
        <v>3</v>
      </c>
      <c r="I73" s="9">
        <v>11</v>
      </c>
      <c r="J73" t="s">
        <v>23</v>
      </c>
    </row>
    <row r="74" spans="1:10" x14ac:dyDescent="0.6">
      <c r="B74" t="s">
        <v>5</v>
      </c>
      <c r="C74">
        <v>15</v>
      </c>
      <c r="D74" t="s">
        <v>24</v>
      </c>
      <c r="I74" t="s">
        <v>4</v>
      </c>
    </row>
    <row r="75" spans="1:10" x14ac:dyDescent="0.6">
      <c r="G75" t="s">
        <v>25</v>
      </c>
      <c r="H75" t="s">
        <v>32</v>
      </c>
      <c r="I75">
        <f>1*I73</f>
        <v>11</v>
      </c>
    </row>
    <row r="76" spans="1:10" x14ac:dyDescent="0.6">
      <c r="A76" t="s">
        <v>26</v>
      </c>
      <c r="B76" t="s">
        <v>6</v>
      </c>
      <c r="C76">
        <f>4*C71</f>
        <v>60</v>
      </c>
      <c r="H76" t="s">
        <v>5</v>
      </c>
      <c r="I76">
        <f>1*I73</f>
        <v>11</v>
      </c>
      <c r="J76" t="s">
        <v>24</v>
      </c>
    </row>
    <row r="77" spans="1:10" x14ac:dyDescent="0.6">
      <c r="B77" t="s">
        <v>7</v>
      </c>
      <c r="C77">
        <f>2*C71</f>
        <v>30</v>
      </c>
    </row>
    <row r="78" spans="1:10" x14ac:dyDescent="0.6">
      <c r="B78" t="s">
        <v>8</v>
      </c>
      <c r="C78">
        <f>1*C71</f>
        <v>15</v>
      </c>
      <c r="D78" t="s">
        <v>27</v>
      </c>
      <c r="G78" t="s">
        <v>26</v>
      </c>
      <c r="H78" t="s">
        <v>6</v>
      </c>
      <c r="I78">
        <f>4*I73</f>
        <v>44</v>
      </c>
    </row>
    <row r="79" spans="1:10" x14ac:dyDescent="0.6">
      <c r="H79" t="s">
        <v>7</v>
      </c>
      <c r="I79">
        <f>2*I73</f>
        <v>22</v>
      </c>
    </row>
    <row r="80" spans="1:10" x14ac:dyDescent="0.6">
      <c r="H80" t="s">
        <v>8</v>
      </c>
      <c r="I80">
        <f>1*I73</f>
        <v>11</v>
      </c>
      <c r="J80" t="s">
        <v>27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41049-6DCD-4F7B-8026-FA83ABED418C}">
  <dimension ref="A10:U40"/>
  <sheetViews>
    <sheetView topLeftCell="A11" zoomScale="69" zoomScaleNormal="69" workbookViewId="0">
      <selection activeCell="I35" sqref="I35"/>
    </sheetView>
  </sheetViews>
  <sheetFormatPr defaultColWidth="8.86328125" defaultRowHeight="13" x14ac:dyDescent="0.6"/>
  <cols>
    <col min="1" max="1" width="8.86328125" customWidth="1"/>
    <col min="2" max="2" width="14.26953125" customWidth="1"/>
    <col min="3" max="3" width="13.40625" customWidth="1"/>
  </cols>
  <sheetData>
    <row r="10" spans="1:21" x14ac:dyDescent="0.6">
      <c r="K10">
        <f>AVERAGE(K16:K17)</f>
        <v>-2.4701294999999996</v>
      </c>
      <c r="S10">
        <f>AVERAGE(S16:S17)</f>
        <v>3.5080049999999989</v>
      </c>
    </row>
    <row r="12" spans="1:21" ht="13.75" thickBot="1" x14ac:dyDescent="0.75">
      <c r="B12" s="42"/>
      <c r="C12" s="42"/>
      <c r="D12" s="42" t="s">
        <v>47</v>
      </c>
      <c r="E12" s="42"/>
      <c r="J12" s="53" t="s">
        <v>143</v>
      </c>
      <c r="R12" s="44"/>
      <c r="S12" s="53" t="s">
        <v>144</v>
      </c>
    </row>
    <row r="13" spans="1:21" x14ac:dyDescent="0.6">
      <c r="A13" s="4"/>
      <c r="B13" s="5">
        <v>1</v>
      </c>
      <c r="C13" s="5">
        <v>2</v>
      </c>
      <c r="D13" s="5" t="s">
        <v>28</v>
      </c>
      <c r="E13" s="6" t="s">
        <v>29</v>
      </c>
      <c r="F13" s="4"/>
      <c r="G13" s="5">
        <v>1</v>
      </c>
      <c r="H13" s="5">
        <v>2</v>
      </c>
      <c r="I13" s="5" t="s">
        <v>29</v>
      </c>
      <c r="J13" s="5" t="s">
        <v>28</v>
      </c>
      <c r="K13" s="11" t="s">
        <v>30</v>
      </c>
      <c r="L13" s="11" t="s">
        <v>31</v>
      </c>
      <c r="M13" s="51" t="s">
        <v>143</v>
      </c>
      <c r="O13" s="5">
        <v>1</v>
      </c>
      <c r="P13" s="5">
        <v>2</v>
      </c>
      <c r="Q13" s="5" t="s">
        <v>29</v>
      </c>
      <c r="R13" s="5" t="s">
        <v>28</v>
      </c>
      <c r="S13" s="11" t="s">
        <v>30</v>
      </c>
      <c r="T13" s="11" t="s">
        <v>31</v>
      </c>
      <c r="U13" s="51" t="s">
        <v>144</v>
      </c>
    </row>
    <row r="14" spans="1:21" x14ac:dyDescent="0.6">
      <c r="A14" s="44" t="s">
        <v>112</v>
      </c>
      <c r="B14">
        <v>17.062692999999999</v>
      </c>
      <c r="C14">
        <v>16.954357000000002</v>
      </c>
      <c r="D14">
        <f>STDEVA(B14:C14)</f>
        <v>7.6605120246624234E-2</v>
      </c>
      <c r="E14">
        <f t="shared" ref="E14:E19" si="0">AVERAGE(B14:C14)</f>
        <v>17.008524999999999</v>
      </c>
      <c r="F14" s="44" t="s">
        <v>112</v>
      </c>
      <c r="G14">
        <v>14.429784</v>
      </c>
      <c r="H14">
        <v>14.797469</v>
      </c>
      <c r="I14">
        <f>AVERAGE(G14:H14)</f>
        <v>14.613626499999999</v>
      </c>
      <c r="J14">
        <f>STDEVA(G14:H14)</f>
        <v>0.25999255684057559</v>
      </c>
      <c r="K14">
        <f>I14-E14</f>
        <v>-2.3948985</v>
      </c>
      <c r="L14">
        <f>K14-K10</f>
        <v>7.5230999999999604E-2</v>
      </c>
      <c r="M14" s="37">
        <f>2^-L14</f>
        <v>0.94919012730807228</v>
      </c>
      <c r="N14" s="44" t="s">
        <v>112</v>
      </c>
      <c r="O14">
        <v>20.350190000000001</v>
      </c>
      <c r="P14">
        <v>19.747537999999999</v>
      </c>
      <c r="Q14">
        <f>AVERAGE(O14:P14)</f>
        <v>20.048864000000002</v>
      </c>
      <c r="R14">
        <f>STDEVA(O14:P14)</f>
        <v>0.42613931589563714</v>
      </c>
      <c r="S14">
        <f>Q14-E14</f>
        <v>3.040339000000003</v>
      </c>
      <c r="T14">
        <f>S14-S10</f>
        <v>-0.46766599999999592</v>
      </c>
      <c r="U14" s="37">
        <f>2^-T14</f>
        <v>1.3828704420111408</v>
      </c>
    </row>
    <row r="15" spans="1:21" x14ac:dyDescent="0.6">
      <c r="A15" s="44" t="s">
        <v>113</v>
      </c>
      <c r="B15">
        <v>17.302706000000001</v>
      </c>
      <c r="C15">
        <v>17.827513</v>
      </c>
      <c r="D15">
        <f>STDEVA(B15:C15)</f>
        <v>0.37109458851416782</v>
      </c>
      <c r="E15">
        <f t="shared" si="0"/>
        <v>17.565109499999998</v>
      </c>
      <c r="F15" s="44" t="s">
        <v>113</v>
      </c>
      <c r="G15">
        <v>14.630678</v>
      </c>
      <c r="H15">
        <v>14.608051</v>
      </c>
      <c r="I15">
        <f>AVERAGE(G15:H15)</f>
        <v>14.6193645</v>
      </c>
      <c r="J15">
        <f>STDEVA(G15:H15)</f>
        <v>1.5999705137907976E-2</v>
      </c>
      <c r="K15">
        <f>I15-E15</f>
        <v>-2.9457449999999987</v>
      </c>
      <c r="L15">
        <f>K15-K10</f>
        <v>-0.47561549999999908</v>
      </c>
      <c r="M15" s="37">
        <f>2^-L15</f>
        <v>1.39051133006782</v>
      </c>
      <c r="N15" s="44" t="s">
        <v>113</v>
      </c>
      <c r="O15">
        <v>19.741060000000001</v>
      </c>
      <c r="P15">
        <v>20.105886000000002</v>
      </c>
      <c r="Q15">
        <f>AVERAGE(O15:P15)</f>
        <v>19.923473000000001</v>
      </c>
      <c r="R15">
        <f>STDEVA(O15:P15)</f>
        <v>0.25797093855316394</v>
      </c>
      <c r="S15">
        <f>Q15-E15</f>
        <v>2.3583635000000029</v>
      </c>
      <c r="T15">
        <f>S15-S10</f>
        <v>-1.149641499999996</v>
      </c>
      <c r="U15" s="37">
        <f>2^-T15</f>
        <v>2.2185875715646963</v>
      </c>
    </row>
    <row r="16" spans="1:21" x14ac:dyDescent="0.6">
      <c r="A16" s="52" t="s">
        <v>117</v>
      </c>
      <c r="B16">
        <v>16.653552999999999</v>
      </c>
      <c r="C16">
        <v>16.428968000000001</v>
      </c>
      <c r="D16">
        <f>STDEVA(B16:C16)</f>
        <v>0.15880557645277907</v>
      </c>
      <c r="E16">
        <f t="shared" si="0"/>
        <v>16.5412605</v>
      </c>
      <c r="F16" s="52" t="s">
        <v>117</v>
      </c>
      <c r="G16">
        <v>14.357761999999999</v>
      </c>
      <c r="H16">
        <v>14.2027</v>
      </c>
      <c r="I16">
        <f>AVERAGE(G16:H16)</f>
        <v>14.280231000000001</v>
      </c>
      <c r="J16">
        <f>STDEVA(G16:H16)</f>
        <v>0.10964539170434782</v>
      </c>
      <c r="K16">
        <f>I16-E16</f>
        <v>-2.2610294999999994</v>
      </c>
      <c r="L16">
        <f>K16-K10</f>
        <v>0.20910000000000029</v>
      </c>
      <c r="M16" s="37">
        <f>2^-L16</f>
        <v>0.8650767259574399</v>
      </c>
      <c r="N16" s="52" t="s">
        <v>117</v>
      </c>
      <c r="O16">
        <v>19.854655999999999</v>
      </c>
      <c r="P16">
        <v>20.247692000000001</v>
      </c>
      <c r="Q16">
        <f>AVERAGE(O16:P16)</f>
        <v>20.051174</v>
      </c>
      <c r="R16">
        <f>STDEVA(O16:P16)</f>
        <v>0.27791842085043744</v>
      </c>
      <c r="S16">
        <f>Q16-E16</f>
        <v>3.5099134999999997</v>
      </c>
      <c r="T16">
        <f>S16-S10</f>
        <v>1.9085000000007568E-3</v>
      </c>
      <c r="U16" s="37">
        <f>2^-T16</f>
        <v>0.99867800321455602</v>
      </c>
    </row>
    <row r="17" spans="1:21" x14ac:dyDescent="0.6">
      <c r="A17" s="52" t="s">
        <v>139</v>
      </c>
      <c r="B17">
        <v>17.730153999999999</v>
      </c>
      <c r="C17">
        <v>17.733305000000001</v>
      </c>
      <c r="D17">
        <f>STDEVA(B17:C17)</f>
        <v>2.2280934675206272E-3</v>
      </c>
      <c r="E17">
        <f t="shared" si="0"/>
        <v>17.7317295</v>
      </c>
      <c r="F17" s="52" t="s">
        <v>139</v>
      </c>
      <c r="G17">
        <v>14.793554</v>
      </c>
      <c r="H17">
        <v>15.311446</v>
      </c>
      <c r="I17">
        <f>AVERAGE(G17:H17)</f>
        <v>15.0525</v>
      </c>
      <c r="J17">
        <f>STDEVA(G17:H17)</f>
        <v>0.36620494512226331</v>
      </c>
      <c r="K17">
        <f>I17-E17</f>
        <v>-2.6792294999999999</v>
      </c>
      <c r="L17">
        <f>K17-K10</f>
        <v>-0.20910000000000029</v>
      </c>
      <c r="M17" s="37">
        <f>2^-L17</f>
        <v>1.1559668292927789</v>
      </c>
      <c r="N17" s="52" t="s">
        <v>139</v>
      </c>
      <c r="O17">
        <v>21.284744</v>
      </c>
      <c r="P17">
        <v>21.190908</v>
      </c>
      <c r="Q17">
        <f>AVERAGE(O17:P17)</f>
        <v>21.237825999999998</v>
      </c>
      <c r="R17">
        <f>STDEVA(O17:P17)</f>
        <v>6.635207191942058E-2</v>
      </c>
      <c r="S17">
        <f>Q17-E17</f>
        <v>3.5060964999999982</v>
      </c>
      <c r="T17">
        <f>S17-S10</f>
        <v>-1.9085000000007568E-3</v>
      </c>
      <c r="U17" s="37">
        <f>2^-T17</f>
        <v>1.0013237467744245</v>
      </c>
    </row>
    <row r="18" spans="1:21" x14ac:dyDescent="0.6">
      <c r="A18" s="43" t="s">
        <v>119</v>
      </c>
      <c r="B18" t="s">
        <v>70</v>
      </c>
      <c r="C18" t="s">
        <v>70</v>
      </c>
      <c r="D18" s="7" t="e">
        <f>STDEV(B18:C18)</f>
        <v>#DIV/0!</v>
      </c>
      <c r="E18" s="8" t="e">
        <f t="shared" si="0"/>
        <v>#DIV/0!</v>
      </c>
      <c r="F18" s="43" t="s">
        <v>119</v>
      </c>
      <c r="G18" t="s">
        <v>70</v>
      </c>
      <c r="H18" t="s">
        <v>70</v>
      </c>
      <c r="I18" s="7" t="e">
        <f>STDEV(G18:H18)</f>
        <v>#DIV/0!</v>
      </c>
      <c r="J18" s="8" t="e">
        <f>AVERAGE(G18:H18)</f>
        <v>#DIV/0!</v>
      </c>
      <c r="K18" s="7" t="e">
        <f>STDEV(I18:J18)</f>
        <v>#DIV/0!</v>
      </c>
      <c r="L18" s="8" t="e">
        <f>AVERAGE(I18:J18)</f>
        <v>#DIV/0!</v>
      </c>
      <c r="M18" s="8" t="e">
        <f>AVERAGE(J18:K18)</f>
        <v>#DIV/0!</v>
      </c>
      <c r="N18" s="43" t="s">
        <v>119</v>
      </c>
      <c r="O18" t="s">
        <v>70</v>
      </c>
      <c r="P18" t="s">
        <v>70</v>
      </c>
      <c r="Q18" s="7" t="e">
        <f>STDEV(O18:P18)</f>
        <v>#DIV/0!</v>
      </c>
      <c r="R18" s="8" t="e">
        <f>AVERAGE(O18:P18)</f>
        <v>#DIV/0!</v>
      </c>
      <c r="S18" s="7" t="e">
        <f>STDEV(Q18:R18)</f>
        <v>#DIV/0!</v>
      </c>
      <c r="T18" s="8" t="e">
        <f>AVERAGE(Q18:R18)</f>
        <v>#DIV/0!</v>
      </c>
      <c r="U18" s="8" t="e">
        <f>AVERAGE(R18:S18)</f>
        <v>#DIV/0!</v>
      </c>
    </row>
    <row r="19" spans="1:21" x14ac:dyDescent="0.6">
      <c r="A19" s="43" t="s">
        <v>120</v>
      </c>
      <c r="B19" t="s">
        <v>70</v>
      </c>
      <c r="C19" t="s">
        <v>70</v>
      </c>
      <c r="D19" s="7" t="e">
        <f>STDEV(B19:C19)</f>
        <v>#DIV/0!</v>
      </c>
      <c r="E19" s="8" t="e">
        <f t="shared" si="0"/>
        <v>#DIV/0!</v>
      </c>
      <c r="F19" s="43" t="s">
        <v>120</v>
      </c>
      <c r="G19" t="s">
        <v>70</v>
      </c>
      <c r="H19" t="s">
        <v>70</v>
      </c>
      <c r="I19" s="7" t="e">
        <f>STDEV(G19:H19)</f>
        <v>#DIV/0!</v>
      </c>
      <c r="J19" s="8" t="e">
        <f>AVERAGE(G19:H19)</f>
        <v>#DIV/0!</v>
      </c>
      <c r="K19" s="7" t="e">
        <f>STDEV(I19:J19)</f>
        <v>#DIV/0!</v>
      </c>
      <c r="L19" s="8" t="e">
        <f>AVERAGE(I19:J19)</f>
        <v>#DIV/0!</v>
      </c>
      <c r="M19" s="8" t="e">
        <f>AVERAGE(J19:K19)</f>
        <v>#DIV/0!</v>
      </c>
      <c r="N19" s="43" t="s">
        <v>120</v>
      </c>
      <c r="O19" t="s">
        <v>70</v>
      </c>
      <c r="P19" t="s">
        <v>70</v>
      </c>
      <c r="Q19" s="7" t="e">
        <f>STDEV(O19:P19)</f>
        <v>#DIV/0!</v>
      </c>
      <c r="R19" s="8" t="e">
        <f>AVERAGE(O19:P19)</f>
        <v>#DIV/0!</v>
      </c>
      <c r="S19" s="7" t="e">
        <f>STDEV(Q19:R19)</f>
        <v>#DIV/0!</v>
      </c>
      <c r="T19" s="8" t="e">
        <f>AVERAGE(Q19:R19)</f>
        <v>#DIV/0!</v>
      </c>
      <c r="U19" s="8" t="e">
        <f>AVERAGE(R19:S19)</f>
        <v>#DIV/0!</v>
      </c>
    </row>
    <row r="20" spans="1:21" x14ac:dyDescent="0.6">
      <c r="F20" s="43"/>
      <c r="L20" s="39"/>
      <c r="M20" s="39"/>
      <c r="N20" s="43"/>
    </row>
    <row r="21" spans="1:21" x14ac:dyDescent="0.6">
      <c r="F21" s="43"/>
      <c r="L21" s="39"/>
      <c r="M21" s="39"/>
      <c r="N21" s="43"/>
    </row>
    <row r="22" spans="1:21" x14ac:dyDescent="0.6">
      <c r="A22" s="43"/>
    </row>
    <row r="32" spans="1:21" x14ac:dyDescent="0.6">
      <c r="B32" s="44" t="s">
        <v>143</v>
      </c>
      <c r="H32" s="44" t="s">
        <v>144</v>
      </c>
    </row>
    <row r="34" spans="2:10" x14ac:dyDescent="0.6">
      <c r="C34" s="44" t="s">
        <v>152</v>
      </c>
      <c r="D34" s="44" t="s">
        <v>151</v>
      </c>
      <c r="I34" s="44" t="s">
        <v>152</v>
      </c>
      <c r="J34" s="44" t="s">
        <v>151</v>
      </c>
    </row>
    <row r="35" spans="2:10" x14ac:dyDescent="0.6">
      <c r="C35">
        <v>0.94919012730807195</v>
      </c>
      <c r="D35">
        <v>0.8650767259574399</v>
      </c>
      <c r="I35">
        <v>1.38287044201114</v>
      </c>
      <c r="J35">
        <v>0.99867800321455602</v>
      </c>
    </row>
    <row r="36" spans="2:10" x14ac:dyDescent="0.6">
      <c r="C36">
        <v>1.39051133006782</v>
      </c>
      <c r="D36">
        <v>1.1559668292927789</v>
      </c>
      <c r="I36">
        <v>2.2185875715646963</v>
      </c>
      <c r="J36">
        <v>1.0013237467744245</v>
      </c>
    </row>
    <row r="39" spans="2:10" x14ac:dyDescent="0.6">
      <c r="B39" t="s">
        <v>80</v>
      </c>
      <c r="C39">
        <f>AVERAGE(C35:C36)</f>
        <v>1.169850728687946</v>
      </c>
      <c r="D39">
        <f>AVERAGE(D35:D36)</f>
        <v>1.0105217776251094</v>
      </c>
      <c r="I39">
        <f>AVERAGE(I35:I36)</f>
        <v>1.8007290067879183</v>
      </c>
      <c r="J39">
        <f>AVERAGE(J35:J36)</f>
        <v>1.0000008749944902</v>
      </c>
    </row>
    <row r="40" spans="2:10" x14ac:dyDescent="0.6">
      <c r="B40" t="s">
        <v>81</v>
      </c>
      <c r="C40">
        <f>STDEVA(C35:C36)</f>
        <v>0.31206121515282081</v>
      </c>
      <c r="D40">
        <f>STDEVA(D35:D36)</f>
        <v>0.20569036464847398</v>
      </c>
      <c r="I40">
        <f>STDEVA(I35:I36)</f>
        <v>0.59094124946107496</v>
      </c>
      <c r="J40">
        <f>STDEVA(J35:J36)</f>
        <v>1.8708232124636265E-3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991A-8DAC-416A-9CE9-08652D909D36}">
  <dimension ref="A1:AG153"/>
  <sheetViews>
    <sheetView zoomScale="57" zoomScaleNormal="57" workbookViewId="0">
      <selection activeCell="F133" sqref="F133"/>
    </sheetView>
  </sheetViews>
  <sheetFormatPr defaultColWidth="11.40625" defaultRowHeight="13" x14ac:dyDescent="0.6"/>
  <sheetData>
    <row r="1" spans="1:33" x14ac:dyDescent="0.6">
      <c r="A1" s="44" t="s">
        <v>159</v>
      </c>
      <c r="B1" t="s">
        <v>160</v>
      </c>
      <c r="C1">
        <v>1</v>
      </c>
    </row>
    <row r="2" spans="1:33" x14ac:dyDescent="0.6">
      <c r="A2" s="44" t="s">
        <v>161</v>
      </c>
      <c r="B2" t="s">
        <v>223</v>
      </c>
    </row>
    <row r="3" spans="1:33" x14ac:dyDescent="0.6">
      <c r="A3" s="44" t="s">
        <v>163</v>
      </c>
    </row>
    <row r="4" spans="1:33" x14ac:dyDescent="0.6">
      <c r="A4" s="44" t="s">
        <v>164</v>
      </c>
      <c r="B4" t="s">
        <v>165</v>
      </c>
    </row>
    <row r="5" spans="1:33" x14ac:dyDescent="0.6">
      <c r="A5" s="44" t="s">
        <v>166</v>
      </c>
      <c r="B5" s="1">
        <v>43840.725104166668</v>
      </c>
    </row>
    <row r="6" spans="1:33" x14ac:dyDescent="0.6">
      <c r="A6" s="44" t="s">
        <v>167</v>
      </c>
    </row>
    <row r="7" spans="1:33" x14ac:dyDescent="0.6">
      <c r="A7" s="44" t="s">
        <v>168</v>
      </c>
    </row>
    <row r="9" spans="1:33" x14ac:dyDescent="0.6">
      <c r="A9" t="s">
        <v>169</v>
      </c>
    </row>
    <row r="11" spans="1:33" x14ac:dyDescent="0.6">
      <c r="A11" t="s">
        <v>170</v>
      </c>
      <c r="B11" t="s">
        <v>54</v>
      </c>
      <c r="C11" t="s">
        <v>134</v>
      </c>
      <c r="D11" t="s">
        <v>171</v>
      </c>
      <c r="E11" t="s">
        <v>56</v>
      </c>
      <c r="F11" t="s">
        <v>57</v>
      </c>
      <c r="G11" t="s">
        <v>172</v>
      </c>
      <c r="H11" t="s">
        <v>173</v>
      </c>
      <c r="I11" t="s">
        <v>174</v>
      </c>
      <c r="J11" t="s">
        <v>175</v>
      </c>
      <c r="K11" t="s">
        <v>176</v>
      </c>
      <c r="L11" t="s">
        <v>177</v>
      </c>
      <c r="M11" t="s">
        <v>178</v>
      </c>
      <c r="N11" t="s">
        <v>135</v>
      </c>
      <c r="O11" t="s">
        <v>179</v>
      </c>
      <c r="P11" t="s">
        <v>180</v>
      </c>
      <c r="Q11" t="s">
        <v>181</v>
      </c>
      <c r="R11" t="s">
        <v>182</v>
      </c>
      <c r="S11" t="s">
        <v>183</v>
      </c>
      <c r="T11" t="s">
        <v>184</v>
      </c>
      <c r="U11" t="s">
        <v>185</v>
      </c>
      <c r="V11" t="s">
        <v>186</v>
      </c>
      <c r="W11" t="s">
        <v>187</v>
      </c>
      <c r="X11" t="s">
        <v>188</v>
      </c>
      <c r="Y11" t="s">
        <v>189</v>
      </c>
      <c r="Z11" t="s">
        <v>190</v>
      </c>
      <c r="AA11" t="s">
        <v>191</v>
      </c>
      <c r="AB11" t="s">
        <v>192</v>
      </c>
      <c r="AC11" t="s">
        <v>193</v>
      </c>
      <c r="AD11" t="s">
        <v>194</v>
      </c>
      <c r="AE11" t="s">
        <v>195</v>
      </c>
      <c r="AF11" t="s">
        <v>196</v>
      </c>
      <c r="AG11" t="s">
        <v>197</v>
      </c>
    </row>
    <row r="12" spans="1:33" x14ac:dyDescent="0.6">
      <c r="A12">
        <v>145</v>
      </c>
      <c r="B12" t="s">
        <v>224</v>
      </c>
      <c r="C12" t="s">
        <v>121</v>
      </c>
      <c r="D12" t="s">
        <v>199</v>
      </c>
      <c r="E12" t="s">
        <v>59</v>
      </c>
      <c r="F12">
        <v>16.479969000000001</v>
      </c>
      <c r="L12">
        <v>16.532806000000001</v>
      </c>
      <c r="M12">
        <v>16.532806000000001</v>
      </c>
      <c r="N12">
        <v>7.4723326000000007E-2</v>
      </c>
      <c r="O12" t="s">
        <v>200</v>
      </c>
      <c r="Q12" t="s">
        <v>201</v>
      </c>
      <c r="R12">
        <v>3</v>
      </c>
      <c r="S12">
        <v>14</v>
      </c>
      <c r="T12" t="s">
        <v>201</v>
      </c>
      <c r="U12">
        <v>0.05</v>
      </c>
    </row>
    <row r="13" spans="1:33" x14ac:dyDescent="0.6">
      <c r="A13">
        <v>146</v>
      </c>
      <c r="B13" t="s">
        <v>110</v>
      </c>
      <c r="C13" t="s">
        <v>121</v>
      </c>
      <c r="D13" t="s">
        <v>199</v>
      </c>
      <c r="E13" t="s">
        <v>59</v>
      </c>
      <c r="F13">
        <v>16.626149999999999</v>
      </c>
      <c r="L13">
        <v>16.730736</v>
      </c>
      <c r="M13">
        <v>16.730736</v>
      </c>
      <c r="N13">
        <v>0.14790510000000001</v>
      </c>
      <c r="O13" t="s">
        <v>200</v>
      </c>
      <c r="Q13" t="s">
        <v>201</v>
      </c>
      <c r="R13">
        <v>3</v>
      </c>
      <c r="S13">
        <v>14</v>
      </c>
      <c r="T13" t="s">
        <v>201</v>
      </c>
      <c r="U13">
        <v>0.05</v>
      </c>
    </row>
    <row r="14" spans="1:33" x14ac:dyDescent="0.6">
      <c r="A14">
        <v>147</v>
      </c>
      <c r="B14" t="s">
        <v>112</v>
      </c>
      <c r="C14" t="s">
        <v>121</v>
      </c>
      <c r="D14" t="s">
        <v>199</v>
      </c>
      <c r="E14" t="s">
        <v>59</v>
      </c>
      <c r="F14">
        <v>17.318840000000002</v>
      </c>
      <c r="L14">
        <v>17.240497999999999</v>
      </c>
      <c r="M14">
        <v>17.240497999999999</v>
      </c>
      <c r="N14">
        <v>0.11079294000000001</v>
      </c>
      <c r="O14" t="s">
        <v>200</v>
      </c>
      <c r="Q14" t="s">
        <v>201</v>
      </c>
      <c r="R14">
        <v>3</v>
      </c>
      <c r="S14">
        <v>14</v>
      </c>
      <c r="T14" t="s">
        <v>201</v>
      </c>
      <c r="U14">
        <v>0.05</v>
      </c>
    </row>
    <row r="15" spans="1:33" x14ac:dyDescent="0.6">
      <c r="A15">
        <v>148</v>
      </c>
      <c r="B15" t="s">
        <v>115</v>
      </c>
      <c r="C15" t="s">
        <v>121</v>
      </c>
      <c r="D15" t="s">
        <v>199</v>
      </c>
      <c r="E15" t="s">
        <v>59</v>
      </c>
      <c r="F15">
        <v>21.353643000000002</v>
      </c>
      <c r="L15">
        <v>21.324815999999998</v>
      </c>
      <c r="M15">
        <v>21.324815999999998</v>
      </c>
      <c r="N15">
        <v>4.0768477999999997E-2</v>
      </c>
      <c r="O15" t="s">
        <v>200</v>
      </c>
      <c r="Q15" t="s">
        <v>201</v>
      </c>
      <c r="R15">
        <v>3</v>
      </c>
      <c r="S15">
        <v>14</v>
      </c>
      <c r="T15" t="s">
        <v>201</v>
      </c>
      <c r="U15">
        <v>0.05</v>
      </c>
    </row>
    <row r="16" spans="1:33" x14ac:dyDescent="0.6">
      <c r="A16">
        <v>149</v>
      </c>
      <c r="B16" t="s">
        <v>116</v>
      </c>
      <c r="C16" t="s">
        <v>121</v>
      </c>
      <c r="D16" t="s">
        <v>199</v>
      </c>
      <c r="E16" t="s">
        <v>59</v>
      </c>
      <c r="F16">
        <v>20.362938</v>
      </c>
      <c r="L16">
        <v>20.437488999999999</v>
      </c>
      <c r="M16">
        <v>20.437488999999999</v>
      </c>
      <c r="N16">
        <v>0.10542916500000001</v>
      </c>
      <c r="O16" t="s">
        <v>200</v>
      </c>
      <c r="Q16" t="s">
        <v>201</v>
      </c>
      <c r="R16">
        <v>3</v>
      </c>
      <c r="S16">
        <v>14</v>
      </c>
      <c r="T16" t="s">
        <v>201</v>
      </c>
      <c r="U16">
        <v>0.05</v>
      </c>
    </row>
    <row r="17" spans="1:27" x14ac:dyDescent="0.6">
      <c r="A17">
        <v>150</v>
      </c>
      <c r="B17" t="s">
        <v>118</v>
      </c>
      <c r="C17" t="s">
        <v>121</v>
      </c>
      <c r="D17" t="s">
        <v>199</v>
      </c>
      <c r="E17" t="s">
        <v>59</v>
      </c>
      <c r="F17">
        <v>20.913012999999999</v>
      </c>
      <c r="L17">
        <v>20.880972</v>
      </c>
      <c r="M17">
        <v>20.880972</v>
      </c>
      <c r="N17">
        <v>4.5313592999999999E-2</v>
      </c>
      <c r="O17" t="s">
        <v>200</v>
      </c>
      <c r="Q17" t="s">
        <v>201</v>
      </c>
      <c r="R17">
        <v>3</v>
      </c>
      <c r="S17">
        <v>14</v>
      </c>
      <c r="T17" t="s">
        <v>201</v>
      </c>
      <c r="U17">
        <v>0.05</v>
      </c>
    </row>
    <row r="18" spans="1:27" x14ac:dyDescent="0.6">
      <c r="A18">
        <v>151</v>
      </c>
      <c r="B18" t="s">
        <v>156</v>
      </c>
      <c r="C18" t="s">
        <v>121</v>
      </c>
      <c r="D18" t="s">
        <v>199</v>
      </c>
      <c r="E18" t="s">
        <v>59</v>
      </c>
      <c r="F18">
        <v>24.08127</v>
      </c>
      <c r="L18">
        <v>24.093786000000001</v>
      </c>
      <c r="M18">
        <v>24.093786000000001</v>
      </c>
      <c r="N18">
        <v>1.7700328000000001E-2</v>
      </c>
      <c r="O18" t="s">
        <v>200</v>
      </c>
      <c r="Q18" t="s">
        <v>201</v>
      </c>
      <c r="R18">
        <v>3</v>
      </c>
      <c r="S18">
        <v>14</v>
      </c>
      <c r="T18" t="s">
        <v>201</v>
      </c>
      <c r="U18">
        <v>0.05</v>
      </c>
    </row>
    <row r="19" spans="1:27" x14ac:dyDescent="0.6">
      <c r="A19">
        <v>152</v>
      </c>
      <c r="B19" t="s">
        <v>120</v>
      </c>
      <c r="C19" t="s">
        <v>121</v>
      </c>
      <c r="D19" t="s">
        <v>199</v>
      </c>
      <c r="E19" t="s">
        <v>59</v>
      </c>
      <c r="F19" t="s">
        <v>70</v>
      </c>
      <c r="O19" t="s">
        <v>200</v>
      </c>
      <c r="Q19" t="s">
        <v>201</v>
      </c>
      <c r="R19">
        <v>3</v>
      </c>
      <c r="S19">
        <v>14</v>
      </c>
      <c r="T19" t="s">
        <v>201</v>
      </c>
      <c r="U19">
        <v>0.05</v>
      </c>
      <c r="AA19" t="b">
        <v>1</v>
      </c>
    </row>
    <row r="20" spans="1:27" x14ac:dyDescent="0.6">
      <c r="A20">
        <v>153</v>
      </c>
      <c r="B20" t="s">
        <v>119</v>
      </c>
      <c r="C20" t="s">
        <v>121</v>
      </c>
      <c r="D20" t="s">
        <v>199</v>
      </c>
      <c r="E20" t="s">
        <v>59</v>
      </c>
      <c r="F20" t="s">
        <v>70</v>
      </c>
      <c r="O20" t="s">
        <v>200</v>
      </c>
      <c r="Q20" t="s">
        <v>201</v>
      </c>
      <c r="R20">
        <v>3</v>
      </c>
      <c r="S20">
        <v>14</v>
      </c>
      <c r="T20" t="s">
        <v>201</v>
      </c>
      <c r="U20">
        <v>0.05</v>
      </c>
      <c r="AA20" t="b">
        <v>1</v>
      </c>
    </row>
    <row r="21" spans="1:27" x14ac:dyDescent="0.6">
      <c r="A21">
        <v>154</v>
      </c>
      <c r="B21" t="s">
        <v>225</v>
      </c>
      <c r="C21" t="s">
        <v>121</v>
      </c>
      <c r="D21" t="s">
        <v>199</v>
      </c>
      <c r="E21" t="s">
        <v>59</v>
      </c>
      <c r="F21" t="s">
        <v>70</v>
      </c>
      <c r="O21" t="s">
        <v>200</v>
      </c>
      <c r="Q21" t="s">
        <v>201</v>
      </c>
      <c r="R21">
        <v>3</v>
      </c>
      <c r="S21">
        <v>14</v>
      </c>
      <c r="T21" t="s">
        <v>201</v>
      </c>
      <c r="U21">
        <v>0.05</v>
      </c>
      <c r="AA21" t="b">
        <v>1</v>
      </c>
    </row>
    <row r="22" spans="1:27" x14ac:dyDescent="0.6">
      <c r="A22">
        <v>169</v>
      </c>
      <c r="B22" t="s">
        <v>224</v>
      </c>
      <c r="C22" t="s">
        <v>121</v>
      </c>
      <c r="D22" t="s">
        <v>199</v>
      </c>
      <c r="E22" t="s">
        <v>59</v>
      </c>
      <c r="F22">
        <v>16.585643999999998</v>
      </c>
      <c r="L22">
        <v>16.532806000000001</v>
      </c>
      <c r="M22">
        <v>16.532806000000001</v>
      </c>
      <c r="N22">
        <v>7.4723326000000007E-2</v>
      </c>
      <c r="O22" t="s">
        <v>200</v>
      </c>
      <c r="Q22" t="s">
        <v>201</v>
      </c>
      <c r="R22">
        <v>3</v>
      </c>
      <c r="S22">
        <v>14</v>
      </c>
      <c r="T22" t="s">
        <v>201</v>
      </c>
      <c r="U22">
        <v>0.05</v>
      </c>
    </row>
    <row r="23" spans="1:27" x14ac:dyDescent="0.6">
      <c r="A23">
        <v>170</v>
      </c>
      <c r="B23" t="s">
        <v>110</v>
      </c>
      <c r="C23" t="s">
        <v>121</v>
      </c>
      <c r="D23" t="s">
        <v>199</v>
      </c>
      <c r="E23" t="s">
        <v>59</v>
      </c>
      <c r="F23">
        <v>16.835319999999999</v>
      </c>
      <c r="L23">
        <v>16.730736</v>
      </c>
      <c r="M23">
        <v>16.730736</v>
      </c>
      <c r="N23">
        <v>0.14790510000000001</v>
      </c>
      <c r="O23" t="s">
        <v>200</v>
      </c>
      <c r="Q23" t="s">
        <v>201</v>
      </c>
      <c r="R23">
        <v>3</v>
      </c>
      <c r="S23">
        <v>14</v>
      </c>
      <c r="T23" t="s">
        <v>201</v>
      </c>
      <c r="U23">
        <v>0.05</v>
      </c>
    </row>
    <row r="24" spans="1:27" x14ac:dyDescent="0.6">
      <c r="A24">
        <v>171</v>
      </c>
      <c r="B24" t="s">
        <v>112</v>
      </c>
      <c r="C24" t="s">
        <v>121</v>
      </c>
      <c r="D24" t="s">
        <v>199</v>
      </c>
      <c r="E24" t="s">
        <v>59</v>
      </c>
      <c r="F24">
        <v>17.162154999999998</v>
      </c>
      <c r="L24">
        <v>17.240497999999999</v>
      </c>
      <c r="M24">
        <v>17.240497999999999</v>
      </c>
      <c r="N24">
        <v>0.11079294000000001</v>
      </c>
      <c r="O24" t="s">
        <v>200</v>
      </c>
      <c r="Q24" t="s">
        <v>201</v>
      </c>
      <c r="R24">
        <v>3</v>
      </c>
      <c r="S24">
        <v>14</v>
      </c>
      <c r="T24" t="s">
        <v>201</v>
      </c>
      <c r="U24">
        <v>0.05</v>
      </c>
    </row>
    <row r="25" spans="1:27" x14ac:dyDescent="0.6">
      <c r="A25">
        <v>172</v>
      </c>
      <c r="B25" t="s">
        <v>115</v>
      </c>
      <c r="C25" t="s">
        <v>121</v>
      </c>
      <c r="D25" t="s">
        <v>199</v>
      </c>
      <c r="E25" t="s">
        <v>59</v>
      </c>
      <c r="F25">
        <v>21.295988000000001</v>
      </c>
      <c r="L25">
        <v>21.324815999999998</v>
      </c>
      <c r="M25">
        <v>21.324815999999998</v>
      </c>
      <c r="N25">
        <v>4.0768477999999997E-2</v>
      </c>
      <c r="O25" t="s">
        <v>200</v>
      </c>
      <c r="Q25" t="s">
        <v>201</v>
      </c>
      <c r="R25">
        <v>3</v>
      </c>
      <c r="S25">
        <v>14</v>
      </c>
      <c r="T25" t="s">
        <v>201</v>
      </c>
      <c r="U25">
        <v>0.05</v>
      </c>
    </row>
    <row r="26" spans="1:27" x14ac:dyDescent="0.6">
      <c r="A26">
        <v>173</v>
      </c>
      <c r="B26" t="s">
        <v>116</v>
      </c>
      <c r="C26" t="s">
        <v>121</v>
      </c>
      <c r="D26" t="s">
        <v>199</v>
      </c>
      <c r="E26" t="s">
        <v>59</v>
      </c>
      <c r="F26">
        <v>20.512036999999999</v>
      </c>
      <c r="L26">
        <v>20.437488999999999</v>
      </c>
      <c r="M26">
        <v>20.437488999999999</v>
      </c>
      <c r="N26">
        <v>0.10542916500000001</v>
      </c>
      <c r="O26" t="s">
        <v>200</v>
      </c>
      <c r="Q26" t="s">
        <v>201</v>
      </c>
      <c r="R26">
        <v>3</v>
      </c>
      <c r="S26">
        <v>14</v>
      </c>
      <c r="T26" t="s">
        <v>201</v>
      </c>
      <c r="U26">
        <v>0.05</v>
      </c>
    </row>
    <row r="27" spans="1:27" x14ac:dyDescent="0.6">
      <c r="A27">
        <v>174</v>
      </c>
      <c r="B27" t="s">
        <v>118</v>
      </c>
      <c r="C27" t="s">
        <v>121</v>
      </c>
      <c r="D27" t="s">
        <v>199</v>
      </c>
      <c r="E27" t="s">
        <v>59</v>
      </c>
      <c r="F27">
        <v>20.848929999999999</v>
      </c>
      <c r="L27">
        <v>20.880972</v>
      </c>
      <c r="M27">
        <v>20.880972</v>
      </c>
      <c r="N27">
        <v>4.5313592999999999E-2</v>
      </c>
      <c r="O27" t="s">
        <v>200</v>
      </c>
      <c r="Q27" t="s">
        <v>201</v>
      </c>
      <c r="R27">
        <v>3</v>
      </c>
      <c r="S27">
        <v>14</v>
      </c>
      <c r="T27" t="s">
        <v>201</v>
      </c>
      <c r="U27">
        <v>0.05</v>
      </c>
    </row>
    <row r="28" spans="1:27" x14ac:dyDescent="0.6">
      <c r="A28">
        <v>175</v>
      </c>
      <c r="B28" t="s">
        <v>156</v>
      </c>
      <c r="C28" t="s">
        <v>121</v>
      </c>
      <c r="D28" t="s">
        <v>199</v>
      </c>
      <c r="E28" t="s">
        <v>59</v>
      </c>
      <c r="F28">
        <v>24.106301999999999</v>
      </c>
      <c r="L28">
        <v>24.093786000000001</v>
      </c>
      <c r="M28">
        <v>24.093786000000001</v>
      </c>
      <c r="N28">
        <v>1.7700328000000001E-2</v>
      </c>
      <c r="O28" t="s">
        <v>200</v>
      </c>
      <c r="Q28" t="s">
        <v>201</v>
      </c>
      <c r="R28">
        <v>3</v>
      </c>
      <c r="S28">
        <v>14</v>
      </c>
      <c r="T28" t="s">
        <v>201</v>
      </c>
      <c r="U28">
        <v>0.05</v>
      </c>
    </row>
    <row r="29" spans="1:27" x14ac:dyDescent="0.6">
      <c r="A29">
        <v>176</v>
      </c>
      <c r="B29" t="s">
        <v>120</v>
      </c>
      <c r="C29" t="s">
        <v>121</v>
      </c>
      <c r="D29" t="s">
        <v>199</v>
      </c>
      <c r="E29" t="s">
        <v>59</v>
      </c>
      <c r="F29" t="s">
        <v>70</v>
      </c>
      <c r="O29" t="s">
        <v>200</v>
      </c>
      <c r="Q29" t="s">
        <v>201</v>
      </c>
      <c r="R29">
        <v>3</v>
      </c>
      <c r="S29">
        <v>14</v>
      </c>
      <c r="T29" t="s">
        <v>201</v>
      </c>
      <c r="U29">
        <v>0.05</v>
      </c>
      <c r="AA29" t="b">
        <v>1</v>
      </c>
    </row>
    <row r="30" spans="1:27" x14ac:dyDescent="0.6">
      <c r="A30">
        <v>177</v>
      </c>
      <c r="B30" t="s">
        <v>119</v>
      </c>
      <c r="C30" t="s">
        <v>121</v>
      </c>
      <c r="D30" t="s">
        <v>199</v>
      </c>
      <c r="E30" t="s">
        <v>59</v>
      </c>
      <c r="F30" t="s">
        <v>70</v>
      </c>
      <c r="O30" t="s">
        <v>200</v>
      </c>
      <c r="Q30" t="s">
        <v>201</v>
      </c>
      <c r="R30">
        <v>3</v>
      </c>
      <c r="S30">
        <v>14</v>
      </c>
      <c r="T30" t="s">
        <v>201</v>
      </c>
      <c r="U30">
        <v>0.05</v>
      </c>
      <c r="AA30" t="b">
        <v>1</v>
      </c>
    </row>
    <row r="31" spans="1:27" x14ac:dyDescent="0.6">
      <c r="A31">
        <v>178</v>
      </c>
      <c r="B31" t="s">
        <v>225</v>
      </c>
      <c r="C31" t="s">
        <v>121</v>
      </c>
      <c r="D31" t="s">
        <v>199</v>
      </c>
      <c r="E31" t="s">
        <v>59</v>
      </c>
      <c r="F31" t="s">
        <v>70</v>
      </c>
      <c r="O31" t="s">
        <v>200</v>
      </c>
      <c r="Q31" t="s">
        <v>201</v>
      </c>
      <c r="R31">
        <v>3</v>
      </c>
      <c r="S31">
        <v>14</v>
      </c>
      <c r="T31" t="s">
        <v>201</v>
      </c>
      <c r="U31">
        <v>0.05</v>
      </c>
      <c r="AA31" t="b">
        <v>1</v>
      </c>
    </row>
    <row r="32" spans="1:27" x14ac:dyDescent="0.6">
      <c r="A32" t="s">
        <v>205</v>
      </c>
      <c r="C32" t="s">
        <v>206</v>
      </c>
    </row>
    <row r="33" spans="1:33" x14ac:dyDescent="0.6">
      <c r="A33" t="s">
        <v>207</v>
      </c>
    </row>
    <row r="34" spans="1:33" x14ac:dyDescent="0.6">
      <c r="A34" t="s">
        <v>136</v>
      </c>
    </row>
    <row r="37" spans="1:33" x14ac:dyDescent="0.6">
      <c r="A37" t="s">
        <v>170</v>
      </c>
      <c r="B37" t="s">
        <v>54</v>
      </c>
      <c r="C37" t="s">
        <v>134</v>
      </c>
      <c r="D37" t="s">
        <v>171</v>
      </c>
      <c r="E37" t="s">
        <v>56</v>
      </c>
      <c r="F37" t="s">
        <v>57</v>
      </c>
      <c r="G37" t="s">
        <v>172</v>
      </c>
      <c r="H37" t="s">
        <v>173</v>
      </c>
      <c r="I37" t="s">
        <v>174</v>
      </c>
      <c r="J37" t="s">
        <v>175</v>
      </c>
      <c r="K37" t="s">
        <v>176</v>
      </c>
      <c r="L37" t="s">
        <v>177</v>
      </c>
      <c r="M37" t="s">
        <v>178</v>
      </c>
      <c r="N37" t="s">
        <v>135</v>
      </c>
      <c r="O37" t="s">
        <v>179</v>
      </c>
      <c r="P37" t="s">
        <v>180</v>
      </c>
      <c r="Q37" t="s">
        <v>181</v>
      </c>
      <c r="R37" t="s">
        <v>182</v>
      </c>
      <c r="S37" t="s">
        <v>183</v>
      </c>
      <c r="T37" t="s">
        <v>184</v>
      </c>
      <c r="U37" t="s">
        <v>185</v>
      </c>
      <c r="V37" t="s">
        <v>186</v>
      </c>
      <c r="W37" t="s">
        <v>187</v>
      </c>
      <c r="X37" t="s">
        <v>188</v>
      </c>
      <c r="Y37" t="s">
        <v>189</v>
      </c>
      <c r="Z37" t="s">
        <v>190</v>
      </c>
      <c r="AA37" t="s">
        <v>191</v>
      </c>
      <c r="AB37" t="s">
        <v>192</v>
      </c>
      <c r="AC37" t="s">
        <v>193</v>
      </c>
      <c r="AD37" t="s">
        <v>194</v>
      </c>
      <c r="AE37" t="s">
        <v>195</v>
      </c>
      <c r="AF37" t="s">
        <v>196</v>
      </c>
      <c r="AG37" t="s">
        <v>197</v>
      </c>
    </row>
    <row r="38" spans="1:33" x14ac:dyDescent="0.6">
      <c r="A38" t="s">
        <v>205</v>
      </c>
      <c r="C38" t="s">
        <v>206</v>
      </c>
    </row>
    <row r="39" spans="1:33" x14ac:dyDescent="0.6">
      <c r="A39" t="s">
        <v>207</v>
      </c>
    </row>
    <row r="40" spans="1:33" x14ac:dyDescent="0.6">
      <c r="A40" t="s">
        <v>136</v>
      </c>
    </row>
    <row r="43" spans="1:33" x14ac:dyDescent="0.6">
      <c r="A43" t="s">
        <v>170</v>
      </c>
      <c r="B43" t="s">
        <v>54</v>
      </c>
      <c r="C43" t="s">
        <v>134</v>
      </c>
      <c r="D43" t="s">
        <v>171</v>
      </c>
      <c r="E43" t="s">
        <v>56</v>
      </c>
      <c r="F43" t="s">
        <v>57</v>
      </c>
      <c r="G43" t="s">
        <v>172</v>
      </c>
      <c r="H43" t="s">
        <v>173</v>
      </c>
      <c r="I43" t="s">
        <v>174</v>
      </c>
      <c r="J43" t="s">
        <v>175</v>
      </c>
      <c r="K43" t="s">
        <v>176</v>
      </c>
      <c r="L43" t="s">
        <v>177</v>
      </c>
      <c r="M43" t="s">
        <v>178</v>
      </c>
      <c r="N43" t="s">
        <v>135</v>
      </c>
      <c r="O43" t="s">
        <v>179</v>
      </c>
      <c r="P43" t="s">
        <v>180</v>
      </c>
      <c r="Q43" t="s">
        <v>181</v>
      </c>
      <c r="R43" t="s">
        <v>182</v>
      </c>
      <c r="S43" t="s">
        <v>183</v>
      </c>
      <c r="T43" t="s">
        <v>184</v>
      </c>
      <c r="U43" t="s">
        <v>185</v>
      </c>
      <c r="V43" t="s">
        <v>186</v>
      </c>
      <c r="W43" t="s">
        <v>187</v>
      </c>
      <c r="X43" t="s">
        <v>188</v>
      </c>
      <c r="Y43" t="s">
        <v>189</v>
      </c>
      <c r="Z43" t="s">
        <v>190</v>
      </c>
      <c r="AA43" t="s">
        <v>191</v>
      </c>
      <c r="AB43" t="s">
        <v>192</v>
      </c>
      <c r="AC43" t="s">
        <v>193</v>
      </c>
      <c r="AD43" t="s">
        <v>194</v>
      </c>
      <c r="AE43" t="s">
        <v>195</v>
      </c>
      <c r="AF43" t="s">
        <v>196</v>
      </c>
      <c r="AG43" t="s">
        <v>197</v>
      </c>
    </row>
    <row r="44" spans="1:33" x14ac:dyDescent="0.6">
      <c r="A44" t="s">
        <v>205</v>
      </c>
      <c r="C44" t="s">
        <v>206</v>
      </c>
    </row>
    <row r="45" spans="1:33" x14ac:dyDescent="0.6">
      <c r="A45" t="s">
        <v>207</v>
      </c>
    </row>
    <row r="46" spans="1:33" x14ac:dyDescent="0.6">
      <c r="A46" t="s">
        <v>136</v>
      </c>
    </row>
    <row r="50" spans="1:33" x14ac:dyDescent="0.6">
      <c r="A50" t="s">
        <v>141</v>
      </c>
      <c r="B50" t="s">
        <v>142</v>
      </c>
    </row>
    <row r="52" spans="1:33" x14ac:dyDescent="0.6">
      <c r="A52" t="s">
        <v>159</v>
      </c>
      <c r="B52" t="s">
        <v>160</v>
      </c>
      <c r="C52">
        <v>1</v>
      </c>
    </row>
    <row r="53" spans="1:33" x14ac:dyDescent="0.6">
      <c r="A53" t="s">
        <v>161</v>
      </c>
      <c r="B53" t="s">
        <v>223</v>
      </c>
    </row>
    <row r="54" spans="1:33" x14ac:dyDescent="0.6">
      <c r="A54" t="s">
        <v>163</v>
      </c>
    </row>
    <row r="55" spans="1:33" x14ac:dyDescent="0.6">
      <c r="A55" t="s">
        <v>164</v>
      </c>
      <c r="B55" t="s">
        <v>165</v>
      </c>
    </row>
    <row r="56" spans="1:33" x14ac:dyDescent="0.6">
      <c r="A56" t="s">
        <v>166</v>
      </c>
      <c r="B56" s="1">
        <v>43840.725104166668</v>
      </c>
    </row>
    <row r="57" spans="1:33" x14ac:dyDescent="0.6">
      <c r="A57" t="s">
        <v>167</v>
      </c>
    </row>
    <row r="58" spans="1:33" x14ac:dyDescent="0.6">
      <c r="A58" t="s">
        <v>168</v>
      </c>
    </row>
    <row r="60" spans="1:33" x14ac:dyDescent="0.6">
      <c r="A60" t="s">
        <v>169</v>
      </c>
    </row>
    <row r="62" spans="1:33" x14ac:dyDescent="0.6">
      <c r="A62" t="s">
        <v>170</v>
      </c>
      <c r="B62" t="s">
        <v>54</v>
      </c>
      <c r="C62" t="s">
        <v>134</v>
      </c>
      <c r="D62" t="s">
        <v>171</v>
      </c>
      <c r="E62" t="s">
        <v>56</v>
      </c>
      <c r="F62" t="s">
        <v>57</v>
      </c>
      <c r="G62" t="s">
        <v>172</v>
      </c>
      <c r="H62" t="s">
        <v>173</v>
      </c>
      <c r="I62" t="s">
        <v>174</v>
      </c>
      <c r="J62" t="s">
        <v>175</v>
      </c>
      <c r="K62" t="s">
        <v>176</v>
      </c>
      <c r="L62" t="s">
        <v>177</v>
      </c>
      <c r="M62" t="s">
        <v>178</v>
      </c>
      <c r="N62" t="s">
        <v>135</v>
      </c>
      <c r="O62" t="s">
        <v>179</v>
      </c>
      <c r="P62" t="s">
        <v>180</v>
      </c>
      <c r="Q62" t="s">
        <v>181</v>
      </c>
      <c r="R62" t="s">
        <v>182</v>
      </c>
      <c r="S62" t="s">
        <v>183</v>
      </c>
      <c r="T62" t="s">
        <v>184</v>
      </c>
      <c r="U62" t="s">
        <v>185</v>
      </c>
      <c r="V62" t="s">
        <v>186</v>
      </c>
      <c r="W62" t="s">
        <v>187</v>
      </c>
      <c r="X62" t="s">
        <v>188</v>
      </c>
      <c r="Y62" t="s">
        <v>189</v>
      </c>
      <c r="Z62" t="s">
        <v>190</v>
      </c>
      <c r="AA62" t="s">
        <v>191</v>
      </c>
      <c r="AB62" t="s">
        <v>192</v>
      </c>
      <c r="AC62" t="s">
        <v>193</v>
      </c>
      <c r="AD62" t="s">
        <v>194</v>
      </c>
      <c r="AE62" t="s">
        <v>195</v>
      </c>
      <c r="AF62" t="s">
        <v>196</v>
      </c>
      <c r="AG62" t="s">
        <v>197</v>
      </c>
    </row>
    <row r="63" spans="1:33" x14ac:dyDescent="0.6">
      <c r="A63" t="s">
        <v>205</v>
      </c>
      <c r="C63" t="s">
        <v>206</v>
      </c>
    </row>
    <row r="64" spans="1:33" x14ac:dyDescent="0.6">
      <c r="A64" t="s">
        <v>207</v>
      </c>
    </row>
    <row r="65" spans="1:33" x14ac:dyDescent="0.6">
      <c r="A65" t="s">
        <v>136</v>
      </c>
    </row>
    <row r="68" spans="1:33" x14ac:dyDescent="0.6">
      <c r="A68" t="s">
        <v>170</v>
      </c>
      <c r="B68" t="s">
        <v>54</v>
      </c>
      <c r="C68" t="s">
        <v>134</v>
      </c>
      <c r="D68" t="s">
        <v>171</v>
      </c>
      <c r="E68" t="s">
        <v>56</v>
      </c>
      <c r="F68" t="s">
        <v>57</v>
      </c>
      <c r="G68" t="s">
        <v>172</v>
      </c>
      <c r="H68" t="s">
        <v>173</v>
      </c>
      <c r="I68" t="s">
        <v>174</v>
      </c>
      <c r="J68" t="s">
        <v>175</v>
      </c>
      <c r="K68" t="s">
        <v>176</v>
      </c>
      <c r="L68" t="s">
        <v>177</v>
      </c>
      <c r="M68" t="s">
        <v>178</v>
      </c>
      <c r="N68" t="s">
        <v>135</v>
      </c>
      <c r="O68" t="s">
        <v>179</v>
      </c>
      <c r="P68" t="s">
        <v>180</v>
      </c>
      <c r="Q68" t="s">
        <v>181</v>
      </c>
      <c r="R68" t="s">
        <v>182</v>
      </c>
      <c r="S68" t="s">
        <v>183</v>
      </c>
      <c r="T68" t="s">
        <v>184</v>
      </c>
      <c r="U68" t="s">
        <v>185</v>
      </c>
      <c r="V68" t="s">
        <v>186</v>
      </c>
      <c r="W68" t="s">
        <v>187</v>
      </c>
      <c r="X68" t="s">
        <v>188</v>
      </c>
      <c r="Y68" t="s">
        <v>189</v>
      </c>
      <c r="Z68" t="s">
        <v>190</v>
      </c>
      <c r="AA68" t="s">
        <v>191</v>
      </c>
      <c r="AB68" t="s">
        <v>192</v>
      </c>
      <c r="AC68" t="s">
        <v>193</v>
      </c>
      <c r="AD68" t="s">
        <v>194</v>
      </c>
      <c r="AE68" t="s">
        <v>195</v>
      </c>
      <c r="AF68" t="s">
        <v>196</v>
      </c>
      <c r="AG68" t="s">
        <v>197</v>
      </c>
    </row>
    <row r="69" spans="1:33" x14ac:dyDescent="0.6">
      <c r="A69">
        <v>241</v>
      </c>
      <c r="B69" t="s">
        <v>224</v>
      </c>
      <c r="C69" t="s">
        <v>43</v>
      </c>
      <c r="D69" t="s">
        <v>199</v>
      </c>
      <c r="E69" t="s">
        <v>59</v>
      </c>
      <c r="F69">
        <v>17.22485</v>
      </c>
      <c r="L69">
        <v>17.217379999999999</v>
      </c>
      <c r="M69">
        <v>17.217379999999999</v>
      </c>
      <c r="N69">
        <v>1.0564361E-2</v>
      </c>
      <c r="O69" t="s">
        <v>200</v>
      </c>
      <c r="Q69" t="s">
        <v>201</v>
      </c>
      <c r="R69">
        <v>3</v>
      </c>
      <c r="S69">
        <v>14</v>
      </c>
      <c r="T69" t="s">
        <v>201</v>
      </c>
      <c r="U69">
        <v>0.05</v>
      </c>
    </row>
    <row r="70" spans="1:33" x14ac:dyDescent="0.6">
      <c r="A70">
        <v>242</v>
      </c>
      <c r="B70" t="s">
        <v>110</v>
      </c>
      <c r="C70" t="s">
        <v>43</v>
      </c>
      <c r="D70" t="s">
        <v>199</v>
      </c>
      <c r="E70" t="s">
        <v>59</v>
      </c>
      <c r="F70">
        <v>16.902930000000001</v>
      </c>
      <c r="L70">
        <v>17.030455</v>
      </c>
      <c r="M70">
        <v>17.030455</v>
      </c>
      <c r="N70">
        <v>0.18034805000000001</v>
      </c>
      <c r="O70" t="s">
        <v>200</v>
      </c>
      <c r="Q70" t="s">
        <v>201</v>
      </c>
      <c r="R70">
        <v>3</v>
      </c>
      <c r="S70">
        <v>14</v>
      </c>
      <c r="T70" t="s">
        <v>201</v>
      </c>
      <c r="U70">
        <v>0.05</v>
      </c>
    </row>
    <row r="71" spans="1:33" x14ac:dyDescent="0.6">
      <c r="A71">
        <v>243</v>
      </c>
      <c r="B71" t="s">
        <v>112</v>
      </c>
      <c r="C71" t="s">
        <v>43</v>
      </c>
      <c r="D71" t="s">
        <v>199</v>
      </c>
      <c r="E71" t="s">
        <v>59</v>
      </c>
      <c r="F71">
        <v>17.01444</v>
      </c>
      <c r="L71">
        <v>17.119888</v>
      </c>
      <c r="M71">
        <v>17.119888</v>
      </c>
      <c r="N71">
        <v>0.14912431000000001</v>
      </c>
      <c r="O71" t="s">
        <v>200</v>
      </c>
      <c r="Q71" t="s">
        <v>201</v>
      </c>
      <c r="R71">
        <v>3</v>
      </c>
      <c r="S71">
        <v>14</v>
      </c>
      <c r="T71" t="s">
        <v>201</v>
      </c>
      <c r="U71">
        <v>0.05</v>
      </c>
    </row>
    <row r="72" spans="1:33" x14ac:dyDescent="0.6">
      <c r="A72">
        <v>244</v>
      </c>
      <c r="B72" t="s">
        <v>115</v>
      </c>
      <c r="C72" t="s">
        <v>43</v>
      </c>
      <c r="D72" t="s">
        <v>199</v>
      </c>
      <c r="E72" t="s">
        <v>59</v>
      </c>
      <c r="F72">
        <v>16.721710000000002</v>
      </c>
      <c r="L72">
        <v>15.891187</v>
      </c>
      <c r="M72">
        <v>15.891187</v>
      </c>
      <c r="N72">
        <v>1.1745375</v>
      </c>
      <c r="O72" t="s">
        <v>200</v>
      </c>
      <c r="Q72" t="s">
        <v>201</v>
      </c>
      <c r="R72">
        <v>3</v>
      </c>
      <c r="S72">
        <v>14</v>
      </c>
      <c r="T72" t="s">
        <v>201</v>
      </c>
      <c r="U72">
        <v>0.05</v>
      </c>
    </row>
    <row r="73" spans="1:33" x14ac:dyDescent="0.6">
      <c r="A73">
        <v>245</v>
      </c>
      <c r="B73" t="s">
        <v>116</v>
      </c>
      <c r="C73" t="s">
        <v>43</v>
      </c>
      <c r="D73" t="s">
        <v>199</v>
      </c>
      <c r="E73" t="s">
        <v>59</v>
      </c>
      <c r="F73">
        <v>16.431963</v>
      </c>
      <c r="L73">
        <v>16.537146</v>
      </c>
      <c r="M73">
        <v>16.537146</v>
      </c>
      <c r="N73">
        <v>0.14875072</v>
      </c>
      <c r="O73" t="s">
        <v>200</v>
      </c>
      <c r="Q73" t="s">
        <v>201</v>
      </c>
      <c r="R73">
        <v>3</v>
      </c>
      <c r="S73">
        <v>14</v>
      </c>
      <c r="T73" t="s">
        <v>201</v>
      </c>
      <c r="U73">
        <v>0.05</v>
      </c>
    </row>
    <row r="74" spans="1:33" x14ac:dyDescent="0.6">
      <c r="A74">
        <v>246</v>
      </c>
      <c r="B74" t="s">
        <v>118</v>
      </c>
      <c r="C74" t="s">
        <v>43</v>
      </c>
      <c r="D74" t="s">
        <v>199</v>
      </c>
      <c r="E74" t="s">
        <v>59</v>
      </c>
      <c r="F74">
        <v>16.156279000000001</v>
      </c>
      <c r="L74">
        <v>16.21773</v>
      </c>
      <c r="M74">
        <v>16.21773</v>
      </c>
      <c r="N74">
        <v>8.6904780000000001E-2</v>
      </c>
      <c r="O74" t="s">
        <v>200</v>
      </c>
      <c r="Q74" t="s">
        <v>201</v>
      </c>
      <c r="R74">
        <v>3</v>
      </c>
      <c r="S74">
        <v>14</v>
      </c>
      <c r="T74" t="s">
        <v>201</v>
      </c>
      <c r="U74">
        <v>0.05</v>
      </c>
    </row>
    <row r="75" spans="1:33" x14ac:dyDescent="0.6">
      <c r="A75">
        <v>247</v>
      </c>
      <c r="B75" t="s">
        <v>156</v>
      </c>
      <c r="C75" t="s">
        <v>43</v>
      </c>
      <c r="D75" t="s">
        <v>199</v>
      </c>
      <c r="E75" t="s">
        <v>59</v>
      </c>
      <c r="F75">
        <v>19.475999999999999</v>
      </c>
      <c r="L75">
        <v>19.528888999999999</v>
      </c>
      <c r="M75">
        <v>19.528888999999999</v>
      </c>
      <c r="N75">
        <v>7.4797500000000003E-2</v>
      </c>
      <c r="O75" t="s">
        <v>200</v>
      </c>
      <c r="Q75" t="s">
        <v>201</v>
      </c>
      <c r="R75">
        <v>3</v>
      </c>
      <c r="S75">
        <v>14</v>
      </c>
      <c r="T75" t="s">
        <v>201</v>
      </c>
      <c r="U75">
        <v>0.05</v>
      </c>
    </row>
    <row r="76" spans="1:33" x14ac:dyDescent="0.6">
      <c r="A76">
        <v>248</v>
      </c>
      <c r="B76" t="s">
        <v>120</v>
      </c>
      <c r="C76" t="s">
        <v>43</v>
      </c>
      <c r="D76" t="s">
        <v>199</v>
      </c>
      <c r="E76" t="s">
        <v>59</v>
      </c>
      <c r="F76" t="s">
        <v>70</v>
      </c>
      <c r="O76" t="s">
        <v>200</v>
      </c>
      <c r="Q76" t="s">
        <v>201</v>
      </c>
      <c r="R76">
        <v>3</v>
      </c>
      <c r="S76">
        <v>14</v>
      </c>
      <c r="T76" t="s">
        <v>201</v>
      </c>
      <c r="U76">
        <v>0.05</v>
      </c>
      <c r="AA76" t="b">
        <v>1</v>
      </c>
    </row>
    <row r="77" spans="1:33" x14ac:dyDescent="0.6">
      <c r="A77">
        <v>249</v>
      </c>
      <c r="B77" t="s">
        <v>119</v>
      </c>
      <c r="C77" t="s">
        <v>43</v>
      </c>
      <c r="D77" t="s">
        <v>199</v>
      </c>
      <c r="E77" t="s">
        <v>59</v>
      </c>
      <c r="F77" t="s">
        <v>70</v>
      </c>
      <c r="O77" t="s">
        <v>200</v>
      </c>
      <c r="Q77" t="s">
        <v>201</v>
      </c>
      <c r="R77">
        <v>3</v>
      </c>
      <c r="S77">
        <v>14</v>
      </c>
      <c r="T77" t="s">
        <v>201</v>
      </c>
      <c r="U77">
        <v>0.05</v>
      </c>
      <c r="AA77" t="b">
        <v>1</v>
      </c>
    </row>
    <row r="78" spans="1:33" x14ac:dyDescent="0.6">
      <c r="A78">
        <v>250</v>
      </c>
      <c r="B78" t="s">
        <v>225</v>
      </c>
      <c r="C78" t="s">
        <v>43</v>
      </c>
      <c r="D78" t="s">
        <v>199</v>
      </c>
      <c r="E78" t="s">
        <v>59</v>
      </c>
      <c r="F78" t="s">
        <v>70</v>
      </c>
      <c r="O78" t="s">
        <v>200</v>
      </c>
      <c r="Q78" t="s">
        <v>201</v>
      </c>
      <c r="R78">
        <v>3</v>
      </c>
      <c r="S78">
        <v>14</v>
      </c>
      <c r="T78" t="s">
        <v>201</v>
      </c>
      <c r="U78">
        <v>0.05</v>
      </c>
      <c r="AA78" t="b">
        <v>1</v>
      </c>
    </row>
    <row r="79" spans="1:33" x14ac:dyDescent="0.6">
      <c r="A79">
        <v>265</v>
      </c>
      <c r="B79" t="s">
        <v>224</v>
      </c>
      <c r="C79" t="s">
        <v>43</v>
      </c>
      <c r="D79" t="s">
        <v>199</v>
      </c>
      <c r="E79" t="s">
        <v>59</v>
      </c>
      <c r="F79">
        <v>17.209910000000001</v>
      </c>
      <c r="L79">
        <v>17.217379999999999</v>
      </c>
      <c r="M79">
        <v>17.217379999999999</v>
      </c>
      <c r="N79">
        <v>1.0564361E-2</v>
      </c>
      <c r="O79" t="s">
        <v>200</v>
      </c>
      <c r="Q79" t="s">
        <v>201</v>
      </c>
      <c r="R79">
        <v>3</v>
      </c>
      <c r="S79">
        <v>14</v>
      </c>
      <c r="T79" t="s">
        <v>201</v>
      </c>
      <c r="U79">
        <v>0.05</v>
      </c>
    </row>
    <row r="80" spans="1:33" x14ac:dyDescent="0.6">
      <c r="A80">
        <v>266</v>
      </c>
      <c r="B80" t="s">
        <v>110</v>
      </c>
      <c r="C80" t="s">
        <v>43</v>
      </c>
      <c r="D80" t="s">
        <v>199</v>
      </c>
      <c r="E80" t="s">
        <v>59</v>
      </c>
      <c r="F80">
        <v>17.157979999999998</v>
      </c>
      <c r="L80">
        <v>17.030455</v>
      </c>
      <c r="M80">
        <v>17.030455</v>
      </c>
      <c r="N80">
        <v>0.18034805000000001</v>
      </c>
      <c r="O80" t="s">
        <v>200</v>
      </c>
      <c r="Q80" t="s">
        <v>201</v>
      </c>
      <c r="R80">
        <v>3</v>
      </c>
      <c r="S80">
        <v>14</v>
      </c>
      <c r="T80" t="s">
        <v>201</v>
      </c>
      <c r="U80">
        <v>0.05</v>
      </c>
    </row>
    <row r="81" spans="1:33" x14ac:dyDescent="0.6">
      <c r="A81">
        <v>267</v>
      </c>
      <c r="B81" t="s">
        <v>112</v>
      </c>
      <c r="C81" t="s">
        <v>43</v>
      </c>
      <c r="D81" t="s">
        <v>199</v>
      </c>
      <c r="E81" t="s">
        <v>59</v>
      </c>
      <c r="F81">
        <v>17.225334</v>
      </c>
      <c r="L81">
        <v>17.119888</v>
      </c>
      <c r="M81">
        <v>17.119888</v>
      </c>
      <c r="N81">
        <v>0.14912431000000001</v>
      </c>
      <c r="O81" t="s">
        <v>200</v>
      </c>
      <c r="Q81" t="s">
        <v>201</v>
      </c>
      <c r="R81">
        <v>3</v>
      </c>
      <c r="S81">
        <v>14</v>
      </c>
      <c r="T81" t="s">
        <v>201</v>
      </c>
      <c r="U81">
        <v>0.05</v>
      </c>
    </row>
    <row r="82" spans="1:33" x14ac:dyDescent="0.6">
      <c r="A82">
        <v>268</v>
      </c>
      <c r="B82" t="s">
        <v>115</v>
      </c>
      <c r="C82" t="s">
        <v>43</v>
      </c>
      <c r="D82" t="s">
        <v>199</v>
      </c>
      <c r="E82" t="s">
        <v>59</v>
      </c>
      <c r="F82">
        <v>15.060663</v>
      </c>
      <c r="L82">
        <v>15.891187</v>
      </c>
      <c r="M82">
        <v>15.891187</v>
      </c>
      <c r="N82">
        <v>1.1745375</v>
      </c>
      <c r="O82" t="s">
        <v>200</v>
      </c>
      <c r="Q82" t="s">
        <v>201</v>
      </c>
      <c r="R82">
        <v>3</v>
      </c>
      <c r="S82">
        <v>14</v>
      </c>
      <c r="T82" t="s">
        <v>201</v>
      </c>
      <c r="U82">
        <v>0.05</v>
      </c>
    </row>
    <row r="83" spans="1:33" x14ac:dyDescent="0.6">
      <c r="A83">
        <v>269</v>
      </c>
      <c r="B83" t="s">
        <v>116</v>
      </c>
      <c r="C83" t="s">
        <v>43</v>
      </c>
      <c r="D83" t="s">
        <v>199</v>
      </c>
      <c r="E83" t="s">
        <v>59</v>
      </c>
      <c r="F83">
        <v>16.642327999999999</v>
      </c>
      <c r="L83">
        <v>16.537146</v>
      </c>
      <c r="M83">
        <v>16.537146</v>
      </c>
      <c r="N83">
        <v>0.14875072</v>
      </c>
      <c r="O83" t="s">
        <v>200</v>
      </c>
      <c r="Q83" t="s">
        <v>201</v>
      </c>
      <c r="R83">
        <v>3</v>
      </c>
      <c r="S83">
        <v>14</v>
      </c>
      <c r="T83" t="s">
        <v>201</v>
      </c>
      <c r="U83">
        <v>0.05</v>
      </c>
    </row>
    <row r="84" spans="1:33" x14ac:dyDescent="0.6">
      <c r="A84">
        <v>270</v>
      </c>
      <c r="B84" t="s">
        <v>118</v>
      </c>
      <c r="C84" t="s">
        <v>43</v>
      </c>
      <c r="D84" t="s">
        <v>199</v>
      </c>
      <c r="E84" t="s">
        <v>59</v>
      </c>
      <c r="F84">
        <v>16.27918</v>
      </c>
      <c r="L84">
        <v>16.21773</v>
      </c>
      <c r="M84">
        <v>16.21773</v>
      </c>
      <c r="N84">
        <v>8.6904780000000001E-2</v>
      </c>
      <c r="O84" t="s">
        <v>200</v>
      </c>
      <c r="Q84" t="s">
        <v>201</v>
      </c>
      <c r="R84">
        <v>3</v>
      </c>
      <c r="S84">
        <v>14</v>
      </c>
      <c r="T84" t="s">
        <v>201</v>
      </c>
      <c r="U84">
        <v>0.05</v>
      </c>
    </row>
    <row r="85" spans="1:33" x14ac:dyDescent="0.6">
      <c r="A85">
        <v>271</v>
      </c>
      <c r="B85" t="s">
        <v>156</v>
      </c>
      <c r="C85" t="s">
        <v>43</v>
      </c>
      <c r="D85" t="s">
        <v>199</v>
      </c>
      <c r="E85" t="s">
        <v>59</v>
      </c>
      <c r="F85">
        <v>19.581779999999998</v>
      </c>
      <c r="L85">
        <v>19.528888999999999</v>
      </c>
      <c r="M85">
        <v>19.528888999999999</v>
      </c>
      <c r="N85">
        <v>7.4797500000000003E-2</v>
      </c>
      <c r="O85" t="s">
        <v>200</v>
      </c>
      <c r="Q85" t="s">
        <v>201</v>
      </c>
      <c r="R85">
        <v>3</v>
      </c>
      <c r="S85">
        <v>14</v>
      </c>
      <c r="T85" t="s">
        <v>201</v>
      </c>
      <c r="U85">
        <v>0.05</v>
      </c>
    </row>
    <row r="86" spans="1:33" x14ac:dyDescent="0.6">
      <c r="A86">
        <v>272</v>
      </c>
      <c r="B86" t="s">
        <v>120</v>
      </c>
      <c r="C86" t="s">
        <v>43</v>
      </c>
      <c r="D86" t="s">
        <v>199</v>
      </c>
      <c r="E86" t="s">
        <v>59</v>
      </c>
      <c r="F86" t="s">
        <v>70</v>
      </c>
      <c r="O86" t="s">
        <v>200</v>
      </c>
      <c r="Q86" t="s">
        <v>201</v>
      </c>
      <c r="R86">
        <v>3</v>
      </c>
      <c r="S86">
        <v>14</v>
      </c>
      <c r="T86" t="s">
        <v>201</v>
      </c>
      <c r="U86">
        <v>0.05</v>
      </c>
      <c r="AA86" t="b">
        <v>1</v>
      </c>
    </row>
    <row r="87" spans="1:33" x14ac:dyDescent="0.6">
      <c r="A87">
        <v>273</v>
      </c>
      <c r="B87" t="s">
        <v>119</v>
      </c>
      <c r="C87" t="s">
        <v>43</v>
      </c>
      <c r="D87" t="s">
        <v>199</v>
      </c>
      <c r="E87" t="s">
        <v>59</v>
      </c>
      <c r="F87" t="s">
        <v>70</v>
      </c>
      <c r="O87" t="s">
        <v>200</v>
      </c>
      <c r="Q87" t="s">
        <v>201</v>
      </c>
      <c r="R87">
        <v>3</v>
      </c>
      <c r="S87">
        <v>14</v>
      </c>
      <c r="T87" t="s">
        <v>201</v>
      </c>
      <c r="U87">
        <v>0.05</v>
      </c>
      <c r="AA87" t="b">
        <v>1</v>
      </c>
    </row>
    <row r="88" spans="1:33" x14ac:dyDescent="0.6">
      <c r="A88">
        <v>274</v>
      </c>
      <c r="B88" t="s">
        <v>225</v>
      </c>
      <c r="C88" t="s">
        <v>43</v>
      </c>
      <c r="D88" t="s">
        <v>199</v>
      </c>
      <c r="E88" t="s">
        <v>59</v>
      </c>
      <c r="F88" t="s">
        <v>70</v>
      </c>
      <c r="O88" t="s">
        <v>200</v>
      </c>
      <c r="Q88" t="s">
        <v>201</v>
      </c>
      <c r="R88">
        <v>3</v>
      </c>
      <c r="S88">
        <v>14</v>
      </c>
      <c r="T88" t="s">
        <v>201</v>
      </c>
      <c r="U88">
        <v>0.05</v>
      </c>
      <c r="AA88" t="b">
        <v>1</v>
      </c>
    </row>
    <row r="89" spans="1:33" x14ac:dyDescent="0.6">
      <c r="A89" t="s">
        <v>205</v>
      </c>
      <c r="C89" t="s">
        <v>206</v>
      </c>
    </row>
    <row r="90" spans="1:33" x14ac:dyDescent="0.6">
      <c r="A90" t="s">
        <v>207</v>
      </c>
    </row>
    <row r="91" spans="1:33" x14ac:dyDescent="0.6">
      <c r="A91" t="s">
        <v>136</v>
      </c>
    </row>
    <row r="94" spans="1:33" x14ac:dyDescent="0.6">
      <c r="A94" t="s">
        <v>170</v>
      </c>
      <c r="B94" t="s">
        <v>54</v>
      </c>
      <c r="C94" t="s">
        <v>134</v>
      </c>
      <c r="D94" t="s">
        <v>171</v>
      </c>
      <c r="E94" t="s">
        <v>56</v>
      </c>
      <c r="F94" t="s">
        <v>57</v>
      </c>
      <c r="G94" t="s">
        <v>172</v>
      </c>
      <c r="H94" t="s">
        <v>173</v>
      </c>
      <c r="I94" t="s">
        <v>174</v>
      </c>
      <c r="J94" t="s">
        <v>175</v>
      </c>
      <c r="K94" t="s">
        <v>176</v>
      </c>
      <c r="L94" t="s">
        <v>177</v>
      </c>
      <c r="M94" t="s">
        <v>178</v>
      </c>
      <c r="N94" t="s">
        <v>135</v>
      </c>
      <c r="O94" t="s">
        <v>179</v>
      </c>
      <c r="P94" t="s">
        <v>180</v>
      </c>
      <c r="Q94" t="s">
        <v>181</v>
      </c>
      <c r="R94" t="s">
        <v>182</v>
      </c>
      <c r="S94" t="s">
        <v>183</v>
      </c>
      <c r="T94" t="s">
        <v>184</v>
      </c>
      <c r="U94" t="s">
        <v>185</v>
      </c>
      <c r="V94" t="s">
        <v>186</v>
      </c>
      <c r="W94" t="s">
        <v>187</v>
      </c>
      <c r="X94" t="s">
        <v>188</v>
      </c>
      <c r="Y94" t="s">
        <v>189</v>
      </c>
      <c r="Z94" t="s">
        <v>190</v>
      </c>
      <c r="AA94" t="s">
        <v>191</v>
      </c>
      <c r="AB94" t="s">
        <v>192</v>
      </c>
      <c r="AC94" t="s">
        <v>193</v>
      </c>
      <c r="AD94" t="s">
        <v>194</v>
      </c>
      <c r="AE94" t="s">
        <v>195</v>
      </c>
      <c r="AF94" t="s">
        <v>196</v>
      </c>
      <c r="AG94" t="s">
        <v>197</v>
      </c>
    </row>
    <row r="95" spans="1:33" x14ac:dyDescent="0.6">
      <c r="A95" t="s">
        <v>205</v>
      </c>
      <c r="C95" t="s">
        <v>206</v>
      </c>
    </row>
    <row r="96" spans="1:33" x14ac:dyDescent="0.6">
      <c r="A96" t="s">
        <v>207</v>
      </c>
    </row>
    <row r="97" spans="1:3" x14ac:dyDescent="0.6">
      <c r="A97" t="s">
        <v>136</v>
      </c>
    </row>
    <row r="101" spans="1:3" x14ac:dyDescent="0.6">
      <c r="A101" t="s">
        <v>141</v>
      </c>
      <c r="B101" t="s">
        <v>142</v>
      </c>
    </row>
    <row r="104" spans="1:3" x14ac:dyDescent="0.6">
      <c r="A104" t="s">
        <v>159</v>
      </c>
      <c r="B104" t="s">
        <v>160</v>
      </c>
      <c r="C104">
        <v>1</v>
      </c>
    </row>
    <row r="105" spans="1:3" x14ac:dyDescent="0.6">
      <c r="A105" t="s">
        <v>161</v>
      </c>
      <c r="B105" t="s">
        <v>223</v>
      </c>
    </row>
    <row r="106" spans="1:3" x14ac:dyDescent="0.6">
      <c r="A106" t="s">
        <v>163</v>
      </c>
    </row>
    <row r="107" spans="1:3" x14ac:dyDescent="0.6">
      <c r="A107" t="s">
        <v>164</v>
      </c>
      <c r="B107" t="s">
        <v>165</v>
      </c>
    </row>
    <row r="108" spans="1:3" x14ac:dyDescent="0.6">
      <c r="A108" t="s">
        <v>166</v>
      </c>
      <c r="B108" s="1">
        <v>43840.725104166668</v>
      </c>
    </row>
    <row r="109" spans="1:3" x14ac:dyDescent="0.6">
      <c r="A109" t="s">
        <v>167</v>
      </c>
    </row>
    <row r="110" spans="1:3" x14ac:dyDescent="0.6">
      <c r="A110" t="s">
        <v>168</v>
      </c>
    </row>
    <row r="112" spans="1:3" x14ac:dyDescent="0.6">
      <c r="A112" t="s">
        <v>169</v>
      </c>
    </row>
    <row r="114" spans="1:33" x14ac:dyDescent="0.6">
      <c r="A114" t="s">
        <v>170</v>
      </c>
      <c r="B114" t="s">
        <v>54</v>
      </c>
      <c r="C114" t="s">
        <v>134</v>
      </c>
      <c r="D114" t="s">
        <v>171</v>
      </c>
      <c r="E114" t="s">
        <v>56</v>
      </c>
      <c r="F114" t="s">
        <v>57</v>
      </c>
      <c r="G114" t="s">
        <v>172</v>
      </c>
      <c r="H114" t="s">
        <v>173</v>
      </c>
      <c r="I114" t="s">
        <v>174</v>
      </c>
      <c r="J114" t="s">
        <v>175</v>
      </c>
      <c r="K114" t="s">
        <v>176</v>
      </c>
      <c r="L114" t="s">
        <v>177</v>
      </c>
      <c r="M114" t="s">
        <v>178</v>
      </c>
      <c r="N114" t="s">
        <v>135</v>
      </c>
      <c r="O114" t="s">
        <v>179</v>
      </c>
      <c r="P114" t="s">
        <v>180</v>
      </c>
      <c r="Q114" t="s">
        <v>181</v>
      </c>
      <c r="R114" t="s">
        <v>182</v>
      </c>
      <c r="S114" t="s">
        <v>183</v>
      </c>
      <c r="T114" t="s">
        <v>184</v>
      </c>
      <c r="U114" t="s">
        <v>185</v>
      </c>
      <c r="V114" t="s">
        <v>186</v>
      </c>
      <c r="W114" t="s">
        <v>187</v>
      </c>
      <c r="X114" t="s">
        <v>188</v>
      </c>
      <c r="Y114" t="s">
        <v>189</v>
      </c>
      <c r="Z114" t="s">
        <v>190</v>
      </c>
      <c r="AA114" t="s">
        <v>191</v>
      </c>
      <c r="AB114" t="s">
        <v>192</v>
      </c>
      <c r="AC114" t="s">
        <v>193</v>
      </c>
      <c r="AD114" t="s">
        <v>194</v>
      </c>
      <c r="AE114" t="s">
        <v>195</v>
      </c>
      <c r="AF114" t="s">
        <v>196</v>
      </c>
      <c r="AG114" t="s">
        <v>197</v>
      </c>
    </row>
    <row r="115" spans="1:33" x14ac:dyDescent="0.6">
      <c r="A115" t="s">
        <v>205</v>
      </c>
      <c r="C115" t="s">
        <v>206</v>
      </c>
    </row>
    <row r="116" spans="1:33" x14ac:dyDescent="0.6">
      <c r="A116" t="s">
        <v>207</v>
      </c>
    </row>
    <row r="117" spans="1:33" x14ac:dyDescent="0.6">
      <c r="A117" t="s">
        <v>136</v>
      </c>
    </row>
    <row r="120" spans="1:33" x14ac:dyDescent="0.6">
      <c r="A120" t="s">
        <v>170</v>
      </c>
      <c r="B120" t="s">
        <v>54</v>
      </c>
      <c r="C120" t="s">
        <v>134</v>
      </c>
      <c r="D120" t="s">
        <v>171</v>
      </c>
      <c r="E120" t="s">
        <v>56</v>
      </c>
      <c r="F120" t="s">
        <v>57</v>
      </c>
      <c r="G120" t="s">
        <v>172</v>
      </c>
      <c r="H120" t="s">
        <v>173</v>
      </c>
      <c r="I120" t="s">
        <v>174</v>
      </c>
      <c r="J120" t="s">
        <v>175</v>
      </c>
      <c r="K120" t="s">
        <v>176</v>
      </c>
      <c r="L120" t="s">
        <v>177</v>
      </c>
      <c r="M120" t="s">
        <v>178</v>
      </c>
      <c r="N120" t="s">
        <v>135</v>
      </c>
      <c r="O120" t="s">
        <v>179</v>
      </c>
      <c r="P120" t="s">
        <v>180</v>
      </c>
      <c r="Q120" t="s">
        <v>181</v>
      </c>
      <c r="R120" t="s">
        <v>182</v>
      </c>
      <c r="S120" t="s">
        <v>183</v>
      </c>
      <c r="T120" t="s">
        <v>184</v>
      </c>
      <c r="U120" t="s">
        <v>185</v>
      </c>
      <c r="V120" t="s">
        <v>186</v>
      </c>
      <c r="W120" t="s">
        <v>187</v>
      </c>
      <c r="X120" t="s">
        <v>188</v>
      </c>
      <c r="Y120" t="s">
        <v>189</v>
      </c>
      <c r="Z120" t="s">
        <v>190</v>
      </c>
      <c r="AA120" t="s">
        <v>191</v>
      </c>
      <c r="AB120" t="s">
        <v>192</v>
      </c>
      <c r="AC120" t="s">
        <v>193</v>
      </c>
      <c r="AD120" t="s">
        <v>194</v>
      </c>
      <c r="AE120" t="s">
        <v>195</v>
      </c>
      <c r="AF120" t="s">
        <v>196</v>
      </c>
      <c r="AG120" t="s">
        <v>197</v>
      </c>
    </row>
    <row r="121" spans="1:33" x14ac:dyDescent="0.6">
      <c r="A121" t="s">
        <v>205</v>
      </c>
      <c r="C121" t="s">
        <v>206</v>
      </c>
    </row>
    <row r="122" spans="1:33" x14ac:dyDescent="0.6">
      <c r="A122" t="s">
        <v>207</v>
      </c>
    </row>
    <row r="123" spans="1:33" x14ac:dyDescent="0.6">
      <c r="A123" t="s">
        <v>136</v>
      </c>
    </row>
    <row r="126" spans="1:33" x14ac:dyDescent="0.6">
      <c r="A126" t="s">
        <v>170</v>
      </c>
      <c r="B126" t="s">
        <v>54</v>
      </c>
      <c r="C126" t="s">
        <v>134</v>
      </c>
      <c r="D126" t="s">
        <v>171</v>
      </c>
      <c r="E126" t="s">
        <v>56</v>
      </c>
      <c r="F126" t="s">
        <v>57</v>
      </c>
      <c r="G126" t="s">
        <v>172</v>
      </c>
      <c r="H126" t="s">
        <v>173</v>
      </c>
      <c r="I126" t="s">
        <v>174</v>
      </c>
      <c r="J126" t="s">
        <v>175</v>
      </c>
      <c r="K126" t="s">
        <v>176</v>
      </c>
      <c r="L126" t="s">
        <v>177</v>
      </c>
      <c r="M126" t="s">
        <v>178</v>
      </c>
      <c r="N126" t="s">
        <v>135</v>
      </c>
      <c r="O126" t="s">
        <v>179</v>
      </c>
      <c r="P126" t="s">
        <v>180</v>
      </c>
      <c r="Q126" t="s">
        <v>181</v>
      </c>
      <c r="R126" t="s">
        <v>182</v>
      </c>
      <c r="S126" t="s">
        <v>183</v>
      </c>
      <c r="T126" t="s">
        <v>184</v>
      </c>
      <c r="U126" t="s">
        <v>185</v>
      </c>
      <c r="V126" t="s">
        <v>186</v>
      </c>
      <c r="W126" t="s">
        <v>187</v>
      </c>
      <c r="X126" t="s">
        <v>188</v>
      </c>
      <c r="Y126" t="s">
        <v>189</v>
      </c>
      <c r="Z126" t="s">
        <v>190</v>
      </c>
      <c r="AA126" t="s">
        <v>191</v>
      </c>
      <c r="AB126" t="s">
        <v>192</v>
      </c>
      <c r="AC126" t="s">
        <v>193</v>
      </c>
      <c r="AD126" t="s">
        <v>194</v>
      </c>
      <c r="AE126" t="s">
        <v>195</v>
      </c>
      <c r="AF126" t="s">
        <v>196</v>
      </c>
      <c r="AG126" t="s">
        <v>197</v>
      </c>
    </row>
    <row r="127" spans="1:33" x14ac:dyDescent="0.6">
      <c r="A127">
        <v>49</v>
      </c>
      <c r="B127" t="s">
        <v>224</v>
      </c>
      <c r="C127" t="s">
        <v>143</v>
      </c>
      <c r="D127" t="s">
        <v>199</v>
      </c>
      <c r="E127" t="s">
        <v>59</v>
      </c>
      <c r="F127">
        <v>15.472291</v>
      </c>
      <c r="L127">
        <v>15.4099865</v>
      </c>
      <c r="M127">
        <v>15.4099865</v>
      </c>
      <c r="N127">
        <v>8.8112540000000003E-2</v>
      </c>
      <c r="O127" t="s">
        <v>200</v>
      </c>
      <c r="Q127" t="s">
        <v>201</v>
      </c>
      <c r="R127">
        <v>3</v>
      </c>
      <c r="S127">
        <v>13</v>
      </c>
      <c r="T127" t="s">
        <v>201</v>
      </c>
      <c r="U127">
        <v>0.05</v>
      </c>
    </row>
    <row r="128" spans="1:33" x14ac:dyDescent="0.6">
      <c r="A128">
        <v>50</v>
      </c>
      <c r="B128" t="s">
        <v>110</v>
      </c>
      <c r="C128" t="s">
        <v>143</v>
      </c>
      <c r="D128" t="s">
        <v>199</v>
      </c>
      <c r="E128" t="s">
        <v>59</v>
      </c>
      <c r="F128">
        <v>15.445397</v>
      </c>
      <c r="L128">
        <v>15.453699</v>
      </c>
      <c r="M128">
        <v>15.453699</v>
      </c>
      <c r="N128">
        <v>1.1740426E-2</v>
      </c>
      <c r="O128" t="s">
        <v>200</v>
      </c>
      <c r="Q128" t="s">
        <v>201</v>
      </c>
      <c r="R128">
        <v>3</v>
      </c>
      <c r="S128">
        <v>13</v>
      </c>
      <c r="T128" t="s">
        <v>201</v>
      </c>
      <c r="U128">
        <v>0.05</v>
      </c>
    </row>
    <row r="129" spans="1:27" x14ac:dyDescent="0.6">
      <c r="A129">
        <v>51</v>
      </c>
      <c r="B129" t="s">
        <v>112</v>
      </c>
      <c r="C129" t="s">
        <v>143</v>
      </c>
      <c r="D129" t="s">
        <v>199</v>
      </c>
      <c r="E129" t="s">
        <v>59</v>
      </c>
      <c r="F129">
        <v>15.575965</v>
      </c>
      <c r="L129">
        <v>15.547684</v>
      </c>
      <c r="M129">
        <v>15.547684</v>
      </c>
      <c r="N129">
        <v>3.999635E-2</v>
      </c>
      <c r="O129" t="s">
        <v>200</v>
      </c>
      <c r="Q129" t="s">
        <v>201</v>
      </c>
      <c r="R129">
        <v>3</v>
      </c>
      <c r="S129">
        <v>13</v>
      </c>
      <c r="T129" t="s">
        <v>201</v>
      </c>
      <c r="U129">
        <v>0.05</v>
      </c>
    </row>
    <row r="130" spans="1:27" x14ac:dyDescent="0.6">
      <c r="A130">
        <v>52</v>
      </c>
      <c r="B130" t="s">
        <v>115</v>
      </c>
      <c r="C130" t="s">
        <v>143</v>
      </c>
      <c r="D130" t="s">
        <v>199</v>
      </c>
      <c r="E130" t="s">
        <v>59</v>
      </c>
      <c r="F130">
        <v>16.010774999999999</v>
      </c>
      <c r="L130">
        <v>15.958684</v>
      </c>
      <c r="M130">
        <v>15.958684</v>
      </c>
      <c r="N130">
        <v>7.3667294999999994E-2</v>
      </c>
      <c r="O130" t="s">
        <v>200</v>
      </c>
      <c r="Q130" t="s">
        <v>201</v>
      </c>
      <c r="R130">
        <v>3</v>
      </c>
      <c r="S130">
        <v>13</v>
      </c>
      <c r="T130" t="s">
        <v>201</v>
      </c>
      <c r="U130">
        <v>0.05</v>
      </c>
    </row>
    <row r="131" spans="1:27" x14ac:dyDescent="0.6">
      <c r="A131">
        <v>53</v>
      </c>
      <c r="B131" t="s">
        <v>116</v>
      </c>
      <c r="C131" t="s">
        <v>143</v>
      </c>
      <c r="D131" t="s">
        <v>199</v>
      </c>
      <c r="E131" t="s">
        <v>59</v>
      </c>
      <c r="F131">
        <v>15.467127</v>
      </c>
      <c r="L131">
        <v>15.396938</v>
      </c>
      <c r="M131">
        <v>15.396938</v>
      </c>
      <c r="N131">
        <v>9.9262240000000002E-2</v>
      </c>
      <c r="O131" t="s">
        <v>200</v>
      </c>
      <c r="Q131" t="s">
        <v>201</v>
      </c>
      <c r="R131">
        <v>3</v>
      </c>
      <c r="S131">
        <v>13</v>
      </c>
      <c r="T131" t="s">
        <v>201</v>
      </c>
      <c r="U131">
        <v>0.05</v>
      </c>
    </row>
    <row r="132" spans="1:27" x14ac:dyDescent="0.6">
      <c r="A132">
        <v>54</v>
      </c>
      <c r="B132" t="s">
        <v>118</v>
      </c>
      <c r="C132" t="s">
        <v>143</v>
      </c>
      <c r="D132" t="s">
        <v>199</v>
      </c>
      <c r="E132" t="s">
        <v>59</v>
      </c>
      <c r="F132">
        <v>15.479528</v>
      </c>
      <c r="L132">
        <v>15.443497000000001</v>
      </c>
      <c r="M132">
        <v>15.443497000000001</v>
      </c>
      <c r="N132">
        <v>5.0955876999999997E-2</v>
      </c>
      <c r="O132" t="s">
        <v>200</v>
      </c>
      <c r="Q132" t="s">
        <v>201</v>
      </c>
      <c r="R132">
        <v>3</v>
      </c>
      <c r="S132">
        <v>13</v>
      </c>
      <c r="T132" t="s">
        <v>201</v>
      </c>
      <c r="U132">
        <v>0.05</v>
      </c>
    </row>
    <row r="133" spans="1:27" x14ac:dyDescent="0.6">
      <c r="A133">
        <v>55</v>
      </c>
      <c r="B133" t="s">
        <v>156</v>
      </c>
      <c r="C133" t="s">
        <v>143</v>
      </c>
      <c r="D133" t="s">
        <v>199</v>
      </c>
      <c r="E133" t="s">
        <v>59</v>
      </c>
      <c r="F133">
        <v>17.952065000000001</v>
      </c>
      <c r="L133">
        <v>17.796137000000002</v>
      </c>
      <c r="M133">
        <v>17.796137000000002</v>
      </c>
      <c r="N133">
        <v>0.22051501000000001</v>
      </c>
      <c r="O133" t="s">
        <v>200</v>
      </c>
      <c r="Q133" t="s">
        <v>201</v>
      </c>
      <c r="R133">
        <v>3</v>
      </c>
      <c r="S133">
        <v>13</v>
      </c>
      <c r="T133" t="s">
        <v>201</v>
      </c>
      <c r="U133">
        <v>0.05</v>
      </c>
    </row>
    <row r="134" spans="1:27" x14ac:dyDescent="0.6">
      <c r="A134">
        <v>56</v>
      </c>
      <c r="B134" t="s">
        <v>120</v>
      </c>
      <c r="C134" t="s">
        <v>143</v>
      </c>
      <c r="D134" t="s">
        <v>199</v>
      </c>
      <c r="E134" t="s">
        <v>59</v>
      </c>
      <c r="F134">
        <v>38.034443000000003</v>
      </c>
      <c r="L134">
        <v>38.185443999999997</v>
      </c>
      <c r="M134">
        <v>38.185443999999997</v>
      </c>
      <c r="N134">
        <v>0.21354762999999999</v>
      </c>
      <c r="O134" t="s">
        <v>200</v>
      </c>
      <c r="Q134" t="s">
        <v>201</v>
      </c>
      <c r="R134">
        <v>3</v>
      </c>
      <c r="S134">
        <v>13</v>
      </c>
      <c r="T134" t="s">
        <v>201</v>
      </c>
      <c r="U134">
        <v>0.05</v>
      </c>
      <c r="AA134" t="b">
        <v>1</v>
      </c>
    </row>
    <row r="135" spans="1:27" x14ac:dyDescent="0.6">
      <c r="A135">
        <v>57</v>
      </c>
      <c r="B135" t="s">
        <v>119</v>
      </c>
      <c r="C135" t="s">
        <v>143</v>
      </c>
      <c r="D135" t="s">
        <v>199</v>
      </c>
      <c r="E135" t="s">
        <v>59</v>
      </c>
      <c r="F135" t="s">
        <v>70</v>
      </c>
      <c r="O135" t="s">
        <v>200</v>
      </c>
      <c r="Q135" t="s">
        <v>201</v>
      </c>
      <c r="R135">
        <v>3</v>
      </c>
      <c r="S135">
        <v>13</v>
      </c>
      <c r="T135" t="s">
        <v>201</v>
      </c>
      <c r="U135">
        <v>0.05</v>
      </c>
      <c r="AA135" t="b">
        <v>1</v>
      </c>
    </row>
    <row r="136" spans="1:27" x14ac:dyDescent="0.6">
      <c r="A136">
        <v>58</v>
      </c>
      <c r="B136" t="s">
        <v>225</v>
      </c>
      <c r="C136" t="s">
        <v>143</v>
      </c>
      <c r="D136" t="s">
        <v>199</v>
      </c>
      <c r="E136" t="s">
        <v>59</v>
      </c>
      <c r="F136" t="s">
        <v>70</v>
      </c>
      <c r="O136" t="s">
        <v>200</v>
      </c>
      <c r="Q136" t="s">
        <v>201</v>
      </c>
      <c r="R136">
        <v>3</v>
      </c>
      <c r="S136">
        <v>13</v>
      </c>
      <c r="T136" t="s">
        <v>201</v>
      </c>
      <c r="U136">
        <v>0.05</v>
      </c>
      <c r="AA136" t="b">
        <v>1</v>
      </c>
    </row>
    <row r="137" spans="1:27" x14ac:dyDescent="0.6">
      <c r="A137">
        <v>73</v>
      </c>
      <c r="B137" t="s">
        <v>224</v>
      </c>
      <c r="C137" t="s">
        <v>143</v>
      </c>
      <c r="D137" t="s">
        <v>199</v>
      </c>
      <c r="E137" t="s">
        <v>59</v>
      </c>
      <c r="F137">
        <v>15.347681</v>
      </c>
      <c r="L137">
        <v>15.4099865</v>
      </c>
      <c r="M137">
        <v>15.4099865</v>
      </c>
      <c r="N137">
        <v>8.8112540000000003E-2</v>
      </c>
      <c r="O137" t="s">
        <v>200</v>
      </c>
      <c r="Q137" t="s">
        <v>201</v>
      </c>
      <c r="R137">
        <v>3</v>
      </c>
      <c r="S137">
        <v>13</v>
      </c>
      <c r="T137" t="s">
        <v>201</v>
      </c>
      <c r="U137">
        <v>0.05</v>
      </c>
    </row>
    <row r="138" spans="1:27" x14ac:dyDescent="0.6">
      <c r="A138">
        <v>74</v>
      </c>
      <c r="B138" t="s">
        <v>110</v>
      </c>
      <c r="C138" t="s">
        <v>143</v>
      </c>
      <c r="D138" t="s">
        <v>199</v>
      </c>
      <c r="E138" t="s">
        <v>59</v>
      </c>
      <c r="F138">
        <v>15.462001000000001</v>
      </c>
      <c r="L138">
        <v>15.453699</v>
      </c>
      <c r="M138">
        <v>15.453699</v>
      </c>
      <c r="N138">
        <v>1.1740426E-2</v>
      </c>
      <c r="O138" t="s">
        <v>200</v>
      </c>
      <c r="Q138" t="s">
        <v>201</v>
      </c>
      <c r="R138">
        <v>3</v>
      </c>
      <c r="S138">
        <v>13</v>
      </c>
      <c r="T138" t="s">
        <v>201</v>
      </c>
      <c r="U138">
        <v>0.05</v>
      </c>
    </row>
    <row r="139" spans="1:27" x14ac:dyDescent="0.6">
      <c r="A139">
        <v>75</v>
      </c>
      <c r="B139" t="s">
        <v>112</v>
      </c>
      <c r="C139" t="s">
        <v>143</v>
      </c>
      <c r="D139" t="s">
        <v>199</v>
      </c>
      <c r="E139" t="s">
        <v>59</v>
      </c>
      <c r="F139">
        <v>15.519401999999999</v>
      </c>
      <c r="L139">
        <v>15.547684</v>
      </c>
      <c r="M139">
        <v>15.547684</v>
      </c>
      <c r="N139">
        <v>3.999635E-2</v>
      </c>
      <c r="O139" t="s">
        <v>200</v>
      </c>
      <c r="Q139" t="s">
        <v>201</v>
      </c>
      <c r="R139">
        <v>3</v>
      </c>
      <c r="S139">
        <v>13</v>
      </c>
      <c r="T139" t="s">
        <v>201</v>
      </c>
      <c r="U139">
        <v>0.05</v>
      </c>
    </row>
    <row r="140" spans="1:27" x14ac:dyDescent="0.6">
      <c r="A140">
        <v>76</v>
      </c>
      <c r="B140" t="s">
        <v>115</v>
      </c>
      <c r="C140" t="s">
        <v>143</v>
      </c>
      <c r="D140" t="s">
        <v>199</v>
      </c>
      <c r="E140" t="s">
        <v>59</v>
      </c>
      <c r="F140">
        <v>15.906593000000001</v>
      </c>
      <c r="L140">
        <v>15.958684</v>
      </c>
      <c r="M140">
        <v>15.958684</v>
      </c>
      <c r="N140">
        <v>7.3667294999999994E-2</v>
      </c>
      <c r="O140" t="s">
        <v>200</v>
      </c>
      <c r="Q140" t="s">
        <v>201</v>
      </c>
      <c r="R140">
        <v>3</v>
      </c>
      <c r="S140">
        <v>13</v>
      </c>
      <c r="T140" t="s">
        <v>201</v>
      </c>
      <c r="U140">
        <v>0.05</v>
      </c>
    </row>
    <row r="141" spans="1:27" x14ac:dyDescent="0.6">
      <c r="A141">
        <v>77</v>
      </c>
      <c r="B141" t="s">
        <v>116</v>
      </c>
      <c r="C141" t="s">
        <v>143</v>
      </c>
      <c r="D141" t="s">
        <v>199</v>
      </c>
      <c r="E141" t="s">
        <v>59</v>
      </c>
      <c r="F141">
        <v>15.326749</v>
      </c>
      <c r="L141">
        <v>15.396938</v>
      </c>
      <c r="M141">
        <v>15.396938</v>
      </c>
      <c r="N141">
        <v>9.9262240000000002E-2</v>
      </c>
      <c r="O141" t="s">
        <v>200</v>
      </c>
      <c r="Q141" t="s">
        <v>201</v>
      </c>
      <c r="R141">
        <v>3</v>
      </c>
      <c r="S141">
        <v>13</v>
      </c>
      <c r="T141" t="s">
        <v>201</v>
      </c>
      <c r="U141">
        <v>0.05</v>
      </c>
    </row>
    <row r="142" spans="1:27" x14ac:dyDescent="0.6">
      <c r="A142">
        <v>78</v>
      </c>
      <c r="B142" t="s">
        <v>118</v>
      </c>
      <c r="C142" t="s">
        <v>143</v>
      </c>
      <c r="D142" t="s">
        <v>199</v>
      </c>
      <c r="E142" t="s">
        <v>59</v>
      </c>
      <c r="F142">
        <v>15.407465999999999</v>
      </c>
      <c r="L142">
        <v>15.443497000000001</v>
      </c>
      <c r="M142">
        <v>15.443497000000001</v>
      </c>
      <c r="N142">
        <v>5.0955876999999997E-2</v>
      </c>
      <c r="O142" t="s">
        <v>200</v>
      </c>
      <c r="Q142" t="s">
        <v>201</v>
      </c>
      <c r="R142">
        <v>3</v>
      </c>
      <c r="S142">
        <v>13</v>
      </c>
      <c r="T142" t="s">
        <v>201</v>
      </c>
      <c r="U142">
        <v>0.05</v>
      </c>
    </row>
    <row r="143" spans="1:27" x14ac:dyDescent="0.6">
      <c r="A143">
        <v>79</v>
      </c>
      <c r="B143" t="s">
        <v>156</v>
      </c>
      <c r="C143" t="s">
        <v>143</v>
      </c>
      <c r="D143" t="s">
        <v>199</v>
      </c>
      <c r="E143" t="s">
        <v>59</v>
      </c>
      <c r="F143">
        <v>17.64021</v>
      </c>
      <c r="L143">
        <v>17.796137000000002</v>
      </c>
      <c r="M143">
        <v>17.796137000000002</v>
      </c>
      <c r="N143">
        <v>0.22051501000000001</v>
      </c>
      <c r="O143" t="s">
        <v>200</v>
      </c>
      <c r="Q143" t="s">
        <v>201</v>
      </c>
      <c r="R143">
        <v>3</v>
      </c>
      <c r="S143">
        <v>13</v>
      </c>
      <c r="T143" t="s">
        <v>201</v>
      </c>
      <c r="U143">
        <v>0.05</v>
      </c>
    </row>
    <row r="144" spans="1:27" x14ac:dyDescent="0.6">
      <c r="A144">
        <v>80</v>
      </c>
      <c r="B144" t="s">
        <v>120</v>
      </c>
      <c r="C144" t="s">
        <v>143</v>
      </c>
      <c r="D144" t="s">
        <v>199</v>
      </c>
      <c r="E144" t="s">
        <v>59</v>
      </c>
      <c r="F144">
        <v>38.336444999999998</v>
      </c>
      <c r="L144">
        <v>38.185443999999997</v>
      </c>
      <c r="M144">
        <v>38.185443999999997</v>
      </c>
      <c r="N144">
        <v>0.21354762999999999</v>
      </c>
      <c r="O144" t="s">
        <v>200</v>
      </c>
      <c r="Q144" t="s">
        <v>201</v>
      </c>
      <c r="R144">
        <v>3</v>
      </c>
      <c r="S144">
        <v>13</v>
      </c>
      <c r="T144" t="s">
        <v>201</v>
      </c>
      <c r="U144">
        <v>0.05</v>
      </c>
      <c r="AA144" t="b">
        <v>1</v>
      </c>
    </row>
    <row r="145" spans="1:27" x14ac:dyDescent="0.6">
      <c r="A145">
        <v>81</v>
      </c>
      <c r="B145" t="s">
        <v>119</v>
      </c>
      <c r="C145" t="s">
        <v>143</v>
      </c>
      <c r="D145" t="s">
        <v>199</v>
      </c>
      <c r="E145" t="s">
        <v>59</v>
      </c>
      <c r="F145" t="s">
        <v>70</v>
      </c>
      <c r="O145" t="s">
        <v>200</v>
      </c>
      <c r="Q145" t="s">
        <v>201</v>
      </c>
      <c r="R145">
        <v>3</v>
      </c>
      <c r="S145">
        <v>13</v>
      </c>
      <c r="T145" t="s">
        <v>201</v>
      </c>
      <c r="U145">
        <v>0.05</v>
      </c>
      <c r="AA145" t="b">
        <v>1</v>
      </c>
    </row>
    <row r="146" spans="1:27" x14ac:dyDescent="0.6">
      <c r="A146">
        <v>82</v>
      </c>
      <c r="B146" t="s">
        <v>225</v>
      </c>
      <c r="C146" t="s">
        <v>143</v>
      </c>
      <c r="D146" t="s">
        <v>199</v>
      </c>
      <c r="E146" t="s">
        <v>59</v>
      </c>
      <c r="F146" t="s">
        <v>70</v>
      </c>
      <c r="O146" t="s">
        <v>200</v>
      </c>
      <c r="Q146" t="s">
        <v>201</v>
      </c>
      <c r="R146">
        <v>3</v>
      </c>
      <c r="S146">
        <v>13</v>
      </c>
      <c r="T146" t="s">
        <v>201</v>
      </c>
      <c r="U146">
        <v>0.05</v>
      </c>
      <c r="AA146" t="b">
        <v>1</v>
      </c>
    </row>
    <row r="147" spans="1:27" x14ac:dyDescent="0.6">
      <c r="A147" t="s">
        <v>205</v>
      </c>
      <c r="C147" t="s">
        <v>206</v>
      </c>
    </row>
    <row r="148" spans="1:27" x14ac:dyDescent="0.6">
      <c r="A148" t="s">
        <v>207</v>
      </c>
    </row>
    <row r="149" spans="1:27" x14ac:dyDescent="0.6">
      <c r="A149" t="s">
        <v>136</v>
      </c>
    </row>
    <row r="153" spans="1:27" x14ac:dyDescent="0.6">
      <c r="A153" t="s">
        <v>141</v>
      </c>
      <c r="B153" t="s">
        <v>142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298EC-424D-4D57-9CB5-1A930C345393}">
  <dimension ref="A12:U36"/>
  <sheetViews>
    <sheetView topLeftCell="A11" zoomScale="40" zoomScaleNormal="40" workbookViewId="0">
      <selection activeCell="O49" sqref="O49"/>
    </sheetView>
  </sheetViews>
  <sheetFormatPr defaultColWidth="11.40625" defaultRowHeight="13" x14ac:dyDescent="0.6"/>
  <sheetData>
    <row r="12" spans="1:21" x14ac:dyDescent="0.6">
      <c r="K12">
        <f>AVERAGE(K18:K20)</f>
        <v>4.6657376666666659</v>
      </c>
      <c r="S12">
        <f>AVERAGE(S18:S20)</f>
        <v>-0.6156475000000009</v>
      </c>
    </row>
    <row r="13" spans="1:21" ht="13.75" thickBot="1" x14ac:dyDescent="0.75">
      <c r="A13" s="71" t="s">
        <v>47</v>
      </c>
      <c r="B13" s="71"/>
      <c r="C13" s="71"/>
      <c r="D13" s="71"/>
      <c r="E13" s="71"/>
      <c r="F13" s="72" t="s">
        <v>121</v>
      </c>
      <c r="G13" s="71"/>
      <c r="H13" s="71"/>
      <c r="I13" s="71"/>
      <c r="J13" s="71"/>
      <c r="K13" s="71"/>
      <c r="L13" s="71"/>
      <c r="M13" s="71"/>
      <c r="R13" s="53" t="s">
        <v>143</v>
      </c>
    </row>
    <row r="14" spans="1:21" x14ac:dyDescent="0.6">
      <c r="A14" s="4"/>
      <c r="B14" s="5">
        <v>1</v>
      </c>
      <c r="C14" s="5">
        <v>2</v>
      </c>
      <c r="D14" s="5" t="s">
        <v>28</v>
      </c>
      <c r="E14" s="6" t="s">
        <v>29</v>
      </c>
      <c r="F14" s="10"/>
      <c r="G14" s="5">
        <v>1</v>
      </c>
      <c r="H14" s="5">
        <v>2</v>
      </c>
      <c r="I14" s="5" t="s">
        <v>29</v>
      </c>
      <c r="J14" s="5" t="s">
        <v>28</v>
      </c>
      <c r="K14" s="11" t="s">
        <v>30</v>
      </c>
      <c r="L14" s="11" t="s">
        <v>31</v>
      </c>
      <c r="M14" s="12" t="str">
        <f>F13</f>
        <v>hELN</v>
      </c>
      <c r="N14" s="4"/>
      <c r="O14" s="5">
        <v>1</v>
      </c>
      <c r="P14" s="5">
        <v>2</v>
      </c>
      <c r="Q14" s="5" t="s">
        <v>29</v>
      </c>
      <c r="R14" s="5" t="s">
        <v>28</v>
      </c>
      <c r="S14" s="11" t="s">
        <v>30</v>
      </c>
      <c r="T14" s="11" t="s">
        <v>31</v>
      </c>
      <c r="U14" s="51" t="s">
        <v>143</v>
      </c>
    </row>
    <row r="15" spans="1:21" x14ac:dyDescent="0.6">
      <c r="A15" t="s">
        <v>109</v>
      </c>
      <c r="B15">
        <v>17.22485</v>
      </c>
      <c r="C15">
        <v>17.209910000000001</v>
      </c>
      <c r="D15" s="7">
        <f>STDEVA(B15:C15)</f>
        <v>1.0564175310926516E-2</v>
      </c>
      <c r="E15" s="8">
        <f>AVERAGE(B15:C15)</f>
        <v>17.217379999999999</v>
      </c>
      <c r="F15" t="s">
        <v>109</v>
      </c>
      <c r="G15">
        <v>16.479969000000001</v>
      </c>
      <c r="H15">
        <v>16.585643999999998</v>
      </c>
      <c r="I15" s="7">
        <f>AVERAGE(G15:H15)</f>
        <v>16.5328065</v>
      </c>
      <c r="J15" s="7">
        <f>STDEVA(G15:H15)</f>
        <v>7.4723509101886978E-2</v>
      </c>
      <c r="K15" s="7">
        <f>I15-E15</f>
        <v>-0.68457349999999906</v>
      </c>
      <c r="L15" s="7">
        <f>K15-K12</f>
        <v>-5.350311166666665</v>
      </c>
      <c r="M15" s="13">
        <f>2^-L15</f>
        <v>40.79473790980002</v>
      </c>
      <c r="N15" t="s">
        <v>109</v>
      </c>
      <c r="O15">
        <v>15.472291</v>
      </c>
      <c r="P15">
        <v>15.347681</v>
      </c>
      <c r="Q15">
        <f>AVERAGE(O15:P15)</f>
        <v>15.409986</v>
      </c>
      <c r="R15">
        <f>STDEVA(O15:P15)</f>
        <v>8.8112576003656073E-2</v>
      </c>
      <c r="S15">
        <f>Q15-E15</f>
        <v>-1.8073939999999986</v>
      </c>
      <c r="T15">
        <f>S15-S12</f>
        <v>-1.1917464999999976</v>
      </c>
      <c r="U15" s="50">
        <f>2^-T15</f>
        <v>2.2842910792262772</v>
      </c>
    </row>
    <row r="16" spans="1:21" x14ac:dyDescent="0.6">
      <c r="A16" t="s">
        <v>110</v>
      </c>
      <c r="B16">
        <v>16.902930000000001</v>
      </c>
      <c r="C16">
        <v>17.157979999999998</v>
      </c>
      <c r="D16" s="7">
        <f t="shared" ref="D16:D24" si="0">STDEVA(B16:C16)</f>
        <v>0.18034758454162689</v>
      </c>
      <c r="E16" s="8">
        <f t="shared" ref="E16:E24" si="1">AVERAGE(B16:C16)</f>
        <v>17.030455</v>
      </c>
      <c r="F16" t="s">
        <v>110</v>
      </c>
      <c r="G16">
        <v>16.626149999999999</v>
      </c>
      <c r="H16">
        <v>16.835319999999999</v>
      </c>
      <c r="I16" s="7">
        <f t="shared" ref="I16:I24" si="2">AVERAGE(G16:H16)</f>
        <v>16.730734999999999</v>
      </c>
      <c r="J16" s="7">
        <f t="shared" ref="J16:J24" si="3">STDEVA(G16:H16)</f>
        <v>0.14790552542079036</v>
      </c>
      <c r="K16" s="7">
        <f t="shared" ref="K16:K24" si="4">I16-E16</f>
        <v>-0.29972000000000065</v>
      </c>
      <c r="L16" s="7">
        <f>K16-K12</f>
        <v>-4.9654576666666665</v>
      </c>
      <c r="M16" s="13">
        <f t="shared" ref="M16:M24" si="5">2^-L16</f>
        <v>31.242925977581855</v>
      </c>
      <c r="N16" t="s">
        <v>110</v>
      </c>
      <c r="O16">
        <v>15.445397</v>
      </c>
      <c r="P16">
        <v>15.462001000000001</v>
      </c>
      <c r="Q16">
        <f t="shared" ref="Q16:Q24" si="6">AVERAGE(O16:P16)</f>
        <v>15.453699</v>
      </c>
      <c r="R16">
        <f t="shared" ref="R16:R24" si="7">STDEVA(O16:P16)</f>
        <v>1.1740800994822108E-2</v>
      </c>
      <c r="S16">
        <f t="shared" ref="S16:S24" si="8">Q16-E16</f>
        <v>-1.5767559999999996</v>
      </c>
      <c r="T16">
        <f>S16-S12</f>
        <v>-0.9611084999999987</v>
      </c>
      <c r="U16" s="50">
        <f t="shared" ref="U16:U24" si="9">2^-T16</f>
        <v>1.9468051551527619</v>
      </c>
    </row>
    <row r="17" spans="1:21" x14ac:dyDescent="0.6">
      <c r="A17" s="44" t="s">
        <v>112</v>
      </c>
      <c r="B17">
        <v>17.01444</v>
      </c>
      <c r="C17">
        <v>17.225334</v>
      </c>
      <c r="D17" s="7">
        <f t="shared" si="0"/>
        <v>0.14912457751155553</v>
      </c>
      <c r="E17" s="8">
        <f t="shared" si="1"/>
        <v>17.119886999999999</v>
      </c>
      <c r="F17" s="44" t="s">
        <v>112</v>
      </c>
      <c r="G17">
        <v>17.318840000000002</v>
      </c>
      <c r="H17">
        <v>17.162154999999998</v>
      </c>
      <c r="I17" s="7">
        <f t="shared" si="2"/>
        <v>17.2404975</v>
      </c>
      <c r="J17" s="7">
        <f t="shared" si="3"/>
        <v>0.11079302601021637</v>
      </c>
      <c r="K17" s="7">
        <f t="shared" si="4"/>
        <v>0.12061050000000151</v>
      </c>
      <c r="L17" s="7">
        <f>K17-K12</f>
        <v>-4.5451271666666644</v>
      </c>
      <c r="M17" s="13">
        <f t="shared" si="5"/>
        <v>23.346383289158251</v>
      </c>
      <c r="N17" s="44" t="s">
        <v>112</v>
      </c>
      <c r="O17">
        <v>15.575965</v>
      </c>
      <c r="P17">
        <v>15.519401999999999</v>
      </c>
      <c r="Q17">
        <f t="shared" si="6"/>
        <v>15.5476835</v>
      </c>
      <c r="R17">
        <f t="shared" si="7"/>
        <v>3.9996080864255101E-2</v>
      </c>
      <c r="S17">
        <f t="shared" si="8"/>
        <v>-1.5722034999999988</v>
      </c>
      <c r="T17">
        <f>S17-S12</f>
        <v>-0.95655599999999785</v>
      </c>
      <c r="U17" s="50">
        <f t="shared" si="9"/>
        <v>1.9406715916819866</v>
      </c>
    </row>
    <row r="18" spans="1:21" x14ac:dyDescent="0.6">
      <c r="A18" s="52" t="s">
        <v>115</v>
      </c>
      <c r="B18">
        <v>16.721710000000002</v>
      </c>
      <c r="C18">
        <v>15.060663</v>
      </c>
      <c r="D18" s="7">
        <f t="shared" si="0"/>
        <v>1.1745375975695724</v>
      </c>
      <c r="E18" s="8">
        <f t="shared" si="1"/>
        <v>15.8911865</v>
      </c>
      <c r="F18" s="52" t="s">
        <v>115</v>
      </c>
      <c r="G18">
        <v>21.353643000000002</v>
      </c>
      <c r="H18">
        <v>21.295988000000001</v>
      </c>
      <c r="I18" s="7">
        <f t="shared" si="2"/>
        <v>21.3248155</v>
      </c>
      <c r="J18" s="7">
        <f t="shared" si="3"/>
        <v>4.0768241469310719E-2</v>
      </c>
      <c r="K18" s="7">
        <f t="shared" si="4"/>
        <v>5.4336289999999998</v>
      </c>
      <c r="L18" s="7">
        <f>K18-K12</f>
        <v>0.76789133333333393</v>
      </c>
      <c r="M18" s="13">
        <f t="shared" si="5"/>
        <v>0.58727521868121912</v>
      </c>
      <c r="N18" s="52" t="s">
        <v>115</v>
      </c>
      <c r="O18">
        <v>16.010774999999999</v>
      </c>
      <c r="P18">
        <v>15.906593000000001</v>
      </c>
      <c r="Q18">
        <f t="shared" si="6"/>
        <v>15.958684</v>
      </c>
      <c r="R18">
        <f t="shared" si="7"/>
        <v>7.3667798677575475E-2</v>
      </c>
      <c r="S18">
        <f t="shared" si="8"/>
        <v>6.7497499999999988E-2</v>
      </c>
      <c r="T18">
        <f>S18-S12</f>
        <v>0.68314500000000089</v>
      </c>
      <c r="U18" s="50">
        <f t="shared" si="9"/>
        <v>0.62280610867573727</v>
      </c>
    </row>
    <row r="19" spans="1:21" x14ac:dyDescent="0.6">
      <c r="A19" s="52" t="s">
        <v>116</v>
      </c>
      <c r="B19">
        <v>16.431963</v>
      </c>
      <c r="C19">
        <v>16.642327999999999</v>
      </c>
      <c r="D19" s="7">
        <f t="shared" si="0"/>
        <v>0.14875051802430769</v>
      </c>
      <c r="E19" s="8">
        <f t="shared" si="1"/>
        <v>16.537145500000001</v>
      </c>
      <c r="F19" s="52" t="s">
        <v>116</v>
      </c>
      <c r="G19">
        <v>20.362938</v>
      </c>
      <c r="H19">
        <v>20.512036999999999</v>
      </c>
      <c r="I19" s="7">
        <f t="shared" si="2"/>
        <v>20.4374875</v>
      </c>
      <c r="J19" s="7">
        <f t="shared" si="3"/>
        <v>0.10542891396813281</v>
      </c>
      <c r="K19" s="7">
        <f t="shared" si="4"/>
        <v>3.9003419999999984</v>
      </c>
      <c r="L19" s="7">
        <f>K19-K12</f>
        <v>-0.76539566666666747</v>
      </c>
      <c r="M19" s="13">
        <f t="shared" si="5"/>
        <v>1.6998361233102752</v>
      </c>
      <c r="N19" s="52" t="s">
        <v>116</v>
      </c>
      <c r="O19">
        <v>15.467127</v>
      </c>
      <c r="P19">
        <v>15.326749</v>
      </c>
      <c r="Q19">
        <f t="shared" si="6"/>
        <v>15.396937999999999</v>
      </c>
      <c r="R19">
        <f t="shared" si="7"/>
        <v>9.9262235729405249E-2</v>
      </c>
      <c r="S19">
        <f t="shared" si="8"/>
        <v>-1.1402075000000025</v>
      </c>
      <c r="T19">
        <f>S19-S12</f>
        <v>-0.52456000000000158</v>
      </c>
      <c r="U19" s="50">
        <f t="shared" si="9"/>
        <v>1.4384947941139694</v>
      </c>
    </row>
    <row r="20" spans="1:21" x14ac:dyDescent="0.6">
      <c r="A20" s="52" t="s">
        <v>118</v>
      </c>
      <c r="B20">
        <v>16.156279000000001</v>
      </c>
      <c r="C20">
        <v>16.27918</v>
      </c>
      <c r="D20" s="7">
        <f t="shared" si="0"/>
        <v>8.6904130514607034E-2</v>
      </c>
      <c r="E20" s="8">
        <f t="shared" si="1"/>
        <v>16.217729500000001</v>
      </c>
      <c r="F20" s="52" t="s">
        <v>118</v>
      </c>
      <c r="G20">
        <v>20.913012999999999</v>
      </c>
      <c r="H20">
        <v>20.848929999999999</v>
      </c>
      <c r="I20" s="7">
        <f t="shared" si="2"/>
        <v>20.880971500000001</v>
      </c>
      <c r="J20" s="7">
        <f t="shared" si="3"/>
        <v>4.5313523858777606E-2</v>
      </c>
      <c r="K20" s="7">
        <f t="shared" si="4"/>
        <v>4.6632420000000003</v>
      </c>
      <c r="L20" s="7">
        <f>K20-K12</f>
        <v>-2.4956666666655636E-3</v>
      </c>
      <c r="M20" s="13">
        <f t="shared" si="5"/>
        <v>1.0017313613920116</v>
      </c>
      <c r="N20" s="52" t="s">
        <v>118</v>
      </c>
      <c r="O20">
        <v>15.479528</v>
      </c>
      <c r="P20">
        <v>15.407465999999999</v>
      </c>
      <c r="Q20">
        <f t="shared" si="6"/>
        <v>15.443497000000001</v>
      </c>
      <c r="R20">
        <f t="shared" si="7"/>
        <v>5.0955528865865511E-2</v>
      </c>
      <c r="S20">
        <f t="shared" si="8"/>
        <v>-0.7742325000000001</v>
      </c>
      <c r="T20">
        <f>S20-S12</f>
        <v>-0.1585849999999992</v>
      </c>
      <c r="U20" s="50">
        <f t="shared" si="9"/>
        <v>1.1161918364298073</v>
      </c>
    </row>
    <row r="21" spans="1:21" x14ac:dyDescent="0.6">
      <c r="A21" s="52" t="s">
        <v>156</v>
      </c>
      <c r="B21">
        <v>19.475999999999999</v>
      </c>
      <c r="C21">
        <v>19.581779999999998</v>
      </c>
      <c r="D21" s="7">
        <f t="shared" si="0"/>
        <v>7.4797755313912515E-2</v>
      </c>
      <c r="E21" s="8">
        <f t="shared" si="1"/>
        <v>19.528889999999997</v>
      </c>
      <c r="F21" s="52" t="s">
        <v>156</v>
      </c>
      <c r="G21">
        <v>24.08127</v>
      </c>
      <c r="H21">
        <v>24.106301999999999</v>
      </c>
      <c r="I21" s="7">
        <f t="shared" si="2"/>
        <v>24.093786000000001</v>
      </c>
      <c r="J21" s="7">
        <f t="shared" si="3"/>
        <v>1.7700296946661302E-2</v>
      </c>
      <c r="K21" s="7">
        <f t="shared" si="4"/>
        <v>4.5648960000000045</v>
      </c>
      <c r="L21" s="7">
        <f>K21-K12</f>
        <v>-0.10084166666666139</v>
      </c>
      <c r="M21" s="13">
        <f t="shared" si="5"/>
        <v>1.072398916397501</v>
      </c>
      <c r="N21" s="52" t="s">
        <v>156</v>
      </c>
      <c r="O21">
        <v>17.952065000000001</v>
      </c>
      <c r="P21">
        <v>17.64021</v>
      </c>
      <c r="Q21">
        <f t="shared" si="6"/>
        <v>17.7961375</v>
      </c>
      <c r="R21">
        <f t="shared" si="7"/>
        <v>0.22051478524693172</v>
      </c>
      <c r="S21">
        <f t="shared" si="8"/>
        <v>-1.7327524999999966</v>
      </c>
      <c r="T21">
        <f>S21-S12</f>
        <v>-1.1171049999999956</v>
      </c>
      <c r="U21" s="50">
        <f t="shared" si="9"/>
        <v>2.1691126809469776</v>
      </c>
    </row>
    <row r="22" spans="1:21" x14ac:dyDescent="0.6">
      <c r="A22" s="43" t="s">
        <v>119</v>
      </c>
      <c r="B22" t="s">
        <v>70</v>
      </c>
      <c r="C22" t="s">
        <v>70</v>
      </c>
      <c r="D22" s="7">
        <f>STDEVA(B22:C22)</f>
        <v>0</v>
      </c>
      <c r="E22" s="8" t="e">
        <f t="shared" si="1"/>
        <v>#DIV/0!</v>
      </c>
      <c r="F22" s="43" t="s">
        <v>119</v>
      </c>
      <c r="G22" t="s">
        <v>70</v>
      </c>
      <c r="H22" t="s">
        <v>70</v>
      </c>
      <c r="I22" s="7" t="e">
        <f t="shared" si="2"/>
        <v>#DIV/0!</v>
      </c>
      <c r="J22" s="7">
        <f t="shared" si="3"/>
        <v>0</v>
      </c>
      <c r="K22" s="7" t="e">
        <f t="shared" si="4"/>
        <v>#DIV/0!</v>
      </c>
      <c r="L22" s="7" t="e">
        <f>K22-K19</f>
        <v>#DIV/0!</v>
      </c>
      <c r="M22" s="13" t="e">
        <f t="shared" si="5"/>
        <v>#DIV/0!</v>
      </c>
      <c r="N22" s="43" t="s">
        <v>119</v>
      </c>
      <c r="O22">
        <v>38.034443000000003</v>
      </c>
      <c r="P22">
        <v>38.336444999999998</v>
      </c>
      <c r="Q22">
        <f t="shared" si="6"/>
        <v>38.185444000000004</v>
      </c>
      <c r="R22">
        <f t="shared" si="7"/>
        <v>0.21354766213189585</v>
      </c>
      <c r="S22" t="e">
        <f t="shared" si="8"/>
        <v>#DIV/0!</v>
      </c>
      <c r="T22" t="e">
        <f>S22-S12</f>
        <v>#DIV/0!</v>
      </c>
      <c r="U22" s="50" t="e">
        <f t="shared" si="9"/>
        <v>#DIV/0!</v>
      </c>
    </row>
    <row r="23" spans="1:21" x14ac:dyDescent="0.6">
      <c r="A23" s="43" t="s">
        <v>120</v>
      </c>
      <c r="B23" t="s">
        <v>70</v>
      </c>
      <c r="C23" t="s">
        <v>70</v>
      </c>
      <c r="D23" s="7">
        <f t="shared" si="0"/>
        <v>0</v>
      </c>
      <c r="E23" s="8" t="e">
        <f t="shared" si="1"/>
        <v>#DIV/0!</v>
      </c>
      <c r="F23" s="43" t="s">
        <v>120</v>
      </c>
      <c r="G23" t="s">
        <v>70</v>
      </c>
      <c r="H23" t="s">
        <v>70</v>
      </c>
      <c r="I23" s="7" t="e">
        <f t="shared" si="2"/>
        <v>#DIV/0!</v>
      </c>
      <c r="J23" s="7">
        <f t="shared" si="3"/>
        <v>0</v>
      </c>
      <c r="K23" s="7" t="e">
        <f t="shared" si="4"/>
        <v>#DIV/0!</v>
      </c>
      <c r="L23" s="7" t="e">
        <f>K23-K20</f>
        <v>#DIV/0!</v>
      </c>
      <c r="M23" s="13" t="e">
        <f t="shared" si="5"/>
        <v>#DIV/0!</v>
      </c>
      <c r="N23" s="43" t="s">
        <v>120</v>
      </c>
      <c r="O23" t="s">
        <v>70</v>
      </c>
      <c r="P23" t="s">
        <v>70</v>
      </c>
      <c r="Q23" t="e">
        <f t="shared" si="6"/>
        <v>#DIV/0!</v>
      </c>
      <c r="R23">
        <f t="shared" si="7"/>
        <v>0</v>
      </c>
      <c r="S23" t="e">
        <f t="shared" si="8"/>
        <v>#DIV/0!</v>
      </c>
      <c r="T23" t="e">
        <f>S23-S12</f>
        <v>#DIV/0!</v>
      </c>
      <c r="U23" s="50" t="e">
        <f t="shared" si="9"/>
        <v>#DIV/0!</v>
      </c>
    </row>
    <row r="24" spans="1:21" x14ac:dyDescent="0.6">
      <c r="A24" s="55" t="s">
        <v>217</v>
      </c>
      <c r="B24" t="s">
        <v>70</v>
      </c>
      <c r="C24" t="s">
        <v>70</v>
      </c>
      <c r="D24" s="7">
        <f t="shared" si="0"/>
        <v>0</v>
      </c>
      <c r="E24" s="8" t="e">
        <f t="shared" si="1"/>
        <v>#DIV/0!</v>
      </c>
      <c r="F24" s="55" t="s">
        <v>217</v>
      </c>
      <c r="G24" t="s">
        <v>70</v>
      </c>
      <c r="H24" t="s">
        <v>70</v>
      </c>
      <c r="I24" s="7" t="e">
        <f t="shared" si="2"/>
        <v>#DIV/0!</v>
      </c>
      <c r="J24" s="7">
        <f t="shared" si="3"/>
        <v>0</v>
      </c>
      <c r="K24" s="7" t="e">
        <f t="shared" si="4"/>
        <v>#DIV/0!</v>
      </c>
      <c r="L24" s="7" t="e">
        <f>K24-K21</f>
        <v>#DIV/0!</v>
      </c>
      <c r="M24" s="13" t="e">
        <f t="shared" si="5"/>
        <v>#DIV/0!</v>
      </c>
      <c r="N24" s="55" t="s">
        <v>217</v>
      </c>
      <c r="O24" t="s">
        <v>70</v>
      </c>
      <c r="P24" t="s">
        <v>70</v>
      </c>
      <c r="Q24" t="e">
        <f t="shared" si="6"/>
        <v>#DIV/0!</v>
      </c>
      <c r="R24">
        <f t="shared" si="7"/>
        <v>0</v>
      </c>
      <c r="S24" t="e">
        <f t="shared" si="8"/>
        <v>#DIV/0!</v>
      </c>
      <c r="T24" t="e">
        <f>S24-S12</f>
        <v>#DIV/0!</v>
      </c>
      <c r="U24" s="50" t="e">
        <f t="shared" si="9"/>
        <v>#DIV/0!</v>
      </c>
    </row>
    <row r="28" spans="1:21" x14ac:dyDescent="0.6">
      <c r="B28" s="44" t="s">
        <v>121</v>
      </c>
    </row>
    <row r="29" spans="1:21" x14ac:dyDescent="0.6">
      <c r="E29" s="50" t="s">
        <v>143</v>
      </c>
      <c r="F29" s="37"/>
      <c r="G29" s="37"/>
    </row>
    <row r="30" spans="1:21" x14ac:dyDescent="0.6">
      <c r="A30" s="44" t="s">
        <v>213</v>
      </c>
      <c r="B30" s="44" t="s">
        <v>151</v>
      </c>
      <c r="C30" s="44" t="s">
        <v>156</v>
      </c>
      <c r="E30" s="37"/>
      <c r="F30" s="37"/>
      <c r="G30" s="37"/>
    </row>
    <row r="31" spans="1:21" x14ac:dyDescent="0.6">
      <c r="A31" s="43">
        <v>40.79473790980002</v>
      </c>
      <c r="B31">
        <v>0.58727521868121912</v>
      </c>
      <c r="C31">
        <v>1.072398916397501</v>
      </c>
      <c r="E31" s="37">
        <v>2.2842910792262772</v>
      </c>
      <c r="F31" s="37">
        <v>0.62280610867573727</v>
      </c>
      <c r="G31" s="37">
        <v>2.1691126809469776</v>
      </c>
    </row>
    <row r="32" spans="1:21" x14ac:dyDescent="0.6">
      <c r="A32" s="43">
        <v>31.242925977581855</v>
      </c>
      <c r="B32">
        <v>1.6998361233102752</v>
      </c>
      <c r="E32" s="37">
        <v>1.9468051551527619</v>
      </c>
      <c r="F32" s="37">
        <v>1.4384947941139694</v>
      </c>
      <c r="G32" s="37"/>
    </row>
    <row r="33" spans="1:7" x14ac:dyDescent="0.6">
      <c r="A33" s="43">
        <v>23.346383289158251</v>
      </c>
      <c r="B33">
        <v>1.0017313613920116</v>
      </c>
      <c r="E33" s="37">
        <v>1.9406715916819866</v>
      </c>
      <c r="F33" s="37">
        <v>1.1161918364298073</v>
      </c>
      <c r="G33" s="37"/>
    </row>
    <row r="34" spans="1:7" x14ac:dyDescent="0.6">
      <c r="A34" t="s">
        <v>226</v>
      </c>
      <c r="B34" t="s">
        <v>151</v>
      </c>
      <c r="E34" s="50" t="s">
        <v>227</v>
      </c>
      <c r="F34" s="50" t="s">
        <v>228</v>
      </c>
      <c r="G34" s="37"/>
    </row>
    <row r="35" spans="1:7" x14ac:dyDescent="0.6">
      <c r="A35">
        <f>AVERAGE(A31:A33)</f>
        <v>31.794682392180047</v>
      </c>
      <c r="B35">
        <f>AVERAGE(B31:B33)</f>
        <v>1.0962809011278354</v>
      </c>
      <c r="C35">
        <f>AVERAGE(C31:C33)</f>
        <v>1.072398916397501</v>
      </c>
      <c r="D35" s="44" t="s">
        <v>229</v>
      </c>
      <c r="E35" s="37">
        <f>AVERAGE(E31:E33)</f>
        <v>2.0572559420203418</v>
      </c>
      <c r="F35" s="37">
        <f>AVERAGE(F31:F33)</f>
        <v>1.0591642464065048</v>
      </c>
      <c r="G35" s="37">
        <f>AVERAGE(G31:G33)</f>
        <v>2.1691126809469776</v>
      </c>
    </row>
    <row r="36" spans="1:7" x14ac:dyDescent="0.6">
      <c r="A36">
        <f>STDEVA(A31:A33)</f>
        <v>8.7372533497492793</v>
      </c>
      <c r="B36">
        <f>STDEVA(B31:B33)</f>
        <v>0.56227453545883432</v>
      </c>
      <c r="C36">
        <v>0</v>
      </c>
      <c r="D36" s="44" t="s">
        <v>97</v>
      </c>
      <c r="E36" s="37">
        <f>STDEVA(E31:E33)</f>
        <v>0.1966421122109934</v>
      </c>
      <c r="F36" s="37">
        <f>STDEVA(F31:F33)</f>
        <v>0.41082370599307833</v>
      </c>
      <c r="G36" s="37">
        <v>0</v>
      </c>
    </row>
  </sheetData>
  <mergeCells count="2">
    <mergeCell ref="A13:E13"/>
    <mergeCell ref="F13:M1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EDC40-54C3-432A-BE66-774C900C7057}">
  <dimension ref="A9:BA46"/>
  <sheetViews>
    <sheetView tabSelected="1" topLeftCell="A31" zoomScale="37" zoomScaleNormal="40" workbookViewId="0">
      <selection activeCell="A33" sqref="A33"/>
    </sheetView>
  </sheetViews>
  <sheetFormatPr defaultColWidth="11.40625" defaultRowHeight="13" x14ac:dyDescent="0.6"/>
  <sheetData>
    <row r="9" spans="1:53" x14ac:dyDescent="0.6">
      <c r="K9">
        <f>AVERAGE(K20:K23)</f>
        <v>5.2388458749999991</v>
      </c>
    </row>
    <row r="10" spans="1:53" x14ac:dyDescent="0.6">
      <c r="S10">
        <f>AVERAGE(S20:S23)</f>
        <v>-3.0498011250000019</v>
      </c>
      <c r="AA10">
        <f>AVERAGE(AA20:AA23)</f>
        <v>-1.4671696250000013</v>
      </c>
      <c r="AI10">
        <f>AVERAGE(AI20:AI23)</f>
        <v>1.9202942499999986</v>
      </c>
      <c r="AQ10">
        <f>AVERAGE(AQ20:AQ23)</f>
        <v>10.838756875</v>
      </c>
      <c r="AY10">
        <f>AVERAGE(AY20:AY23)</f>
        <v>0.46725333333333197</v>
      </c>
    </row>
    <row r="12" spans="1:53" ht="13.75" thickBot="1" x14ac:dyDescent="0.75">
      <c r="A12" s="71" t="s">
        <v>47</v>
      </c>
      <c r="B12" s="71"/>
      <c r="C12" s="71"/>
      <c r="D12" s="71"/>
      <c r="E12" s="71"/>
      <c r="F12" s="72" t="s">
        <v>121</v>
      </c>
      <c r="G12" s="71"/>
      <c r="H12" s="71"/>
      <c r="I12" s="71"/>
      <c r="J12" s="71"/>
      <c r="K12" s="71"/>
      <c r="L12" s="71"/>
      <c r="M12" s="71"/>
      <c r="R12" s="44" t="s">
        <v>211</v>
      </c>
      <c r="Z12" s="44" t="s">
        <v>212</v>
      </c>
      <c r="AH12" s="44" t="s">
        <v>144</v>
      </c>
      <c r="AP12" s="44" t="s">
        <v>209</v>
      </c>
      <c r="AX12" s="44" t="s">
        <v>143</v>
      </c>
    </row>
    <row r="13" spans="1:53" x14ac:dyDescent="0.6">
      <c r="A13" s="4"/>
      <c r="B13" s="5">
        <v>1</v>
      </c>
      <c r="C13" s="5">
        <v>2</v>
      </c>
      <c r="D13" s="5" t="s">
        <v>28</v>
      </c>
      <c r="E13" s="6" t="s">
        <v>29</v>
      </c>
      <c r="F13" s="10"/>
      <c r="G13" s="5">
        <v>1</v>
      </c>
      <c r="H13" s="5">
        <v>2</v>
      </c>
      <c r="I13" s="5" t="s">
        <v>29</v>
      </c>
      <c r="J13" s="5" t="s">
        <v>28</v>
      </c>
      <c r="K13" s="11" t="s">
        <v>30</v>
      </c>
      <c r="L13" s="11" t="s">
        <v>31</v>
      </c>
      <c r="M13" s="12" t="str">
        <f>F12</f>
        <v>hELN</v>
      </c>
      <c r="N13" s="2"/>
      <c r="O13" s="5">
        <v>1</v>
      </c>
      <c r="P13" s="5">
        <v>2</v>
      </c>
      <c r="Q13" s="5" t="s">
        <v>29</v>
      </c>
      <c r="R13" s="5" t="s">
        <v>28</v>
      </c>
      <c r="S13" s="11" t="s">
        <v>30</v>
      </c>
      <c r="T13" s="11" t="s">
        <v>31</v>
      </c>
      <c r="U13" s="12" t="str">
        <f>R12</f>
        <v>Col 1A</v>
      </c>
      <c r="W13" s="5">
        <v>1</v>
      </c>
      <c r="X13" s="5">
        <v>2</v>
      </c>
      <c r="Y13" s="5" t="s">
        <v>29</v>
      </c>
      <c r="Z13" s="5" t="s">
        <v>28</v>
      </c>
      <c r="AA13" s="11" t="s">
        <v>30</v>
      </c>
      <c r="AB13" s="11" t="s">
        <v>31</v>
      </c>
      <c r="AC13" s="12" t="str">
        <f>Z12</f>
        <v>hACTA 2</v>
      </c>
      <c r="AE13" s="5">
        <v>1</v>
      </c>
      <c r="AF13" s="5">
        <v>2</v>
      </c>
      <c r="AG13" s="5" t="s">
        <v>29</v>
      </c>
      <c r="AH13" s="5" t="s">
        <v>28</v>
      </c>
      <c r="AI13" s="11" t="s">
        <v>30</v>
      </c>
      <c r="AJ13" s="11" t="s">
        <v>31</v>
      </c>
      <c r="AK13" s="12" t="str">
        <f>AH12</f>
        <v>hCNN1</v>
      </c>
      <c r="AM13" s="5">
        <v>1</v>
      </c>
      <c r="AN13" s="5">
        <v>2</v>
      </c>
      <c r="AO13" s="5" t="s">
        <v>29</v>
      </c>
      <c r="AP13" s="5" t="s">
        <v>28</v>
      </c>
      <c r="AQ13" s="11" t="s">
        <v>30</v>
      </c>
      <c r="AR13" s="11" t="s">
        <v>31</v>
      </c>
      <c r="AS13" s="12" t="str">
        <f>AP12</f>
        <v>hMYH11</v>
      </c>
      <c r="AU13" s="5">
        <v>1</v>
      </c>
      <c r="AV13" s="5">
        <v>2</v>
      </c>
      <c r="AW13" s="5" t="s">
        <v>29</v>
      </c>
      <c r="AX13" s="5" t="s">
        <v>28</v>
      </c>
      <c r="AY13" s="11" t="s">
        <v>30</v>
      </c>
      <c r="AZ13" s="11" t="s">
        <v>31</v>
      </c>
      <c r="BA13" s="12" t="str">
        <f>AX12</f>
        <v>hTAGLN</v>
      </c>
    </row>
    <row r="14" spans="1:53" s="62" customFormat="1" x14ac:dyDescent="0.6">
      <c r="A14" s="62" t="s">
        <v>109</v>
      </c>
      <c r="B14" s="63">
        <v>21.55414</v>
      </c>
      <c r="C14" s="63">
        <v>21.123116</v>
      </c>
      <c r="D14" s="62">
        <f>STDEVA(B14:C14)</f>
        <v>0.304779993254151</v>
      </c>
      <c r="E14" s="62">
        <f>AVERAGE(B14:C14)</f>
        <v>21.338628</v>
      </c>
      <c r="F14" s="62" t="s">
        <v>109</v>
      </c>
      <c r="G14" s="63">
        <v>21.477352</v>
      </c>
      <c r="H14" s="63">
        <v>21.482168000000001</v>
      </c>
      <c r="I14" s="62">
        <f>AVERAGE(G14:H14)</f>
        <v>21.479759999999999</v>
      </c>
      <c r="J14" s="62">
        <f>STDEVA(G14:H14)</f>
        <v>3.4054262581956207E-3</v>
      </c>
      <c r="K14" s="62">
        <f>I14-E14</f>
        <v>0.14113199999999892</v>
      </c>
      <c r="L14" s="62">
        <f>K14-K9</f>
        <v>-5.0977138750000002</v>
      </c>
      <c r="M14" s="62">
        <f>2^-L14</f>
        <v>34.242446483490646</v>
      </c>
      <c r="N14" s="62" t="s">
        <v>109</v>
      </c>
      <c r="O14" s="63"/>
      <c r="P14" s="63">
        <v>18.317982000000001</v>
      </c>
      <c r="Q14" s="62">
        <f>AVERAGE(O14:P14)</f>
        <v>18.317982000000001</v>
      </c>
      <c r="R14" s="62" t="e">
        <f t="shared" ref="R14:R23" si="0">STDEVA(O14:P14)</f>
        <v>#DIV/0!</v>
      </c>
      <c r="S14" s="62">
        <f>Q14-E14</f>
        <v>-3.0206459999999993</v>
      </c>
      <c r="T14" s="62">
        <f>S14-S10</f>
        <v>2.9155125000002613E-2</v>
      </c>
      <c r="U14" s="63">
        <f>2^-T14</f>
        <v>0.97999403635054239</v>
      </c>
      <c r="V14" s="62" t="s">
        <v>109</v>
      </c>
      <c r="W14" s="63">
        <v>22.10999</v>
      </c>
      <c r="X14" s="63">
        <v>22.612977999999998</v>
      </c>
      <c r="Y14" s="62">
        <f>AVERAGE(W14:X14)</f>
        <v>22.361483999999997</v>
      </c>
      <c r="Z14" s="62">
        <f>STDEVA(W14:X14)</f>
        <v>0.35566622565545808</v>
      </c>
      <c r="AA14" s="62">
        <f>Y14-E14</f>
        <v>1.0228559999999973</v>
      </c>
      <c r="AB14" s="62">
        <f>AA14-AA10</f>
        <v>2.4900256249999986</v>
      </c>
      <c r="AC14" s="63">
        <f>2^-AB14</f>
        <v>0.17800311274868966</v>
      </c>
      <c r="AD14" s="62" t="s">
        <v>109</v>
      </c>
      <c r="AE14" s="63">
        <v>21.810005</v>
      </c>
      <c r="AF14" s="63">
        <v>22.381632</v>
      </c>
      <c r="AG14" s="62">
        <f>AVERAGE(AE14:AF14)</f>
        <v>22.0958185</v>
      </c>
      <c r="AH14" s="62">
        <f>STDEVA(AE14:AF14)</f>
        <v>0.40420132800932218</v>
      </c>
      <c r="AI14" s="62">
        <f>AG14-E14</f>
        <v>0.7571905000000001</v>
      </c>
      <c r="AJ14" s="62">
        <f>AI14-AI10</f>
        <v>-1.1631037499999985</v>
      </c>
      <c r="AK14" s="62">
        <f>2^-AJ14</f>
        <v>2.2393868148261311</v>
      </c>
      <c r="AL14" s="62" t="s">
        <v>109</v>
      </c>
      <c r="AM14" s="63">
        <v>30.546751</v>
      </c>
      <c r="AN14" s="63">
        <v>30.796665000000001</v>
      </c>
      <c r="AO14" s="62">
        <f t="shared" ref="AO14:AO23" si="1">AVERAGE(AM14:AN14)</f>
        <v>30.671708000000002</v>
      </c>
      <c r="AP14" s="62">
        <f>STDEVA(AM14:AN14)</f>
        <v>0.17671588411345512</v>
      </c>
      <c r="AQ14" s="62">
        <f>AO14-E14</f>
        <v>9.3330800000000025</v>
      </c>
      <c r="AR14" s="62">
        <f>AQ14-AQ10</f>
        <v>-1.5056768749999971</v>
      </c>
      <c r="AS14" s="62">
        <f>2^-AR14</f>
        <v>2.8395786563899872</v>
      </c>
      <c r="AT14" s="62" t="s">
        <v>109</v>
      </c>
      <c r="AU14" s="63">
        <v>20.561007</v>
      </c>
      <c r="AV14" s="63">
        <v>20.637287000000001</v>
      </c>
      <c r="AW14" s="62">
        <f>AVERAGE(AU14:AV14)</f>
        <v>20.599147000000002</v>
      </c>
      <c r="AX14" s="62">
        <f>STDEVA(AU14:AV14)</f>
        <v>5.3938105268910248E-2</v>
      </c>
      <c r="AY14" s="62">
        <f>AW14-E14</f>
        <v>-0.73948099999999783</v>
      </c>
      <c r="AZ14" s="62">
        <f>AY14-AY10</f>
        <v>-1.2067343333333298</v>
      </c>
      <c r="BA14" s="62">
        <f>2^-AZ14</f>
        <v>2.3081457598547588</v>
      </c>
    </row>
    <row r="15" spans="1:53" s="62" customFormat="1" x14ac:dyDescent="0.6">
      <c r="A15" s="62" t="s">
        <v>110</v>
      </c>
      <c r="B15" s="63">
        <v>21.365773999999998</v>
      </c>
      <c r="C15" s="63">
        <v>22.02384</v>
      </c>
      <c r="D15" s="62">
        <f t="shared" ref="D15:D23" si="2">STDEVA(B15:C15)</f>
        <v>0.46532293106830769</v>
      </c>
      <c r="E15" s="62">
        <f t="shared" ref="E15:E23" si="3">AVERAGE(B15:C15)</f>
        <v>21.694806999999997</v>
      </c>
      <c r="F15" s="62" t="s">
        <v>110</v>
      </c>
      <c r="G15" s="63">
        <v>21.986941999999999</v>
      </c>
      <c r="H15" s="63">
        <v>22.013960000000001</v>
      </c>
      <c r="I15" s="62">
        <f t="shared" ref="I15:I23" si="4">AVERAGE(G15:H15)</f>
        <v>22.000450999999998</v>
      </c>
      <c r="J15" s="62">
        <f t="shared" ref="J15:J23" si="5">STDEVA(G15:H15)</f>
        <v>1.9104611014099389E-2</v>
      </c>
      <c r="K15" s="62">
        <f t="shared" ref="K15:K23" si="6">I15-E15</f>
        <v>0.30564400000000091</v>
      </c>
      <c r="L15" s="62">
        <f>K15-K9</f>
        <v>-4.9332018749999982</v>
      </c>
      <c r="M15" s="62">
        <f t="shared" ref="M15:M23" si="7">2^-L15</f>
        <v>30.552147287455174</v>
      </c>
      <c r="N15" s="62" t="s">
        <v>110</v>
      </c>
      <c r="O15" s="63">
        <v>18.502784999999999</v>
      </c>
      <c r="P15" s="63">
        <v>18.557804000000001</v>
      </c>
      <c r="Q15" s="62">
        <f>AVERAGE(O16:P16)</f>
        <v>18.2265455</v>
      </c>
      <c r="R15" s="62">
        <f t="shared" si="0"/>
        <v>3.8904307994103708E-2</v>
      </c>
      <c r="S15" s="62">
        <f t="shared" ref="S15:S23" si="8">Q15-E15</f>
        <v>-3.468261499999997</v>
      </c>
      <c r="T15" s="62">
        <f>S15-S10</f>
        <v>-0.41846037499999511</v>
      </c>
      <c r="U15" s="63">
        <f t="shared" ref="U15:U23" si="9">2^-T15</f>
        <v>1.3365004978603323</v>
      </c>
      <c r="V15" s="62" t="s">
        <v>110</v>
      </c>
      <c r="W15" s="63">
        <v>21.908735</v>
      </c>
      <c r="X15" s="63">
        <v>22.514140999999999</v>
      </c>
      <c r="Y15" s="62">
        <f t="shared" ref="Y15:Y23" si="10">AVERAGE(W15:X15)</f>
        <v>22.211438000000001</v>
      </c>
      <c r="Z15" s="62">
        <f t="shared" ref="Z15:Z23" si="11">STDEVA(W15:X15)</f>
        <v>0.42808668797102195</v>
      </c>
      <c r="AA15" s="62">
        <f t="shared" ref="AA15:AA23" si="12">Y15-E15</f>
        <v>0.51663100000000384</v>
      </c>
      <c r="AB15" s="62">
        <f>AA15-AA10</f>
        <v>1.9838006250000051</v>
      </c>
      <c r="AC15" s="63">
        <f t="shared" ref="AC15:AC23" si="13">2^-AB15</f>
        <v>0.25282295697546708</v>
      </c>
      <c r="AD15" s="62" t="s">
        <v>110</v>
      </c>
      <c r="AE15" s="63">
        <v>22.130716</v>
      </c>
      <c r="AF15" s="63">
        <v>22.912431999999999</v>
      </c>
      <c r="AG15" s="62">
        <f t="shared" ref="AG15:AG23" si="14">AVERAGE(AE15:AF15)</f>
        <v>22.521574000000001</v>
      </c>
      <c r="AH15" s="62">
        <f t="shared" ref="AH15:AH23" si="15">STDEVA(AE15:AF15)</f>
        <v>0.55275668456202276</v>
      </c>
      <c r="AI15" s="62">
        <f t="shared" ref="AI15:AI23" si="16">AG15-E15</f>
        <v>0.8267670000000038</v>
      </c>
      <c r="AJ15" s="62">
        <f>AI15-AI10</f>
        <v>-1.0935272499999948</v>
      </c>
      <c r="AK15" s="62">
        <f t="shared" ref="AK15:AK23" si="17">2^-AJ15</f>
        <v>2.1339512969639154</v>
      </c>
      <c r="AL15" s="62" t="s">
        <v>110</v>
      </c>
      <c r="AM15" s="63">
        <v>31.772161000000001</v>
      </c>
      <c r="AN15" s="63">
        <v>31.380490999999999</v>
      </c>
      <c r="AO15" s="62">
        <f t="shared" si="1"/>
        <v>31.576326000000002</v>
      </c>
      <c r="AP15" s="62">
        <f>STDEVA(AM15:AN15)</f>
        <v>0.27695251298733597</v>
      </c>
      <c r="AQ15" s="62">
        <f t="shared" ref="AQ15:AQ23" si="18">AO15-E15</f>
        <v>9.8815190000000044</v>
      </c>
      <c r="AR15" s="62">
        <f>AQ15-AQ10</f>
        <v>-0.95723787499999524</v>
      </c>
      <c r="AS15" s="62">
        <f t="shared" ref="AS15:AS23" si="19">2^-AR15</f>
        <v>1.9415890469821961</v>
      </c>
      <c r="AT15" s="62" t="s">
        <v>110</v>
      </c>
      <c r="AU15" s="63">
        <v>20.571743000000001</v>
      </c>
      <c r="AV15" s="63">
        <v>20.352318</v>
      </c>
      <c r="AW15" s="62">
        <f t="shared" ref="AW15:AW23" si="20">AVERAGE(AU15:AV15)</f>
        <v>20.462030500000001</v>
      </c>
      <c r="AX15" s="62">
        <f t="shared" ref="AX15:AX23" si="21">STDEVA(AU15:AV15)</f>
        <v>0.15515690546185895</v>
      </c>
      <c r="AY15" s="62">
        <f t="shared" ref="AY15:AY23" si="22">AW15-E15</f>
        <v>-1.2327764999999964</v>
      </c>
      <c r="AZ15" s="62">
        <f>AY15-AY10</f>
        <v>-1.7000298333333284</v>
      </c>
      <c r="BA15" s="62">
        <f t="shared" ref="BA15:BA23" si="23">2^-AZ15</f>
        <v>3.2490767720343072</v>
      </c>
    </row>
    <row r="16" spans="1:53" s="62" customFormat="1" x14ac:dyDescent="0.6">
      <c r="A16" s="62" t="s">
        <v>111</v>
      </c>
      <c r="B16" s="63">
        <v>22.334523999999998</v>
      </c>
      <c r="C16" s="63">
        <v>21.895527000000001</v>
      </c>
      <c r="D16" s="62">
        <f t="shared" si="2"/>
        <v>0.31041775562054863</v>
      </c>
      <c r="E16" s="62">
        <f t="shared" si="3"/>
        <v>22.115025500000002</v>
      </c>
      <c r="F16" s="62" t="s">
        <v>111</v>
      </c>
      <c r="G16" s="63">
        <v>21.691973000000001</v>
      </c>
      <c r="H16" s="63"/>
      <c r="I16" s="62">
        <f t="shared" si="4"/>
        <v>21.691973000000001</v>
      </c>
      <c r="J16" s="62" t="e">
        <f t="shared" si="5"/>
        <v>#DIV/0!</v>
      </c>
      <c r="K16" s="62">
        <f t="shared" si="6"/>
        <v>-0.42305250000000072</v>
      </c>
      <c r="L16" s="62">
        <f>K16-K9</f>
        <v>-5.6618983749999998</v>
      </c>
      <c r="M16" s="62">
        <f t="shared" si="7"/>
        <v>50.629220773152667</v>
      </c>
      <c r="N16" s="62" t="s">
        <v>111</v>
      </c>
      <c r="O16" s="63">
        <v>18.166278999999999</v>
      </c>
      <c r="P16" s="63">
        <v>18.286812000000001</v>
      </c>
      <c r="Q16" s="62">
        <f>AVERAGE(O16:P16)</f>
        <v>18.2265455</v>
      </c>
      <c r="R16" s="62">
        <f t="shared" si="0"/>
        <v>8.5229701656759388E-2</v>
      </c>
      <c r="S16" s="62">
        <f t="shared" si="8"/>
        <v>-3.8884800000000013</v>
      </c>
      <c r="T16" s="62">
        <f>S16-S10</f>
        <v>-0.83867887499999938</v>
      </c>
      <c r="U16" s="63">
        <f t="shared" si="9"/>
        <v>1.7884116822671061</v>
      </c>
      <c r="V16" s="62" t="s">
        <v>111</v>
      </c>
      <c r="W16" s="63">
        <v>21.236436999999999</v>
      </c>
      <c r="X16" s="63">
        <v>21.330622000000002</v>
      </c>
      <c r="Y16" s="62">
        <f t="shared" si="10"/>
        <v>21.2835295</v>
      </c>
      <c r="Z16" s="62">
        <f t="shared" si="11"/>
        <v>6.6598852186057156E-2</v>
      </c>
      <c r="AA16" s="62">
        <f t="shared" si="12"/>
        <v>-0.83149600000000135</v>
      </c>
      <c r="AB16" s="62">
        <f>AA16-AA10</f>
        <v>0.63567362499999991</v>
      </c>
      <c r="AC16" s="63">
        <f t="shared" si="13"/>
        <v>0.64364021527580795</v>
      </c>
      <c r="AD16" s="62" t="s">
        <v>111</v>
      </c>
      <c r="AE16" s="63">
        <v>24.655909000000001</v>
      </c>
      <c r="AF16" s="63">
        <v>25.666542</v>
      </c>
      <c r="AG16" s="62">
        <f t="shared" si="14"/>
        <v>25.1612255</v>
      </c>
      <c r="AH16" s="62">
        <f t="shared" si="15"/>
        <v>0.71462544759090307</v>
      </c>
      <c r="AI16" s="62">
        <f t="shared" si="16"/>
        <v>3.0461999999999989</v>
      </c>
      <c r="AJ16" s="62">
        <f>AI16-AI10</f>
        <v>1.1259057500000003</v>
      </c>
      <c r="AK16" s="62">
        <f t="shared" si="17"/>
        <v>0.45821425609482413</v>
      </c>
      <c r="AL16" s="62" t="s">
        <v>111</v>
      </c>
      <c r="AM16" s="63">
        <v>32.058909999999997</v>
      </c>
      <c r="AN16" s="63"/>
      <c r="AO16" s="62">
        <f t="shared" si="1"/>
        <v>32.058909999999997</v>
      </c>
      <c r="AQ16" s="62">
        <f t="shared" si="18"/>
        <v>9.9438844999999958</v>
      </c>
      <c r="AR16" s="62">
        <f>AQ16-AQ10</f>
        <v>-0.89487237500000383</v>
      </c>
      <c r="AS16" s="62">
        <f t="shared" si="19"/>
        <v>1.8594453860025741</v>
      </c>
      <c r="AT16" s="62" t="s">
        <v>111</v>
      </c>
      <c r="AU16" s="63">
        <v>19.730727999999999</v>
      </c>
      <c r="AV16" s="63">
        <v>19.893903999999999</v>
      </c>
      <c r="AW16" s="62">
        <f t="shared" si="20"/>
        <v>19.812315999999999</v>
      </c>
      <c r="AX16" s="62">
        <f t="shared" si="21"/>
        <v>0.11538285612689607</v>
      </c>
      <c r="AY16" s="62">
        <f t="shared" si="22"/>
        <v>-2.3027095000000024</v>
      </c>
      <c r="AZ16" s="62">
        <f>AY16-AY10</f>
        <v>-2.7699628333333344</v>
      </c>
      <c r="BA16" s="62">
        <f t="shared" si="23"/>
        <v>6.8209034119696836</v>
      </c>
    </row>
    <row r="17" spans="1:53" s="62" customFormat="1" x14ac:dyDescent="0.6">
      <c r="A17" s="63" t="s">
        <v>112</v>
      </c>
      <c r="B17" s="63">
        <v>21.020844</v>
      </c>
      <c r="C17" s="63">
        <v>20.597913999999999</v>
      </c>
      <c r="D17" s="62">
        <f t="shared" si="2"/>
        <v>0.29905667096722721</v>
      </c>
      <c r="E17" s="62">
        <f t="shared" si="3"/>
        <v>20.809379</v>
      </c>
      <c r="F17" s="63" t="s">
        <v>112</v>
      </c>
      <c r="G17" s="63">
        <v>21.901146000000001</v>
      </c>
      <c r="H17" s="63">
        <v>21.850270999999999</v>
      </c>
      <c r="I17" s="62">
        <f t="shared" si="4"/>
        <v>21.875708500000002</v>
      </c>
      <c r="J17" s="62">
        <f t="shared" si="5"/>
        <v>3.597405749286655E-2</v>
      </c>
      <c r="K17" s="62">
        <f t="shared" si="6"/>
        <v>1.0663295000000019</v>
      </c>
      <c r="L17" s="62">
        <f>K17-K9</f>
        <v>-4.1725163749999972</v>
      </c>
      <c r="M17" s="62">
        <f t="shared" si="7"/>
        <v>18.03236071346435</v>
      </c>
      <c r="N17" s="63" t="s">
        <v>112</v>
      </c>
      <c r="O17" s="63"/>
      <c r="P17" s="63">
        <v>18.128920000000001</v>
      </c>
      <c r="Q17" s="62">
        <f t="shared" ref="Q17:Q23" si="24">AVERAGE(O17:P17)</f>
        <v>18.128920000000001</v>
      </c>
      <c r="R17" s="62" t="e">
        <f t="shared" si="0"/>
        <v>#DIV/0!</v>
      </c>
      <c r="S17" s="62">
        <f t="shared" si="8"/>
        <v>-2.680458999999999</v>
      </c>
      <c r="T17" s="62">
        <f>S17-S10</f>
        <v>0.36934212500000285</v>
      </c>
      <c r="U17" s="63">
        <f t="shared" si="9"/>
        <v>0.77413542530303026</v>
      </c>
      <c r="V17" s="63" t="s">
        <v>112</v>
      </c>
      <c r="W17" s="63">
        <v>22.911095</v>
      </c>
      <c r="X17" s="63">
        <v>22.832381999999999</v>
      </c>
      <c r="Y17" s="62">
        <f t="shared" si="10"/>
        <v>22.871738499999999</v>
      </c>
      <c r="Z17" s="62">
        <f t="shared" si="11"/>
        <v>5.5658496067537054E-2</v>
      </c>
      <c r="AA17" s="62">
        <f t="shared" si="12"/>
        <v>2.0623594999999995</v>
      </c>
      <c r="AB17" s="62">
        <f>AA17-AA10</f>
        <v>3.5295291250000007</v>
      </c>
      <c r="AC17" s="63">
        <f t="shared" si="13"/>
        <v>8.6597601361806359E-2</v>
      </c>
      <c r="AD17" s="63" t="s">
        <v>112</v>
      </c>
      <c r="AE17" s="63">
        <v>22.420769</v>
      </c>
      <c r="AF17" s="63">
        <v>22.933256</v>
      </c>
      <c r="AG17" s="62">
        <f t="shared" si="14"/>
        <v>22.6770125</v>
      </c>
      <c r="AH17" s="62">
        <f t="shared" si="15"/>
        <v>0.36238303296995028</v>
      </c>
      <c r="AI17" s="62">
        <f t="shared" si="16"/>
        <v>1.8676335000000002</v>
      </c>
      <c r="AJ17" s="62">
        <f>AI17-AI10</f>
        <v>-5.266074999999848E-2</v>
      </c>
      <c r="AK17" s="62">
        <f t="shared" si="17"/>
        <v>1.0371760157598835</v>
      </c>
      <c r="AL17" s="63" t="s">
        <v>112</v>
      </c>
      <c r="AM17" s="63">
        <v>31.061836</v>
      </c>
      <c r="AN17" s="63"/>
      <c r="AO17" s="62">
        <f t="shared" si="1"/>
        <v>31.061836</v>
      </c>
      <c r="AQ17" s="62">
        <f t="shared" si="18"/>
        <v>10.252457</v>
      </c>
      <c r="AR17" s="62">
        <f>AQ17-AQ10</f>
        <v>-0.58629987499999991</v>
      </c>
      <c r="AS17" s="62">
        <f t="shared" si="19"/>
        <v>1.5013911405081664</v>
      </c>
      <c r="AT17" s="63" t="s">
        <v>112</v>
      </c>
      <c r="AU17" s="63">
        <v>19.937881000000001</v>
      </c>
      <c r="AV17" s="63">
        <v>20.100446999999999</v>
      </c>
      <c r="AW17" s="62">
        <f t="shared" si="20"/>
        <v>20.019164</v>
      </c>
      <c r="AX17" s="62">
        <f t="shared" si="21"/>
        <v>0.11495152099037102</v>
      </c>
      <c r="AY17" s="62">
        <f t="shared" si="22"/>
        <v>-0.79021499999999989</v>
      </c>
      <c r="AZ17" s="62">
        <f>AY17-AY10</f>
        <v>-1.2574683333333319</v>
      </c>
      <c r="BA17" s="62">
        <f t="shared" si="23"/>
        <v>2.3907583811376201</v>
      </c>
    </row>
    <row r="18" spans="1:53" s="62" customFormat="1" x14ac:dyDescent="0.6">
      <c r="A18" s="64" t="s">
        <v>113</v>
      </c>
      <c r="B18" s="63">
        <v>20.978842</v>
      </c>
      <c r="C18" s="63">
        <v>20.823404</v>
      </c>
      <c r="D18" s="62">
        <f t="shared" si="2"/>
        <v>0.10991126385407471</v>
      </c>
      <c r="E18" s="62">
        <f t="shared" si="3"/>
        <v>20.901122999999998</v>
      </c>
      <c r="F18" s="64" t="s">
        <v>113</v>
      </c>
      <c r="G18" s="63">
        <v>20.951908</v>
      </c>
      <c r="H18" s="63">
        <v>21.070540000000001</v>
      </c>
      <c r="I18" s="62">
        <f t="shared" si="4"/>
        <v>21.011223999999999</v>
      </c>
      <c r="J18" s="62">
        <f t="shared" si="5"/>
        <v>8.3885491665723649E-2</v>
      </c>
      <c r="K18" s="62">
        <f t="shared" si="6"/>
        <v>0.11010100000000023</v>
      </c>
      <c r="L18" s="62">
        <f>K18-K9</f>
        <v>-5.1287448749999989</v>
      </c>
      <c r="M18" s="62">
        <f t="shared" si="7"/>
        <v>34.986947029589516</v>
      </c>
      <c r="N18" s="64" t="s">
        <v>113</v>
      </c>
      <c r="O18" s="63">
        <v>17.687197000000001</v>
      </c>
      <c r="P18" s="63">
        <v>17.913557000000001</v>
      </c>
      <c r="Q18" s="62">
        <f t="shared" si="24"/>
        <v>17.800377000000001</v>
      </c>
      <c r="R18" s="62">
        <f t="shared" si="0"/>
        <v>0.16006069098938666</v>
      </c>
      <c r="S18" s="62">
        <f t="shared" si="8"/>
        <v>-3.1007459999999973</v>
      </c>
      <c r="T18" s="62">
        <f>S18-S10</f>
        <v>-5.0944874999995449E-2</v>
      </c>
      <c r="U18" s="63">
        <f t="shared" si="9"/>
        <v>1.0359431796859566</v>
      </c>
      <c r="V18" s="64" t="s">
        <v>113</v>
      </c>
      <c r="W18" s="63">
        <v>21.810151999999999</v>
      </c>
      <c r="X18" s="63">
        <v>21.923995999999999</v>
      </c>
      <c r="Y18" s="62">
        <f t="shared" si="10"/>
        <v>21.867073999999999</v>
      </c>
      <c r="Z18" s="62">
        <f t="shared" si="11"/>
        <v>8.0499864397401519E-2</v>
      </c>
      <c r="AA18" s="62">
        <f t="shared" si="12"/>
        <v>0.96595100000000045</v>
      </c>
      <c r="AB18" s="62">
        <f>AA18-AA10</f>
        <v>2.4331206250000017</v>
      </c>
      <c r="AC18" s="63">
        <f t="shared" si="13"/>
        <v>0.18516449233939947</v>
      </c>
      <c r="AD18" s="64" t="s">
        <v>113</v>
      </c>
      <c r="AE18" s="63">
        <v>22.386158000000002</v>
      </c>
      <c r="AF18" s="63">
        <v>22.242612999999999</v>
      </c>
      <c r="AG18" s="62">
        <f t="shared" si="14"/>
        <v>22.3143855</v>
      </c>
      <c r="AH18" s="62">
        <f t="shared" si="15"/>
        <v>0.10150164290542518</v>
      </c>
      <c r="AI18" s="62">
        <f t="shared" si="16"/>
        <v>1.4132625000000019</v>
      </c>
      <c r="AJ18" s="62">
        <f>AI18-AI10</f>
        <v>-0.50703174999999678</v>
      </c>
      <c r="AK18" s="62">
        <f t="shared" si="17"/>
        <v>1.4211233180991871</v>
      </c>
      <c r="AL18" s="64" t="s">
        <v>113</v>
      </c>
      <c r="AM18" s="63">
        <v>31.051915999999999</v>
      </c>
      <c r="AN18" s="63"/>
      <c r="AO18" s="62">
        <f t="shared" si="1"/>
        <v>31.051915999999999</v>
      </c>
      <c r="AQ18" s="62">
        <f t="shared" si="18"/>
        <v>10.150793</v>
      </c>
      <c r="AR18" s="62">
        <f>AQ18-AQ10</f>
        <v>-0.68796387499999945</v>
      </c>
      <c r="AS18" s="62">
        <f t="shared" si="19"/>
        <v>1.6110082420396681</v>
      </c>
      <c r="AT18" s="64" t="s">
        <v>113</v>
      </c>
      <c r="AU18" s="63">
        <v>19.328700999999999</v>
      </c>
      <c r="AV18" s="63">
        <v>20.216007000000001</v>
      </c>
      <c r="AW18" s="62">
        <f t="shared" si="20"/>
        <v>19.772354</v>
      </c>
      <c r="AX18" s="62">
        <f t="shared" si="21"/>
        <v>0.62742008958751239</v>
      </c>
      <c r="AY18" s="62">
        <f t="shared" si="22"/>
        <v>-1.1287689999999984</v>
      </c>
      <c r="AZ18" s="62">
        <f>AY18-AY10</f>
        <v>-1.5960223333333303</v>
      </c>
      <c r="BA18" s="62">
        <f t="shared" si="23"/>
        <v>3.0230866545193593</v>
      </c>
    </row>
    <row r="19" spans="1:53" x14ac:dyDescent="0.6">
      <c r="A19" s="52" t="s">
        <v>157</v>
      </c>
      <c r="B19" s="56">
        <v>22.493372000000001</v>
      </c>
      <c r="C19" s="56">
        <v>25.676929999999999</v>
      </c>
      <c r="D19">
        <f t="shared" si="2"/>
        <v>2.2511154501006816</v>
      </c>
      <c r="E19">
        <f t="shared" si="3"/>
        <v>24.085151</v>
      </c>
      <c r="F19" s="52" t="s">
        <v>157</v>
      </c>
      <c r="G19" s="56">
        <v>31.120321000000001</v>
      </c>
      <c r="H19" s="56">
        <v>31.151769999999999</v>
      </c>
      <c r="I19">
        <f t="shared" si="4"/>
        <v>31.136045500000002</v>
      </c>
      <c r="J19">
        <f t="shared" si="5"/>
        <v>2.2237801161534676E-2</v>
      </c>
      <c r="K19">
        <f>I19-E19</f>
        <v>7.0508945000000018</v>
      </c>
      <c r="L19">
        <f>K19-K9</f>
        <v>1.8120486250000027</v>
      </c>
      <c r="M19">
        <f>2^-L19</f>
        <v>0.28478624562793681</v>
      </c>
      <c r="N19" s="52" t="s">
        <v>157</v>
      </c>
      <c r="O19" s="56">
        <v>26.859055999999999</v>
      </c>
      <c r="P19" s="56">
        <v>26.942233999999999</v>
      </c>
      <c r="Q19">
        <f t="shared" si="24"/>
        <v>26.900644999999997</v>
      </c>
      <c r="R19">
        <f t="shared" si="0"/>
        <v>5.8815727845534793E-2</v>
      </c>
      <c r="S19">
        <f t="shared" si="8"/>
        <v>2.8154939999999975</v>
      </c>
      <c r="T19">
        <f>S19-S10</f>
        <v>5.8652951249999994</v>
      </c>
      <c r="U19" s="44">
        <f t="shared" si="9"/>
        <v>1.71541907083936E-2</v>
      </c>
      <c r="V19" s="52" t="s">
        <v>157</v>
      </c>
      <c r="W19" s="56">
        <v>24.853745</v>
      </c>
      <c r="X19" s="56">
        <v>24.622858000000001</v>
      </c>
      <c r="Y19">
        <f t="shared" si="10"/>
        <v>24.738301499999999</v>
      </c>
      <c r="Z19">
        <f t="shared" si="11"/>
        <v>0.16326176338781781</v>
      </c>
      <c r="AA19">
        <f t="shared" si="12"/>
        <v>0.65315049999999886</v>
      </c>
      <c r="AB19">
        <f>AA19-AA10</f>
        <v>2.1203201250000001</v>
      </c>
      <c r="AC19" s="44">
        <f t="shared" si="13"/>
        <v>0.22999587234909508</v>
      </c>
      <c r="AD19" s="52" t="s">
        <v>157</v>
      </c>
      <c r="AE19" s="56">
        <v>24.480978</v>
      </c>
      <c r="AF19" s="56">
        <v>24.455479</v>
      </c>
      <c r="AG19">
        <f t="shared" si="14"/>
        <v>24.468228500000002</v>
      </c>
      <c r="AH19">
        <f t="shared" si="15"/>
        <v>1.8030515813475732E-2</v>
      </c>
      <c r="AI19">
        <f t="shared" si="16"/>
        <v>0.3830775000000024</v>
      </c>
      <c r="AJ19">
        <f>AI19-AI10</f>
        <v>-1.5372167499999962</v>
      </c>
      <c r="AK19">
        <f t="shared" si="17"/>
        <v>2.9023404295285813</v>
      </c>
      <c r="AL19" s="52" t="s">
        <v>157</v>
      </c>
      <c r="AM19" s="56">
        <v>23.781527000000001</v>
      </c>
      <c r="AN19" s="56">
        <v>22.908059999999999</v>
      </c>
      <c r="AO19">
        <f t="shared" si="1"/>
        <v>23.344793500000002</v>
      </c>
      <c r="AP19">
        <f>STDEVA(AM19:AN19)</f>
        <v>0.61763443884267122</v>
      </c>
      <c r="AQ19">
        <f>AO19-E19</f>
        <v>-0.74035749999999823</v>
      </c>
      <c r="AR19">
        <f>AQ19-AQ10</f>
        <v>-11.579114374999998</v>
      </c>
      <c r="AS19">
        <f>2^-AR19</f>
        <v>3059.5725095094053</v>
      </c>
      <c r="AT19" s="52" t="s">
        <v>157</v>
      </c>
      <c r="AU19" s="56">
        <v>23.292341</v>
      </c>
      <c r="AV19" s="56">
        <v>24.690878000000001</v>
      </c>
      <c r="AW19">
        <f t="shared" si="20"/>
        <v>23.991609500000003</v>
      </c>
      <c r="AX19">
        <f t="shared" si="21"/>
        <v>0.98891499644029135</v>
      </c>
      <c r="AY19">
        <f t="shared" si="22"/>
        <v>-9.3541499999997058E-2</v>
      </c>
      <c r="AZ19">
        <f>AY19-AY10</f>
        <v>-0.56079483333332902</v>
      </c>
      <c r="BA19">
        <f t="shared" si="23"/>
        <v>1.4750816697744698</v>
      </c>
    </row>
    <row r="20" spans="1:53" s="67" customFormat="1" x14ac:dyDescent="0.6">
      <c r="A20" s="65" t="s">
        <v>114</v>
      </c>
      <c r="B20" s="66">
        <v>23.952836999999999</v>
      </c>
      <c r="C20" s="66">
        <v>24.121386999999999</v>
      </c>
      <c r="D20" s="67">
        <f t="shared" si="2"/>
        <v>0.11918284796899241</v>
      </c>
      <c r="E20" s="67">
        <f t="shared" si="3"/>
        <v>24.037112</v>
      </c>
      <c r="F20" s="65" t="s">
        <v>114</v>
      </c>
      <c r="G20" s="66">
        <v>31.509927999999999</v>
      </c>
      <c r="H20" s="66">
        <v>31.878602999999998</v>
      </c>
      <c r="I20" s="67">
        <f t="shared" si="4"/>
        <v>31.6942655</v>
      </c>
      <c r="J20" s="67">
        <f t="shared" si="5"/>
        <v>0.26069259255395016</v>
      </c>
      <c r="K20" s="67">
        <f t="shared" si="6"/>
        <v>7.6571534999999997</v>
      </c>
      <c r="L20" s="67">
        <f>K20-K9</f>
        <v>2.4183076250000006</v>
      </c>
      <c r="M20" s="67">
        <f t="shared" si="7"/>
        <v>0.18707547910349492</v>
      </c>
      <c r="N20" s="65" t="s">
        <v>114</v>
      </c>
      <c r="O20" s="66">
        <v>19.435420000000001</v>
      </c>
      <c r="P20" s="66">
        <v>19.199138999999999</v>
      </c>
      <c r="Q20" s="67">
        <f t="shared" si="24"/>
        <v>19.317279499999998</v>
      </c>
      <c r="R20" s="67">
        <f t="shared" si="0"/>
        <v>0.16707589736553988</v>
      </c>
      <c r="S20" s="67">
        <f t="shared" si="8"/>
        <v>-4.7198325000000025</v>
      </c>
      <c r="T20" s="67">
        <f>S20-S10</f>
        <v>-1.6700313750000007</v>
      </c>
      <c r="U20" s="66">
        <f t="shared" si="9"/>
        <v>3.1822151394679632</v>
      </c>
      <c r="V20" s="65" t="s">
        <v>114</v>
      </c>
      <c r="W20" s="66">
        <v>21.491834999999998</v>
      </c>
      <c r="X20" s="66">
        <v>21.743525000000002</v>
      </c>
      <c r="Y20" s="67">
        <f t="shared" si="10"/>
        <v>21.61768</v>
      </c>
      <c r="Z20" s="67">
        <f t="shared" si="11"/>
        <v>0.17797170575684465</v>
      </c>
      <c r="AA20" s="67">
        <f t="shared" si="12"/>
        <v>-2.4194320000000005</v>
      </c>
      <c r="AB20" s="67">
        <f>AA20-AA10</f>
        <v>-0.95226237499999922</v>
      </c>
      <c r="AC20" s="66">
        <f t="shared" si="13"/>
        <v>1.9349045176578197</v>
      </c>
      <c r="AD20" s="65" t="s">
        <v>114</v>
      </c>
      <c r="AE20" s="66">
        <v>26.454615</v>
      </c>
      <c r="AF20" s="66">
        <v>26.605830000000001</v>
      </c>
      <c r="AG20" s="67">
        <f t="shared" si="14"/>
        <v>26.530222500000001</v>
      </c>
      <c r="AH20" s="67">
        <f t="shared" si="15"/>
        <v>0.10692515191712416</v>
      </c>
      <c r="AI20" s="67">
        <f t="shared" si="16"/>
        <v>2.4931105000000002</v>
      </c>
      <c r="AJ20" s="67">
        <f>AI20-AI10</f>
        <v>0.57281625000000158</v>
      </c>
      <c r="AK20" s="67">
        <f t="shared" si="17"/>
        <v>0.67230312004445869</v>
      </c>
      <c r="AL20" s="65" t="s">
        <v>114</v>
      </c>
      <c r="AM20" s="66">
        <v>35.176099999999998</v>
      </c>
      <c r="AN20" s="66">
        <v>34.761992999999997</v>
      </c>
      <c r="AO20" s="67">
        <f t="shared" si="1"/>
        <v>34.969046499999997</v>
      </c>
      <c r="AP20" s="67">
        <f>STDEVA(AM20:AN20)</f>
        <v>0.29281786783681857</v>
      </c>
      <c r="AQ20" s="67">
        <f t="shared" si="18"/>
        <v>10.931934499999997</v>
      </c>
      <c r="AR20" s="67">
        <f>AQ20-AQ10</f>
        <v>9.3177624999997377E-2</v>
      </c>
      <c r="AS20" s="67">
        <f t="shared" si="19"/>
        <v>0.93745566955833759</v>
      </c>
      <c r="AT20" s="65" t="s">
        <v>114</v>
      </c>
      <c r="AU20" s="66"/>
      <c r="AV20" s="66"/>
    </row>
    <row r="21" spans="1:53" s="67" customFormat="1" x14ac:dyDescent="0.6">
      <c r="A21" s="65" t="s">
        <v>115</v>
      </c>
      <c r="B21" s="66">
        <v>20.407340000000001</v>
      </c>
      <c r="C21" s="66">
        <v>20.572389999999999</v>
      </c>
      <c r="D21" s="67">
        <f t="shared" si="2"/>
        <v>0.11670797423483772</v>
      </c>
      <c r="E21" s="67">
        <f t="shared" si="3"/>
        <v>20.489865000000002</v>
      </c>
      <c r="F21" s="65" t="s">
        <v>115</v>
      </c>
      <c r="G21" s="66">
        <v>24.409434999999998</v>
      </c>
      <c r="H21" s="66">
        <v>24.473320000000001</v>
      </c>
      <c r="I21" s="67">
        <f t="shared" si="4"/>
        <v>24.441377500000002</v>
      </c>
      <c r="J21" s="67">
        <f t="shared" si="5"/>
        <v>4.517351671610445E-2</v>
      </c>
      <c r="K21" s="67">
        <f t="shared" si="6"/>
        <v>3.9515124999999998</v>
      </c>
      <c r="L21" s="67">
        <f>K21-K9</f>
        <v>-1.2873333749999993</v>
      </c>
      <c r="M21" s="67">
        <f>2^-L21</f>
        <v>2.4407649623274215</v>
      </c>
      <c r="N21" s="65" t="s">
        <v>115</v>
      </c>
      <c r="O21" s="66">
        <v>18.193802000000002</v>
      </c>
      <c r="P21" s="66">
        <v>18.211452000000001</v>
      </c>
      <c r="Q21" s="67">
        <f t="shared" si="24"/>
        <v>18.202627</v>
      </c>
      <c r="R21" s="67">
        <f t="shared" si="0"/>
        <v>1.2480434687942367E-2</v>
      </c>
      <c r="S21" s="67">
        <f t="shared" si="8"/>
        <v>-2.2872380000000021</v>
      </c>
      <c r="T21" s="67">
        <f>S21-S10</f>
        <v>0.76256312499999979</v>
      </c>
      <c r="U21" s="66">
        <f t="shared" si="9"/>
        <v>0.5894481727969979</v>
      </c>
      <c r="V21" s="65" t="s">
        <v>115</v>
      </c>
      <c r="W21" s="66">
        <v>19.476175000000001</v>
      </c>
      <c r="X21" s="66">
        <v>19.355625</v>
      </c>
      <c r="Y21" s="67">
        <f t="shared" si="10"/>
        <v>19.415900000000001</v>
      </c>
      <c r="Z21" s="67">
        <f t="shared" si="11"/>
        <v>8.5241722472039358E-2</v>
      </c>
      <c r="AA21" s="67">
        <f t="shared" si="12"/>
        <v>-1.0739650000000012</v>
      </c>
      <c r="AB21" s="67">
        <f>AA21-AA10</f>
        <v>0.39320462500000009</v>
      </c>
      <c r="AC21" s="66">
        <f t="shared" si="13"/>
        <v>0.76143636368149614</v>
      </c>
      <c r="AD21" s="65" t="s">
        <v>115</v>
      </c>
      <c r="AE21" s="66">
        <v>21.947569000000001</v>
      </c>
      <c r="AF21" s="66">
        <v>22.278358000000001</v>
      </c>
      <c r="AG21" s="67">
        <f t="shared" si="14"/>
        <v>22.112963499999999</v>
      </c>
      <c r="AH21" s="67">
        <f t="shared" si="15"/>
        <v>0.23390314504191642</v>
      </c>
      <c r="AI21" s="67">
        <f t="shared" si="16"/>
        <v>1.6230984999999976</v>
      </c>
      <c r="AJ21" s="67">
        <f>AI21-AI10</f>
        <v>-0.29719575000000109</v>
      </c>
      <c r="AK21" s="67">
        <f t="shared" si="17"/>
        <v>1.2287536908113301</v>
      </c>
      <c r="AL21" s="65" t="s">
        <v>115</v>
      </c>
      <c r="AM21" s="66">
        <v>31.425125000000001</v>
      </c>
      <c r="AN21" s="66">
        <v>31.215789999999998</v>
      </c>
      <c r="AO21" s="67">
        <f t="shared" si="1"/>
        <v>31.3204575</v>
      </c>
      <c r="AP21" s="67">
        <f>STDEVA(AM21:AN21)</f>
        <v>0.148022198039688</v>
      </c>
      <c r="AQ21" s="67">
        <f t="shared" si="18"/>
        <v>10.830592499999998</v>
      </c>
      <c r="AR21" s="67">
        <f>AQ21-AQ10</f>
        <v>-8.1643750000015558E-3</v>
      </c>
      <c r="AS21" s="67">
        <f t="shared" si="19"/>
        <v>1.005675156543993</v>
      </c>
      <c r="AT21" s="65" t="s">
        <v>115</v>
      </c>
      <c r="AU21" s="66">
        <v>20.205002</v>
      </c>
      <c r="AV21" s="66">
        <v>20.182736999999999</v>
      </c>
      <c r="AW21" s="67">
        <f t="shared" si="20"/>
        <v>20.193869499999998</v>
      </c>
      <c r="AX21" s="67">
        <f t="shared" si="21"/>
        <v>1.5743732483119093E-2</v>
      </c>
      <c r="AY21" s="67">
        <f t="shared" si="22"/>
        <v>-0.29599550000000363</v>
      </c>
      <c r="AZ21" s="67">
        <f>AY21-AY10</f>
        <v>-0.7632488333333356</v>
      </c>
      <c r="BA21" s="67">
        <f t="shared" si="23"/>
        <v>1.6973085267564585</v>
      </c>
    </row>
    <row r="22" spans="1:53" s="67" customFormat="1" x14ac:dyDescent="0.6">
      <c r="A22" s="65" t="s">
        <v>116</v>
      </c>
      <c r="B22" s="66">
        <v>20.109425000000002</v>
      </c>
      <c r="C22" s="66">
        <v>20.823419999999999</v>
      </c>
      <c r="D22" s="67">
        <f t="shared" si="2"/>
        <v>0.50487070623328689</v>
      </c>
      <c r="E22" s="67">
        <f t="shared" si="3"/>
        <v>20.4664225</v>
      </c>
      <c r="F22" s="65" t="s">
        <v>116</v>
      </c>
      <c r="G22" s="66">
        <v>24.783901</v>
      </c>
      <c r="H22" s="66">
        <v>24.938723</v>
      </c>
      <c r="I22" s="67">
        <f t="shared" si="4"/>
        <v>24.861311999999998</v>
      </c>
      <c r="J22" s="67">
        <f t="shared" si="5"/>
        <v>0.1094756860768632</v>
      </c>
      <c r="K22" s="67">
        <f t="shared" si="6"/>
        <v>4.3948894999999979</v>
      </c>
      <c r="L22" s="67">
        <f>K22-K9</f>
        <v>-0.8439563750000012</v>
      </c>
      <c r="M22" s="67">
        <f t="shared" si="7"/>
        <v>1.7949658233577122</v>
      </c>
      <c r="N22" s="65" t="s">
        <v>116</v>
      </c>
      <c r="O22" s="66">
        <v>18.110520000000001</v>
      </c>
      <c r="P22" s="66">
        <v>17.987210999999999</v>
      </c>
      <c r="Q22" s="67">
        <f t="shared" si="24"/>
        <v>18.048865499999998</v>
      </c>
      <c r="R22" s="67">
        <f t="shared" si="0"/>
        <v>8.7192630081333794E-2</v>
      </c>
      <c r="S22" s="67">
        <f t="shared" si="8"/>
        <v>-2.4175570000000022</v>
      </c>
      <c r="T22" s="67">
        <f>S22-S10</f>
        <v>0.63224412499999971</v>
      </c>
      <c r="U22" s="66">
        <f t="shared" si="9"/>
        <v>0.64517206348466616</v>
      </c>
      <c r="V22" s="65" t="s">
        <v>116</v>
      </c>
      <c r="W22" s="66">
        <v>19.492011999999999</v>
      </c>
      <c r="X22" s="66">
        <v>19.525894000000001</v>
      </c>
      <c r="Y22" s="67">
        <f t="shared" si="10"/>
        <v>19.508952999999998</v>
      </c>
      <c r="Z22" s="67">
        <f t="shared" si="11"/>
        <v>2.3958191960163994E-2</v>
      </c>
      <c r="AA22" s="67">
        <f t="shared" si="12"/>
        <v>-0.95746950000000197</v>
      </c>
      <c r="AB22" s="67">
        <f>AA22-AA10</f>
        <v>0.50970012499999928</v>
      </c>
      <c r="AC22" s="66">
        <f t="shared" si="13"/>
        <v>0.70236841524766325</v>
      </c>
      <c r="AD22" s="65" t="s">
        <v>116</v>
      </c>
      <c r="AE22" s="66">
        <v>22.499392</v>
      </c>
      <c r="AF22" s="66">
        <v>22.534437</v>
      </c>
      <c r="AG22" s="67">
        <f t="shared" si="14"/>
        <v>22.516914499999999</v>
      </c>
      <c r="AH22" s="67">
        <f t="shared" si="15"/>
        <v>2.4780557146682713E-2</v>
      </c>
      <c r="AI22" s="67">
        <f t="shared" si="16"/>
        <v>2.0504919999999984</v>
      </c>
      <c r="AJ22" s="67">
        <f>AI22-AI10</f>
        <v>0.13019774999999978</v>
      </c>
      <c r="AK22" s="67">
        <f t="shared" si="17"/>
        <v>0.9137062000692705</v>
      </c>
      <c r="AL22" s="65" t="s">
        <v>116</v>
      </c>
      <c r="AM22" s="66">
        <v>33.246963999999998</v>
      </c>
      <c r="AN22" s="66">
        <v>32.734226</v>
      </c>
      <c r="AO22" s="67">
        <f t="shared" si="1"/>
        <v>32.990594999999999</v>
      </c>
      <c r="AP22" s="67">
        <f>STDEVA(AM22:AN22)</f>
        <v>0.36256051677202716</v>
      </c>
      <c r="AQ22" s="67">
        <f t="shared" si="18"/>
        <v>12.524172499999999</v>
      </c>
      <c r="AR22" s="67">
        <f>AQ22-AQ10</f>
        <v>1.6854156249999992</v>
      </c>
      <c r="AS22" s="67">
        <f t="shared" si="19"/>
        <v>0.31091332961865059</v>
      </c>
      <c r="AT22" s="65" t="s">
        <v>116</v>
      </c>
      <c r="AU22" s="66">
        <v>20.440415999999999</v>
      </c>
      <c r="AV22" s="66" t="s">
        <v>70</v>
      </c>
      <c r="AW22" s="67">
        <f t="shared" si="20"/>
        <v>20.440415999999999</v>
      </c>
      <c r="AX22" s="67">
        <f t="shared" si="21"/>
        <v>14.453556763874005</v>
      </c>
      <c r="AY22" s="67">
        <f t="shared" si="22"/>
        <v>-2.6006500000001154E-2</v>
      </c>
      <c r="AZ22" s="67">
        <f>AY22-AY10</f>
        <v>-0.49325983333333312</v>
      </c>
      <c r="BA22" s="67">
        <f t="shared" si="23"/>
        <v>1.4076218690561553</v>
      </c>
    </row>
    <row r="23" spans="1:53" s="67" customFormat="1" x14ac:dyDescent="0.6">
      <c r="A23" s="69" t="s">
        <v>118</v>
      </c>
      <c r="B23" s="66">
        <v>21.648910000000001</v>
      </c>
      <c r="C23" s="66">
        <v>21.625516999999999</v>
      </c>
      <c r="D23" s="67">
        <f t="shared" si="2"/>
        <v>1.6541348932298475E-2</v>
      </c>
      <c r="E23" s="67">
        <f t="shared" si="3"/>
        <v>21.637213500000001</v>
      </c>
      <c r="F23" s="69" t="s">
        <v>118</v>
      </c>
      <c r="G23" s="66">
        <v>26.592813</v>
      </c>
      <c r="H23" s="66">
        <v>26.585270000000001</v>
      </c>
      <c r="I23" s="67">
        <f t="shared" si="4"/>
        <v>26.5890415</v>
      </c>
      <c r="J23" s="67">
        <f t="shared" si="5"/>
        <v>5.3337064504889262E-3</v>
      </c>
      <c r="K23" s="67">
        <f t="shared" si="6"/>
        <v>4.951827999999999</v>
      </c>
      <c r="L23" s="67">
        <f>K23-K9</f>
        <v>-0.28701787500000009</v>
      </c>
      <c r="M23" s="67">
        <f t="shared" si="7"/>
        <v>1.2201156274183369</v>
      </c>
      <c r="N23" s="69" t="s">
        <v>118</v>
      </c>
      <c r="O23" s="66">
        <v>18.854773999999999</v>
      </c>
      <c r="P23" s="66">
        <v>18.870498999999999</v>
      </c>
      <c r="Q23" s="67">
        <f t="shared" si="24"/>
        <v>18.862636500000001</v>
      </c>
      <c r="R23" s="67">
        <f t="shared" si="0"/>
        <v>1.1119254134158294E-2</v>
      </c>
      <c r="S23" s="67">
        <f t="shared" si="8"/>
        <v>-2.7745770000000007</v>
      </c>
      <c r="T23" s="67">
        <f>S23-S10</f>
        <v>0.27522412500000115</v>
      </c>
      <c r="U23" s="66">
        <f t="shared" si="9"/>
        <v>0.82632193773748819</v>
      </c>
      <c r="V23" s="69" t="s">
        <v>118</v>
      </c>
      <c r="W23" s="66">
        <v>20.274719999999999</v>
      </c>
      <c r="X23" s="66">
        <v>20.164083000000002</v>
      </c>
      <c r="Y23" s="67">
        <f t="shared" si="10"/>
        <v>20.2194015</v>
      </c>
      <c r="Z23" s="67">
        <f t="shared" si="11"/>
        <v>7.8232172950133932E-2</v>
      </c>
      <c r="AA23" s="67">
        <f t="shared" si="12"/>
        <v>-1.4178120000000014</v>
      </c>
      <c r="AB23" s="67">
        <f>AA23-AA10</f>
        <v>4.935762499999985E-2</v>
      </c>
      <c r="AC23" s="66">
        <f t="shared" si="13"/>
        <v>0.96636651790642036</v>
      </c>
      <c r="AD23" s="69" t="s">
        <v>118</v>
      </c>
      <c r="AE23" s="66">
        <v>23.460840000000001</v>
      </c>
      <c r="AF23" s="66">
        <v>22.842538999999999</v>
      </c>
      <c r="AG23" s="67">
        <f t="shared" si="14"/>
        <v>23.1516895</v>
      </c>
      <c r="AH23" s="67">
        <f t="shared" si="15"/>
        <v>0.43720482991442522</v>
      </c>
      <c r="AI23" s="67">
        <f t="shared" si="16"/>
        <v>1.5144759999999984</v>
      </c>
      <c r="AJ23" s="67">
        <f>AI23-AI10</f>
        <v>-0.40581825000000027</v>
      </c>
      <c r="AK23" s="67">
        <f t="shared" si="17"/>
        <v>1.3248401038376574</v>
      </c>
      <c r="AL23" s="69" t="s">
        <v>118</v>
      </c>
      <c r="AM23" s="66">
        <v>31.093561000000001</v>
      </c>
      <c r="AN23" s="66">
        <v>30.317522</v>
      </c>
      <c r="AO23" s="67">
        <f t="shared" si="1"/>
        <v>30.705541500000002</v>
      </c>
      <c r="AP23" s="67">
        <f>STDEVA(AM23:AN23)</f>
        <v>0.54874243936522771</v>
      </c>
      <c r="AQ23" s="67">
        <f t="shared" si="18"/>
        <v>9.0683280000000011</v>
      </c>
      <c r="AR23" s="67">
        <f>AQ23-AQ10</f>
        <v>-1.7704288749999986</v>
      </c>
      <c r="AS23" s="67">
        <f t="shared" si="19"/>
        <v>3.4115535808080346</v>
      </c>
      <c r="AT23" s="69" t="s">
        <v>118</v>
      </c>
      <c r="AU23" s="66">
        <v>21.289389</v>
      </c>
      <c r="AV23" s="66">
        <v>25.432562000000001</v>
      </c>
      <c r="AW23" s="67">
        <f t="shared" si="20"/>
        <v>23.360975500000002</v>
      </c>
      <c r="AX23" s="67">
        <f t="shared" si="21"/>
        <v>2.9296657239290123</v>
      </c>
      <c r="AY23" s="67">
        <f t="shared" si="22"/>
        <v>1.7237620000000007</v>
      </c>
      <c r="AZ23" s="67">
        <f>AY23-AY10</f>
        <v>1.2565086666666687</v>
      </c>
      <c r="BA23" s="67">
        <f t="shared" si="23"/>
        <v>0.41855564302412346</v>
      </c>
    </row>
    <row r="25" spans="1:53" x14ac:dyDescent="0.6">
      <c r="G25" s="39"/>
      <c r="W25" s="56"/>
    </row>
    <row r="26" spans="1:53" x14ac:dyDescent="0.6">
      <c r="W26" s="56"/>
    </row>
    <row r="27" spans="1:53" x14ac:dyDescent="0.6">
      <c r="G27" s="44" t="s">
        <v>121</v>
      </c>
      <c r="J27" s="44" t="s">
        <v>214</v>
      </c>
      <c r="M27" s="44" t="s">
        <v>212</v>
      </c>
      <c r="Q27" s="44" t="s">
        <v>144</v>
      </c>
      <c r="U27" s="44" t="s">
        <v>209</v>
      </c>
      <c r="W27" s="56"/>
      <c r="X27" s="44" t="s">
        <v>143</v>
      </c>
    </row>
    <row r="28" spans="1:53" x14ac:dyDescent="0.6">
      <c r="F28" s="44" t="s">
        <v>157</v>
      </c>
      <c r="G28" s="44" t="s">
        <v>213</v>
      </c>
      <c r="H28" s="44" t="s">
        <v>151</v>
      </c>
      <c r="I28" s="44"/>
      <c r="J28" s="44" t="s">
        <v>213</v>
      </c>
      <c r="K28" s="44" t="s">
        <v>151</v>
      </c>
      <c r="L28" s="44"/>
      <c r="M28" s="44" t="s">
        <v>213</v>
      </c>
      <c r="N28" s="44" t="s">
        <v>151</v>
      </c>
      <c r="P28" s="44"/>
      <c r="Q28" s="44" t="s">
        <v>213</v>
      </c>
      <c r="R28" s="44" t="s">
        <v>151</v>
      </c>
      <c r="T28" s="44"/>
      <c r="U28" s="44" t="s">
        <v>213</v>
      </c>
      <c r="V28" s="44" t="s">
        <v>151</v>
      </c>
      <c r="W28" s="56"/>
      <c r="X28" s="44" t="s">
        <v>213</v>
      </c>
      <c r="Y28" s="44" t="s">
        <v>151</v>
      </c>
    </row>
    <row r="29" spans="1:53" x14ac:dyDescent="0.6">
      <c r="E29" s="44" t="s">
        <v>229</v>
      </c>
      <c r="F29">
        <f>M19</f>
        <v>0.28478624562793681</v>
      </c>
      <c r="G29">
        <f>AVERAGE(M14:M18)</f>
        <v>33.688624457430471</v>
      </c>
      <c r="H29">
        <f>AVERAGE(M20:M23)</f>
        <v>1.4107304730517412</v>
      </c>
      <c r="J29">
        <f>AVERAGE(U14:U18)</f>
        <v>1.1829969642933935</v>
      </c>
      <c r="K29">
        <f>AVERAGE(U20:U23)</f>
        <v>1.3107893283717789</v>
      </c>
      <c r="M29">
        <f>AVERAGE(AC14:AC18)</f>
        <v>0.26924567574023406</v>
      </c>
      <c r="N29">
        <f>AVERAGE(AC20:AC23)</f>
        <v>1.09126895362335</v>
      </c>
      <c r="Q29">
        <f>AVERAGE(AK14:AK18)</f>
        <v>1.4579703403487883</v>
      </c>
      <c r="R29">
        <f>AVERAGE(AK20:AK23)</f>
        <v>1.0349007786906792</v>
      </c>
      <c r="U29">
        <f>AVERAGE(AS14:AS18)</f>
        <v>1.9506024943845184</v>
      </c>
      <c r="V29">
        <f>AVERAGE(AS20:AS23)</f>
        <v>1.4163994341322539</v>
      </c>
      <c r="X29">
        <f>AVERAGE(BA14:BA18)</f>
        <v>3.5583941959031455</v>
      </c>
      <c r="Y29">
        <f>AVERAGE(BA20:BA23)</f>
        <v>1.1744953462789123</v>
      </c>
    </row>
    <row r="30" spans="1:53" x14ac:dyDescent="0.6">
      <c r="E30" s="44" t="s">
        <v>97</v>
      </c>
      <c r="G30">
        <f>STDEVA(M14,M15,M18)</f>
        <v>2.3748697498402023</v>
      </c>
      <c r="H30">
        <f>STDEVA(M20:M23)</f>
        <v>0.95608113622092661</v>
      </c>
      <c r="J30">
        <f>STDEVA(U14:U18)</f>
        <v>0.39372994486800078</v>
      </c>
      <c r="K30">
        <f>STDEV(U20:U23)</f>
        <v>1.2517085157318337</v>
      </c>
      <c r="M30">
        <f>STDEV(AC14:AC18)</f>
        <v>0.21748341701333204</v>
      </c>
      <c r="N30">
        <f>STDEV((AC20:AC23))</f>
        <v>0.57368828629271873</v>
      </c>
      <c r="Q30">
        <f>STDEVA(AK14:AK18)</f>
        <v>0.7492495837417289</v>
      </c>
      <c r="R30">
        <f>STDEVA(AK20:AK23)</f>
        <v>0.2987802714076479</v>
      </c>
      <c r="U30">
        <f>STDEVA(AS14:AS18)</f>
        <v>0.52815352264603999</v>
      </c>
      <c r="V30">
        <f>STDEVA(AS20:AS23)</f>
        <v>1.3663602694866459</v>
      </c>
      <c r="X30">
        <f>STDEVA(BA14:BA18)</f>
        <v>1.8676651443215742</v>
      </c>
      <c r="Y30">
        <f>STDEVA(BA20:BA23)</f>
        <v>0.67049475473719922</v>
      </c>
    </row>
    <row r="32" spans="1:53" x14ac:dyDescent="0.6">
      <c r="A32" t="s">
        <v>232</v>
      </c>
    </row>
    <row r="34" spans="2:16" x14ac:dyDescent="0.6">
      <c r="C34" s="68" t="s">
        <v>214</v>
      </c>
      <c r="D34" s="68"/>
      <c r="F34" s="68" t="s">
        <v>230</v>
      </c>
      <c r="G34" s="67"/>
      <c r="I34" s="68" t="s">
        <v>127</v>
      </c>
      <c r="J34" s="68"/>
      <c r="L34" s="66" t="s">
        <v>128</v>
      </c>
      <c r="M34" s="67"/>
      <c r="O34" s="68" t="s">
        <v>231</v>
      </c>
      <c r="P34" s="68"/>
    </row>
    <row r="35" spans="2:16" x14ac:dyDescent="0.6">
      <c r="C35" s="44" t="s">
        <v>227</v>
      </c>
      <c r="D35" s="44" t="s">
        <v>228</v>
      </c>
      <c r="F35" s="44" t="s">
        <v>227</v>
      </c>
      <c r="G35" s="44" t="s">
        <v>228</v>
      </c>
      <c r="I35" s="44" t="s">
        <v>227</v>
      </c>
      <c r="J35" s="44" t="s">
        <v>228</v>
      </c>
      <c r="L35" s="44" t="s">
        <v>227</v>
      </c>
      <c r="M35" s="44" t="s">
        <v>228</v>
      </c>
      <c r="O35" s="44" t="s">
        <v>227</v>
      </c>
      <c r="P35" s="44" t="s">
        <v>228</v>
      </c>
    </row>
    <row r="36" spans="2:16" x14ac:dyDescent="0.6">
      <c r="B36">
        <v>1</v>
      </c>
      <c r="C36">
        <f>U14</f>
        <v>0.97999403635054239</v>
      </c>
      <c r="D36">
        <f>U20</f>
        <v>3.1822151394679632</v>
      </c>
      <c r="F36">
        <f>AC14</f>
        <v>0.17800311274868966</v>
      </c>
      <c r="G36">
        <f>AC20</f>
        <v>1.9349045176578197</v>
      </c>
      <c r="I36">
        <f>AK14</f>
        <v>2.2393868148261311</v>
      </c>
      <c r="J36">
        <f>AK20</f>
        <v>0.67230312004445869</v>
      </c>
      <c r="L36">
        <f>AS14</f>
        <v>2.8395786563899872</v>
      </c>
      <c r="M36">
        <f>AS20</f>
        <v>0.93745566955833759</v>
      </c>
      <c r="O36">
        <f>BA14</f>
        <v>2.3081457598547588</v>
      </c>
      <c r="P36">
        <f>BA21</f>
        <v>1.6973085267564585</v>
      </c>
    </row>
    <row r="37" spans="2:16" x14ac:dyDescent="0.6">
      <c r="B37">
        <v>2</v>
      </c>
      <c r="C37">
        <f>U15</f>
        <v>1.3365004978603323</v>
      </c>
      <c r="D37">
        <f>U21</f>
        <v>0.5894481727969979</v>
      </c>
      <c r="F37">
        <f>AC15</f>
        <v>0.25282295697546708</v>
      </c>
      <c r="G37">
        <f>AC21</f>
        <v>0.76143636368149614</v>
      </c>
      <c r="I37">
        <f>AK15</f>
        <v>2.1339512969639154</v>
      </c>
      <c r="J37">
        <f>AK21</f>
        <v>1.2287536908113301</v>
      </c>
      <c r="L37">
        <f>AS15</f>
        <v>1.9415890469821961</v>
      </c>
      <c r="M37">
        <f>AS21</f>
        <v>1.005675156543993</v>
      </c>
      <c r="O37">
        <f>BA15</f>
        <v>3.2490767720343072</v>
      </c>
      <c r="P37">
        <f>BA22</f>
        <v>1.4076218690561553</v>
      </c>
    </row>
    <row r="38" spans="2:16" x14ac:dyDescent="0.6">
      <c r="B38">
        <v>3</v>
      </c>
      <c r="C38">
        <f>U16</f>
        <v>1.7884116822671061</v>
      </c>
      <c r="D38">
        <f>U22</f>
        <v>0.64517206348466616</v>
      </c>
      <c r="F38">
        <f>AC16</f>
        <v>0.64364021527580795</v>
      </c>
      <c r="G38">
        <f>AC22</f>
        <v>0.70236841524766325</v>
      </c>
      <c r="I38">
        <f>AK16</f>
        <v>0.45821425609482413</v>
      </c>
      <c r="J38">
        <f>AK22</f>
        <v>0.9137062000692705</v>
      </c>
      <c r="L38">
        <f>AS16</f>
        <v>1.8594453860025741</v>
      </c>
      <c r="M38">
        <f>AS22</f>
        <v>0.31091332961865059</v>
      </c>
      <c r="O38">
        <f>BA16</f>
        <v>6.8209034119696836</v>
      </c>
      <c r="P38">
        <f>BA23</f>
        <v>0.41855564302412346</v>
      </c>
    </row>
    <row r="39" spans="2:16" x14ac:dyDescent="0.6">
      <c r="B39">
        <v>4</v>
      </c>
      <c r="C39">
        <f>U17</f>
        <v>0.77413542530303026</v>
      </c>
      <c r="D39">
        <f>U23</f>
        <v>0.82632193773748819</v>
      </c>
      <c r="F39">
        <f>AC17</f>
        <v>8.6597601361806359E-2</v>
      </c>
      <c r="G39">
        <f>AC23</f>
        <v>0.96636651790642036</v>
      </c>
      <c r="I39">
        <f>AK17</f>
        <v>1.0371760157598835</v>
      </c>
      <c r="J39">
        <f>AK23</f>
        <v>1.3248401038376574</v>
      </c>
      <c r="L39">
        <f>AS17</f>
        <v>1.5013911405081664</v>
      </c>
      <c r="M39">
        <f>AS23</f>
        <v>3.4115535808080346</v>
      </c>
      <c r="O39">
        <f>BA17</f>
        <v>2.3907583811376201</v>
      </c>
    </row>
    <row r="40" spans="2:16" x14ac:dyDescent="0.6">
      <c r="B40">
        <v>5</v>
      </c>
      <c r="C40">
        <f>U18</f>
        <v>1.0359431796859566</v>
      </c>
      <c r="F40">
        <f>AC18</f>
        <v>0.18516449233939947</v>
      </c>
      <c r="I40">
        <f>AK18</f>
        <v>1.4211233180991871</v>
      </c>
      <c r="L40">
        <f>AS18</f>
        <v>1.6110082420396681</v>
      </c>
      <c r="O40">
        <f>BA18</f>
        <v>3.0230866545193593</v>
      </c>
    </row>
    <row r="42" spans="2:16" x14ac:dyDescent="0.6">
      <c r="C42" s="68"/>
      <c r="D42" s="68"/>
      <c r="F42" s="68"/>
      <c r="G42" s="67"/>
      <c r="I42" s="68"/>
      <c r="J42" s="68"/>
      <c r="L42" s="66"/>
      <c r="M42" s="67"/>
      <c r="O42" s="68"/>
      <c r="P42" s="68"/>
    </row>
    <row r="43" spans="2:16" x14ac:dyDescent="0.6">
      <c r="C43" s="44"/>
      <c r="D43" s="44"/>
      <c r="F43" s="44"/>
      <c r="G43" s="44"/>
      <c r="I43" s="44"/>
      <c r="J43" s="44"/>
      <c r="L43" s="44"/>
      <c r="M43" s="44"/>
      <c r="O43" s="44"/>
      <c r="P43" s="44"/>
    </row>
    <row r="44" spans="2:16" x14ac:dyDescent="0.6">
      <c r="B44" s="44"/>
    </row>
    <row r="45" spans="2:16" x14ac:dyDescent="0.6">
      <c r="B45" s="44"/>
    </row>
    <row r="46" spans="2:16" s="2" customFormat="1" x14ac:dyDescent="0.6"/>
  </sheetData>
  <mergeCells count="2">
    <mergeCell ref="A12:E12"/>
    <mergeCell ref="F12:M1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10747-C3C7-4D3D-B5F6-A7BDA96A2049}">
  <dimension ref="A2:Y171"/>
  <sheetViews>
    <sheetView view="pageLayout" topLeftCell="A141" zoomScale="125" zoomScaleNormal="100" zoomScalePageLayoutView="125" workbookViewId="0">
      <selection activeCell="A168" sqref="A168"/>
    </sheetView>
  </sheetViews>
  <sheetFormatPr defaultColWidth="8.86328125" defaultRowHeight="13" x14ac:dyDescent="0.6"/>
  <cols>
    <col min="1" max="1" width="21.40625" customWidth="1"/>
    <col min="2" max="13" width="8.86328125" customWidth="1"/>
    <col min="14" max="14" width="9.1328125" style="7" customWidth="1"/>
  </cols>
  <sheetData>
    <row r="2" spans="1:13" x14ac:dyDescent="0.6">
      <c r="A2" s="32"/>
    </row>
    <row r="3" spans="1:13" ht="13.75" thickBot="1" x14ac:dyDescent="0.75">
      <c r="A3" s="14" t="s">
        <v>12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3.75" thickBot="1" x14ac:dyDescent="0.75">
      <c r="A4" s="14"/>
      <c r="B4" s="15">
        <v>1</v>
      </c>
      <c r="C4" s="16">
        <f>B4+1</f>
        <v>2</v>
      </c>
      <c r="D4" s="15">
        <f t="shared" ref="D4:K4" si="0">C4+1</f>
        <v>3</v>
      </c>
      <c r="E4" s="16">
        <f t="shared" si="0"/>
        <v>4</v>
      </c>
      <c r="F4" s="15">
        <f t="shared" si="0"/>
        <v>5</v>
      </c>
      <c r="G4" s="16">
        <f t="shared" si="0"/>
        <v>6</v>
      </c>
      <c r="H4" s="15">
        <f t="shared" si="0"/>
        <v>7</v>
      </c>
      <c r="I4" s="16">
        <f t="shared" si="0"/>
        <v>8</v>
      </c>
      <c r="J4" s="15">
        <f t="shared" si="0"/>
        <v>9</v>
      </c>
      <c r="K4" s="16">
        <f t="shared" si="0"/>
        <v>10</v>
      </c>
      <c r="L4" s="15">
        <v>11</v>
      </c>
      <c r="M4" s="16">
        <v>12</v>
      </c>
    </row>
    <row r="5" spans="1:13" x14ac:dyDescent="0.6">
      <c r="A5" s="17" t="s">
        <v>13</v>
      </c>
      <c r="B5" s="17" t="s">
        <v>109</v>
      </c>
      <c r="C5" s="18" t="s">
        <v>110</v>
      </c>
      <c r="D5" s="18" t="s">
        <v>111</v>
      </c>
      <c r="E5" s="18" t="s">
        <v>114</v>
      </c>
      <c r="F5" s="18" t="s">
        <v>115</v>
      </c>
      <c r="G5" s="18" t="s">
        <v>116</v>
      </c>
      <c r="H5" s="18" t="s">
        <v>123</v>
      </c>
      <c r="I5" s="18" t="s">
        <v>124</v>
      </c>
      <c r="J5" s="18" t="s">
        <v>125</v>
      </c>
      <c r="K5" s="18"/>
      <c r="L5" s="18"/>
      <c r="M5" s="18"/>
    </row>
    <row r="6" spans="1:13" ht="13.75" thickBot="1" x14ac:dyDescent="0.75">
      <c r="A6" s="20"/>
      <c r="B6" s="20" t="s">
        <v>47</v>
      </c>
      <c r="C6" s="21" t="s">
        <v>47</v>
      </c>
      <c r="D6" s="21" t="s">
        <v>47</v>
      </c>
      <c r="E6" s="21" t="s">
        <v>47</v>
      </c>
      <c r="F6" s="21" t="s">
        <v>47</v>
      </c>
      <c r="G6" s="21" t="s">
        <v>47</v>
      </c>
      <c r="H6" s="20" t="s">
        <v>47</v>
      </c>
      <c r="I6" s="21" t="s">
        <v>47</v>
      </c>
      <c r="J6" s="21" t="s">
        <v>47</v>
      </c>
      <c r="K6" s="21"/>
      <c r="L6" s="21"/>
      <c r="M6" s="21"/>
    </row>
    <row r="7" spans="1:13" x14ac:dyDescent="0.6">
      <c r="A7" s="20" t="s">
        <v>14</v>
      </c>
      <c r="B7" s="17" t="s">
        <v>109</v>
      </c>
      <c r="C7" s="18" t="s">
        <v>110</v>
      </c>
      <c r="D7" s="18" t="s">
        <v>111</v>
      </c>
      <c r="E7" s="18" t="s">
        <v>114</v>
      </c>
      <c r="F7" s="18" t="s">
        <v>115</v>
      </c>
      <c r="G7" s="18" t="s">
        <v>116</v>
      </c>
      <c r="H7" s="21" t="s">
        <v>123</v>
      </c>
      <c r="I7" s="18" t="s">
        <v>124</v>
      </c>
      <c r="J7" s="21" t="s">
        <v>125</v>
      </c>
      <c r="K7" s="21"/>
      <c r="L7" s="21"/>
      <c r="M7" s="21"/>
    </row>
    <row r="8" spans="1:13" ht="13.75" thickBot="1" x14ac:dyDescent="0.75">
      <c r="A8" s="20"/>
      <c r="B8" s="20" t="s">
        <v>47</v>
      </c>
      <c r="C8" s="21" t="s">
        <v>47</v>
      </c>
      <c r="D8" s="21" t="s">
        <v>47</v>
      </c>
      <c r="E8" s="21" t="s">
        <v>47</v>
      </c>
      <c r="F8" s="21" t="s">
        <v>47</v>
      </c>
      <c r="G8" s="21" t="s">
        <v>47</v>
      </c>
      <c r="H8" s="20" t="s">
        <v>47</v>
      </c>
      <c r="I8" s="21" t="s">
        <v>47</v>
      </c>
      <c r="J8" s="21" t="s">
        <v>47</v>
      </c>
      <c r="K8" s="21"/>
      <c r="L8" s="21"/>
      <c r="M8" s="21"/>
    </row>
    <row r="9" spans="1:13" x14ac:dyDescent="0.6">
      <c r="A9" s="17" t="s">
        <v>33</v>
      </c>
      <c r="B9" s="17" t="s">
        <v>109</v>
      </c>
      <c r="C9" s="18" t="s">
        <v>110</v>
      </c>
      <c r="D9" s="18" t="s">
        <v>111</v>
      </c>
      <c r="E9" s="18" t="s">
        <v>114</v>
      </c>
      <c r="F9" s="18" t="s">
        <v>115</v>
      </c>
      <c r="G9" s="18" t="s">
        <v>116</v>
      </c>
      <c r="H9" s="18" t="s">
        <v>123</v>
      </c>
      <c r="I9" s="18" t="s">
        <v>124</v>
      </c>
      <c r="J9" s="18" t="s">
        <v>125</v>
      </c>
      <c r="K9" s="18"/>
      <c r="L9" s="18"/>
      <c r="M9" s="18"/>
    </row>
    <row r="10" spans="1:13" ht="13.75" thickBot="1" x14ac:dyDescent="0.75">
      <c r="A10" s="20"/>
      <c r="B10" s="20" t="s">
        <v>121</v>
      </c>
      <c r="C10" s="21" t="s">
        <v>121</v>
      </c>
      <c r="D10" s="21" t="s">
        <v>121</v>
      </c>
      <c r="E10" s="21" t="s">
        <v>121</v>
      </c>
      <c r="F10" s="21" t="s">
        <v>121</v>
      </c>
      <c r="G10" s="21" t="s">
        <v>121</v>
      </c>
      <c r="H10" s="20" t="s">
        <v>121</v>
      </c>
      <c r="I10" s="21" t="s">
        <v>121</v>
      </c>
      <c r="J10" s="21" t="s">
        <v>121</v>
      </c>
      <c r="K10" s="21"/>
      <c r="L10" s="21"/>
      <c r="M10" s="21"/>
    </row>
    <row r="11" spans="1:13" x14ac:dyDescent="0.6">
      <c r="A11" s="20" t="s">
        <v>34</v>
      </c>
      <c r="B11" s="17" t="s">
        <v>109</v>
      </c>
      <c r="C11" s="18" t="s">
        <v>110</v>
      </c>
      <c r="D11" s="18" t="s">
        <v>111</v>
      </c>
      <c r="E11" s="18" t="s">
        <v>114</v>
      </c>
      <c r="F11" s="18" t="s">
        <v>115</v>
      </c>
      <c r="G11" s="18" t="s">
        <v>116</v>
      </c>
      <c r="H11" s="21" t="s">
        <v>123</v>
      </c>
      <c r="I11" s="18" t="s">
        <v>124</v>
      </c>
      <c r="J11" s="21" t="s">
        <v>125</v>
      </c>
      <c r="K11" s="21"/>
      <c r="L11" s="21"/>
      <c r="M11" s="21"/>
    </row>
    <row r="12" spans="1:13" ht="13.75" thickBot="1" x14ac:dyDescent="0.75">
      <c r="A12" s="20"/>
      <c r="B12" s="20" t="s">
        <v>121</v>
      </c>
      <c r="C12" s="21" t="s">
        <v>121</v>
      </c>
      <c r="D12" s="21" t="s">
        <v>121</v>
      </c>
      <c r="E12" s="21" t="s">
        <v>121</v>
      </c>
      <c r="F12" s="21" t="s">
        <v>121</v>
      </c>
      <c r="G12" s="21" t="s">
        <v>121</v>
      </c>
      <c r="H12" s="20" t="s">
        <v>121</v>
      </c>
      <c r="I12" s="21" t="s">
        <v>121</v>
      </c>
      <c r="J12" s="21" t="s">
        <v>121</v>
      </c>
      <c r="K12" s="21"/>
      <c r="L12" s="21"/>
      <c r="M12" s="21"/>
    </row>
    <row r="13" spans="1:13" x14ac:dyDescent="0.6">
      <c r="A13" s="17" t="s">
        <v>35</v>
      </c>
      <c r="B13" s="17" t="s">
        <v>109</v>
      </c>
      <c r="C13" s="18" t="s">
        <v>110</v>
      </c>
      <c r="D13" s="18" t="s">
        <v>111</v>
      </c>
      <c r="E13" s="18" t="s">
        <v>114</v>
      </c>
      <c r="F13" s="18" t="s">
        <v>115</v>
      </c>
      <c r="G13" s="18" t="s">
        <v>116</v>
      </c>
      <c r="H13" s="18" t="s">
        <v>123</v>
      </c>
      <c r="I13" s="18" t="s">
        <v>124</v>
      </c>
      <c r="J13" s="18" t="s">
        <v>125</v>
      </c>
      <c r="K13" s="18"/>
      <c r="L13" s="18"/>
      <c r="M13" s="18"/>
    </row>
    <row r="14" spans="1:13" ht="13.75" thickBot="1" x14ac:dyDescent="0.75">
      <c r="A14" s="20"/>
      <c r="B14" s="20" t="s">
        <v>122</v>
      </c>
      <c r="C14" s="21" t="s">
        <v>122</v>
      </c>
      <c r="D14" s="21" t="s">
        <v>122</v>
      </c>
      <c r="E14" s="21" t="s">
        <v>122</v>
      </c>
      <c r="F14" s="21" t="s">
        <v>122</v>
      </c>
      <c r="G14" s="21" t="s">
        <v>122</v>
      </c>
      <c r="H14" s="20" t="s">
        <v>122</v>
      </c>
      <c r="I14" s="21" t="s">
        <v>122</v>
      </c>
      <c r="J14" s="21" t="s">
        <v>122</v>
      </c>
      <c r="K14" s="21"/>
      <c r="L14" s="21"/>
      <c r="M14" s="21"/>
    </row>
    <row r="15" spans="1:13" x14ac:dyDescent="0.6">
      <c r="A15" s="20" t="s">
        <v>36</v>
      </c>
      <c r="B15" s="17" t="s">
        <v>109</v>
      </c>
      <c r="C15" s="18" t="s">
        <v>110</v>
      </c>
      <c r="D15" s="18" t="s">
        <v>111</v>
      </c>
      <c r="E15" s="18" t="s">
        <v>114</v>
      </c>
      <c r="F15" s="18" t="s">
        <v>115</v>
      </c>
      <c r="G15" s="18" t="s">
        <v>116</v>
      </c>
      <c r="H15" s="21" t="s">
        <v>123</v>
      </c>
      <c r="I15" s="18" t="s">
        <v>124</v>
      </c>
      <c r="J15" s="21" t="s">
        <v>125</v>
      </c>
      <c r="K15" s="21"/>
      <c r="L15" s="21"/>
      <c r="M15" s="21"/>
    </row>
    <row r="16" spans="1:13" ht="13.75" thickBot="1" x14ac:dyDescent="0.75">
      <c r="A16" s="23"/>
      <c r="B16" s="20" t="s">
        <v>122</v>
      </c>
      <c r="C16" s="21" t="s">
        <v>122</v>
      </c>
      <c r="D16" s="21" t="s">
        <v>122</v>
      </c>
      <c r="E16" s="21" t="s">
        <v>122</v>
      </c>
      <c r="F16" s="21" t="s">
        <v>122</v>
      </c>
      <c r="G16" s="21" t="s">
        <v>122</v>
      </c>
      <c r="H16" s="20" t="s">
        <v>122</v>
      </c>
      <c r="I16" s="21" t="s">
        <v>122</v>
      </c>
      <c r="J16" s="21" t="s">
        <v>122</v>
      </c>
      <c r="K16" s="24"/>
      <c r="L16" s="24"/>
      <c r="M16" s="24"/>
    </row>
    <row r="17" spans="1:13" x14ac:dyDescent="0.6">
      <c r="A17" s="20" t="s">
        <v>37</v>
      </c>
      <c r="B17" s="20"/>
      <c r="C17" s="21"/>
      <c r="D17" s="21"/>
      <c r="E17" s="21"/>
      <c r="F17" s="17"/>
      <c r="G17" s="18"/>
      <c r="H17" s="18"/>
      <c r="I17" s="19"/>
      <c r="J17" s="21"/>
      <c r="K17" s="21"/>
      <c r="L17" s="21"/>
      <c r="M17" s="21"/>
    </row>
    <row r="18" spans="1:13" x14ac:dyDescent="0.6">
      <c r="A18" s="20"/>
      <c r="B18" s="20"/>
      <c r="C18" s="21"/>
      <c r="D18" s="21"/>
      <c r="E18" s="21"/>
      <c r="F18" s="20"/>
      <c r="G18" s="21"/>
      <c r="H18" s="21"/>
      <c r="I18" s="22"/>
      <c r="J18" s="21"/>
      <c r="K18" s="21"/>
      <c r="L18" s="21"/>
      <c r="M18" s="21"/>
    </row>
    <row r="19" spans="1:13" x14ac:dyDescent="0.6">
      <c r="A19" s="20" t="s">
        <v>38</v>
      </c>
      <c r="B19" s="20"/>
      <c r="C19" s="21"/>
      <c r="D19" s="21"/>
      <c r="E19" s="21"/>
      <c r="F19" s="20"/>
      <c r="G19" s="21"/>
      <c r="H19" s="21"/>
      <c r="I19" s="22"/>
      <c r="J19" s="21"/>
      <c r="K19" s="21"/>
      <c r="L19" s="21"/>
      <c r="M19" s="21"/>
    </row>
    <row r="20" spans="1:13" ht="13.75" thickBot="1" x14ac:dyDescent="0.75">
      <c r="A20" s="23"/>
      <c r="B20" s="23"/>
      <c r="C20" s="24"/>
      <c r="D20" s="24"/>
      <c r="E20" s="24"/>
      <c r="F20" s="23"/>
      <c r="G20" s="24"/>
      <c r="H20" s="24"/>
      <c r="I20" s="25"/>
      <c r="J20" s="24"/>
      <c r="K20" s="24"/>
      <c r="L20" s="24"/>
      <c r="M20" s="24"/>
    </row>
    <row r="21" spans="1:13" ht="13.75" thickBot="1" x14ac:dyDescent="0.7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 x14ac:dyDescent="0.6">
      <c r="A22" s="14"/>
      <c r="B22" s="26" t="s">
        <v>15</v>
      </c>
      <c r="C22" s="27" t="s">
        <v>16</v>
      </c>
      <c r="D22" s="28">
        <v>20</v>
      </c>
      <c r="E22" s="29" t="s">
        <v>46</v>
      </c>
      <c r="F22" s="27" t="s">
        <v>16</v>
      </c>
      <c r="G22" s="28">
        <v>35</v>
      </c>
      <c r="H22" s="29"/>
      <c r="I22" s="27"/>
      <c r="J22" s="28"/>
      <c r="K22" s="30"/>
      <c r="L22" s="27"/>
      <c r="M22" s="27"/>
    </row>
    <row r="23" spans="1:13" x14ac:dyDescent="0.6">
      <c r="A23" s="14"/>
      <c r="B23" s="20" t="s">
        <v>17</v>
      </c>
      <c r="C23" s="21">
        <v>10</v>
      </c>
      <c r="D23" s="22">
        <v>200</v>
      </c>
      <c r="E23" s="20" t="s">
        <v>17</v>
      </c>
      <c r="F23" s="21"/>
      <c r="G23" s="22"/>
      <c r="H23" s="20"/>
      <c r="I23" s="21"/>
      <c r="J23" s="22"/>
      <c r="K23" s="20"/>
      <c r="L23" s="21"/>
      <c r="M23" s="21"/>
    </row>
    <row r="24" spans="1:13" x14ac:dyDescent="0.6">
      <c r="A24" s="14"/>
      <c r="B24" s="20" t="s">
        <v>18</v>
      </c>
      <c r="C24" s="21">
        <v>6</v>
      </c>
      <c r="D24" s="22">
        <v>120</v>
      </c>
      <c r="E24" s="20" t="s">
        <v>18</v>
      </c>
      <c r="F24" s="21"/>
      <c r="G24" s="22"/>
      <c r="H24" s="20"/>
      <c r="I24" s="21"/>
      <c r="J24" s="22"/>
      <c r="K24" s="20"/>
      <c r="L24" s="21"/>
      <c r="M24" s="21"/>
    </row>
    <row r="25" spans="1:13" ht="13.75" thickBot="1" x14ac:dyDescent="0.75">
      <c r="A25" s="14"/>
      <c r="B25" s="20" t="s">
        <v>19</v>
      </c>
      <c r="C25" s="21">
        <v>1</v>
      </c>
      <c r="D25" s="22">
        <v>20</v>
      </c>
      <c r="E25" s="23" t="s">
        <v>20</v>
      </c>
      <c r="F25" s="24"/>
      <c r="G25" s="25"/>
      <c r="H25" s="23"/>
      <c r="I25" s="24"/>
      <c r="J25" s="25"/>
      <c r="K25" s="23"/>
      <c r="L25" s="24"/>
      <c r="M25" s="24"/>
    </row>
    <row r="26" spans="1:13" x14ac:dyDescent="0.6">
      <c r="A26" s="14"/>
      <c r="B26" s="20" t="s">
        <v>21</v>
      </c>
      <c r="C26" s="21">
        <v>1</v>
      </c>
      <c r="D26" s="22">
        <v>20</v>
      </c>
      <c r="E26" s="14"/>
      <c r="F26" s="21"/>
      <c r="G26" s="21"/>
      <c r="H26" s="14"/>
      <c r="I26" s="14"/>
      <c r="J26" s="14"/>
      <c r="K26" s="14"/>
      <c r="L26" s="14"/>
      <c r="M26" s="14"/>
    </row>
    <row r="27" spans="1:13" ht="13.75" thickBot="1" x14ac:dyDescent="0.75">
      <c r="A27" s="14"/>
      <c r="B27" s="23" t="s">
        <v>22</v>
      </c>
      <c r="C27" s="24">
        <v>1</v>
      </c>
      <c r="D27" s="25">
        <v>20</v>
      </c>
      <c r="E27" s="14"/>
      <c r="F27" s="31"/>
      <c r="G27" s="21"/>
      <c r="H27" s="14"/>
      <c r="I27" s="14"/>
      <c r="J27" s="14"/>
      <c r="K27" s="14"/>
      <c r="L27" s="14"/>
      <c r="M27" s="14"/>
    </row>
    <row r="28" spans="1:13" x14ac:dyDescent="0.6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x14ac:dyDescent="0.6">
      <c r="A29" t="s">
        <v>48</v>
      </c>
    </row>
    <row r="38" spans="1:13" ht="13.75" thickBot="1" x14ac:dyDescent="0.75">
      <c r="A38" s="14" t="s">
        <v>82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ht="13.75" thickBot="1" x14ac:dyDescent="0.75">
      <c r="A39" s="14"/>
      <c r="B39" s="15">
        <v>1</v>
      </c>
      <c r="C39" s="16">
        <f t="shared" ref="C39:K39" si="1">B39+1</f>
        <v>2</v>
      </c>
      <c r="D39" s="15">
        <f t="shared" si="1"/>
        <v>3</v>
      </c>
      <c r="E39" s="16">
        <f t="shared" si="1"/>
        <v>4</v>
      </c>
      <c r="F39" s="15">
        <f t="shared" si="1"/>
        <v>5</v>
      </c>
      <c r="G39" s="16">
        <f t="shared" si="1"/>
        <v>6</v>
      </c>
      <c r="H39" s="15">
        <f t="shared" si="1"/>
        <v>7</v>
      </c>
      <c r="I39" s="16">
        <f t="shared" si="1"/>
        <v>8</v>
      </c>
      <c r="J39" s="15">
        <f t="shared" si="1"/>
        <v>9</v>
      </c>
      <c r="K39" s="16">
        <f t="shared" si="1"/>
        <v>10</v>
      </c>
      <c r="L39" s="15">
        <v>11</v>
      </c>
      <c r="M39" s="16">
        <v>12</v>
      </c>
    </row>
    <row r="40" spans="1:13" x14ac:dyDescent="0.6">
      <c r="A40" s="17" t="s">
        <v>13</v>
      </c>
      <c r="B40" s="17" t="s">
        <v>112</v>
      </c>
      <c r="C40" s="18" t="s">
        <v>113</v>
      </c>
      <c r="D40" s="18" t="s">
        <v>117</v>
      </c>
      <c r="E40" s="18" t="s">
        <v>118</v>
      </c>
      <c r="F40" s="18" t="s">
        <v>123</v>
      </c>
      <c r="G40" s="18" t="s">
        <v>124</v>
      </c>
      <c r="H40" s="18" t="s">
        <v>133</v>
      </c>
      <c r="K40" s="18"/>
      <c r="L40" s="18"/>
      <c r="M40" s="18"/>
    </row>
    <row r="41" spans="1:13" ht="13.75" thickBot="1" x14ac:dyDescent="0.75">
      <c r="A41" s="20"/>
      <c r="B41" s="20" t="s">
        <v>126</v>
      </c>
      <c r="C41" s="20" t="s">
        <v>126</v>
      </c>
      <c r="D41" s="20" t="s">
        <v>126</v>
      </c>
      <c r="E41" s="20" t="s">
        <v>126</v>
      </c>
      <c r="F41" s="20" t="s">
        <v>126</v>
      </c>
      <c r="G41" s="20" t="s">
        <v>126</v>
      </c>
      <c r="H41" s="20" t="s">
        <v>126</v>
      </c>
      <c r="K41" s="21"/>
      <c r="L41" s="21"/>
      <c r="M41" s="21"/>
    </row>
    <row r="42" spans="1:13" x14ac:dyDescent="0.6">
      <c r="A42" s="20" t="s">
        <v>14</v>
      </c>
      <c r="B42" s="17" t="s">
        <v>112</v>
      </c>
      <c r="C42" s="18" t="s">
        <v>113</v>
      </c>
      <c r="D42" s="18" t="s">
        <v>117</v>
      </c>
      <c r="E42" s="18" t="s">
        <v>118</v>
      </c>
      <c r="F42" s="18" t="s">
        <v>123</v>
      </c>
      <c r="G42" s="18" t="s">
        <v>124</v>
      </c>
      <c r="H42" s="18" t="s">
        <v>133</v>
      </c>
      <c r="I42" s="18"/>
      <c r="J42" s="18"/>
      <c r="K42" s="21"/>
      <c r="L42" s="21"/>
      <c r="M42" s="21"/>
    </row>
    <row r="43" spans="1:13" ht="13.75" thickBot="1" x14ac:dyDescent="0.75">
      <c r="A43" s="20"/>
      <c r="B43" s="20" t="s">
        <v>126</v>
      </c>
      <c r="C43" s="20" t="s">
        <v>126</v>
      </c>
      <c r="D43" s="20" t="s">
        <v>126</v>
      </c>
      <c r="E43" s="20" t="s">
        <v>126</v>
      </c>
      <c r="F43" s="20" t="s">
        <v>126</v>
      </c>
      <c r="G43" s="20" t="s">
        <v>126</v>
      </c>
      <c r="H43" s="20" t="s">
        <v>126</v>
      </c>
      <c r="I43" s="20"/>
      <c r="J43" s="20"/>
      <c r="K43" s="21"/>
      <c r="L43" s="21"/>
      <c r="M43" s="21"/>
    </row>
    <row r="44" spans="1:13" x14ac:dyDescent="0.6">
      <c r="A44" s="17" t="s">
        <v>33</v>
      </c>
      <c r="B44" s="17" t="s">
        <v>112</v>
      </c>
      <c r="C44" s="18" t="s">
        <v>113</v>
      </c>
      <c r="D44" s="18" t="s">
        <v>117</v>
      </c>
      <c r="E44" s="18" t="s">
        <v>118</v>
      </c>
      <c r="F44" s="18" t="s">
        <v>123</v>
      </c>
      <c r="G44" s="18" t="s">
        <v>124</v>
      </c>
      <c r="H44" s="18" t="s">
        <v>133</v>
      </c>
      <c r="I44" s="18"/>
      <c r="J44" s="18"/>
      <c r="K44" s="18"/>
      <c r="L44" s="18"/>
      <c r="M44" s="18"/>
    </row>
    <row r="45" spans="1:13" ht="13.75" thickBot="1" x14ac:dyDescent="0.75">
      <c r="A45" s="20"/>
      <c r="B45" s="20" t="s">
        <v>127</v>
      </c>
      <c r="C45" s="20" t="s">
        <v>127</v>
      </c>
      <c r="D45" s="20" t="s">
        <v>127</v>
      </c>
      <c r="E45" s="20" t="s">
        <v>127</v>
      </c>
      <c r="F45" s="20" t="s">
        <v>127</v>
      </c>
      <c r="G45" s="20" t="s">
        <v>127</v>
      </c>
      <c r="H45" s="20" t="s">
        <v>127</v>
      </c>
      <c r="I45" s="21"/>
      <c r="J45" s="21"/>
      <c r="K45" s="21"/>
      <c r="L45" s="21"/>
      <c r="M45" s="21"/>
    </row>
    <row r="46" spans="1:13" x14ac:dyDescent="0.6">
      <c r="A46" s="20" t="s">
        <v>34</v>
      </c>
      <c r="B46" s="17" t="s">
        <v>112</v>
      </c>
      <c r="C46" s="18" t="s">
        <v>113</v>
      </c>
      <c r="D46" s="18" t="s">
        <v>117</v>
      </c>
      <c r="E46" s="18" t="s">
        <v>118</v>
      </c>
      <c r="F46" s="18" t="s">
        <v>123</v>
      </c>
      <c r="G46" s="18" t="s">
        <v>124</v>
      </c>
      <c r="H46" s="18" t="s">
        <v>133</v>
      </c>
      <c r="I46" s="18"/>
      <c r="J46" s="18"/>
      <c r="K46" s="21"/>
      <c r="L46" s="21"/>
      <c r="M46" s="21"/>
    </row>
    <row r="47" spans="1:13" ht="13.75" thickBot="1" x14ac:dyDescent="0.75">
      <c r="A47" s="20"/>
      <c r="B47" s="20" t="s">
        <v>127</v>
      </c>
      <c r="C47" s="20" t="s">
        <v>127</v>
      </c>
      <c r="D47" s="20" t="s">
        <v>127</v>
      </c>
      <c r="E47" s="20" t="s">
        <v>127</v>
      </c>
      <c r="F47" s="20" t="s">
        <v>127</v>
      </c>
      <c r="G47" s="20" t="s">
        <v>127</v>
      </c>
      <c r="H47" s="20" t="s">
        <v>127</v>
      </c>
      <c r="I47" s="21"/>
      <c r="J47" s="21"/>
      <c r="K47" s="21"/>
      <c r="L47" s="21"/>
      <c r="M47" s="21"/>
    </row>
    <row r="48" spans="1:13" x14ac:dyDescent="0.6">
      <c r="A48" s="17" t="s">
        <v>35</v>
      </c>
      <c r="B48" s="17" t="s">
        <v>112</v>
      </c>
      <c r="C48" s="18" t="s">
        <v>113</v>
      </c>
      <c r="D48" s="18" t="s">
        <v>117</v>
      </c>
      <c r="E48" s="18" t="s">
        <v>118</v>
      </c>
      <c r="F48" s="18" t="s">
        <v>123</v>
      </c>
      <c r="G48" s="18" t="s">
        <v>124</v>
      </c>
      <c r="H48" s="18" t="s">
        <v>133</v>
      </c>
      <c r="I48" s="18"/>
      <c r="J48" s="18"/>
      <c r="K48" s="18"/>
      <c r="L48" s="18"/>
      <c r="M48" s="18"/>
    </row>
    <row r="49" spans="1:13" ht="13.75" thickBot="1" x14ac:dyDescent="0.75">
      <c r="A49" s="20"/>
      <c r="B49" s="20" t="s">
        <v>47</v>
      </c>
      <c r="C49" s="20" t="s">
        <v>47</v>
      </c>
      <c r="D49" s="20" t="s">
        <v>47</v>
      </c>
      <c r="E49" s="20" t="s">
        <v>47</v>
      </c>
      <c r="F49" s="20" t="s">
        <v>47</v>
      </c>
      <c r="G49" s="20" t="s">
        <v>47</v>
      </c>
      <c r="H49" s="20" t="s">
        <v>47</v>
      </c>
      <c r="I49" s="20"/>
      <c r="J49" s="21"/>
      <c r="K49" s="21"/>
      <c r="L49" s="21"/>
      <c r="M49" s="21"/>
    </row>
    <row r="50" spans="1:13" x14ac:dyDescent="0.6">
      <c r="A50" s="20" t="s">
        <v>36</v>
      </c>
      <c r="B50" s="17" t="s">
        <v>112</v>
      </c>
      <c r="C50" s="18" t="s">
        <v>113</v>
      </c>
      <c r="D50" s="18" t="s">
        <v>117</v>
      </c>
      <c r="E50" s="18" t="s">
        <v>118</v>
      </c>
      <c r="F50" s="18" t="s">
        <v>123</v>
      </c>
      <c r="G50" s="18" t="s">
        <v>124</v>
      </c>
      <c r="H50" s="18" t="s">
        <v>133</v>
      </c>
      <c r="I50" s="18"/>
      <c r="J50" s="18"/>
      <c r="K50" s="21"/>
      <c r="L50" s="21"/>
      <c r="M50" s="21"/>
    </row>
    <row r="51" spans="1:13" ht="13.75" thickBot="1" x14ac:dyDescent="0.75">
      <c r="A51" s="23"/>
      <c r="B51" s="20" t="s">
        <v>47</v>
      </c>
      <c r="C51" s="20" t="s">
        <v>47</v>
      </c>
      <c r="D51" s="20" t="s">
        <v>47</v>
      </c>
      <c r="E51" s="20" t="s">
        <v>47</v>
      </c>
      <c r="F51" s="20" t="s">
        <v>47</v>
      </c>
      <c r="G51" s="20" t="s">
        <v>47</v>
      </c>
      <c r="H51" s="20" t="s">
        <v>47</v>
      </c>
      <c r="I51" s="20"/>
      <c r="J51" s="21"/>
      <c r="K51" s="21"/>
      <c r="L51" s="24"/>
      <c r="M51" s="24"/>
    </row>
    <row r="52" spans="1:13" x14ac:dyDescent="0.6">
      <c r="A52" s="20" t="s">
        <v>37</v>
      </c>
      <c r="B52" s="17" t="s">
        <v>112</v>
      </c>
      <c r="C52" s="18" t="s">
        <v>113</v>
      </c>
      <c r="D52" s="18" t="s">
        <v>117</v>
      </c>
      <c r="E52" s="18" t="s">
        <v>118</v>
      </c>
      <c r="F52" s="18" t="s">
        <v>123</v>
      </c>
      <c r="G52" s="18" t="s">
        <v>124</v>
      </c>
      <c r="H52" s="18" t="s">
        <v>133</v>
      </c>
      <c r="I52" s="18"/>
      <c r="J52" s="18"/>
      <c r="K52" s="21"/>
      <c r="L52" s="21"/>
      <c r="M52" s="21"/>
    </row>
    <row r="53" spans="1:13" ht="13.75" thickBot="1" x14ac:dyDescent="0.75">
      <c r="A53" s="20"/>
      <c r="B53" s="20" t="s">
        <v>128</v>
      </c>
      <c r="C53" s="20" t="s">
        <v>128</v>
      </c>
      <c r="D53" s="20" t="s">
        <v>128</v>
      </c>
      <c r="E53" s="20" t="s">
        <v>128</v>
      </c>
      <c r="F53" s="20" t="s">
        <v>128</v>
      </c>
      <c r="G53" s="20" t="s">
        <v>128</v>
      </c>
      <c r="H53" s="20" t="s">
        <v>128</v>
      </c>
      <c r="I53" s="20"/>
      <c r="J53" s="20"/>
      <c r="K53" s="21"/>
      <c r="L53" s="21"/>
      <c r="M53" s="21"/>
    </row>
    <row r="54" spans="1:13" x14ac:dyDescent="0.6">
      <c r="A54" s="20" t="s">
        <v>38</v>
      </c>
      <c r="B54" s="17" t="s">
        <v>112</v>
      </c>
      <c r="C54" s="18" t="s">
        <v>113</v>
      </c>
      <c r="D54" s="18" t="s">
        <v>117</v>
      </c>
      <c r="E54" s="18" t="s">
        <v>118</v>
      </c>
      <c r="F54" s="18" t="s">
        <v>123</v>
      </c>
      <c r="G54" s="18" t="s">
        <v>124</v>
      </c>
      <c r="H54" s="18" t="s">
        <v>133</v>
      </c>
      <c r="I54" s="18"/>
      <c r="J54" s="18"/>
      <c r="K54" s="21"/>
      <c r="L54" s="21"/>
      <c r="M54" s="21"/>
    </row>
    <row r="55" spans="1:13" ht="13.75" thickBot="1" x14ac:dyDescent="0.75">
      <c r="A55" s="23"/>
      <c r="B55" s="20" t="s">
        <v>128</v>
      </c>
      <c r="C55" s="20" t="s">
        <v>128</v>
      </c>
      <c r="D55" s="20" t="s">
        <v>128</v>
      </c>
      <c r="E55" s="20" t="s">
        <v>128</v>
      </c>
      <c r="F55" s="20" t="s">
        <v>128</v>
      </c>
      <c r="G55" s="20" t="s">
        <v>128</v>
      </c>
      <c r="H55" s="20" t="s">
        <v>128</v>
      </c>
      <c r="I55" s="20"/>
      <c r="J55" s="20"/>
      <c r="K55" s="24"/>
      <c r="L55" s="24"/>
      <c r="M55" s="24"/>
    </row>
    <row r="56" spans="1:13" ht="13.75" thickBot="1" x14ac:dyDescent="0.7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3" x14ac:dyDescent="0.6">
      <c r="A57" s="14"/>
      <c r="B57" s="26" t="s">
        <v>15</v>
      </c>
      <c r="C57" s="27" t="s">
        <v>16</v>
      </c>
      <c r="D57" s="28">
        <v>16</v>
      </c>
      <c r="E57" s="29" t="s">
        <v>46</v>
      </c>
      <c r="F57" s="27" t="s">
        <v>16</v>
      </c>
      <c r="G57" s="28">
        <v>35</v>
      </c>
      <c r="H57" s="29"/>
      <c r="I57" s="27"/>
      <c r="J57" s="28"/>
      <c r="K57" s="30"/>
      <c r="L57" s="27"/>
      <c r="M57" s="27"/>
    </row>
    <row r="58" spans="1:13" x14ac:dyDescent="0.6">
      <c r="A58" s="14"/>
      <c r="B58" s="20" t="s">
        <v>17</v>
      </c>
      <c r="C58" s="21">
        <v>10</v>
      </c>
      <c r="D58" s="22">
        <v>160</v>
      </c>
      <c r="E58" s="20" t="s">
        <v>17</v>
      </c>
      <c r="F58" s="21"/>
      <c r="G58" s="22"/>
      <c r="H58" s="20"/>
      <c r="I58" s="21"/>
      <c r="J58" s="22"/>
      <c r="K58" s="20"/>
      <c r="L58" s="21"/>
      <c r="M58" s="21"/>
    </row>
    <row r="59" spans="1:13" x14ac:dyDescent="0.6">
      <c r="A59" s="14"/>
      <c r="B59" s="20" t="s">
        <v>18</v>
      </c>
      <c r="C59" s="21">
        <v>6</v>
      </c>
      <c r="D59" s="22">
        <v>96</v>
      </c>
      <c r="E59" s="20" t="s">
        <v>18</v>
      </c>
      <c r="F59" s="21"/>
      <c r="G59" s="22"/>
      <c r="H59" s="20"/>
      <c r="I59" s="21"/>
      <c r="J59" s="22"/>
      <c r="K59" s="20"/>
      <c r="L59" s="21"/>
      <c r="M59" s="21"/>
    </row>
    <row r="60" spans="1:13" ht="13.75" thickBot="1" x14ac:dyDescent="0.75">
      <c r="A60" s="14"/>
      <c r="B60" s="20" t="s">
        <v>129</v>
      </c>
      <c r="C60" s="21">
        <v>1</v>
      </c>
      <c r="D60" s="22">
        <v>16</v>
      </c>
      <c r="E60" s="23" t="s">
        <v>20</v>
      </c>
      <c r="F60" s="24"/>
      <c r="G60" s="25"/>
      <c r="H60" s="23"/>
      <c r="I60" s="24"/>
      <c r="J60" s="25"/>
      <c r="K60" s="23"/>
      <c r="L60" s="24"/>
      <c r="M60" s="24"/>
    </row>
    <row r="61" spans="1:13" x14ac:dyDescent="0.6">
      <c r="A61" s="14"/>
      <c r="B61" s="20" t="s">
        <v>130</v>
      </c>
      <c r="C61" s="21">
        <v>1</v>
      </c>
      <c r="D61" s="22">
        <v>16</v>
      </c>
      <c r="E61" s="14"/>
      <c r="F61" s="21"/>
      <c r="G61" s="21"/>
      <c r="H61" s="14"/>
      <c r="I61" s="14"/>
      <c r="J61" s="14"/>
      <c r="K61" s="14"/>
      <c r="L61" s="14"/>
      <c r="M61" s="14"/>
    </row>
    <row r="62" spans="1:13" ht="13.75" thickBot="1" x14ac:dyDescent="0.75">
      <c r="A62" s="14"/>
      <c r="B62" s="23" t="s">
        <v>131</v>
      </c>
      <c r="C62" s="24">
        <v>1</v>
      </c>
      <c r="D62" s="25">
        <v>16</v>
      </c>
      <c r="E62" s="14"/>
      <c r="F62" s="31"/>
      <c r="G62" s="21"/>
      <c r="H62" s="14"/>
      <c r="I62" s="14"/>
      <c r="J62" s="14"/>
      <c r="K62" s="14"/>
      <c r="L62" s="14"/>
      <c r="M62" s="14"/>
    </row>
    <row r="63" spans="1:13" x14ac:dyDescent="0.6">
      <c r="A63" s="14"/>
      <c r="B63" s="14" t="s">
        <v>132</v>
      </c>
      <c r="C63" s="14">
        <v>1</v>
      </c>
      <c r="D63" s="14">
        <v>16</v>
      </c>
      <c r="E63" s="14"/>
      <c r="F63" s="14"/>
      <c r="G63" s="14"/>
      <c r="H63" s="14"/>
      <c r="I63" s="14"/>
      <c r="J63" s="14"/>
      <c r="K63" s="14"/>
      <c r="L63" s="14"/>
      <c r="M63" s="14"/>
    </row>
    <row r="65" spans="1:25" x14ac:dyDescent="0.6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7" spans="1:25" x14ac:dyDescent="0.6">
      <c r="A67" t="s">
        <v>48</v>
      </c>
    </row>
    <row r="76" spans="1:25" x14ac:dyDescent="0.6">
      <c r="A76" s="32"/>
    </row>
    <row r="77" spans="1:25" ht="13.75" thickBot="1" x14ac:dyDescent="0.7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</row>
    <row r="78" spans="1:25" ht="13.75" thickBot="1" x14ac:dyDescent="0.75">
      <c r="A78" s="14"/>
      <c r="B78" s="15"/>
      <c r="C78" s="16"/>
      <c r="D78" s="15"/>
      <c r="E78" s="16"/>
      <c r="F78" s="15"/>
      <c r="G78" s="16"/>
      <c r="H78" s="15"/>
      <c r="I78" s="16"/>
      <c r="J78" s="15"/>
      <c r="K78" s="16"/>
      <c r="L78" s="14"/>
      <c r="M78" s="15"/>
      <c r="N78" s="16"/>
      <c r="O78" s="15"/>
      <c r="P78" s="15"/>
      <c r="Q78" s="16"/>
      <c r="R78" s="15"/>
      <c r="S78" s="16"/>
      <c r="T78" s="15"/>
      <c r="U78" s="16"/>
      <c r="V78" s="15"/>
      <c r="W78" s="16"/>
      <c r="X78" s="15"/>
      <c r="Y78" s="16">
        <v>24</v>
      </c>
    </row>
    <row r="79" spans="1:25" x14ac:dyDescent="0.6">
      <c r="A79" s="17"/>
      <c r="B79" s="17"/>
      <c r="C79" s="18"/>
      <c r="D79" s="18"/>
      <c r="E79" s="17"/>
      <c r="F79" s="18"/>
      <c r="G79" s="18"/>
      <c r="H79" s="18"/>
      <c r="I79" s="18"/>
      <c r="J79" s="18"/>
      <c r="K79" s="18"/>
      <c r="L79" s="18"/>
      <c r="M79" s="18"/>
      <c r="N79" s="18"/>
      <c r="O79" s="18"/>
    </row>
    <row r="80" spans="1:25" ht="13.75" thickBot="1" x14ac:dyDescent="0.75">
      <c r="A80" s="20"/>
      <c r="B80" s="20"/>
      <c r="C80" s="21"/>
      <c r="D80" s="21"/>
      <c r="E80" s="20"/>
      <c r="F80" s="21"/>
      <c r="G80" s="21"/>
      <c r="H80" s="21"/>
      <c r="I80" s="21"/>
      <c r="J80" s="21"/>
      <c r="K80" s="21"/>
      <c r="L80" s="21"/>
      <c r="M80" s="20"/>
      <c r="N80" s="21"/>
      <c r="O80" s="21"/>
    </row>
    <row r="81" spans="1:15" x14ac:dyDescent="0.6">
      <c r="A81" s="20"/>
      <c r="B81" s="17"/>
      <c r="C81" s="18"/>
      <c r="D81" s="18"/>
      <c r="E81" s="17"/>
      <c r="F81" s="18"/>
      <c r="G81" s="18"/>
      <c r="H81" s="18"/>
      <c r="I81" s="18"/>
      <c r="J81" s="18"/>
      <c r="K81" s="18"/>
      <c r="L81" s="18"/>
      <c r="M81" s="18"/>
      <c r="N81" s="18"/>
      <c r="O81" s="18"/>
    </row>
    <row r="82" spans="1:15" ht="13.75" thickBot="1" x14ac:dyDescent="0.75">
      <c r="A82" s="20"/>
      <c r="B82" s="20"/>
      <c r="C82" s="21"/>
      <c r="D82" s="21"/>
      <c r="E82" s="20"/>
      <c r="F82" s="21"/>
      <c r="G82" s="21"/>
      <c r="H82" s="21"/>
      <c r="I82" s="21"/>
      <c r="J82" s="21"/>
      <c r="K82" s="21"/>
      <c r="L82" s="21"/>
      <c r="M82" s="20"/>
      <c r="N82" s="21"/>
      <c r="O82" s="21"/>
    </row>
    <row r="83" spans="1:15" x14ac:dyDescent="0.6">
      <c r="A83" s="17"/>
      <c r="B83" s="17"/>
      <c r="C83" s="18"/>
      <c r="D83" s="18"/>
      <c r="E83" s="17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1:15" ht="13.75" thickBot="1" x14ac:dyDescent="0.7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</row>
    <row r="85" spans="1:15" x14ac:dyDescent="0.6">
      <c r="A85" s="20"/>
      <c r="B85" s="17"/>
      <c r="C85" s="18"/>
      <c r="D85" s="18"/>
      <c r="E85" s="17"/>
      <c r="F85" s="18"/>
      <c r="G85" s="18"/>
      <c r="H85" s="18"/>
      <c r="I85" s="18"/>
      <c r="J85" s="18"/>
      <c r="K85" s="18"/>
      <c r="L85" s="18"/>
      <c r="M85" s="18"/>
      <c r="N85" s="18"/>
      <c r="O85" s="18"/>
    </row>
    <row r="86" spans="1:15" ht="13.75" thickBot="1" x14ac:dyDescent="0.7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1:15" x14ac:dyDescent="0.6">
      <c r="A87" s="17"/>
      <c r="B87" s="17"/>
      <c r="C87" s="18"/>
      <c r="D87" s="18"/>
      <c r="E87" s="17"/>
      <c r="F87" s="18"/>
      <c r="G87" s="18"/>
      <c r="H87" s="18"/>
      <c r="I87" s="18"/>
      <c r="J87" s="18"/>
      <c r="K87" s="18"/>
      <c r="L87" s="18"/>
      <c r="M87" s="18"/>
      <c r="N87" s="18"/>
      <c r="O87" s="18"/>
    </row>
    <row r="88" spans="1:15" ht="13.75" thickBot="1" x14ac:dyDescent="0.7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1:15" x14ac:dyDescent="0.6">
      <c r="A89" s="20"/>
      <c r="B89" s="17"/>
      <c r="C89" s="18"/>
      <c r="D89" s="18"/>
      <c r="E89" s="17"/>
      <c r="F89" s="18"/>
      <c r="G89" s="18"/>
      <c r="H89" s="18"/>
      <c r="I89" s="18"/>
      <c r="J89" s="18"/>
      <c r="K89" s="18"/>
      <c r="L89" s="18"/>
      <c r="M89" s="18"/>
      <c r="N89" s="18"/>
      <c r="O89" s="18"/>
    </row>
    <row r="90" spans="1:15" ht="13.75" thickBot="1" x14ac:dyDescent="0.75">
      <c r="A90" s="23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1:15" x14ac:dyDescent="0.6">
      <c r="A91" s="20"/>
      <c r="L91" s="18"/>
      <c r="M91" s="18"/>
      <c r="N91" s="18"/>
      <c r="O91" s="18"/>
    </row>
    <row r="92" spans="1:15" ht="13.75" thickBot="1" x14ac:dyDescent="0.75">
      <c r="A92" s="20"/>
      <c r="L92" s="20"/>
      <c r="M92" s="20"/>
      <c r="N92" s="20"/>
      <c r="O92" s="20"/>
    </row>
    <row r="93" spans="1:15" x14ac:dyDescent="0.6">
      <c r="A93" s="20"/>
      <c r="L93" s="18"/>
      <c r="M93" s="18"/>
      <c r="N93" s="18"/>
      <c r="O93" s="18"/>
    </row>
    <row r="94" spans="1:15" ht="13.75" thickBot="1" x14ac:dyDescent="0.75">
      <c r="A94" s="23"/>
      <c r="L94" s="20"/>
      <c r="M94" s="20"/>
      <c r="N94" s="20"/>
      <c r="O94" s="20"/>
    </row>
    <row r="95" spans="1:15" x14ac:dyDescent="0.6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</row>
    <row r="96" spans="1:15" ht="13.75" thickBot="1" x14ac:dyDescent="0.75">
      <c r="A96" s="14"/>
    </row>
    <row r="97" spans="1:13" x14ac:dyDescent="0.6">
      <c r="A97" s="14"/>
      <c r="B97" s="26"/>
      <c r="C97" s="27"/>
      <c r="D97" s="28"/>
      <c r="E97" s="29"/>
      <c r="F97" s="27"/>
      <c r="G97" s="28"/>
    </row>
    <row r="98" spans="1:13" x14ac:dyDescent="0.6">
      <c r="A98" s="14"/>
      <c r="B98" s="20"/>
      <c r="C98" s="21"/>
      <c r="D98" s="22"/>
      <c r="E98" s="20"/>
      <c r="F98" s="21"/>
      <c r="G98" s="22"/>
    </row>
    <row r="99" spans="1:13" x14ac:dyDescent="0.6">
      <c r="A99" s="14"/>
      <c r="B99" s="20"/>
      <c r="C99" s="21"/>
      <c r="D99" s="22"/>
      <c r="E99" s="20"/>
      <c r="F99" s="21"/>
      <c r="G99" s="22"/>
    </row>
    <row r="100" spans="1:13" ht="13.75" thickBot="1" x14ac:dyDescent="0.75">
      <c r="A100" s="14"/>
      <c r="B100" s="20"/>
      <c r="C100" s="21"/>
      <c r="D100" s="54"/>
      <c r="E100" s="23"/>
      <c r="F100" s="24"/>
      <c r="G100" s="25"/>
    </row>
    <row r="101" spans="1:13" x14ac:dyDescent="0.6">
      <c r="A101" s="14"/>
      <c r="B101" s="20"/>
      <c r="C101" s="21"/>
      <c r="D101" s="54"/>
      <c r="E101" s="14"/>
      <c r="F101" s="21"/>
      <c r="G101" s="21"/>
    </row>
    <row r="102" spans="1:13" ht="13.75" thickBot="1" x14ac:dyDescent="0.75">
      <c r="A102" s="14"/>
      <c r="B102" s="23"/>
      <c r="C102" s="24"/>
      <c r="D102" s="54"/>
      <c r="E102" s="14"/>
      <c r="F102" s="31"/>
      <c r="G102" s="21"/>
    </row>
    <row r="103" spans="1:13" x14ac:dyDescent="0.6">
      <c r="B103" s="20"/>
      <c r="C103" s="14"/>
      <c r="D103" s="54"/>
    </row>
    <row r="107" spans="1:13" ht="13.75" thickBot="1" x14ac:dyDescent="0.75"/>
    <row r="108" spans="1:13" x14ac:dyDescent="0.6">
      <c r="H108" s="29"/>
      <c r="I108" s="27"/>
      <c r="J108" s="28"/>
      <c r="K108" s="30"/>
      <c r="L108" s="27"/>
      <c r="M108" s="27"/>
    </row>
    <row r="109" spans="1:13" x14ac:dyDescent="0.6">
      <c r="H109" s="20"/>
      <c r="I109" s="21"/>
      <c r="J109" s="22"/>
      <c r="K109" s="20"/>
      <c r="L109" s="21"/>
      <c r="M109" s="21"/>
    </row>
    <row r="110" spans="1:13" x14ac:dyDescent="0.6">
      <c r="H110" s="20"/>
      <c r="I110" s="21"/>
      <c r="J110" s="22"/>
      <c r="K110" s="20"/>
      <c r="L110" s="21"/>
      <c r="M110" s="21"/>
    </row>
    <row r="111" spans="1:13" ht="13.75" thickBot="1" x14ac:dyDescent="0.75">
      <c r="H111" s="23"/>
      <c r="I111" s="24"/>
      <c r="J111" s="25"/>
      <c r="K111" s="23"/>
      <c r="L111" s="24"/>
      <c r="M111" s="24"/>
    </row>
    <row r="112" spans="1:13" x14ac:dyDescent="0.6">
      <c r="H112" s="14"/>
      <c r="I112" s="14"/>
      <c r="J112" s="14"/>
      <c r="K112" s="14"/>
      <c r="L112" s="14"/>
      <c r="M112" s="14"/>
    </row>
    <row r="113" spans="1:20" x14ac:dyDescent="0.6">
      <c r="A113" s="32"/>
      <c r="H113" s="14"/>
      <c r="I113" s="14"/>
      <c r="J113" s="14"/>
      <c r="K113" s="14"/>
      <c r="L113" s="14"/>
      <c r="M113" s="14"/>
    </row>
    <row r="114" spans="1:20" ht="13.75" thickBot="1" x14ac:dyDescent="0.75">
      <c r="A114" s="14" t="s">
        <v>98</v>
      </c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</row>
    <row r="115" spans="1:20" ht="13.75" thickBot="1" x14ac:dyDescent="0.75">
      <c r="A115" s="14"/>
      <c r="B115" s="15">
        <v>1</v>
      </c>
      <c r="C115" s="16">
        <f t="shared" ref="C115:K115" si="2">B115+1</f>
        <v>2</v>
      </c>
      <c r="D115" s="15">
        <f t="shared" si="2"/>
        <v>3</v>
      </c>
      <c r="E115" s="16">
        <f t="shared" si="2"/>
        <v>4</v>
      </c>
      <c r="F115" s="15">
        <f t="shared" si="2"/>
        <v>5</v>
      </c>
      <c r="G115" s="16">
        <f t="shared" si="2"/>
        <v>6</v>
      </c>
      <c r="H115" s="15">
        <f t="shared" si="2"/>
        <v>7</v>
      </c>
      <c r="I115" s="16">
        <f t="shared" si="2"/>
        <v>8</v>
      </c>
      <c r="J115" s="15">
        <f t="shared" si="2"/>
        <v>9</v>
      </c>
      <c r="K115" s="16">
        <f t="shared" si="2"/>
        <v>10</v>
      </c>
      <c r="L115" s="14">
        <v>11</v>
      </c>
      <c r="M115" s="15">
        <v>12</v>
      </c>
      <c r="N115" s="16">
        <v>13</v>
      </c>
      <c r="O115" s="15">
        <v>14</v>
      </c>
    </row>
    <row r="116" spans="1:20" x14ac:dyDescent="0.6">
      <c r="A116" s="17" t="s">
        <v>13</v>
      </c>
      <c r="B116" s="17" t="s">
        <v>109</v>
      </c>
      <c r="C116" s="18" t="s">
        <v>110</v>
      </c>
      <c r="D116" s="18" t="s">
        <v>111</v>
      </c>
      <c r="E116" s="17" t="s">
        <v>112</v>
      </c>
      <c r="F116" s="18" t="s">
        <v>113</v>
      </c>
      <c r="G116" s="18" t="s">
        <v>114</v>
      </c>
      <c r="H116" s="18" t="s">
        <v>115</v>
      </c>
      <c r="I116" s="18" t="s">
        <v>116</v>
      </c>
      <c r="J116" s="18" t="s">
        <v>117</v>
      </c>
      <c r="K116" s="18" t="s">
        <v>118</v>
      </c>
      <c r="L116" s="18" t="s">
        <v>156</v>
      </c>
      <c r="M116" s="18" t="s">
        <v>123</v>
      </c>
      <c r="N116" s="18" t="s">
        <v>124</v>
      </c>
      <c r="O116" s="18" t="s">
        <v>155</v>
      </c>
      <c r="P116" s="17" t="s">
        <v>109</v>
      </c>
      <c r="Q116" s="18" t="s">
        <v>110</v>
      </c>
      <c r="R116" s="18" t="s">
        <v>111</v>
      </c>
      <c r="S116" s="17" t="s">
        <v>112</v>
      </c>
      <c r="T116" s="18" t="s">
        <v>113</v>
      </c>
    </row>
    <row r="117" spans="1:20" ht="13.75" thickBot="1" x14ac:dyDescent="0.75">
      <c r="A117" s="20"/>
      <c r="B117" s="20" t="s">
        <v>154</v>
      </c>
      <c r="C117" s="20" t="s">
        <v>154</v>
      </c>
      <c r="D117" s="20" t="s">
        <v>154</v>
      </c>
      <c r="E117" s="20" t="s">
        <v>154</v>
      </c>
      <c r="F117" s="20" t="s">
        <v>154</v>
      </c>
      <c r="G117" s="20" t="s">
        <v>154</v>
      </c>
      <c r="H117" s="20" t="s">
        <v>154</v>
      </c>
      <c r="I117" s="20" t="s">
        <v>154</v>
      </c>
      <c r="J117" s="20" t="s">
        <v>154</v>
      </c>
      <c r="K117" s="20" t="s">
        <v>154</v>
      </c>
      <c r="L117" s="20" t="s">
        <v>154</v>
      </c>
      <c r="M117" s="20" t="s">
        <v>154</v>
      </c>
      <c r="N117" s="20" t="s">
        <v>154</v>
      </c>
      <c r="O117" s="21" t="s">
        <v>154</v>
      </c>
      <c r="P117" s="20" t="s">
        <v>121</v>
      </c>
      <c r="Q117" s="20" t="s">
        <v>121</v>
      </c>
      <c r="R117" s="20" t="s">
        <v>121</v>
      </c>
      <c r="S117" s="20" t="s">
        <v>121</v>
      </c>
      <c r="T117" s="20" t="s">
        <v>121</v>
      </c>
    </row>
    <row r="118" spans="1:20" x14ac:dyDescent="0.6">
      <c r="A118" s="20" t="s">
        <v>14</v>
      </c>
      <c r="B118" s="17" t="s">
        <v>109</v>
      </c>
      <c r="C118" s="18" t="s">
        <v>110</v>
      </c>
      <c r="D118" s="18" t="s">
        <v>111</v>
      </c>
      <c r="E118" s="17" t="s">
        <v>112</v>
      </c>
      <c r="F118" s="18" t="s">
        <v>113</v>
      </c>
      <c r="G118" s="18" t="s">
        <v>114</v>
      </c>
      <c r="H118" s="18" t="s">
        <v>115</v>
      </c>
      <c r="I118" s="18" t="s">
        <v>116</v>
      </c>
      <c r="J118" s="18" t="s">
        <v>117</v>
      </c>
      <c r="K118" s="18" t="s">
        <v>139</v>
      </c>
      <c r="L118" s="18" t="s">
        <v>156</v>
      </c>
      <c r="M118" s="18" t="s">
        <v>123</v>
      </c>
      <c r="N118" s="18" t="s">
        <v>124</v>
      </c>
      <c r="O118" s="18" t="s">
        <v>155</v>
      </c>
      <c r="P118" s="17" t="s">
        <v>109</v>
      </c>
      <c r="Q118" s="18" t="s">
        <v>110</v>
      </c>
      <c r="R118" s="18" t="s">
        <v>111</v>
      </c>
      <c r="S118" s="17" t="s">
        <v>112</v>
      </c>
      <c r="T118" s="18" t="s">
        <v>113</v>
      </c>
    </row>
    <row r="119" spans="1:20" ht="13.75" thickBot="1" x14ac:dyDescent="0.75">
      <c r="A119" s="20"/>
      <c r="B119" s="20" t="s">
        <v>154</v>
      </c>
      <c r="C119" s="20" t="s">
        <v>154</v>
      </c>
      <c r="D119" s="20" t="s">
        <v>154</v>
      </c>
      <c r="E119" s="20" t="s">
        <v>154</v>
      </c>
      <c r="F119" s="20" t="s">
        <v>154</v>
      </c>
      <c r="G119" s="20" t="s">
        <v>154</v>
      </c>
      <c r="H119" s="20" t="s">
        <v>154</v>
      </c>
      <c r="I119" s="20" t="s">
        <v>154</v>
      </c>
      <c r="J119" s="20" t="s">
        <v>154</v>
      </c>
      <c r="K119" s="20" t="s">
        <v>154</v>
      </c>
      <c r="L119" s="20" t="s">
        <v>154</v>
      </c>
      <c r="M119" s="20" t="s">
        <v>154</v>
      </c>
      <c r="N119" s="20" t="s">
        <v>154</v>
      </c>
      <c r="O119" s="21" t="s">
        <v>154</v>
      </c>
      <c r="P119" s="20" t="s">
        <v>121</v>
      </c>
      <c r="Q119" s="20" t="s">
        <v>121</v>
      </c>
      <c r="R119" s="20" t="s">
        <v>121</v>
      </c>
      <c r="S119" s="20" t="s">
        <v>121</v>
      </c>
      <c r="T119" s="20" t="s">
        <v>121</v>
      </c>
    </row>
    <row r="120" spans="1:20" x14ac:dyDescent="0.6">
      <c r="A120" s="17" t="s">
        <v>33</v>
      </c>
      <c r="B120" s="17" t="s">
        <v>109</v>
      </c>
      <c r="C120" s="18" t="s">
        <v>110</v>
      </c>
      <c r="D120" s="18" t="s">
        <v>111</v>
      </c>
      <c r="E120" s="17" t="s">
        <v>112</v>
      </c>
      <c r="F120" s="18" t="s">
        <v>113</v>
      </c>
      <c r="G120" s="18" t="s">
        <v>114</v>
      </c>
      <c r="H120" s="18" t="s">
        <v>115</v>
      </c>
      <c r="I120" s="18" t="s">
        <v>116</v>
      </c>
      <c r="J120" s="18" t="s">
        <v>117</v>
      </c>
      <c r="K120" s="18" t="s">
        <v>139</v>
      </c>
      <c r="L120" s="18" t="s">
        <v>156</v>
      </c>
      <c r="M120" s="18" t="s">
        <v>123</v>
      </c>
      <c r="N120" s="18" t="s">
        <v>124</v>
      </c>
      <c r="O120" s="18" t="s">
        <v>155</v>
      </c>
      <c r="P120" s="18" t="s">
        <v>114</v>
      </c>
      <c r="Q120" s="18" t="s">
        <v>115</v>
      </c>
      <c r="R120" s="18" t="s">
        <v>116</v>
      </c>
      <c r="S120" s="18" t="s">
        <v>117</v>
      </c>
      <c r="T120" s="18" t="s">
        <v>139</v>
      </c>
    </row>
    <row r="121" spans="1:20" ht="13.75" thickBot="1" x14ac:dyDescent="0.75">
      <c r="A121" s="20"/>
      <c r="B121" s="20" t="s">
        <v>126</v>
      </c>
      <c r="C121" s="20" t="s">
        <v>126</v>
      </c>
      <c r="D121" s="20" t="s">
        <v>126</v>
      </c>
      <c r="E121" s="20" t="s">
        <v>126</v>
      </c>
      <c r="F121" s="20" t="s">
        <v>126</v>
      </c>
      <c r="G121" s="20" t="s">
        <v>126</v>
      </c>
      <c r="H121" s="20" t="s">
        <v>126</v>
      </c>
      <c r="I121" s="20" t="s">
        <v>126</v>
      </c>
      <c r="J121" s="20" t="s">
        <v>126</v>
      </c>
      <c r="K121" s="20" t="s">
        <v>126</v>
      </c>
      <c r="L121" s="20" t="s">
        <v>126</v>
      </c>
      <c r="M121" s="20" t="s">
        <v>126</v>
      </c>
      <c r="N121" s="20" t="s">
        <v>126</v>
      </c>
      <c r="O121" s="20" t="s">
        <v>126</v>
      </c>
      <c r="P121" s="20" t="s">
        <v>121</v>
      </c>
      <c r="Q121" s="20" t="s">
        <v>121</v>
      </c>
      <c r="R121" s="20" t="s">
        <v>121</v>
      </c>
      <c r="S121" s="20" t="s">
        <v>121</v>
      </c>
      <c r="T121" s="20" t="s">
        <v>121</v>
      </c>
    </row>
    <row r="122" spans="1:20" x14ac:dyDescent="0.6">
      <c r="A122" s="20" t="s">
        <v>34</v>
      </c>
      <c r="B122" s="17" t="s">
        <v>109</v>
      </c>
      <c r="C122" s="18" t="s">
        <v>110</v>
      </c>
      <c r="D122" s="18" t="s">
        <v>111</v>
      </c>
      <c r="E122" s="17" t="s">
        <v>112</v>
      </c>
      <c r="F122" s="18" t="s">
        <v>113</v>
      </c>
      <c r="G122" s="18" t="s">
        <v>114</v>
      </c>
      <c r="H122" s="18" t="s">
        <v>115</v>
      </c>
      <c r="I122" s="18" t="s">
        <v>116</v>
      </c>
      <c r="J122" s="18" t="s">
        <v>117</v>
      </c>
      <c r="K122" s="18" t="s">
        <v>139</v>
      </c>
      <c r="L122" s="18" t="s">
        <v>156</v>
      </c>
      <c r="M122" s="18" t="s">
        <v>123</v>
      </c>
      <c r="N122" s="18" t="s">
        <v>124</v>
      </c>
      <c r="O122" s="18" t="s">
        <v>155</v>
      </c>
      <c r="P122" s="18" t="s">
        <v>114</v>
      </c>
      <c r="Q122" s="18" t="s">
        <v>115</v>
      </c>
      <c r="R122" s="18" t="s">
        <v>116</v>
      </c>
      <c r="S122" s="18" t="s">
        <v>117</v>
      </c>
      <c r="T122" s="18" t="s">
        <v>139</v>
      </c>
    </row>
    <row r="123" spans="1:20" ht="13.75" thickBot="1" x14ac:dyDescent="0.75">
      <c r="A123" s="20"/>
      <c r="B123" s="20" t="s">
        <v>126</v>
      </c>
      <c r="C123" s="20" t="s">
        <v>126</v>
      </c>
      <c r="D123" s="20" t="s">
        <v>126</v>
      </c>
      <c r="E123" s="20" t="s">
        <v>126</v>
      </c>
      <c r="F123" s="20" t="s">
        <v>126</v>
      </c>
      <c r="G123" s="20" t="s">
        <v>126</v>
      </c>
      <c r="H123" s="20" t="s">
        <v>126</v>
      </c>
      <c r="I123" s="20" t="s">
        <v>126</v>
      </c>
      <c r="J123" s="20" t="s">
        <v>126</v>
      </c>
      <c r="K123" s="20" t="s">
        <v>126</v>
      </c>
      <c r="L123" s="20" t="s">
        <v>126</v>
      </c>
      <c r="M123" s="20" t="s">
        <v>126</v>
      </c>
      <c r="N123" s="20" t="s">
        <v>126</v>
      </c>
      <c r="O123" s="20" t="s">
        <v>126</v>
      </c>
      <c r="P123" s="20" t="s">
        <v>121</v>
      </c>
      <c r="Q123" s="20" t="s">
        <v>121</v>
      </c>
      <c r="R123" s="20" t="s">
        <v>121</v>
      </c>
      <c r="S123" s="20" t="s">
        <v>121</v>
      </c>
      <c r="T123" s="20" t="s">
        <v>121</v>
      </c>
    </row>
    <row r="124" spans="1:20" x14ac:dyDescent="0.6">
      <c r="A124" s="17" t="s">
        <v>35</v>
      </c>
      <c r="B124" s="17" t="s">
        <v>109</v>
      </c>
      <c r="C124" s="18" t="s">
        <v>110</v>
      </c>
      <c r="D124" s="18" t="s">
        <v>111</v>
      </c>
      <c r="E124" s="17" t="s">
        <v>112</v>
      </c>
      <c r="F124" s="18" t="s">
        <v>113</v>
      </c>
      <c r="G124" s="18" t="s">
        <v>114</v>
      </c>
      <c r="H124" s="18" t="s">
        <v>115</v>
      </c>
      <c r="I124" s="18" t="s">
        <v>116</v>
      </c>
      <c r="J124" s="18" t="s">
        <v>117</v>
      </c>
      <c r="K124" s="18" t="s">
        <v>139</v>
      </c>
      <c r="L124" s="18" t="s">
        <v>156</v>
      </c>
      <c r="M124" s="18" t="s">
        <v>123</v>
      </c>
      <c r="N124" s="18" t="s">
        <v>124</v>
      </c>
      <c r="O124" s="18" t="s">
        <v>155</v>
      </c>
      <c r="P124" s="18" t="s">
        <v>156</v>
      </c>
      <c r="Q124" s="18" t="s">
        <v>123</v>
      </c>
      <c r="R124" s="18" t="s">
        <v>124</v>
      </c>
      <c r="S124" s="18" t="s">
        <v>155</v>
      </c>
    </row>
    <row r="125" spans="1:20" ht="13.75" thickBot="1" x14ac:dyDescent="0.75">
      <c r="A125" s="20"/>
      <c r="B125" s="20" t="s">
        <v>127</v>
      </c>
      <c r="C125" s="20" t="s">
        <v>127</v>
      </c>
      <c r="D125" s="20" t="s">
        <v>127</v>
      </c>
      <c r="E125" s="20" t="s">
        <v>127</v>
      </c>
      <c r="F125" s="20" t="s">
        <v>127</v>
      </c>
      <c r="G125" s="20" t="s">
        <v>127</v>
      </c>
      <c r="H125" s="20" t="s">
        <v>127</v>
      </c>
      <c r="I125" s="20" t="s">
        <v>127</v>
      </c>
      <c r="J125" s="20" t="s">
        <v>127</v>
      </c>
      <c r="K125" s="20" t="s">
        <v>127</v>
      </c>
      <c r="L125" s="20" t="s">
        <v>127</v>
      </c>
      <c r="M125" s="20" t="s">
        <v>127</v>
      </c>
      <c r="N125" s="20" t="s">
        <v>127</v>
      </c>
      <c r="O125" s="20" t="s">
        <v>127</v>
      </c>
      <c r="P125" s="20" t="s">
        <v>121</v>
      </c>
      <c r="Q125" s="20" t="s">
        <v>121</v>
      </c>
      <c r="R125" s="20" t="s">
        <v>121</v>
      </c>
      <c r="S125" s="20" t="s">
        <v>121</v>
      </c>
    </row>
    <row r="126" spans="1:20" x14ac:dyDescent="0.6">
      <c r="A126" s="20" t="s">
        <v>36</v>
      </c>
      <c r="B126" s="17" t="s">
        <v>109</v>
      </c>
      <c r="C126" s="18" t="s">
        <v>110</v>
      </c>
      <c r="D126" s="18" t="s">
        <v>111</v>
      </c>
      <c r="E126" s="17" t="s">
        <v>112</v>
      </c>
      <c r="F126" s="18" t="s">
        <v>113</v>
      </c>
      <c r="G126" s="18" t="s">
        <v>114</v>
      </c>
      <c r="H126" s="18" t="s">
        <v>115</v>
      </c>
      <c r="I126" s="18" t="s">
        <v>116</v>
      </c>
      <c r="J126" s="18" t="s">
        <v>117</v>
      </c>
      <c r="K126" s="18" t="s">
        <v>139</v>
      </c>
      <c r="L126" s="18" t="s">
        <v>156</v>
      </c>
      <c r="M126" s="18" t="s">
        <v>123</v>
      </c>
      <c r="N126" s="18" t="s">
        <v>124</v>
      </c>
      <c r="O126" s="18" t="s">
        <v>155</v>
      </c>
      <c r="P126" s="18" t="s">
        <v>156</v>
      </c>
      <c r="Q126" s="18" t="s">
        <v>123</v>
      </c>
      <c r="R126" s="18" t="s">
        <v>124</v>
      </c>
      <c r="S126" s="18" t="s">
        <v>155</v>
      </c>
    </row>
    <row r="127" spans="1:20" ht="13.75" thickBot="1" x14ac:dyDescent="0.75">
      <c r="A127" s="23"/>
      <c r="B127" s="20" t="s">
        <v>127</v>
      </c>
      <c r="C127" s="20" t="s">
        <v>127</v>
      </c>
      <c r="D127" s="20" t="s">
        <v>127</v>
      </c>
      <c r="E127" s="20" t="s">
        <v>127</v>
      </c>
      <c r="F127" s="20" t="s">
        <v>127</v>
      </c>
      <c r="G127" s="20" t="s">
        <v>127</v>
      </c>
      <c r="H127" s="20" t="s">
        <v>127</v>
      </c>
      <c r="I127" s="20" t="s">
        <v>127</v>
      </c>
      <c r="J127" s="20" t="s">
        <v>127</v>
      </c>
      <c r="K127" s="20" t="s">
        <v>127</v>
      </c>
      <c r="L127" s="20" t="s">
        <v>127</v>
      </c>
      <c r="M127" s="20" t="s">
        <v>127</v>
      </c>
      <c r="N127" s="20" t="s">
        <v>127</v>
      </c>
      <c r="O127" s="20" t="s">
        <v>127</v>
      </c>
      <c r="P127" s="20" t="s">
        <v>121</v>
      </c>
      <c r="Q127" s="20" t="s">
        <v>121</v>
      </c>
      <c r="R127" s="20" t="s">
        <v>121</v>
      </c>
      <c r="S127" s="20" t="s">
        <v>121</v>
      </c>
    </row>
    <row r="128" spans="1:20" x14ac:dyDescent="0.6">
      <c r="A128" s="20" t="s">
        <v>37</v>
      </c>
      <c r="P128" s="17" t="s">
        <v>109</v>
      </c>
      <c r="Q128" s="18" t="s">
        <v>110</v>
      </c>
      <c r="R128" s="18" t="s">
        <v>111</v>
      </c>
      <c r="S128" s="17" t="s">
        <v>112</v>
      </c>
      <c r="T128" s="18" t="s">
        <v>113</v>
      </c>
    </row>
    <row r="129" spans="1:20" ht="13.75" thickBot="1" x14ac:dyDescent="0.75">
      <c r="A129" s="20"/>
      <c r="P129" s="20" t="s">
        <v>128</v>
      </c>
      <c r="Q129" s="20" t="s">
        <v>128</v>
      </c>
      <c r="R129" s="20" t="s">
        <v>128</v>
      </c>
      <c r="S129" s="20" t="s">
        <v>128</v>
      </c>
      <c r="T129" s="20" t="s">
        <v>128</v>
      </c>
    </row>
    <row r="130" spans="1:20" x14ac:dyDescent="0.6">
      <c r="A130" s="20" t="s">
        <v>38</v>
      </c>
      <c r="P130" s="17" t="s">
        <v>109</v>
      </c>
      <c r="Q130" s="18" t="s">
        <v>110</v>
      </c>
      <c r="R130" s="18" t="s">
        <v>111</v>
      </c>
      <c r="S130" s="17" t="s">
        <v>112</v>
      </c>
      <c r="T130" s="18" t="s">
        <v>113</v>
      </c>
    </row>
    <row r="131" spans="1:20" ht="13.75" thickBot="1" x14ac:dyDescent="0.75">
      <c r="A131" s="23"/>
      <c r="P131" s="20" t="s">
        <v>128</v>
      </c>
      <c r="Q131" s="20" t="s">
        <v>128</v>
      </c>
      <c r="R131" s="20" t="s">
        <v>128</v>
      </c>
      <c r="S131" s="20" t="s">
        <v>128</v>
      </c>
      <c r="T131" s="20" t="s">
        <v>128</v>
      </c>
    </row>
    <row r="132" spans="1:20" x14ac:dyDescent="0.6">
      <c r="A132" s="14"/>
      <c r="B132" s="17" t="s">
        <v>109</v>
      </c>
      <c r="C132" s="18" t="s">
        <v>110</v>
      </c>
      <c r="D132" s="18" t="s">
        <v>111</v>
      </c>
      <c r="E132" s="17" t="s">
        <v>112</v>
      </c>
      <c r="F132" s="18" t="s">
        <v>113</v>
      </c>
      <c r="G132" s="18" t="s">
        <v>114</v>
      </c>
      <c r="H132" s="18" t="s">
        <v>115</v>
      </c>
      <c r="I132" s="18" t="s">
        <v>116</v>
      </c>
      <c r="J132" s="18" t="s">
        <v>117</v>
      </c>
      <c r="K132" s="18" t="s">
        <v>139</v>
      </c>
      <c r="L132" s="18" t="s">
        <v>156</v>
      </c>
      <c r="M132" s="18" t="s">
        <v>123</v>
      </c>
      <c r="N132" s="18" t="s">
        <v>124</v>
      </c>
      <c r="O132" s="18" t="s">
        <v>155</v>
      </c>
      <c r="P132" s="18" t="s">
        <v>114</v>
      </c>
      <c r="Q132" s="18" t="s">
        <v>115</v>
      </c>
      <c r="R132" s="18" t="s">
        <v>116</v>
      </c>
      <c r="S132" s="18" t="s">
        <v>117</v>
      </c>
      <c r="T132" s="18" t="s">
        <v>139</v>
      </c>
    </row>
    <row r="133" spans="1:20" ht="13.75" thickBot="1" x14ac:dyDescent="0.75">
      <c r="A133" s="14"/>
      <c r="B133" s="20" t="s">
        <v>47</v>
      </c>
      <c r="C133" s="21" t="s">
        <v>47</v>
      </c>
      <c r="D133" s="21" t="s">
        <v>47</v>
      </c>
      <c r="E133" s="20" t="s">
        <v>47</v>
      </c>
      <c r="F133" s="21" t="s">
        <v>47</v>
      </c>
      <c r="G133" s="21" t="s">
        <v>47</v>
      </c>
      <c r="H133" s="21" t="s">
        <v>47</v>
      </c>
      <c r="I133" s="21" t="s">
        <v>47</v>
      </c>
      <c r="J133" s="21" t="s">
        <v>47</v>
      </c>
      <c r="K133" s="21" t="s">
        <v>47</v>
      </c>
      <c r="L133" s="21" t="s">
        <v>47</v>
      </c>
      <c r="M133" s="20" t="s">
        <v>47</v>
      </c>
      <c r="N133" s="21" t="s">
        <v>47</v>
      </c>
      <c r="O133" s="21" t="s">
        <v>47</v>
      </c>
      <c r="P133" s="20" t="s">
        <v>128</v>
      </c>
      <c r="Q133" s="20" t="s">
        <v>128</v>
      </c>
      <c r="R133" s="20" t="s">
        <v>128</v>
      </c>
      <c r="S133" s="20" t="s">
        <v>128</v>
      </c>
      <c r="T133" s="20" t="s">
        <v>128</v>
      </c>
    </row>
    <row r="134" spans="1:20" x14ac:dyDescent="0.6">
      <c r="A134" s="14"/>
      <c r="B134" s="17" t="s">
        <v>109</v>
      </c>
      <c r="C134" s="18" t="s">
        <v>110</v>
      </c>
      <c r="D134" s="18" t="s">
        <v>111</v>
      </c>
      <c r="E134" s="17" t="s">
        <v>112</v>
      </c>
      <c r="F134" s="18" t="s">
        <v>113</v>
      </c>
      <c r="G134" s="18" t="s">
        <v>114</v>
      </c>
      <c r="H134" s="18" t="s">
        <v>115</v>
      </c>
      <c r="I134" s="18" t="s">
        <v>116</v>
      </c>
      <c r="J134" s="18" t="s">
        <v>117</v>
      </c>
      <c r="K134" s="18" t="s">
        <v>139</v>
      </c>
      <c r="L134" s="18" t="s">
        <v>156</v>
      </c>
      <c r="M134" s="18" t="s">
        <v>123</v>
      </c>
      <c r="N134" s="18" t="s">
        <v>124</v>
      </c>
      <c r="O134" s="18" t="s">
        <v>155</v>
      </c>
      <c r="P134" s="18" t="s">
        <v>114</v>
      </c>
      <c r="Q134" s="18" t="s">
        <v>115</v>
      </c>
      <c r="R134" s="18" t="s">
        <v>116</v>
      </c>
      <c r="S134" s="18" t="s">
        <v>117</v>
      </c>
      <c r="T134" s="18" t="s">
        <v>139</v>
      </c>
    </row>
    <row r="135" spans="1:20" ht="13.75" thickBot="1" x14ac:dyDescent="0.75">
      <c r="A135" s="14"/>
      <c r="B135" s="20" t="s">
        <v>47</v>
      </c>
      <c r="C135" s="21" t="s">
        <v>47</v>
      </c>
      <c r="D135" s="21" t="s">
        <v>47</v>
      </c>
      <c r="E135" s="20" t="s">
        <v>47</v>
      </c>
      <c r="F135" s="21" t="s">
        <v>47</v>
      </c>
      <c r="G135" s="21" t="s">
        <v>47</v>
      </c>
      <c r="H135" s="21" t="s">
        <v>47</v>
      </c>
      <c r="I135" s="21" t="s">
        <v>47</v>
      </c>
      <c r="J135" s="21" t="s">
        <v>47</v>
      </c>
      <c r="K135" s="21" t="s">
        <v>47</v>
      </c>
      <c r="L135" s="21" t="s">
        <v>47</v>
      </c>
      <c r="M135" s="20" t="s">
        <v>47</v>
      </c>
      <c r="N135" s="21" t="s">
        <v>47</v>
      </c>
      <c r="O135" s="21" t="s">
        <v>47</v>
      </c>
      <c r="P135" s="20" t="s">
        <v>128</v>
      </c>
      <c r="Q135" s="20" t="s">
        <v>128</v>
      </c>
      <c r="R135" s="20" t="s">
        <v>128</v>
      </c>
      <c r="S135" s="20" t="s">
        <v>128</v>
      </c>
      <c r="T135" s="20" t="s">
        <v>128</v>
      </c>
    </row>
    <row r="136" spans="1:20" x14ac:dyDescent="0.6">
      <c r="A136" s="14"/>
      <c r="B136" s="17" t="s">
        <v>109</v>
      </c>
      <c r="C136" s="18" t="s">
        <v>110</v>
      </c>
      <c r="D136" s="18" t="s">
        <v>111</v>
      </c>
      <c r="E136" s="17" t="s">
        <v>112</v>
      </c>
      <c r="F136" s="18" t="s">
        <v>113</v>
      </c>
      <c r="G136" s="18" t="s">
        <v>114</v>
      </c>
      <c r="H136" s="18" t="s">
        <v>115</v>
      </c>
      <c r="I136" s="18" t="s">
        <v>116</v>
      </c>
      <c r="J136" s="18" t="s">
        <v>117</v>
      </c>
      <c r="K136" s="18" t="s">
        <v>139</v>
      </c>
      <c r="L136" s="18" t="s">
        <v>156</v>
      </c>
      <c r="M136" s="18" t="s">
        <v>123</v>
      </c>
      <c r="N136" s="18" t="s">
        <v>124</v>
      </c>
      <c r="O136" s="18" t="s">
        <v>155</v>
      </c>
      <c r="P136" s="18" t="s">
        <v>156</v>
      </c>
      <c r="Q136" s="18" t="s">
        <v>123</v>
      </c>
      <c r="R136" s="18" t="s">
        <v>124</v>
      </c>
      <c r="S136" s="18" t="s">
        <v>155</v>
      </c>
    </row>
    <row r="137" spans="1:20" ht="13.75" thickBot="1" x14ac:dyDescent="0.75">
      <c r="A137" s="14"/>
      <c r="B137" s="20" t="s">
        <v>153</v>
      </c>
      <c r="C137" s="20" t="s">
        <v>153</v>
      </c>
      <c r="D137" s="20" t="s">
        <v>153</v>
      </c>
      <c r="E137" s="20" t="s">
        <v>153</v>
      </c>
      <c r="F137" s="20" t="s">
        <v>153</v>
      </c>
      <c r="G137" s="20" t="s">
        <v>153</v>
      </c>
      <c r="H137" s="20" t="s">
        <v>153</v>
      </c>
      <c r="I137" s="20" t="s">
        <v>153</v>
      </c>
      <c r="J137" s="20" t="s">
        <v>153</v>
      </c>
      <c r="K137" s="20" t="s">
        <v>153</v>
      </c>
      <c r="L137" s="20" t="s">
        <v>153</v>
      </c>
      <c r="M137" s="20" t="s">
        <v>153</v>
      </c>
      <c r="N137" s="20" t="s">
        <v>153</v>
      </c>
      <c r="O137" s="20" t="s">
        <v>153</v>
      </c>
      <c r="P137" s="20" t="s">
        <v>128</v>
      </c>
      <c r="Q137" s="20" t="s">
        <v>128</v>
      </c>
      <c r="R137" s="20" t="s">
        <v>128</v>
      </c>
      <c r="S137" s="20" t="s">
        <v>128</v>
      </c>
    </row>
    <row r="138" spans="1:20" x14ac:dyDescent="0.6">
      <c r="A138" s="14"/>
      <c r="B138" s="17" t="s">
        <v>109</v>
      </c>
      <c r="C138" s="18" t="s">
        <v>110</v>
      </c>
      <c r="D138" s="18" t="s">
        <v>111</v>
      </c>
      <c r="E138" s="17" t="s">
        <v>112</v>
      </c>
      <c r="F138" s="18" t="s">
        <v>113</v>
      </c>
      <c r="G138" s="18" t="s">
        <v>114</v>
      </c>
      <c r="H138" s="18" t="s">
        <v>115</v>
      </c>
      <c r="I138" s="18" t="s">
        <v>116</v>
      </c>
      <c r="J138" s="18" t="s">
        <v>117</v>
      </c>
      <c r="K138" s="18" t="s">
        <v>139</v>
      </c>
      <c r="L138" s="18" t="s">
        <v>156</v>
      </c>
      <c r="M138" s="18" t="s">
        <v>123</v>
      </c>
      <c r="N138" s="18" t="s">
        <v>124</v>
      </c>
      <c r="O138" s="18" t="s">
        <v>155</v>
      </c>
      <c r="P138" s="18" t="s">
        <v>156</v>
      </c>
      <c r="Q138" s="18" t="s">
        <v>123</v>
      </c>
      <c r="R138" s="18" t="s">
        <v>124</v>
      </c>
      <c r="S138" s="18" t="s">
        <v>155</v>
      </c>
    </row>
    <row r="139" spans="1:20" x14ac:dyDescent="0.6">
      <c r="A139" s="14"/>
      <c r="B139" s="20" t="s">
        <v>153</v>
      </c>
      <c r="C139" s="20" t="s">
        <v>153</v>
      </c>
      <c r="D139" s="20" t="s">
        <v>153</v>
      </c>
      <c r="E139" s="20" t="s">
        <v>153</v>
      </c>
      <c r="F139" s="20" t="s">
        <v>153</v>
      </c>
      <c r="G139" s="20" t="s">
        <v>153</v>
      </c>
      <c r="H139" s="20" t="s">
        <v>153</v>
      </c>
      <c r="I139" s="20" t="s">
        <v>153</v>
      </c>
      <c r="J139" s="20" t="s">
        <v>153</v>
      </c>
      <c r="K139" s="20" t="s">
        <v>153</v>
      </c>
      <c r="L139" s="20" t="s">
        <v>153</v>
      </c>
      <c r="M139" s="20" t="s">
        <v>153</v>
      </c>
      <c r="N139" s="20" t="s">
        <v>153</v>
      </c>
      <c r="O139" s="20" t="s">
        <v>153</v>
      </c>
      <c r="P139" s="20" t="s">
        <v>128</v>
      </c>
      <c r="Q139" s="20" t="s">
        <v>128</v>
      </c>
      <c r="R139" s="20" t="s">
        <v>128</v>
      </c>
      <c r="S139" s="20" t="s">
        <v>128</v>
      </c>
    </row>
    <row r="141" spans="1:20" ht="13.75" thickBot="1" x14ac:dyDescent="0.75"/>
    <row r="142" spans="1:20" x14ac:dyDescent="0.6">
      <c r="B142" s="17" t="s">
        <v>109</v>
      </c>
      <c r="C142" s="18" t="s">
        <v>110</v>
      </c>
      <c r="D142" s="18" t="s">
        <v>111</v>
      </c>
      <c r="E142" s="17" t="s">
        <v>112</v>
      </c>
      <c r="F142" s="18" t="s">
        <v>113</v>
      </c>
      <c r="G142" s="18" t="s">
        <v>114</v>
      </c>
      <c r="H142" s="18" t="s">
        <v>115</v>
      </c>
      <c r="I142" s="18" t="s">
        <v>116</v>
      </c>
      <c r="J142" s="18" t="s">
        <v>117</v>
      </c>
      <c r="K142" s="18" t="s">
        <v>139</v>
      </c>
      <c r="L142" s="18" t="s">
        <v>156</v>
      </c>
      <c r="M142" s="18" t="s">
        <v>123</v>
      </c>
      <c r="N142" s="18" t="s">
        <v>124</v>
      </c>
      <c r="O142" s="18" t="s">
        <v>155</v>
      </c>
    </row>
    <row r="143" spans="1:20" ht="13.75" thickBot="1" x14ac:dyDescent="0.75">
      <c r="B143" s="20" t="s">
        <v>158</v>
      </c>
      <c r="C143" s="20" t="s">
        <v>158</v>
      </c>
      <c r="D143" s="20" t="s">
        <v>158</v>
      </c>
      <c r="E143" s="20" t="s">
        <v>158</v>
      </c>
      <c r="F143" s="20" t="s">
        <v>158</v>
      </c>
      <c r="G143" s="20" t="s">
        <v>158</v>
      </c>
      <c r="H143" s="20" t="s">
        <v>158</v>
      </c>
      <c r="I143" s="20" t="s">
        <v>158</v>
      </c>
      <c r="J143" s="20" t="s">
        <v>158</v>
      </c>
      <c r="K143" s="20" t="s">
        <v>158</v>
      </c>
      <c r="L143" s="20" t="s">
        <v>158</v>
      </c>
      <c r="M143" s="20" t="s">
        <v>158</v>
      </c>
      <c r="N143" s="20" t="s">
        <v>158</v>
      </c>
      <c r="O143" s="20" t="s">
        <v>158</v>
      </c>
    </row>
    <row r="144" spans="1:20" x14ac:dyDescent="0.6">
      <c r="B144" s="17" t="s">
        <v>109</v>
      </c>
      <c r="C144" s="18" t="s">
        <v>110</v>
      </c>
      <c r="D144" s="18" t="s">
        <v>111</v>
      </c>
      <c r="E144" s="17" t="s">
        <v>112</v>
      </c>
      <c r="F144" s="18" t="s">
        <v>113</v>
      </c>
      <c r="G144" s="18" t="s">
        <v>114</v>
      </c>
      <c r="H144" s="18" t="s">
        <v>115</v>
      </c>
      <c r="I144" s="18" t="s">
        <v>116</v>
      </c>
      <c r="J144" s="18" t="s">
        <v>117</v>
      </c>
      <c r="K144" s="18" t="s">
        <v>139</v>
      </c>
      <c r="L144" s="18" t="s">
        <v>156</v>
      </c>
      <c r="M144" s="18" t="s">
        <v>123</v>
      </c>
      <c r="N144" s="18" t="s">
        <v>124</v>
      </c>
      <c r="O144" s="18" t="s">
        <v>155</v>
      </c>
    </row>
    <row r="145" spans="1:15" ht="13.75" thickBot="1" x14ac:dyDescent="0.75">
      <c r="B145" s="20" t="s">
        <v>158</v>
      </c>
      <c r="C145" s="20" t="s">
        <v>158</v>
      </c>
      <c r="D145" s="20" t="s">
        <v>158</v>
      </c>
      <c r="E145" s="20" t="s">
        <v>158</v>
      </c>
      <c r="F145" s="20" t="s">
        <v>158</v>
      </c>
      <c r="G145" s="20" t="s">
        <v>158</v>
      </c>
      <c r="H145" s="20" t="s">
        <v>158</v>
      </c>
      <c r="I145" s="20" t="s">
        <v>158</v>
      </c>
      <c r="J145" s="20" t="s">
        <v>158</v>
      </c>
      <c r="K145" s="20" t="s">
        <v>158</v>
      </c>
      <c r="L145" s="20" t="s">
        <v>158</v>
      </c>
      <c r="M145" s="20" t="s">
        <v>158</v>
      </c>
      <c r="N145" s="20" t="s">
        <v>158</v>
      </c>
      <c r="O145" s="20" t="s">
        <v>158</v>
      </c>
    </row>
    <row r="146" spans="1:15" ht="13.75" thickBot="1" x14ac:dyDescent="0.75">
      <c r="A146" s="59">
        <v>43840</v>
      </c>
      <c r="L146" s="18"/>
      <c r="M146" s="18"/>
      <c r="N146" s="18"/>
      <c r="O146" s="18"/>
    </row>
    <row r="147" spans="1:15" ht="13.75" thickBot="1" x14ac:dyDescent="0.75">
      <c r="A147" s="14"/>
      <c r="B147" s="15">
        <v>1</v>
      </c>
      <c r="C147" s="16">
        <f t="shared" ref="C147:K147" si="3">B147+1</f>
        <v>2</v>
      </c>
      <c r="D147" s="15">
        <f t="shared" si="3"/>
        <v>3</v>
      </c>
      <c r="E147" s="16">
        <f t="shared" si="3"/>
        <v>4</v>
      </c>
      <c r="F147" s="15">
        <f t="shared" si="3"/>
        <v>5</v>
      </c>
      <c r="G147" s="16">
        <f t="shared" si="3"/>
        <v>6</v>
      </c>
      <c r="H147" s="15">
        <f t="shared" si="3"/>
        <v>7</v>
      </c>
      <c r="I147" s="16">
        <f t="shared" si="3"/>
        <v>8</v>
      </c>
      <c r="J147" s="15">
        <f t="shared" si="3"/>
        <v>9</v>
      </c>
      <c r="K147" s="16">
        <f t="shared" si="3"/>
        <v>10</v>
      </c>
    </row>
    <row r="148" spans="1:15" x14ac:dyDescent="0.6">
      <c r="A148" s="17" t="s">
        <v>13</v>
      </c>
      <c r="B148" s="17"/>
      <c r="C148" s="18"/>
      <c r="D148" s="18"/>
      <c r="E148" s="17"/>
      <c r="F148" s="18"/>
      <c r="G148" s="18"/>
      <c r="H148" s="18"/>
      <c r="I148" s="18"/>
      <c r="J148" s="18"/>
      <c r="K148" s="18"/>
    </row>
    <row r="149" spans="1:15" ht="13.75" thickBot="1" x14ac:dyDescent="0.7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</row>
    <row r="150" spans="1:15" x14ac:dyDescent="0.6">
      <c r="A150" s="20" t="s">
        <v>14</v>
      </c>
      <c r="B150" s="17"/>
      <c r="C150" s="18"/>
      <c r="D150" s="18"/>
      <c r="E150" s="17"/>
      <c r="F150" s="18"/>
      <c r="G150" s="18"/>
      <c r="H150" s="18"/>
      <c r="I150" s="18"/>
      <c r="J150" s="18"/>
      <c r="K150" s="18"/>
    </row>
    <row r="151" spans="1:15" ht="13.75" thickBot="1" x14ac:dyDescent="0.7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</row>
    <row r="152" spans="1:15" x14ac:dyDescent="0.6">
      <c r="A152" s="17" t="s">
        <v>33</v>
      </c>
      <c r="B152" s="17" t="s">
        <v>109</v>
      </c>
      <c r="C152" s="18" t="s">
        <v>110</v>
      </c>
      <c r="D152" s="18" t="s">
        <v>112</v>
      </c>
      <c r="E152" s="17" t="s">
        <v>115</v>
      </c>
      <c r="F152" s="18" t="s">
        <v>116</v>
      </c>
      <c r="G152" s="18" t="s">
        <v>118</v>
      </c>
      <c r="H152" s="18" t="s">
        <v>156</v>
      </c>
      <c r="I152" s="18" t="s">
        <v>120</v>
      </c>
      <c r="J152" s="18" t="s">
        <v>216</v>
      </c>
      <c r="K152" s="18" t="s">
        <v>217</v>
      </c>
    </row>
    <row r="153" spans="1:15" ht="13.75" thickBot="1" x14ac:dyDescent="0.75">
      <c r="A153" s="20"/>
      <c r="B153" s="20" t="s">
        <v>126</v>
      </c>
      <c r="C153" s="20" t="s">
        <v>126</v>
      </c>
      <c r="D153" s="20" t="s">
        <v>126</v>
      </c>
      <c r="E153" s="20" t="s">
        <v>126</v>
      </c>
      <c r="F153" s="20" t="s">
        <v>126</v>
      </c>
      <c r="G153" s="20" t="s">
        <v>126</v>
      </c>
      <c r="H153" s="20" t="s">
        <v>126</v>
      </c>
      <c r="I153" s="20" t="s">
        <v>126</v>
      </c>
      <c r="J153" s="20" t="s">
        <v>126</v>
      </c>
      <c r="K153" s="20" t="s">
        <v>126</v>
      </c>
    </row>
    <row r="154" spans="1:15" x14ac:dyDescent="0.6">
      <c r="A154" s="20" t="s">
        <v>34</v>
      </c>
      <c r="B154" s="17" t="s">
        <v>109</v>
      </c>
      <c r="C154" s="18" t="s">
        <v>110</v>
      </c>
      <c r="D154" s="18" t="s">
        <v>112</v>
      </c>
      <c r="E154" s="17" t="s">
        <v>115</v>
      </c>
      <c r="F154" s="18" t="s">
        <v>116</v>
      </c>
      <c r="G154" s="18" t="s">
        <v>118</v>
      </c>
      <c r="H154" s="18" t="s">
        <v>156</v>
      </c>
      <c r="I154" s="18" t="s">
        <v>120</v>
      </c>
      <c r="J154" s="18" t="s">
        <v>216</v>
      </c>
      <c r="K154" s="18" t="s">
        <v>217</v>
      </c>
    </row>
    <row r="155" spans="1:15" ht="13.75" thickBot="1" x14ac:dyDescent="0.75">
      <c r="A155" s="20"/>
      <c r="B155" s="20" t="s">
        <v>126</v>
      </c>
      <c r="C155" s="20" t="s">
        <v>126</v>
      </c>
      <c r="D155" s="20" t="s">
        <v>126</v>
      </c>
      <c r="E155" s="20" t="s">
        <v>126</v>
      </c>
      <c r="F155" s="20" t="s">
        <v>126</v>
      </c>
      <c r="G155" s="20" t="s">
        <v>126</v>
      </c>
      <c r="H155" s="20" t="s">
        <v>126</v>
      </c>
      <c r="I155" s="20" t="s">
        <v>126</v>
      </c>
      <c r="J155" s="20" t="s">
        <v>126</v>
      </c>
      <c r="K155" s="20" t="s">
        <v>126</v>
      </c>
    </row>
    <row r="156" spans="1:15" x14ac:dyDescent="0.6">
      <c r="A156" s="17" t="s">
        <v>35</v>
      </c>
      <c r="B156" s="17"/>
      <c r="C156" s="18"/>
      <c r="D156" s="18"/>
      <c r="E156" s="17"/>
      <c r="F156" s="18"/>
      <c r="G156" s="18"/>
      <c r="H156" s="18"/>
      <c r="I156" s="18"/>
      <c r="J156" s="18"/>
      <c r="K156" s="18"/>
    </row>
    <row r="157" spans="1:15" ht="13.75" thickBot="1" x14ac:dyDescent="0.7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</row>
    <row r="158" spans="1:15" x14ac:dyDescent="0.6">
      <c r="A158" s="20" t="s">
        <v>36</v>
      </c>
      <c r="B158" s="17"/>
      <c r="C158" s="18"/>
      <c r="D158" s="18"/>
      <c r="E158" s="17"/>
      <c r="F158" s="18"/>
      <c r="G158" s="18"/>
      <c r="H158" s="18"/>
      <c r="I158" s="18"/>
      <c r="J158" s="18"/>
      <c r="K158" s="18"/>
    </row>
    <row r="159" spans="1:15" ht="13.75" thickBot="1" x14ac:dyDescent="0.75">
      <c r="A159" s="23"/>
      <c r="B159" s="20"/>
      <c r="C159" s="20"/>
      <c r="D159" s="20"/>
      <c r="E159" s="20"/>
      <c r="F159" s="20"/>
      <c r="G159" s="20"/>
      <c r="H159" s="20"/>
      <c r="I159" s="20"/>
      <c r="J159" s="20"/>
      <c r="K159" s="20"/>
    </row>
    <row r="160" spans="1:15" x14ac:dyDescent="0.6">
      <c r="A160" s="20" t="s">
        <v>37</v>
      </c>
      <c r="B160" s="17" t="s">
        <v>109</v>
      </c>
      <c r="C160" s="18" t="s">
        <v>110</v>
      </c>
      <c r="D160" s="18" t="s">
        <v>112</v>
      </c>
      <c r="E160" s="17" t="s">
        <v>115</v>
      </c>
      <c r="F160" s="18" t="s">
        <v>116</v>
      </c>
      <c r="G160" s="18" t="s">
        <v>118</v>
      </c>
      <c r="H160" s="18" t="s">
        <v>156</v>
      </c>
      <c r="I160" s="18" t="s">
        <v>120</v>
      </c>
      <c r="J160" s="18" t="s">
        <v>216</v>
      </c>
      <c r="K160" s="18" t="s">
        <v>217</v>
      </c>
    </row>
    <row r="161" spans="1:11" ht="13.75" thickBot="1" x14ac:dyDescent="0.75">
      <c r="A161" s="20"/>
      <c r="B161" s="20" t="s">
        <v>218</v>
      </c>
      <c r="C161" s="20" t="s">
        <v>218</v>
      </c>
      <c r="D161" s="20" t="s">
        <v>218</v>
      </c>
      <c r="E161" s="20" t="s">
        <v>218</v>
      </c>
      <c r="F161" s="20" t="s">
        <v>218</v>
      </c>
      <c r="G161" s="20" t="s">
        <v>218</v>
      </c>
      <c r="H161" s="20" t="s">
        <v>218</v>
      </c>
      <c r="I161" s="20" t="s">
        <v>218</v>
      </c>
      <c r="J161" s="20" t="s">
        <v>218</v>
      </c>
      <c r="K161" s="20" t="s">
        <v>218</v>
      </c>
    </row>
    <row r="162" spans="1:11" x14ac:dyDescent="0.6">
      <c r="A162" s="20" t="s">
        <v>38</v>
      </c>
      <c r="B162" s="17" t="s">
        <v>109</v>
      </c>
      <c r="C162" s="18" t="s">
        <v>110</v>
      </c>
      <c r="D162" s="18" t="s">
        <v>112</v>
      </c>
      <c r="E162" s="17" t="s">
        <v>115</v>
      </c>
      <c r="F162" s="18" t="s">
        <v>116</v>
      </c>
      <c r="G162" s="18" t="s">
        <v>118</v>
      </c>
      <c r="H162" s="18" t="s">
        <v>156</v>
      </c>
      <c r="I162" s="18" t="s">
        <v>120</v>
      </c>
      <c r="J162" s="18" t="s">
        <v>216</v>
      </c>
      <c r="K162" s="18" t="s">
        <v>217</v>
      </c>
    </row>
    <row r="163" spans="1:11" ht="13.75" thickBot="1" x14ac:dyDescent="0.75">
      <c r="A163" s="23"/>
      <c r="B163" s="20" t="s">
        <v>218</v>
      </c>
      <c r="C163" s="20" t="s">
        <v>218</v>
      </c>
      <c r="D163" s="20" t="s">
        <v>218</v>
      </c>
      <c r="E163" s="20" t="s">
        <v>218</v>
      </c>
      <c r="F163" s="20" t="s">
        <v>218</v>
      </c>
      <c r="G163" s="20" t="s">
        <v>218</v>
      </c>
      <c r="H163" s="20" t="s">
        <v>218</v>
      </c>
      <c r="I163" s="20" t="s">
        <v>218</v>
      </c>
      <c r="J163" s="20" t="s">
        <v>218</v>
      </c>
      <c r="K163" s="20" t="s">
        <v>218</v>
      </c>
    </row>
    <row r="164" spans="1:11" x14ac:dyDescent="0.6">
      <c r="A164" s="14" t="s">
        <v>219</v>
      </c>
    </row>
    <row r="165" spans="1:11" x14ac:dyDescent="0.6">
      <c r="A165" s="14"/>
    </row>
    <row r="166" spans="1:11" x14ac:dyDescent="0.6">
      <c r="A166" s="14" t="s">
        <v>220</v>
      </c>
    </row>
    <row r="167" spans="1:11" ht="13.75" thickBot="1" x14ac:dyDescent="0.75"/>
    <row r="168" spans="1:11" x14ac:dyDescent="0.6">
      <c r="A168" s="14" t="s">
        <v>221</v>
      </c>
      <c r="B168" s="17" t="s">
        <v>109</v>
      </c>
      <c r="C168" s="18" t="s">
        <v>110</v>
      </c>
      <c r="D168" s="18" t="s">
        <v>112</v>
      </c>
      <c r="E168" s="17" t="s">
        <v>115</v>
      </c>
      <c r="F168" s="18" t="s">
        <v>116</v>
      </c>
      <c r="G168" s="18" t="s">
        <v>118</v>
      </c>
      <c r="H168" s="18" t="s">
        <v>156</v>
      </c>
      <c r="I168" s="18" t="s">
        <v>120</v>
      </c>
      <c r="J168" s="18" t="s">
        <v>216</v>
      </c>
      <c r="K168" s="18" t="s">
        <v>217</v>
      </c>
    </row>
    <row r="169" spans="1:11" ht="13.75" thickBot="1" x14ac:dyDescent="0.75">
      <c r="A169" s="14"/>
      <c r="B169" s="14" t="s">
        <v>47</v>
      </c>
      <c r="C169" s="14" t="s">
        <v>47</v>
      </c>
      <c r="D169" s="14" t="s">
        <v>47</v>
      </c>
      <c r="E169" s="14" t="s">
        <v>47</v>
      </c>
      <c r="F169" s="14" t="s">
        <v>47</v>
      </c>
      <c r="G169" s="14" t="s">
        <v>47</v>
      </c>
      <c r="H169" s="14" t="s">
        <v>47</v>
      </c>
      <c r="I169" s="14" t="s">
        <v>47</v>
      </c>
      <c r="J169" s="14" t="s">
        <v>47</v>
      </c>
      <c r="K169" s="14" t="s">
        <v>47</v>
      </c>
    </row>
    <row r="170" spans="1:11" x14ac:dyDescent="0.6">
      <c r="A170" s="14" t="s">
        <v>222</v>
      </c>
      <c r="B170" s="17" t="s">
        <v>109</v>
      </c>
      <c r="C170" s="18" t="s">
        <v>110</v>
      </c>
      <c r="D170" s="18" t="s">
        <v>112</v>
      </c>
      <c r="E170" s="17" t="s">
        <v>115</v>
      </c>
      <c r="F170" s="18" t="s">
        <v>116</v>
      </c>
      <c r="G170" s="18" t="s">
        <v>118</v>
      </c>
      <c r="H170" s="18" t="s">
        <v>156</v>
      </c>
      <c r="I170" s="18" t="s">
        <v>120</v>
      </c>
      <c r="J170" s="18" t="s">
        <v>216</v>
      </c>
      <c r="K170" s="18" t="s">
        <v>217</v>
      </c>
    </row>
    <row r="171" spans="1:11" x14ac:dyDescent="0.6">
      <c r="A171" s="14"/>
      <c r="B171" s="14" t="s">
        <v>47</v>
      </c>
      <c r="C171" s="14" t="s">
        <v>47</v>
      </c>
      <c r="D171" s="14" t="s">
        <v>47</v>
      </c>
      <c r="E171" s="14" t="s">
        <v>47</v>
      </c>
      <c r="F171" s="14" t="s">
        <v>47</v>
      </c>
      <c r="G171" s="14" t="s">
        <v>47</v>
      </c>
      <c r="H171" s="14" t="s">
        <v>47</v>
      </c>
      <c r="I171" s="14" t="s">
        <v>47</v>
      </c>
      <c r="J171" s="14" t="s">
        <v>47</v>
      </c>
      <c r="K171" s="14" t="s">
        <v>47</v>
      </c>
    </row>
  </sheetData>
  <phoneticPr fontId="3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7D8F7-5FDF-4885-8B99-94EE376F9640}">
  <dimension ref="B6:BI38"/>
  <sheetViews>
    <sheetView workbookViewId="0">
      <selection activeCell="B6" sqref="B6:G6"/>
    </sheetView>
  </sheetViews>
  <sheetFormatPr defaultColWidth="8.86328125" defaultRowHeight="13" x14ac:dyDescent="0.6"/>
  <cols>
    <col min="1" max="2" width="8.86328125" customWidth="1"/>
    <col min="3" max="3" width="13.7265625" customWidth="1"/>
  </cols>
  <sheetData>
    <row r="6" spans="2:61" x14ac:dyDescent="0.6">
      <c r="B6" t="s">
        <v>43</v>
      </c>
      <c r="C6" t="s">
        <v>54</v>
      </c>
      <c r="D6" t="s">
        <v>55</v>
      </c>
      <c r="E6" t="s">
        <v>56</v>
      </c>
      <c r="F6" t="s">
        <v>57</v>
      </c>
      <c r="G6" t="s">
        <v>58</v>
      </c>
      <c r="K6" t="s">
        <v>50</v>
      </c>
      <c r="L6" t="s">
        <v>54</v>
      </c>
      <c r="M6" t="s">
        <v>55</v>
      </c>
      <c r="N6" t="s">
        <v>56</v>
      </c>
      <c r="O6" t="s">
        <v>57</v>
      </c>
      <c r="P6" t="s">
        <v>58</v>
      </c>
      <c r="R6" t="s">
        <v>52</v>
      </c>
      <c r="S6" t="s">
        <v>54</v>
      </c>
      <c r="T6" t="s">
        <v>55</v>
      </c>
      <c r="U6" t="s">
        <v>56</v>
      </c>
      <c r="V6" t="s">
        <v>57</v>
      </c>
      <c r="W6" t="s">
        <v>58</v>
      </c>
      <c r="Y6" t="s">
        <v>86</v>
      </c>
      <c r="Z6" t="s">
        <v>54</v>
      </c>
      <c r="AA6" t="s">
        <v>55</v>
      </c>
      <c r="AB6" t="s">
        <v>56</v>
      </c>
      <c r="AC6" t="s">
        <v>57</v>
      </c>
      <c r="AD6" t="s">
        <v>58</v>
      </c>
      <c r="AH6" t="s">
        <v>88</v>
      </c>
      <c r="AI6" t="s">
        <v>54</v>
      </c>
      <c r="AJ6" t="s">
        <v>55</v>
      </c>
      <c r="AK6" t="s">
        <v>56</v>
      </c>
      <c r="AL6" t="s">
        <v>57</v>
      </c>
      <c r="AM6" t="s">
        <v>58</v>
      </c>
      <c r="AP6" t="s">
        <v>85</v>
      </c>
      <c r="AQ6" t="s">
        <v>54</v>
      </c>
      <c r="AR6" t="s">
        <v>55</v>
      </c>
      <c r="AS6" t="s">
        <v>56</v>
      </c>
      <c r="AT6" t="s">
        <v>57</v>
      </c>
      <c r="AU6" t="s">
        <v>58</v>
      </c>
      <c r="AW6" t="s">
        <v>100</v>
      </c>
      <c r="AX6" t="s">
        <v>54</v>
      </c>
      <c r="AY6" t="s">
        <v>55</v>
      </c>
      <c r="AZ6" t="s">
        <v>56</v>
      </c>
      <c r="BA6" t="s">
        <v>57</v>
      </c>
      <c r="BB6" t="s">
        <v>58</v>
      </c>
      <c r="BD6" t="s">
        <v>101</v>
      </c>
      <c r="BE6" t="s">
        <v>54</v>
      </c>
      <c r="BF6" t="s">
        <v>55</v>
      </c>
      <c r="BG6" t="s">
        <v>56</v>
      </c>
      <c r="BH6" t="s">
        <v>57</v>
      </c>
      <c r="BI6" t="s">
        <v>58</v>
      </c>
    </row>
    <row r="7" spans="2:61" x14ac:dyDescent="0.6">
      <c r="B7" t="s">
        <v>49</v>
      </c>
      <c r="C7" t="s">
        <v>39</v>
      </c>
      <c r="D7" t="s">
        <v>43</v>
      </c>
      <c r="E7" t="s">
        <v>59</v>
      </c>
      <c r="F7">
        <v>15.396100000000001</v>
      </c>
      <c r="G7">
        <v>3.1900000000000001E-3</v>
      </c>
      <c r="K7" t="s">
        <v>51</v>
      </c>
      <c r="L7" t="s">
        <v>39</v>
      </c>
      <c r="M7" t="s">
        <v>74</v>
      </c>
      <c r="N7" t="s">
        <v>59</v>
      </c>
      <c r="O7">
        <v>27.726600000000001</v>
      </c>
      <c r="P7">
        <v>3.9600000000000003E-2</v>
      </c>
      <c r="R7" t="s">
        <v>53</v>
      </c>
      <c r="S7" t="s">
        <v>39</v>
      </c>
      <c r="T7" t="s">
        <v>75</v>
      </c>
      <c r="U7" t="s">
        <v>59</v>
      </c>
      <c r="V7">
        <v>24.106000000000002</v>
      </c>
      <c r="W7">
        <v>9.9100000000000004E-3</v>
      </c>
      <c r="Y7" t="s">
        <v>87</v>
      </c>
      <c r="Z7" t="s">
        <v>39</v>
      </c>
      <c r="AA7" t="s">
        <v>92</v>
      </c>
      <c r="AB7" t="s">
        <v>59</v>
      </c>
      <c r="AC7">
        <v>20.032599999999999</v>
      </c>
      <c r="AD7">
        <v>7.3599999999999999E-2</v>
      </c>
      <c r="AH7" t="s">
        <v>89</v>
      </c>
      <c r="AI7" t="s">
        <v>39</v>
      </c>
      <c r="AJ7" t="s">
        <v>91</v>
      </c>
      <c r="AK7" t="s">
        <v>59</v>
      </c>
      <c r="AL7">
        <v>25.244199999999999</v>
      </c>
      <c r="AM7">
        <v>3.4299999999999997E-2</v>
      </c>
      <c r="AP7" t="s">
        <v>90</v>
      </c>
      <c r="AQ7" t="s">
        <v>39</v>
      </c>
      <c r="AR7" t="s">
        <v>93</v>
      </c>
      <c r="AS7" t="s">
        <v>59</v>
      </c>
      <c r="AT7">
        <v>26.4815</v>
      </c>
      <c r="AU7">
        <v>0.125</v>
      </c>
      <c r="AW7" t="s">
        <v>49</v>
      </c>
      <c r="AX7" t="s">
        <v>39</v>
      </c>
      <c r="AY7" t="s">
        <v>43</v>
      </c>
      <c r="AZ7" t="s">
        <v>59</v>
      </c>
      <c r="BA7">
        <v>15.3355</v>
      </c>
      <c r="BB7">
        <v>8.48E-2</v>
      </c>
      <c r="BD7" t="s">
        <v>53</v>
      </c>
      <c r="BE7" t="s">
        <v>39</v>
      </c>
      <c r="BF7" t="s">
        <v>102</v>
      </c>
      <c r="BG7" t="s">
        <v>59</v>
      </c>
      <c r="BH7">
        <v>22.059799999999999</v>
      </c>
      <c r="BI7">
        <v>0.16</v>
      </c>
    </row>
    <row r="8" spans="2:61" x14ac:dyDescent="0.6">
      <c r="B8">
        <v>0.05</v>
      </c>
      <c r="C8" t="s">
        <v>40</v>
      </c>
      <c r="D8" t="s">
        <v>43</v>
      </c>
      <c r="E8" t="s">
        <v>59</v>
      </c>
      <c r="F8">
        <v>15.2189</v>
      </c>
      <c r="G8">
        <v>0.14599999999999999</v>
      </c>
      <c r="K8">
        <v>0.05</v>
      </c>
      <c r="L8" t="s">
        <v>40</v>
      </c>
      <c r="M8" t="s">
        <v>74</v>
      </c>
      <c r="N8" t="s">
        <v>59</v>
      </c>
      <c r="O8">
        <v>28.26</v>
      </c>
      <c r="P8">
        <v>0.09</v>
      </c>
      <c r="R8">
        <v>0.05</v>
      </c>
      <c r="S8" t="s">
        <v>40</v>
      </c>
      <c r="T8" t="s">
        <v>75</v>
      </c>
      <c r="U8" t="s">
        <v>59</v>
      </c>
      <c r="V8">
        <v>23.824000000000002</v>
      </c>
      <c r="W8">
        <v>2.7699999999999999E-2</v>
      </c>
      <c r="Y8">
        <v>0.05</v>
      </c>
      <c r="Z8" t="s">
        <v>40</v>
      </c>
      <c r="AA8" t="s">
        <v>92</v>
      </c>
      <c r="AB8" t="s">
        <v>59</v>
      </c>
      <c r="AC8">
        <v>20.109100000000002</v>
      </c>
      <c r="AD8">
        <v>0.13800000000000001</v>
      </c>
      <c r="AH8">
        <v>0.05</v>
      </c>
      <c r="AI8" t="s">
        <v>40</v>
      </c>
      <c r="AJ8" t="s">
        <v>91</v>
      </c>
      <c r="AK8" t="s">
        <v>59</v>
      </c>
      <c r="AL8">
        <v>25.0642</v>
      </c>
      <c r="AM8">
        <v>3.3800000000000002E-3</v>
      </c>
      <c r="AP8">
        <v>0.05</v>
      </c>
      <c r="AQ8" t="s">
        <v>40</v>
      </c>
      <c r="AR8" t="s">
        <v>93</v>
      </c>
      <c r="AS8" t="s">
        <v>59</v>
      </c>
      <c r="AT8">
        <v>26.4465</v>
      </c>
      <c r="AU8">
        <v>0.13400000000000001</v>
      </c>
      <c r="AW8">
        <v>0.05</v>
      </c>
      <c r="AX8" t="s">
        <v>40</v>
      </c>
      <c r="AY8" t="s">
        <v>43</v>
      </c>
      <c r="AZ8" t="s">
        <v>59</v>
      </c>
      <c r="BA8">
        <v>15.2997</v>
      </c>
      <c r="BB8">
        <v>7.0299999999999998E-3</v>
      </c>
      <c r="BD8">
        <v>0.05</v>
      </c>
      <c r="BE8" t="s">
        <v>40</v>
      </c>
      <c r="BF8" t="s">
        <v>102</v>
      </c>
      <c r="BG8" t="s">
        <v>59</v>
      </c>
      <c r="BH8">
        <v>21.793199999999999</v>
      </c>
      <c r="BI8">
        <v>0.11600000000000001</v>
      </c>
    </row>
    <row r="9" spans="2:61" x14ac:dyDescent="0.6">
      <c r="C9" t="s">
        <v>41</v>
      </c>
      <c r="D9" t="s">
        <v>43</v>
      </c>
      <c r="E9" t="s">
        <v>59</v>
      </c>
      <c r="F9">
        <v>15.1561</v>
      </c>
      <c r="G9">
        <v>5.4899999999999997E-2</v>
      </c>
      <c r="L9" t="s">
        <v>41</v>
      </c>
      <c r="M9" t="s">
        <v>74</v>
      </c>
      <c r="N9" t="s">
        <v>59</v>
      </c>
      <c r="O9">
        <v>28.061299999999999</v>
      </c>
      <c r="P9">
        <v>0.192</v>
      </c>
      <c r="S9" t="s">
        <v>41</v>
      </c>
      <c r="T9" t="s">
        <v>75</v>
      </c>
      <c r="U9" t="s">
        <v>59</v>
      </c>
      <c r="V9">
        <v>23.9511</v>
      </c>
      <c r="W9">
        <v>0.11899999999999999</v>
      </c>
      <c r="Z9" t="s">
        <v>41</v>
      </c>
      <c r="AA9" t="s">
        <v>92</v>
      </c>
      <c r="AB9" t="s">
        <v>59</v>
      </c>
      <c r="AC9">
        <v>19.8733</v>
      </c>
      <c r="AD9">
        <v>2.76E-2</v>
      </c>
      <c r="AI9" t="s">
        <v>41</v>
      </c>
      <c r="AJ9" t="s">
        <v>91</v>
      </c>
      <c r="AK9" t="s">
        <v>59</v>
      </c>
      <c r="AL9">
        <v>25.049499999999998</v>
      </c>
      <c r="AM9">
        <v>1.8499999999999999E-2</v>
      </c>
      <c r="AQ9" t="s">
        <v>41</v>
      </c>
      <c r="AR9" t="s">
        <v>93</v>
      </c>
      <c r="AS9" t="s">
        <v>59</v>
      </c>
      <c r="AT9">
        <v>26.269300000000001</v>
      </c>
      <c r="AU9">
        <v>6.1400000000000003E-2</v>
      </c>
      <c r="AX9" t="s">
        <v>41</v>
      </c>
      <c r="AY9" t="s">
        <v>43</v>
      </c>
      <c r="AZ9" t="s">
        <v>59</v>
      </c>
      <c r="BA9">
        <v>15.073700000000001</v>
      </c>
      <c r="BB9">
        <v>6.0900000000000003E-2</v>
      </c>
      <c r="BE9" t="s">
        <v>41</v>
      </c>
      <c r="BF9" t="s">
        <v>102</v>
      </c>
      <c r="BG9" t="s">
        <v>59</v>
      </c>
      <c r="BH9">
        <v>21.635200000000001</v>
      </c>
      <c r="BI9">
        <v>3.1399999999999997E-2</v>
      </c>
    </row>
    <row r="10" spans="2:61" x14ac:dyDescent="0.6">
      <c r="C10" t="s">
        <v>42</v>
      </c>
      <c r="D10" t="s">
        <v>43</v>
      </c>
      <c r="E10" t="s">
        <v>59</v>
      </c>
      <c r="F10">
        <v>15.3271</v>
      </c>
      <c r="G10">
        <v>0.14599999999999999</v>
      </c>
      <c r="L10" t="s">
        <v>42</v>
      </c>
      <c r="M10" t="s">
        <v>74</v>
      </c>
      <c r="N10" t="s">
        <v>59</v>
      </c>
      <c r="O10">
        <v>28.520299999999999</v>
      </c>
      <c r="P10">
        <v>0.23699999999999999</v>
      </c>
      <c r="S10" t="s">
        <v>42</v>
      </c>
      <c r="T10" t="s">
        <v>75</v>
      </c>
      <c r="U10" t="s">
        <v>59</v>
      </c>
      <c r="V10">
        <v>24.340399999999999</v>
      </c>
      <c r="W10" s="36">
        <v>8.5507499999999995E-4</v>
      </c>
      <c r="Z10" t="s">
        <v>42</v>
      </c>
      <c r="AA10" t="s">
        <v>92</v>
      </c>
      <c r="AB10" t="s">
        <v>59</v>
      </c>
      <c r="AC10">
        <v>20.091000000000001</v>
      </c>
      <c r="AD10">
        <v>0.17399999999999999</v>
      </c>
      <c r="AI10" t="s">
        <v>42</v>
      </c>
      <c r="AJ10" t="s">
        <v>91</v>
      </c>
      <c r="AK10" t="s">
        <v>59</v>
      </c>
      <c r="AL10">
        <v>25.184699999999999</v>
      </c>
      <c r="AM10">
        <v>3.44E-2</v>
      </c>
      <c r="AQ10" t="s">
        <v>42</v>
      </c>
      <c r="AR10" t="s">
        <v>93</v>
      </c>
      <c r="AS10" t="s">
        <v>59</v>
      </c>
      <c r="AT10">
        <v>27.130299999999998</v>
      </c>
      <c r="AU10">
        <v>0.19900000000000001</v>
      </c>
      <c r="AX10" t="s">
        <v>42</v>
      </c>
      <c r="AY10" t="s">
        <v>43</v>
      </c>
      <c r="AZ10" t="s">
        <v>59</v>
      </c>
      <c r="BA10">
        <v>15.389699999999999</v>
      </c>
      <c r="BB10">
        <v>1.09E-2</v>
      </c>
      <c r="BE10" t="s">
        <v>42</v>
      </c>
      <c r="BF10" t="s">
        <v>102</v>
      </c>
      <c r="BG10" t="s">
        <v>59</v>
      </c>
      <c r="BH10">
        <v>21.984200000000001</v>
      </c>
      <c r="BI10">
        <v>9.3899999999999997E-2</v>
      </c>
    </row>
    <row r="11" spans="2:61" x14ac:dyDescent="0.6">
      <c r="C11" t="s">
        <v>60</v>
      </c>
      <c r="D11" t="s">
        <v>43</v>
      </c>
      <c r="E11" t="s">
        <v>59</v>
      </c>
      <c r="F11">
        <v>14.898999999999999</v>
      </c>
      <c r="G11">
        <v>9.9900000000000003E-2</v>
      </c>
      <c r="L11" t="s">
        <v>60</v>
      </c>
      <c r="M11" t="s">
        <v>74</v>
      </c>
      <c r="N11" t="s">
        <v>59</v>
      </c>
      <c r="O11">
        <v>22.171700000000001</v>
      </c>
      <c r="P11">
        <v>7.6300000000000007E-2</v>
      </c>
      <c r="S11" t="s">
        <v>60</v>
      </c>
      <c r="T11" t="s">
        <v>75</v>
      </c>
      <c r="U11" t="s">
        <v>59</v>
      </c>
      <c r="V11">
        <v>19.485299999999999</v>
      </c>
      <c r="W11">
        <v>0.53300000000000003</v>
      </c>
      <c r="Z11" t="s">
        <v>60</v>
      </c>
      <c r="AA11" t="s">
        <v>92</v>
      </c>
      <c r="AB11" t="s">
        <v>59</v>
      </c>
      <c r="AC11">
        <v>16.491399999999999</v>
      </c>
      <c r="AD11">
        <v>0.14099999999999999</v>
      </c>
      <c r="AI11" t="s">
        <v>60</v>
      </c>
      <c r="AJ11" t="s">
        <v>91</v>
      </c>
      <c r="AK11" t="s">
        <v>59</v>
      </c>
      <c r="AL11">
        <v>27.116</v>
      </c>
      <c r="AM11">
        <v>3.3099999999999997E-2</v>
      </c>
      <c r="AQ11" t="s">
        <v>60</v>
      </c>
      <c r="AR11" t="s">
        <v>93</v>
      </c>
      <c r="AS11" t="s">
        <v>59</v>
      </c>
      <c r="AT11">
        <v>24.2349</v>
      </c>
      <c r="AU11">
        <v>3.61E-2</v>
      </c>
      <c r="AX11" t="s">
        <v>60</v>
      </c>
      <c r="AY11" t="s">
        <v>43</v>
      </c>
      <c r="AZ11" t="s">
        <v>59</v>
      </c>
      <c r="BA11">
        <v>14.922700000000001</v>
      </c>
      <c r="BB11">
        <v>7.7200000000000005E-2</v>
      </c>
      <c r="BE11" t="s">
        <v>60</v>
      </c>
      <c r="BF11" t="s">
        <v>102</v>
      </c>
      <c r="BG11" t="s">
        <v>59</v>
      </c>
      <c r="BH11">
        <v>20.9437</v>
      </c>
      <c r="BI11">
        <v>6.3700000000000007E-2</v>
      </c>
    </row>
    <row r="12" spans="2:61" x14ac:dyDescent="0.6">
      <c r="C12" t="s">
        <v>61</v>
      </c>
      <c r="D12" t="s">
        <v>43</v>
      </c>
      <c r="E12" t="s">
        <v>59</v>
      </c>
      <c r="F12">
        <v>15.014099999999999</v>
      </c>
      <c r="G12">
        <v>6.6899999999999998E-3</v>
      </c>
      <c r="L12" t="s">
        <v>61</v>
      </c>
      <c r="M12" t="s">
        <v>74</v>
      </c>
      <c r="N12" t="s">
        <v>59</v>
      </c>
      <c r="O12">
        <v>22.0413</v>
      </c>
      <c r="P12">
        <v>7.5300000000000006E-2</v>
      </c>
      <c r="S12" t="s">
        <v>61</v>
      </c>
      <c r="T12" t="s">
        <v>75</v>
      </c>
      <c r="U12" t="s">
        <v>59</v>
      </c>
      <c r="V12">
        <v>20.081</v>
      </c>
      <c r="W12">
        <v>7.6600000000000001E-3</v>
      </c>
      <c r="Z12" t="s">
        <v>61</v>
      </c>
      <c r="AA12" t="s">
        <v>92</v>
      </c>
      <c r="AB12" t="s">
        <v>59</v>
      </c>
      <c r="AC12">
        <v>16.287800000000001</v>
      </c>
      <c r="AD12">
        <v>6.1199999999999997E-2</v>
      </c>
      <c r="AI12" t="s">
        <v>61</v>
      </c>
      <c r="AJ12" t="s">
        <v>91</v>
      </c>
      <c r="AK12" t="s">
        <v>59</v>
      </c>
      <c r="AL12">
        <v>26.9755</v>
      </c>
      <c r="AM12">
        <v>0.105</v>
      </c>
      <c r="AQ12" t="s">
        <v>61</v>
      </c>
      <c r="AR12" t="s">
        <v>93</v>
      </c>
      <c r="AS12" t="s">
        <v>59</v>
      </c>
      <c r="AT12">
        <v>23.296500000000002</v>
      </c>
      <c r="AU12">
        <v>7.4700000000000003E-2</v>
      </c>
      <c r="AX12" t="s">
        <v>61</v>
      </c>
      <c r="AY12" t="s">
        <v>43</v>
      </c>
      <c r="AZ12" t="s">
        <v>59</v>
      </c>
      <c r="BA12">
        <v>14.9396</v>
      </c>
      <c r="BB12">
        <v>5.6099999999999997E-2</v>
      </c>
      <c r="BE12" t="s">
        <v>61</v>
      </c>
      <c r="BF12" t="s">
        <v>102</v>
      </c>
      <c r="BG12" t="s">
        <v>59</v>
      </c>
      <c r="BH12">
        <v>20.834299999999999</v>
      </c>
      <c r="BI12">
        <v>2.0400000000000001E-2</v>
      </c>
    </row>
    <row r="13" spans="2:61" x14ac:dyDescent="0.6">
      <c r="C13" t="s">
        <v>62</v>
      </c>
      <c r="D13" t="s">
        <v>43</v>
      </c>
      <c r="E13" t="s">
        <v>59</v>
      </c>
      <c r="F13">
        <v>14.9756</v>
      </c>
      <c r="G13">
        <v>3.4099999999999998E-2</v>
      </c>
      <c r="L13" t="s">
        <v>62</v>
      </c>
      <c r="M13" t="s">
        <v>74</v>
      </c>
      <c r="N13" t="s">
        <v>59</v>
      </c>
      <c r="O13">
        <v>22.255099999999999</v>
      </c>
      <c r="P13">
        <v>3.4500000000000003E-2</v>
      </c>
      <c r="S13" t="s">
        <v>62</v>
      </c>
      <c r="T13" t="s">
        <v>75</v>
      </c>
      <c r="U13" t="s">
        <v>59</v>
      </c>
      <c r="V13">
        <v>20.285900000000002</v>
      </c>
      <c r="W13">
        <v>1.2500000000000001E-2</v>
      </c>
      <c r="Z13" t="s">
        <v>62</v>
      </c>
      <c r="AA13" t="s">
        <v>92</v>
      </c>
      <c r="AB13" t="s">
        <v>59</v>
      </c>
      <c r="AC13">
        <v>16.2803</v>
      </c>
      <c r="AD13">
        <v>2.5499999999999998E-2</v>
      </c>
      <c r="AI13" t="s">
        <v>62</v>
      </c>
      <c r="AJ13" t="s">
        <v>91</v>
      </c>
      <c r="AK13" t="s">
        <v>59</v>
      </c>
      <c r="AL13">
        <v>26.8429</v>
      </c>
      <c r="AM13">
        <v>0.13</v>
      </c>
      <c r="AQ13" t="s">
        <v>62</v>
      </c>
      <c r="AR13" t="s">
        <v>93</v>
      </c>
      <c r="AS13" t="s">
        <v>59</v>
      </c>
      <c r="AT13">
        <v>24.297599999999999</v>
      </c>
      <c r="AU13">
        <v>0.216</v>
      </c>
      <c r="AX13" t="s">
        <v>62</v>
      </c>
      <c r="AY13" t="s">
        <v>43</v>
      </c>
      <c r="AZ13" t="s">
        <v>59</v>
      </c>
      <c r="BA13">
        <v>14.942600000000001</v>
      </c>
      <c r="BB13">
        <v>6.83E-2</v>
      </c>
      <c r="BE13" t="s">
        <v>62</v>
      </c>
      <c r="BF13" t="s">
        <v>102</v>
      </c>
      <c r="BG13" t="s">
        <v>59</v>
      </c>
      <c r="BH13">
        <v>20.680099999999999</v>
      </c>
      <c r="BI13">
        <v>0.13900000000000001</v>
      </c>
    </row>
    <row r="14" spans="2:61" x14ac:dyDescent="0.6">
      <c r="C14" t="s">
        <v>63</v>
      </c>
      <c r="D14" t="s">
        <v>43</v>
      </c>
      <c r="E14" t="s">
        <v>59</v>
      </c>
      <c r="F14">
        <v>15.2105</v>
      </c>
      <c r="G14">
        <v>3.3799999999999997E-2</v>
      </c>
      <c r="L14" t="s">
        <v>63</v>
      </c>
      <c r="M14" t="s">
        <v>74</v>
      </c>
      <c r="N14" t="s">
        <v>59</v>
      </c>
      <c r="O14">
        <v>28.6921</v>
      </c>
      <c r="P14">
        <v>0.122</v>
      </c>
      <c r="S14" t="s">
        <v>63</v>
      </c>
      <c r="T14" t="s">
        <v>75</v>
      </c>
      <c r="U14" t="s">
        <v>59</v>
      </c>
      <c r="V14">
        <v>24.537600000000001</v>
      </c>
      <c r="W14">
        <v>7.4099999999999999E-2</v>
      </c>
      <c r="Z14" t="s">
        <v>63</v>
      </c>
      <c r="AA14" t="s">
        <v>92</v>
      </c>
      <c r="AB14" t="s">
        <v>59</v>
      </c>
      <c r="AC14">
        <v>20.845099999999999</v>
      </c>
      <c r="AD14">
        <v>5.9700000000000003E-2</v>
      </c>
      <c r="AI14" t="s">
        <v>63</v>
      </c>
      <c r="AJ14" t="s">
        <v>91</v>
      </c>
      <c r="AK14" t="s">
        <v>59</v>
      </c>
      <c r="AL14">
        <v>24.744800000000001</v>
      </c>
      <c r="AM14">
        <v>0.189</v>
      </c>
      <c r="AQ14" t="s">
        <v>63</v>
      </c>
      <c r="AR14" t="s">
        <v>93</v>
      </c>
      <c r="AS14" t="s">
        <v>59</v>
      </c>
      <c r="AT14">
        <v>27.5428</v>
      </c>
      <c r="AU14">
        <v>0.32400000000000001</v>
      </c>
      <c r="AX14" t="s">
        <v>63</v>
      </c>
      <c r="AY14" t="s">
        <v>43</v>
      </c>
      <c r="AZ14" t="s">
        <v>59</v>
      </c>
      <c r="BA14">
        <v>15.2273</v>
      </c>
      <c r="BB14">
        <v>5.7800000000000004E-3</v>
      </c>
      <c r="BE14" t="s">
        <v>63</v>
      </c>
      <c r="BF14" t="s">
        <v>102</v>
      </c>
      <c r="BG14" t="s">
        <v>59</v>
      </c>
      <c r="BH14">
        <v>21.812000000000001</v>
      </c>
      <c r="BI14">
        <v>0.40500000000000003</v>
      </c>
    </row>
    <row r="15" spans="2:61" x14ac:dyDescent="0.6">
      <c r="C15" t="s">
        <v>64</v>
      </c>
      <c r="D15" t="s">
        <v>43</v>
      </c>
      <c r="E15" t="s">
        <v>59</v>
      </c>
      <c r="F15">
        <v>15.040699999999999</v>
      </c>
      <c r="G15">
        <v>8.2000000000000003E-2</v>
      </c>
      <c r="L15" t="s">
        <v>64</v>
      </c>
      <c r="M15" t="s">
        <v>74</v>
      </c>
      <c r="N15" t="s">
        <v>59</v>
      </c>
      <c r="O15">
        <v>28.314</v>
      </c>
      <c r="P15">
        <v>4.6300000000000001E-2</v>
      </c>
      <c r="S15" t="s">
        <v>64</v>
      </c>
      <c r="T15" t="s">
        <v>75</v>
      </c>
      <c r="U15" t="s">
        <v>59</v>
      </c>
      <c r="V15">
        <v>23.978400000000001</v>
      </c>
      <c r="W15">
        <v>3.4000000000000002E-2</v>
      </c>
      <c r="Z15" t="s">
        <v>64</v>
      </c>
      <c r="AA15" t="s">
        <v>92</v>
      </c>
      <c r="AB15" t="s">
        <v>59</v>
      </c>
      <c r="AC15">
        <v>20.671600000000002</v>
      </c>
      <c r="AD15">
        <v>1.7600000000000001E-2</v>
      </c>
      <c r="AI15" t="s">
        <v>64</v>
      </c>
      <c r="AJ15" t="s">
        <v>91</v>
      </c>
      <c r="AK15" t="s">
        <v>59</v>
      </c>
      <c r="AL15">
        <v>24.462499999999999</v>
      </c>
      <c r="AM15">
        <v>3.6600000000000001E-2</v>
      </c>
      <c r="AQ15" t="s">
        <v>64</v>
      </c>
      <c r="AR15" t="s">
        <v>93</v>
      </c>
      <c r="AS15" t="s">
        <v>59</v>
      </c>
      <c r="AT15">
        <v>27.119299999999999</v>
      </c>
      <c r="AU15">
        <v>0.17399999999999999</v>
      </c>
      <c r="AX15" t="s">
        <v>64</v>
      </c>
      <c r="AY15" t="s">
        <v>43</v>
      </c>
      <c r="AZ15" t="s">
        <v>59</v>
      </c>
      <c r="BA15">
        <v>15.0923</v>
      </c>
      <c r="BB15">
        <v>5.7000000000000002E-3</v>
      </c>
      <c r="BE15" t="s">
        <v>64</v>
      </c>
      <c r="BF15" t="s">
        <v>102</v>
      </c>
      <c r="BG15" t="s">
        <v>59</v>
      </c>
      <c r="BH15">
        <v>21.365100000000002</v>
      </c>
      <c r="BI15">
        <v>0.183</v>
      </c>
    </row>
    <row r="16" spans="2:61" x14ac:dyDescent="0.6">
      <c r="C16" t="s">
        <v>65</v>
      </c>
      <c r="D16" t="s">
        <v>43</v>
      </c>
      <c r="E16" t="s">
        <v>59</v>
      </c>
      <c r="F16">
        <v>16.307700000000001</v>
      </c>
      <c r="G16">
        <v>0.22700000000000001</v>
      </c>
      <c r="L16" t="s">
        <v>65</v>
      </c>
      <c r="M16" t="s">
        <v>74</v>
      </c>
      <c r="N16" t="s">
        <v>59</v>
      </c>
      <c r="O16">
        <v>28.282399999999999</v>
      </c>
      <c r="P16">
        <v>0.26200000000000001</v>
      </c>
      <c r="S16" t="s">
        <v>65</v>
      </c>
      <c r="T16" t="s">
        <v>75</v>
      </c>
      <c r="U16" t="s">
        <v>59</v>
      </c>
      <c r="V16">
        <v>24.773499999999999</v>
      </c>
      <c r="W16">
        <v>6.7900000000000002E-2</v>
      </c>
      <c r="Z16" t="s">
        <v>65</v>
      </c>
      <c r="AA16" t="s">
        <v>92</v>
      </c>
      <c r="AB16" t="s">
        <v>59</v>
      </c>
      <c r="AC16">
        <v>21.278500000000001</v>
      </c>
      <c r="AD16">
        <v>0.112</v>
      </c>
      <c r="AI16" t="s">
        <v>65</v>
      </c>
      <c r="AJ16" t="s">
        <v>91</v>
      </c>
      <c r="AK16" t="s">
        <v>59</v>
      </c>
      <c r="AL16">
        <v>25.133099999999999</v>
      </c>
      <c r="AM16">
        <v>8.6800000000000002E-2</v>
      </c>
      <c r="AQ16" t="s">
        <v>65</v>
      </c>
      <c r="AR16" t="s">
        <v>93</v>
      </c>
      <c r="AS16" t="s">
        <v>59</v>
      </c>
      <c r="AT16">
        <v>26.7134</v>
      </c>
      <c r="AU16">
        <v>0.14299999999999999</v>
      </c>
      <c r="AX16" t="s">
        <v>65</v>
      </c>
      <c r="AY16" t="s">
        <v>43</v>
      </c>
      <c r="AZ16" t="s">
        <v>59</v>
      </c>
      <c r="BA16">
        <v>15.849299999999999</v>
      </c>
      <c r="BB16">
        <v>2.8000000000000001E-2</v>
      </c>
      <c r="BE16" t="s">
        <v>65</v>
      </c>
      <c r="BF16" t="s">
        <v>102</v>
      </c>
      <c r="BG16" t="s">
        <v>59</v>
      </c>
      <c r="BH16">
        <v>22.441099999999999</v>
      </c>
      <c r="BI16">
        <v>0.112</v>
      </c>
    </row>
    <row r="17" spans="3:61" x14ac:dyDescent="0.6">
      <c r="C17" t="s">
        <v>66</v>
      </c>
      <c r="D17" t="s">
        <v>43</v>
      </c>
      <c r="E17" t="s">
        <v>59</v>
      </c>
      <c r="F17">
        <v>15.2616</v>
      </c>
      <c r="G17">
        <v>1.5599999999999999E-2</v>
      </c>
      <c r="L17" t="s">
        <v>66</v>
      </c>
      <c r="M17" t="s">
        <v>74</v>
      </c>
      <c r="N17" t="s">
        <v>59</v>
      </c>
      <c r="O17">
        <v>22.9084</v>
      </c>
      <c r="P17">
        <v>0.13300000000000001</v>
      </c>
      <c r="S17" t="s">
        <v>66</v>
      </c>
      <c r="T17" t="s">
        <v>75</v>
      </c>
      <c r="U17" t="s">
        <v>59</v>
      </c>
      <c r="V17">
        <v>20.768599999999999</v>
      </c>
      <c r="W17">
        <v>6.13E-2</v>
      </c>
      <c r="Z17" t="s">
        <v>66</v>
      </c>
      <c r="AA17" t="s">
        <v>92</v>
      </c>
      <c r="AB17" t="s">
        <v>59</v>
      </c>
      <c r="AC17">
        <v>16.782</v>
      </c>
      <c r="AD17">
        <v>7.9899999999999999E-2</v>
      </c>
      <c r="AI17" t="s">
        <v>66</v>
      </c>
      <c r="AJ17" t="s">
        <v>91</v>
      </c>
      <c r="AK17" t="s">
        <v>59</v>
      </c>
      <c r="AL17">
        <v>27.465800000000002</v>
      </c>
      <c r="AM17">
        <v>0.123</v>
      </c>
      <c r="AQ17" t="s">
        <v>66</v>
      </c>
      <c r="AR17" t="s">
        <v>93</v>
      </c>
      <c r="AS17" t="s">
        <v>59</v>
      </c>
      <c r="AT17">
        <v>23.241</v>
      </c>
      <c r="AU17">
        <v>0.125</v>
      </c>
      <c r="AX17" t="s">
        <v>66</v>
      </c>
      <c r="AY17" t="s">
        <v>43</v>
      </c>
      <c r="AZ17" t="s">
        <v>59</v>
      </c>
      <c r="BA17">
        <v>15.1158</v>
      </c>
      <c r="BB17">
        <v>0.13</v>
      </c>
      <c r="BE17" t="s">
        <v>66</v>
      </c>
      <c r="BF17" t="s">
        <v>102</v>
      </c>
      <c r="BG17" t="s">
        <v>59</v>
      </c>
      <c r="BH17">
        <v>21.216100000000001</v>
      </c>
      <c r="BI17">
        <v>0.127</v>
      </c>
    </row>
    <row r="18" spans="3:61" x14ac:dyDescent="0.6">
      <c r="C18" t="s">
        <v>67</v>
      </c>
      <c r="D18" t="s">
        <v>43</v>
      </c>
      <c r="E18" t="s">
        <v>59</v>
      </c>
      <c r="F18">
        <v>16.2363</v>
      </c>
      <c r="G18">
        <v>3.9899999999999998E-2</v>
      </c>
      <c r="L18" t="s">
        <v>67</v>
      </c>
      <c r="M18" t="s">
        <v>74</v>
      </c>
      <c r="N18" t="s">
        <v>59</v>
      </c>
      <c r="O18">
        <v>22.503599999999999</v>
      </c>
      <c r="P18">
        <v>6.3600000000000002E-3</v>
      </c>
      <c r="S18" t="s">
        <v>67</v>
      </c>
      <c r="T18" t="s">
        <v>75</v>
      </c>
      <c r="U18" t="s">
        <v>59</v>
      </c>
      <c r="V18">
        <v>20.202100000000002</v>
      </c>
      <c r="W18">
        <v>9.1999999999999998E-2</v>
      </c>
      <c r="Z18" t="s">
        <v>67</v>
      </c>
      <c r="AA18" t="s">
        <v>92</v>
      </c>
      <c r="AB18" t="s">
        <v>59</v>
      </c>
      <c r="AC18">
        <v>17.0716</v>
      </c>
      <c r="AD18">
        <v>4.6300000000000001E-2</v>
      </c>
      <c r="AI18" t="s">
        <v>67</v>
      </c>
      <c r="AJ18" t="s">
        <v>91</v>
      </c>
      <c r="AK18" t="s">
        <v>59</v>
      </c>
      <c r="AL18">
        <v>28.214300000000001</v>
      </c>
      <c r="AM18">
        <v>0.106</v>
      </c>
      <c r="AQ18" t="s">
        <v>67</v>
      </c>
      <c r="AR18" t="s">
        <v>93</v>
      </c>
      <c r="AS18" t="s">
        <v>59</v>
      </c>
      <c r="AT18">
        <v>22.358000000000001</v>
      </c>
      <c r="AU18">
        <v>0.21099999999999999</v>
      </c>
      <c r="AX18" t="s">
        <v>67</v>
      </c>
      <c r="AY18" t="s">
        <v>43</v>
      </c>
      <c r="AZ18" t="s">
        <v>59</v>
      </c>
      <c r="BA18">
        <v>16.238499999999998</v>
      </c>
      <c r="BB18">
        <v>1.0999999999999999E-2</v>
      </c>
      <c r="BE18" t="s">
        <v>67</v>
      </c>
      <c r="BF18" t="s">
        <v>102</v>
      </c>
      <c r="BG18" t="s">
        <v>59</v>
      </c>
      <c r="BH18">
        <v>21.450600000000001</v>
      </c>
      <c r="BI18">
        <v>0.126</v>
      </c>
    </row>
    <row r="19" spans="3:61" x14ac:dyDescent="0.6">
      <c r="C19" t="s">
        <v>39</v>
      </c>
      <c r="D19" t="s">
        <v>43</v>
      </c>
      <c r="E19" t="s">
        <v>59</v>
      </c>
      <c r="F19">
        <v>15.400600000000001</v>
      </c>
      <c r="G19">
        <v>3.1900000000000001E-3</v>
      </c>
      <c r="L19" t="s">
        <v>39</v>
      </c>
      <c r="M19" t="s">
        <v>74</v>
      </c>
      <c r="N19" t="s">
        <v>59</v>
      </c>
      <c r="O19">
        <v>27.6706</v>
      </c>
      <c r="P19">
        <v>3.9600000000000003E-2</v>
      </c>
      <c r="S19" t="s">
        <v>39</v>
      </c>
      <c r="T19" t="s">
        <v>75</v>
      </c>
      <c r="U19" t="s">
        <v>59</v>
      </c>
      <c r="V19">
        <v>24.12</v>
      </c>
      <c r="W19">
        <v>9.9100000000000004E-3</v>
      </c>
      <c r="Z19" t="s">
        <v>39</v>
      </c>
      <c r="AA19" t="s">
        <v>92</v>
      </c>
      <c r="AB19" t="s">
        <v>59</v>
      </c>
      <c r="AC19">
        <v>20.136700000000001</v>
      </c>
      <c r="AD19">
        <v>7.3599999999999999E-2</v>
      </c>
      <c r="AI19" t="s">
        <v>39</v>
      </c>
      <c r="AJ19" t="s">
        <v>91</v>
      </c>
      <c r="AK19" t="s">
        <v>59</v>
      </c>
      <c r="AL19">
        <v>25.2928</v>
      </c>
      <c r="AM19">
        <v>3.4299999999999997E-2</v>
      </c>
      <c r="AQ19" t="s">
        <v>39</v>
      </c>
      <c r="AR19" t="s">
        <v>93</v>
      </c>
      <c r="AS19" t="s">
        <v>59</v>
      </c>
      <c r="AT19">
        <v>26.658300000000001</v>
      </c>
      <c r="AU19">
        <v>0.125</v>
      </c>
      <c r="AX19" t="s">
        <v>39</v>
      </c>
      <c r="AY19" t="s">
        <v>43</v>
      </c>
      <c r="AZ19" t="s">
        <v>59</v>
      </c>
      <c r="BA19">
        <v>15.455399999999999</v>
      </c>
      <c r="BB19">
        <v>8.48E-2</v>
      </c>
      <c r="BE19" t="s">
        <v>39</v>
      </c>
      <c r="BF19" t="s">
        <v>102</v>
      </c>
      <c r="BG19" t="s">
        <v>59</v>
      </c>
      <c r="BH19">
        <v>21.833100000000002</v>
      </c>
      <c r="BI19">
        <v>0.16</v>
      </c>
    </row>
    <row r="20" spans="3:61" x14ac:dyDescent="0.6">
      <c r="C20" t="s">
        <v>40</v>
      </c>
      <c r="D20" t="s">
        <v>43</v>
      </c>
      <c r="E20" t="s">
        <v>59</v>
      </c>
      <c r="F20">
        <v>15.4247</v>
      </c>
      <c r="G20">
        <v>0.14599999999999999</v>
      </c>
      <c r="L20" t="s">
        <v>40</v>
      </c>
      <c r="M20" t="s">
        <v>74</v>
      </c>
      <c r="N20" t="s">
        <v>59</v>
      </c>
      <c r="O20">
        <v>28.1327</v>
      </c>
      <c r="P20">
        <v>0.09</v>
      </c>
      <c r="S20" t="s">
        <v>40</v>
      </c>
      <c r="T20" t="s">
        <v>75</v>
      </c>
      <c r="U20" t="s">
        <v>59</v>
      </c>
      <c r="V20">
        <v>23.863199999999999</v>
      </c>
      <c r="W20">
        <v>2.7699999999999999E-2</v>
      </c>
      <c r="Z20" t="s">
        <v>40</v>
      </c>
      <c r="AA20" t="s">
        <v>92</v>
      </c>
      <c r="AB20" t="s">
        <v>59</v>
      </c>
      <c r="AC20">
        <v>20.3048</v>
      </c>
      <c r="AD20">
        <v>0.13800000000000001</v>
      </c>
      <c r="AI20" t="s">
        <v>40</v>
      </c>
      <c r="AJ20" t="s">
        <v>91</v>
      </c>
      <c r="AK20" t="s">
        <v>59</v>
      </c>
      <c r="AL20">
        <v>25.068899999999999</v>
      </c>
      <c r="AM20">
        <v>3.3800000000000002E-3</v>
      </c>
      <c r="AQ20" t="s">
        <v>40</v>
      </c>
      <c r="AR20" t="s">
        <v>93</v>
      </c>
      <c r="AS20" t="s">
        <v>59</v>
      </c>
      <c r="AT20">
        <v>26.636099999999999</v>
      </c>
      <c r="AU20">
        <v>0.13400000000000001</v>
      </c>
      <c r="AX20" t="s">
        <v>40</v>
      </c>
      <c r="AY20" t="s">
        <v>43</v>
      </c>
      <c r="AZ20" t="s">
        <v>59</v>
      </c>
      <c r="BA20">
        <v>15.3096</v>
      </c>
      <c r="BB20">
        <v>7.0299999999999998E-3</v>
      </c>
      <c r="BE20" t="s">
        <v>40</v>
      </c>
      <c r="BF20" t="s">
        <v>102</v>
      </c>
      <c r="BG20" t="s">
        <v>59</v>
      </c>
      <c r="BH20">
        <v>21.9572</v>
      </c>
      <c r="BI20">
        <v>0.11600000000000001</v>
      </c>
    </row>
    <row r="21" spans="3:61" x14ac:dyDescent="0.6">
      <c r="C21" t="s">
        <v>41</v>
      </c>
      <c r="D21" t="s">
        <v>43</v>
      </c>
      <c r="E21" t="s">
        <v>59</v>
      </c>
      <c r="F21">
        <v>15.0785</v>
      </c>
      <c r="G21">
        <v>5.4899999999999997E-2</v>
      </c>
      <c r="L21" t="s">
        <v>41</v>
      </c>
      <c r="M21" t="s">
        <v>74</v>
      </c>
      <c r="N21" t="s">
        <v>59</v>
      </c>
      <c r="O21">
        <v>27.789100000000001</v>
      </c>
      <c r="P21">
        <v>0.192</v>
      </c>
      <c r="S21" t="s">
        <v>41</v>
      </c>
      <c r="T21" t="s">
        <v>75</v>
      </c>
      <c r="U21" t="s">
        <v>59</v>
      </c>
      <c r="V21">
        <v>23.782800000000002</v>
      </c>
      <c r="W21">
        <v>0.11899999999999999</v>
      </c>
      <c r="Z21" t="s">
        <v>41</v>
      </c>
      <c r="AA21" t="s">
        <v>92</v>
      </c>
      <c r="AB21" t="s">
        <v>59</v>
      </c>
      <c r="AC21">
        <v>19.834299999999999</v>
      </c>
      <c r="AD21">
        <v>2.76E-2</v>
      </c>
      <c r="AI21" t="s">
        <v>41</v>
      </c>
      <c r="AJ21" t="s">
        <v>91</v>
      </c>
      <c r="AK21" t="s">
        <v>59</v>
      </c>
      <c r="AL21">
        <v>25.023299999999999</v>
      </c>
      <c r="AM21">
        <v>1.8499999999999999E-2</v>
      </c>
      <c r="AQ21" t="s">
        <v>41</v>
      </c>
      <c r="AR21" t="s">
        <v>93</v>
      </c>
      <c r="AS21" t="s">
        <v>59</v>
      </c>
      <c r="AT21">
        <v>26.182500000000001</v>
      </c>
      <c r="AU21">
        <v>6.1400000000000003E-2</v>
      </c>
      <c r="AX21" t="s">
        <v>41</v>
      </c>
      <c r="AY21" t="s">
        <v>43</v>
      </c>
      <c r="AZ21" t="s">
        <v>59</v>
      </c>
      <c r="BA21">
        <v>15.159800000000001</v>
      </c>
      <c r="BB21">
        <v>6.0900000000000003E-2</v>
      </c>
      <c r="BE21" t="s">
        <v>41</v>
      </c>
      <c r="BF21" t="s">
        <v>102</v>
      </c>
      <c r="BG21" t="s">
        <v>59</v>
      </c>
      <c r="BH21">
        <v>21.590900000000001</v>
      </c>
      <c r="BI21">
        <v>3.1399999999999997E-2</v>
      </c>
    </row>
    <row r="22" spans="3:61" x14ac:dyDescent="0.6">
      <c r="C22" t="s">
        <v>42</v>
      </c>
      <c r="D22" t="s">
        <v>43</v>
      </c>
      <c r="E22" t="s">
        <v>59</v>
      </c>
      <c r="F22">
        <v>15.5336</v>
      </c>
      <c r="G22">
        <v>0.14599999999999999</v>
      </c>
      <c r="L22" t="s">
        <v>42</v>
      </c>
      <c r="M22" t="s">
        <v>74</v>
      </c>
      <c r="N22" t="s">
        <v>59</v>
      </c>
      <c r="O22">
        <v>28.855699999999999</v>
      </c>
      <c r="P22">
        <v>0.23699999999999999</v>
      </c>
      <c r="S22" t="s">
        <v>42</v>
      </c>
      <c r="T22" t="s">
        <v>75</v>
      </c>
      <c r="U22" t="s">
        <v>59</v>
      </c>
      <c r="V22">
        <v>24.3416</v>
      </c>
      <c r="W22" s="36">
        <v>8.5507499999999995E-4</v>
      </c>
      <c r="Z22" t="s">
        <v>42</v>
      </c>
      <c r="AA22" t="s">
        <v>92</v>
      </c>
      <c r="AB22" t="s">
        <v>59</v>
      </c>
      <c r="AC22">
        <v>19.844799999999999</v>
      </c>
      <c r="AD22">
        <v>0.17399999999999999</v>
      </c>
      <c r="AI22" t="s">
        <v>42</v>
      </c>
      <c r="AJ22" t="s">
        <v>91</v>
      </c>
      <c r="AK22" t="s">
        <v>59</v>
      </c>
      <c r="AL22">
        <v>25.2334</v>
      </c>
      <c r="AM22">
        <v>3.44E-2</v>
      </c>
      <c r="AQ22" t="s">
        <v>42</v>
      </c>
      <c r="AR22" t="s">
        <v>93</v>
      </c>
      <c r="AS22" t="s">
        <v>59</v>
      </c>
      <c r="AT22">
        <v>26.848299999999998</v>
      </c>
      <c r="AU22">
        <v>0.19900000000000001</v>
      </c>
      <c r="AX22" t="s">
        <v>42</v>
      </c>
      <c r="AY22" t="s">
        <v>43</v>
      </c>
      <c r="AZ22" t="s">
        <v>59</v>
      </c>
      <c r="BA22">
        <v>15.404999999999999</v>
      </c>
      <c r="BB22">
        <v>1.09E-2</v>
      </c>
      <c r="BE22" t="s">
        <v>42</v>
      </c>
      <c r="BF22" t="s">
        <v>102</v>
      </c>
      <c r="BG22" t="s">
        <v>59</v>
      </c>
      <c r="BH22">
        <v>22.117000000000001</v>
      </c>
      <c r="BI22">
        <v>9.3899999999999997E-2</v>
      </c>
    </row>
    <row r="23" spans="3:61" x14ac:dyDescent="0.6">
      <c r="C23" t="s">
        <v>60</v>
      </c>
      <c r="D23" t="s">
        <v>43</v>
      </c>
      <c r="E23" t="s">
        <v>59</v>
      </c>
      <c r="F23">
        <v>15.0402</v>
      </c>
      <c r="G23">
        <v>9.9900000000000003E-2</v>
      </c>
      <c r="L23" t="s">
        <v>60</v>
      </c>
      <c r="M23" t="s">
        <v>74</v>
      </c>
      <c r="N23" t="s">
        <v>59</v>
      </c>
      <c r="O23">
        <v>22.063800000000001</v>
      </c>
      <c r="P23">
        <v>7.6300000000000007E-2</v>
      </c>
      <c r="S23" t="s">
        <v>60</v>
      </c>
      <c r="T23" t="s">
        <v>75</v>
      </c>
      <c r="U23" t="s">
        <v>59</v>
      </c>
      <c r="V23">
        <v>20.239100000000001</v>
      </c>
      <c r="W23">
        <v>0.53300000000000003</v>
      </c>
      <c r="Z23" t="s">
        <v>60</v>
      </c>
      <c r="AA23" t="s">
        <v>92</v>
      </c>
      <c r="AB23" t="s">
        <v>59</v>
      </c>
      <c r="AC23">
        <v>16.292400000000001</v>
      </c>
      <c r="AD23">
        <v>0.14099999999999999</v>
      </c>
      <c r="AI23" t="s">
        <v>60</v>
      </c>
      <c r="AJ23" t="s">
        <v>91</v>
      </c>
      <c r="AK23" t="s">
        <v>59</v>
      </c>
      <c r="AL23">
        <v>27.162800000000001</v>
      </c>
      <c r="AM23">
        <v>3.3099999999999997E-2</v>
      </c>
      <c r="AQ23" t="s">
        <v>60</v>
      </c>
      <c r="AR23" t="s">
        <v>93</v>
      </c>
      <c r="AS23" t="s">
        <v>59</v>
      </c>
      <c r="AT23">
        <v>24.285900000000002</v>
      </c>
      <c r="AU23">
        <v>3.61E-2</v>
      </c>
      <c r="AX23" t="s">
        <v>60</v>
      </c>
      <c r="AY23" t="s">
        <v>43</v>
      </c>
      <c r="AZ23" t="s">
        <v>59</v>
      </c>
      <c r="BA23">
        <v>15.0319</v>
      </c>
      <c r="BB23">
        <v>7.7200000000000005E-2</v>
      </c>
      <c r="BE23" t="s">
        <v>60</v>
      </c>
      <c r="BF23" t="s">
        <v>102</v>
      </c>
      <c r="BG23" t="s">
        <v>59</v>
      </c>
      <c r="BH23">
        <v>20.8536</v>
      </c>
      <c r="BI23">
        <v>6.3700000000000007E-2</v>
      </c>
    </row>
    <row r="24" spans="3:61" x14ac:dyDescent="0.6">
      <c r="C24" t="s">
        <v>61</v>
      </c>
      <c r="D24" t="s">
        <v>43</v>
      </c>
      <c r="E24" t="s">
        <v>59</v>
      </c>
      <c r="F24">
        <v>15.0236</v>
      </c>
      <c r="G24">
        <v>6.6899999999999998E-3</v>
      </c>
      <c r="L24" t="s">
        <v>61</v>
      </c>
      <c r="M24" t="s">
        <v>74</v>
      </c>
      <c r="N24" t="s">
        <v>59</v>
      </c>
      <c r="O24">
        <v>21.934799999999999</v>
      </c>
      <c r="P24">
        <v>7.5300000000000006E-2</v>
      </c>
      <c r="S24" t="s">
        <v>61</v>
      </c>
      <c r="T24" t="s">
        <v>75</v>
      </c>
      <c r="U24" t="s">
        <v>59</v>
      </c>
      <c r="V24">
        <v>20.091899999999999</v>
      </c>
      <c r="W24">
        <v>7.6600000000000001E-3</v>
      </c>
      <c r="Z24" t="s">
        <v>61</v>
      </c>
      <c r="AA24" t="s">
        <v>92</v>
      </c>
      <c r="AB24" t="s">
        <v>59</v>
      </c>
      <c r="AC24">
        <v>16.374300000000002</v>
      </c>
      <c r="AD24">
        <v>6.1199999999999997E-2</v>
      </c>
      <c r="AI24" t="s">
        <v>61</v>
      </c>
      <c r="AJ24" t="s">
        <v>91</v>
      </c>
      <c r="AK24" t="s">
        <v>59</v>
      </c>
      <c r="AL24">
        <v>27.1234</v>
      </c>
      <c r="AM24">
        <v>0.105</v>
      </c>
      <c r="AQ24" t="s">
        <v>61</v>
      </c>
      <c r="AR24" t="s">
        <v>93</v>
      </c>
      <c r="AS24" t="s">
        <v>59</v>
      </c>
      <c r="AT24">
        <v>23.402200000000001</v>
      </c>
      <c r="AU24">
        <v>7.4700000000000003E-2</v>
      </c>
      <c r="AX24" t="s">
        <v>61</v>
      </c>
      <c r="AY24" t="s">
        <v>43</v>
      </c>
      <c r="AZ24" t="s">
        <v>59</v>
      </c>
      <c r="BA24">
        <v>15.019</v>
      </c>
      <c r="BB24">
        <v>5.6099999999999997E-2</v>
      </c>
      <c r="BE24" t="s">
        <v>61</v>
      </c>
      <c r="BF24" t="s">
        <v>102</v>
      </c>
      <c r="BG24" t="s">
        <v>59</v>
      </c>
      <c r="BH24">
        <v>20.805499999999999</v>
      </c>
      <c r="BI24">
        <v>2.0400000000000001E-2</v>
      </c>
    </row>
    <row r="25" spans="3:61" x14ac:dyDescent="0.6">
      <c r="C25" t="s">
        <v>62</v>
      </c>
      <c r="D25" t="s">
        <v>43</v>
      </c>
      <c r="E25" t="s">
        <v>59</v>
      </c>
      <c r="F25">
        <v>15.023899999999999</v>
      </c>
      <c r="G25">
        <v>3.4099999999999998E-2</v>
      </c>
      <c r="L25" t="s">
        <v>62</v>
      </c>
      <c r="M25" t="s">
        <v>74</v>
      </c>
      <c r="N25" t="s">
        <v>59</v>
      </c>
      <c r="O25">
        <v>22.206299999999999</v>
      </c>
      <c r="P25">
        <v>3.4500000000000003E-2</v>
      </c>
      <c r="S25" t="s">
        <v>62</v>
      </c>
      <c r="T25" t="s">
        <v>75</v>
      </c>
      <c r="U25" t="s">
        <v>59</v>
      </c>
      <c r="V25">
        <v>20.303599999999999</v>
      </c>
      <c r="W25">
        <v>1.2500000000000001E-2</v>
      </c>
      <c r="Z25" t="s">
        <v>62</v>
      </c>
      <c r="AA25" t="s">
        <v>92</v>
      </c>
      <c r="AB25" t="s">
        <v>59</v>
      </c>
      <c r="AC25">
        <v>16.244299999999999</v>
      </c>
      <c r="AD25">
        <v>2.5499999999999998E-2</v>
      </c>
      <c r="AI25" t="s">
        <v>62</v>
      </c>
      <c r="AJ25" t="s">
        <v>91</v>
      </c>
      <c r="AK25" t="s">
        <v>59</v>
      </c>
      <c r="AL25">
        <v>27.026800000000001</v>
      </c>
      <c r="AM25">
        <v>0.13</v>
      </c>
      <c r="AQ25" t="s">
        <v>62</v>
      </c>
      <c r="AR25" t="s">
        <v>93</v>
      </c>
      <c r="AS25" t="s">
        <v>59</v>
      </c>
      <c r="AT25">
        <v>23.992599999999999</v>
      </c>
      <c r="AU25">
        <v>0.216</v>
      </c>
      <c r="AX25" t="s">
        <v>62</v>
      </c>
      <c r="AY25" t="s">
        <v>43</v>
      </c>
      <c r="AZ25" t="s">
        <v>59</v>
      </c>
      <c r="BA25">
        <v>15.039300000000001</v>
      </c>
      <c r="BB25">
        <v>6.83E-2</v>
      </c>
      <c r="BE25" t="s">
        <v>62</v>
      </c>
      <c r="BF25" t="s">
        <v>102</v>
      </c>
      <c r="BG25" t="s">
        <v>59</v>
      </c>
      <c r="BH25">
        <v>20.877400000000002</v>
      </c>
      <c r="BI25">
        <v>0.13900000000000001</v>
      </c>
    </row>
    <row r="26" spans="3:61" x14ac:dyDescent="0.6">
      <c r="C26" t="s">
        <v>63</v>
      </c>
      <c r="D26" t="s">
        <v>43</v>
      </c>
      <c r="E26" t="s">
        <v>59</v>
      </c>
      <c r="F26">
        <v>15.2583</v>
      </c>
      <c r="G26">
        <v>3.3799999999999997E-2</v>
      </c>
      <c r="L26" t="s">
        <v>63</v>
      </c>
      <c r="M26" t="s">
        <v>74</v>
      </c>
      <c r="N26" t="s">
        <v>59</v>
      </c>
      <c r="O26">
        <v>28.865100000000002</v>
      </c>
      <c r="P26">
        <v>0.122</v>
      </c>
      <c r="S26" t="s">
        <v>63</v>
      </c>
      <c r="T26" t="s">
        <v>75</v>
      </c>
      <c r="U26" t="s">
        <v>59</v>
      </c>
      <c r="V26">
        <v>24.432700000000001</v>
      </c>
      <c r="W26">
        <v>7.4099999999999999E-2</v>
      </c>
      <c r="Z26" t="s">
        <v>63</v>
      </c>
      <c r="AA26" t="s">
        <v>92</v>
      </c>
      <c r="AB26" t="s">
        <v>59</v>
      </c>
      <c r="AC26">
        <v>20.929500000000001</v>
      </c>
      <c r="AD26">
        <v>5.9700000000000003E-2</v>
      </c>
      <c r="AI26" t="s">
        <v>63</v>
      </c>
      <c r="AJ26" t="s">
        <v>91</v>
      </c>
      <c r="AK26" t="s">
        <v>59</v>
      </c>
      <c r="AL26">
        <v>25.012</v>
      </c>
      <c r="AM26">
        <v>0.189</v>
      </c>
      <c r="AQ26" t="s">
        <v>63</v>
      </c>
      <c r="AR26" t="s">
        <v>93</v>
      </c>
      <c r="AS26" t="s">
        <v>59</v>
      </c>
      <c r="AT26">
        <v>28.000399999999999</v>
      </c>
      <c r="AU26">
        <v>0.32400000000000001</v>
      </c>
      <c r="AX26" t="s">
        <v>63</v>
      </c>
      <c r="AY26" t="s">
        <v>43</v>
      </c>
      <c r="AZ26" t="s">
        <v>59</v>
      </c>
      <c r="BA26">
        <v>15.2355</v>
      </c>
      <c r="BB26">
        <v>5.7800000000000004E-3</v>
      </c>
      <c r="BE26" t="s">
        <v>63</v>
      </c>
      <c r="BF26" t="s">
        <v>102</v>
      </c>
      <c r="BG26" t="s">
        <v>59</v>
      </c>
      <c r="BH26">
        <v>22.3843</v>
      </c>
      <c r="BI26">
        <v>0.40500000000000003</v>
      </c>
    </row>
    <row r="27" spans="3:61" x14ac:dyDescent="0.6">
      <c r="C27" t="s">
        <v>64</v>
      </c>
      <c r="D27" t="s">
        <v>43</v>
      </c>
      <c r="E27" t="s">
        <v>59</v>
      </c>
      <c r="F27">
        <v>15.156700000000001</v>
      </c>
      <c r="G27">
        <v>8.2000000000000003E-2</v>
      </c>
      <c r="L27" t="s">
        <v>64</v>
      </c>
      <c r="M27" t="s">
        <v>74</v>
      </c>
      <c r="N27" t="s">
        <v>59</v>
      </c>
      <c r="O27">
        <v>28.2485</v>
      </c>
      <c r="P27">
        <v>4.6300000000000001E-2</v>
      </c>
      <c r="S27" t="s">
        <v>64</v>
      </c>
      <c r="T27" t="s">
        <v>75</v>
      </c>
      <c r="U27" t="s">
        <v>59</v>
      </c>
      <c r="V27">
        <v>24.026499999999999</v>
      </c>
      <c r="W27">
        <v>3.4000000000000002E-2</v>
      </c>
      <c r="Z27" t="s">
        <v>64</v>
      </c>
      <c r="AA27" t="s">
        <v>92</v>
      </c>
      <c r="AB27" t="s">
        <v>59</v>
      </c>
      <c r="AC27">
        <v>20.696400000000001</v>
      </c>
      <c r="AD27">
        <v>1.7600000000000001E-2</v>
      </c>
      <c r="AI27" t="s">
        <v>64</v>
      </c>
      <c r="AJ27" t="s">
        <v>91</v>
      </c>
      <c r="AK27" t="s">
        <v>59</v>
      </c>
      <c r="AL27">
        <v>24.514199999999999</v>
      </c>
      <c r="AM27">
        <v>3.6600000000000001E-2</v>
      </c>
      <c r="AQ27" t="s">
        <v>64</v>
      </c>
      <c r="AR27" t="s">
        <v>93</v>
      </c>
      <c r="AS27" t="s">
        <v>59</v>
      </c>
      <c r="AT27">
        <v>26.8733</v>
      </c>
      <c r="AU27">
        <v>0.17399999999999999</v>
      </c>
      <c r="AX27" t="s">
        <v>64</v>
      </c>
      <c r="AY27" t="s">
        <v>43</v>
      </c>
      <c r="AZ27" t="s">
        <v>59</v>
      </c>
      <c r="BA27">
        <v>15.084300000000001</v>
      </c>
      <c r="BB27">
        <v>5.7000000000000002E-3</v>
      </c>
      <c r="BE27" t="s">
        <v>64</v>
      </c>
      <c r="BF27" t="s">
        <v>102</v>
      </c>
      <c r="BG27" t="s">
        <v>59</v>
      </c>
      <c r="BH27">
        <v>21.623999999999999</v>
      </c>
      <c r="BI27">
        <v>0.183</v>
      </c>
    </row>
    <row r="28" spans="3:61" x14ac:dyDescent="0.6">
      <c r="C28" t="s">
        <v>65</v>
      </c>
      <c r="D28" t="s">
        <v>43</v>
      </c>
      <c r="E28" t="s">
        <v>59</v>
      </c>
      <c r="F28">
        <v>15.986499999999999</v>
      </c>
      <c r="G28">
        <v>0.22700000000000001</v>
      </c>
      <c r="L28" t="s">
        <v>65</v>
      </c>
      <c r="M28" t="s">
        <v>74</v>
      </c>
      <c r="N28" t="s">
        <v>59</v>
      </c>
      <c r="O28">
        <v>28.653500000000001</v>
      </c>
      <c r="P28">
        <v>0.26200000000000001</v>
      </c>
      <c r="S28" t="s">
        <v>65</v>
      </c>
      <c r="T28" t="s">
        <v>75</v>
      </c>
      <c r="U28" t="s">
        <v>59</v>
      </c>
      <c r="V28">
        <v>24.869499999999999</v>
      </c>
      <c r="W28">
        <v>6.7900000000000002E-2</v>
      </c>
      <c r="Z28" t="s">
        <v>65</v>
      </c>
      <c r="AA28" t="s">
        <v>92</v>
      </c>
      <c r="AB28" t="s">
        <v>59</v>
      </c>
      <c r="AC28">
        <v>21.1205</v>
      </c>
      <c r="AD28">
        <v>0.112</v>
      </c>
      <c r="AI28" t="s">
        <v>65</v>
      </c>
      <c r="AJ28" t="s">
        <v>91</v>
      </c>
      <c r="AK28" t="s">
        <v>59</v>
      </c>
      <c r="AL28">
        <v>25.255800000000001</v>
      </c>
      <c r="AM28">
        <v>8.6800000000000002E-2</v>
      </c>
      <c r="AQ28" t="s">
        <v>65</v>
      </c>
      <c r="AR28" t="s">
        <v>93</v>
      </c>
      <c r="AS28" t="s">
        <v>59</v>
      </c>
      <c r="AT28">
        <v>26.915900000000001</v>
      </c>
      <c r="AU28">
        <v>0.14299999999999999</v>
      </c>
      <c r="AX28" t="s">
        <v>65</v>
      </c>
      <c r="AY28" t="s">
        <v>43</v>
      </c>
      <c r="AZ28" t="s">
        <v>59</v>
      </c>
      <c r="BA28">
        <v>15.809699999999999</v>
      </c>
      <c r="BB28">
        <v>2.8000000000000001E-2</v>
      </c>
      <c r="BE28" t="s">
        <v>65</v>
      </c>
      <c r="BF28" t="s">
        <v>102</v>
      </c>
      <c r="BG28" t="s">
        <v>59</v>
      </c>
      <c r="BH28">
        <v>22.599799999999998</v>
      </c>
      <c r="BI28">
        <v>0.112</v>
      </c>
    </row>
    <row r="29" spans="3:61" x14ac:dyDescent="0.6">
      <c r="C29" t="s">
        <v>66</v>
      </c>
      <c r="D29" t="s">
        <v>43</v>
      </c>
      <c r="E29" t="s">
        <v>59</v>
      </c>
      <c r="F29">
        <v>15.2837</v>
      </c>
      <c r="G29">
        <v>1.5599999999999999E-2</v>
      </c>
      <c r="L29" t="s">
        <v>66</v>
      </c>
      <c r="M29" t="s">
        <v>74</v>
      </c>
      <c r="N29" t="s">
        <v>59</v>
      </c>
      <c r="O29">
        <v>23.096800000000002</v>
      </c>
      <c r="P29">
        <v>0.13300000000000001</v>
      </c>
      <c r="S29" t="s">
        <v>66</v>
      </c>
      <c r="T29" t="s">
        <v>75</v>
      </c>
      <c r="U29" t="s">
        <v>59</v>
      </c>
      <c r="V29">
        <v>20.681899999999999</v>
      </c>
      <c r="W29">
        <v>6.13E-2</v>
      </c>
      <c r="Z29" t="s">
        <v>66</v>
      </c>
      <c r="AA29" t="s">
        <v>92</v>
      </c>
      <c r="AB29" t="s">
        <v>59</v>
      </c>
      <c r="AC29">
        <v>16.8949</v>
      </c>
      <c r="AD29">
        <v>7.9899999999999999E-2</v>
      </c>
      <c r="AI29" t="s">
        <v>66</v>
      </c>
      <c r="AJ29" t="s">
        <v>91</v>
      </c>
      <c r="AK29" t="s">
        <v>59</v>
      </c>
      <c r="AL29">
        <v>27.639399999999998</v>
      </c>
      <c r="AM29">
        <v>0.123</v>
      </c>
      <c r="AQ29" t="s">
        <v>66</v>
      </c>
      <c r="AR29" t="s">
        <v>93</v>
      </c>
      <c r="AS29" t="s">
        <v>59</v>
      </c>
      <c r="AT29">
        <v>23.417899999999999</v>
      </c>
      <c r="AU29">
        <v>0.125</v>
      </c>
      <c r="AX29" t="s">
        <v>66</v>
      </c>
      <c r="AY29" t="s">
        <v>43</v>
      </c>
      <c r="AZ29" t="s">
        <v>59</v>
      </c>
      <c r="BA29">
        <v>15.298999999999999</v>
      </c>
      <c r="BB29">
        <v>0.13</v>
      </c>
      <c r="BE29" t="s">
        <v>66</v>
      </c>
      <c r="BF29" t="s">
        <v>102</v>
      </c>
      <c r="BG29" t="s">
        <v>59</v>
      </c>
      <c r="BH29">
        <v>21.395</v>
      </c>
      <c r="BI29">
        <v>0.127</v>
      </c>
    </row>
    <row r="30" spans="3:61" x14ac:dyDescent="0.6">
      <c r="C30" t="s">
        <v>67</v>
      </c>
      <c r="D30" t="s">
        <v>43</v>
      </c>
      <c r="E30" t="s">
        <v>59</v>
      </c>
      <c r="F30">
        <v>16.2927</v>
      </c>
      <c r="G30">
        <v>3.9899999999999998E-2</v>
      </c>
      <c r="L30" t="s">
        <v>67</v>
      </c>
      <c r="M30" t="s">
        <v>74</v>
      </c>
      <c r="N30" t="s">
        <v>59</v>
      </c>
      <c r="O30">
        <v>22.512599999999999</v>
      </c>
      <c r="P30">
        <v>6.3600000000000002E-3</v>
      </c>
      <c r="S30" t="s">
        <v>67</v>
      </c>
      <c r="T30" t="s">
        <v>75</v>
      </c>
      <c r="U30" t="s">
        <v>59</v>
      </c>
      <c r="V30">
        <v>20.071999999999999</v>
      </c>
      <c r="W30">
        <v>9.1999999999999998E-2</v>
      </c>
      <c r="Z30" t="s">
        <v>67</v>
      </c>
      <c r="AA30" t="s">
        <v>92</v>
      </c>
      <c r="AB30" t="s">
        <v>59</v>
      </c>
      <c r="AC30">
        <v>17.1371</v>
      </c>
      <c r="AD30">
        <v>4.6300000000000001E-2</v>
      </c>
      <c r="AI30" t="s">
        <v>67</v>
      </c>
      <c r="AJ30" t="s">
        <v>91</v>
      </c>
      <c r="AK30" t="s">
        <v>59</v>
      </c>
      <c r="AL30">
        <v>28.364699999999999</v>
      </c>
      <c r="AM30">
        <v>0.106</v>
      </c>
      <c r="AQ30" t="s">
        <v>67</v>
      </c>
      <c r="AR30" t="s">
        <v>93</v>
      </c>
      <c r="AS30" t="s">
        <v>59</v>
      </c>
      <c r="AT30">
        <v>22.657</v>
      </c>
      <c r="AU30">
        <v>0.21099999999999999</v>
      </c>
      <c r="AX30" t="s">
        <v>67</v>
      </c>
      <c r="AY30" t="s">
        <v>43</v>
      </c>
      <c r="AZ30" t="s">
        <v>59</v>
      </c>
      <c r="BA30">
        <v>16.254100000000001</v>
      </c>
      <c r="BB30">
        <v>1.0999999999999999E-2</v>
      </c>
      <c r="BE30" t="s">
        <v>67</v>
      </c>
      <c r="BF30" t="s">
        <v>102</v>
      </c>
      <c r="BG30" t="s">
        <v>59</v>
      </c>
      <c r="BH30">
        <v>21.629200000000001</v>
      </c>
      <c r="BI30">
        <v>0.126</v>
      </c>
    </row>
    <row r="31" spans="3:61" x14ac:dyDescent="0.6">
      <c r="C31" t="s">
        <v>68</v>
      </c>
      <c r="D31" t="s">
        <v>43</v>
      </c>
      <c r="E31" t="s">
        <v>59</v>
      </c>
      <c r="F31">
        <v>15.1503</v>
      </c>
      <c r="G31">
        <v>4.9399999999999999E-3</v>
      </c>
      <c r="L31" t="s">
        <v>68</v>
      </c>
      <c r="M31" t="s">
        <v>74</v>
      </c>
      <c r="N31" t="s">
        <v>59</v>
      </c>
      <c r="O31">
        <v>21.415299999999998</v>
      </c>
      <c r="P31">
        <v>5.74E-2</v>
      </c>
      <c r="S31" t="s">
        <v>68</v>
      </c>
      <c r="T31" t="s">
        <v>75</v>
      </c>
      <c r="U31" t="s">
        <v>59</v>
      </c>
      <c r="V31">
        <v>19.9255</v>
      </c>
      <c r="W31">
        <v>0.23599999999999999</v>
      </c>
      <c r="Z31" t="s">
        <v>68</v>
      </c>
      <c r="AA31" t="s">
        <v>92</v>
      </c>
      <c r="AB31" t="s">
        <v>59</v>
      </c>
      <c r="AC31">
        <v>16.159400000000002</v>
      </c>
      <c r="AD31">
        <v>2.41E-2</v>
      </c>
      <c r="AI31" t="s">
        <v>68</v>
      </c>
      <c r="AJ31" t="s">
        <v>91</v>
      </c>
      <c r="AK31" t="s">
        <v>59</v>
      </c>
      <c r="AL31">
        <v>26.973099999999999</v>
      </c>
      <c r="AM31">
        <v>0.107</v>
      </c>
      <c r="AQ31" t="s">
        <v>68</v>
      </c>
      <c r="AR31" t="s">
        <v>93</v>
      </c>
      <c r="AS31" t="s">
        <v>59</v>
      </c>
      <c r="AT31">
        <v>21.851800000000001</v>
      </c>
      <c r="AU31">
        <v>0.17299999999999999</v>
      </c>
      <c r="AX31" t="s">
        <v>68</v>
      </c>
      <c r="AY31" t="s">
        <v>43</v>
      </c>
      <c r="AZ31" t="s">
        <v>59</v>
      </c>
      <c r="BA31">
        <v>15.111599999999999</v>
      </c>
      <c r="BB31">
        <v>7.5899999999999995E-2</v>
      </c>
      <c r="BE31" t="s">
        <v>68</v>
      </c>
      <c r="BF31" t="s">
        <v>102</v>
      </c>
      <c r="BG31" t="s">
        <v>59</v>
      </c>
      <c r="BH31">
        <v>20.488700000000001</v>
      </c>
      <c r="BI31">
        <v>0.93</v>
      </c>
    </row>
    <row r="32" spans="3:61" x14ac:dyDescent="0.6">
      <c r="C32" t="s">
        <v>69</v>
      </c>
      <c r="D32" t="s">
        <v>43</v>
      </c>
      <c r="E32" t="s">
        <v>59</v>
      </c>
      <c r="F32" t="s">
        <v>70</v>
      </c>
      <c r="L32" t="s">
        <v>69</v>
      </c>
      <c r="M32" t="s">
        <v>74</v>
      </c>
      <c r="N32" t="s">
        <v>59</v>
      </c>
      <c r="O32" t="s">
        <v>70</v>
      </c>
      <c r="S32" t="s">
        <v>69</v>
      </c>
      <c r="T32" t="s">
        <v>75</v>
      </c>
      <c r="U32" t="s">
        <v>59</v>
      </c>
      <c r="V32" t="s">
        <v>70</v>
      </c>
      <c r="Z32" t="s">
        <v>69</v>
      </c>
      <c r="AA32" t="s">
        <v>92</v>
      </c>
      <c r="AB32" t="s">
        <v>59</v>
      </c>
      <c r="AC32" t="s">
        <v>70</v>
      </c>
      <c r="AI32" t="s">
        <v>69</v>
      </c>
      <c r="AJ32" t="s">
        <v>91</v>
      </c>
      <c r="AK32" t="s">
        <v>59</v>
      </c>
      <c r="AL32" t="s">
        <v>70</v>
      </c>
      <c r="AQ32" t="s">
        <v>69</v>
      </c>
      <c r="AR32" t="s">
        <v>93</v>
      </c>
      <c r="AS32" t="s">
        <v>59</v>
      </c>
      <c r="AT32" t="s">
        <v>70</v>
      </c>
      <c r="AX32" t="s">
        <v>69</v>
      </c>
      <c r="AY32" t="s">
        <v>43</v>
      </c>
      <c r="AZ32" t="s">
        <v>59</v>
      </c>
      <c r="BA32" t="s">
        <v>70</v>
      </c>
      <c r="BE32" t="s">
        <v>69</v>
      </c>
      <c r="BF32" t="s">
        <v>102</v>
      </c>
      <c r="BG32" t="s">
        <v>59</v>
      </c>
      <c r="BH32" t="s">
        <v>70</v>
      </c>
    </row>
    <row r="33" spans="3:61" x14ac:dyDescent="0.6">
      <c r="C33" t="s">
        <v>71</v>
      </c>
      <c r="D33" t="s">
        <v>43</v>
      </c>
      <c r="E33" t="s">
        <v>59</v>
      </c>
      <c r="F33" t="s">
        <v>70</v>
      </c>
      <c r="L33" t="s">
        <v>71</v>
      </c>
      <c r="M33" t="s">
        <v>74</v>
      </c>
      <c r="N33" t="s">
        <v>59</v>
      </c>
      <c r="O33" t="s">
        <v>70</v>
      </c>
      <c r="S33" t="s">
        <v>71</v>
      </c>
      <c r="T33" t="s">
        <v>75</v>
      </c>
      <c r="U33" t="s">
        <v>59</v>
      </c>
      <c r="V33" t="s">
        <v>70</v>
      </c>
      <c r="Z33" t="s">
        <v>71</v>
      </c>
      <c r="AA33" t="s">
        <v>92</v>
      </c>
      <c r="AB33" t="s">
        <v>59</v>
      </c>
      <c r="AC33" t="s">
        <v>70</v>
      </c>
      <c r="AI33" t="s">
        <v>71</v>
      </c>
      <c r="AJ33" t="s">
        <v>91</v>
      </c>
      <c r="AK33" t="s">
        <v>59</v>
      </c>
      <c r="AL33" t="s">
        <v>70</v>
      </c>
      <c r="AQ33" t="s">
        <v>71</v>
      </c>
      <c r="AR33" t="s">
        <v>93</v>
      </c>
      <c r="AS33" t="s">
        <v>59</v>
      </c>
      <c r="AT33" t="s">
        <v>70</v>
      </c>
      <c r="AX33" t="s">
        <v>71</v>
      </c>
      <c r="AY33" t="s">
        <v>43</v>
      </c>
      <c r="AZ33" t="s">
        <v>59</v>
      </c>
      <c r="BA33" t="s">
        <v>70</v>
      </c>
      <c r="BE33" t="s">
        <v>71</v>
      </c>
      <c r="BF33" t="s">
        <v>102</v>
      </c>
      <c r="BG33" t="s">
        <v>59</v>
      </c>
      <c r="BH33" t="s">
        <v>70</v>
      </c>
    </row>
    <row r="34" spans="3:61" x14ac:dyDescent="0.6">
      <c r="C34" t="s">
        <v>72</v>
      </c>
      <c r="D34" t="s">
        <v>43</v>
      </c>
      <c r="E34" t="s">
        <v>73</v>
      </c>
      <c r="F34" t="s">
        <v>70</v>
      </c>
      <c r="L34" t="s">
        <v>72</v>
      </c>
      <c r="M34" t="s">
        <v>74</v>
      </c>
      <c r="N34" t="s">
        <v>73</v>
      </c>
      <c r="O34" t="s">
        <v>70</v>
      </c>
      <c r="S34" t="s">
        <v>72</v>
      </c>
      <c r="T34" t="s">
        <v>75</v>
      </c>
      <c r="U34" t="s">
        <v>73</v>
      </c>
      <c r="V34" t="s">
        <v>70</v>
      </c>
      <c r="Z34" t="s">
        <v>72</v>
      </c>
      <c r="AA34" t="s">
        <v>92</v>
      </c>
      <c r="AB34" t="s">
        <v>73</v>
      </c>
      <c r="AC34" t="s">
        <v>70</v>
      </c>
      <c r="AI34" t="s">
        <v>72</v>
      </c>
      <c r="AJ34" t="s">
        <v>91</v>
      </c>
      <c r="AK34" t="s">
        <v>73</v>
      </c>
      <c r="AL34" t="s">
        <v>70</v>
      </c>
      <c r="AQ34" t="s">
        <v>72</v>
      </c>
      <c r="AR34" t="s">
        <v>93</v>
      </c>
      <c r="AS34" t="s">
        <v>73</v>
      </c>
      <c r="AT34" t="s">
        <v>70</v>
      </c>
      <c r="AX34" t="s">
        <v>72</v>
      </c>
      <c r="AY34" t="s">
        <v>43</v>
      </c>
      <c r="AZ34" t="s">
        <v>73</v>
      </c>
      <c r="BA34" t="s">
        <v>70</v>
      </c>
      <c r="BE34" t="s">
        <v>72</v>
      </c>
      <c r="BF34" t="s">
        <v>102</v>
      </c>
      <c r="BG34" t="s">
        <v>73</v>
      </c>
      <c r="BH34" t="s">
        <v>70</v>
      </c>
    </row>
    <row r="35" spans="3:61" x14ac:dyDescent="0.6">
      <c r="C35" t="s">
        <v>68</v>
      </c>
      <c r="D35" t="s">
        <v>43</v>
      </c>
      <c r="E35" t="s">
        <v>59</v>
      </c>
      <c r="F35">
        <v>15.1433</v>
      </c>
      <c r="G35">
        <v>4.9399999999999999E-3</v>
      </c>
      <c r="L35" t="s">
        <v>68</v>
      </c>
      <c r="M35" t="s">
        <v>74</v>
      </c>
      <c r="N35" t="s">
        <v>59</v>
      </c>
      <c r="O35">
        <v>21.334099999999999</v>
      </c>
      <c r="P35">
        <v>5.74E-2</v>
      </c>
      <c r="S35" t="s">
        <v>68</v>
      </c>
      <c r="T35" t="s">
        <v>75</v>
      </c>
      <c r="U35" t="s">
        <v>59</v>
      </c>
      <c r="V35">
        <v>19.5916</v>
      </c>
      <c r="W35">
        <v>0.23599999999999999</v>
      </c>
      <c r="Z35" t="s">
        <v>68</v>
      </c>
      <c r="AA35" t="s">
        <v>92</v>
      </c>
      <c r="AB35" t="s">
        <v>59</v>
      </c>
      <c r="AC35">
        <v>16.125299999999999</v>
      </c>
      <c r="AD35">
        <v>2.41E-2</v>
      </c>
      <c r="AI35" t="s">
        <v>68</v>
      </c>
      <c r="AJ35" t="s">
        <v>91</v>
      </c>
      <c r="AK35" t="s">
        <v>59</v>
      </c>
      <c r="AL35">
        <v>27.124700000000001</v>
      </c>
      <c r="AM35">
        <v>0.107</v>
      </c>
      <c r="AQ35" t="s">
        <v>68</v>
      </c>
      <c r="AR35" t="s">
        <v>93</v>
      </c>
      <c r="AS35" t="s">
        <v>59</v>
      </c>
      <c r="AT35">
        <v>22.096299999999999</v>
      </c>
      <c r="AU35">
        <v>0.17299999999999999</v>
      </c>
      <c r="AX35" t="s">
        <v>68</v>
      </c>
      <c r="AY35" t="s">
        <v>43</v>
      </c>
      <c r="AZ35" t="s">
        <v>59</v>
      </c>
      <c r="BA35">
        <v>15.2189</v>
      </c>
      <c r="BB35">
        <v>7.5899999999999995E-2</v>
      </c>
      <c r="BE35" t="s">
        <v>68</v>
      </c>
      <c r="BF35" t="s">
        <v>102</v>
      </c>
      <c r="BG35" t="s">
        <v>59</v>
      </c>
      <c r="BH35">
        <v>21.8035</v>
      </c>
      <c r="BI35">
        <v>0.93</v>
      </c>
    </row>
    <row r="36" spans="3:61" x14ac:dyDescent="0.6">
      <c r="C36" t="s">
        <v>69</v>
      </c>
      <c r="D36" t="s">
        <v>43</v>
      </c>
      <c r="E36" t="s">
        <v>59</v>
      </c>
      <c r="F36" t="s">
        <v>70</v>
      </c>
      <c r="L36" t="s">
        <v>69</v>
      </c>
      <c r="M36" t="s">
        <v>74</v>
      </c>
      <c r="N36" t="s">
        <v>59</v>
      </c>
      <c r="O36" t="s">
        <v>70</v>
      </c>
      <c r="S36" t="s">
        <v>69</v>
      </c>
      <c r="T36" t="s">
        <v>75</v>
      </c>
      <c r="U36" t="s">
        <v>59</v>
      </c>
      <c r="V36" t="s">
        <v>70</v>
      </c>
      <c r="Z36" t="s">
        <v>69</v>
      </c>
      <c r="AA36" t="s">
        <v>92</v>
      </c>
      <c r="AB36" t="s">
        <v>59</v>
      </c>
      <c r="AC36" t="s">
        <v>70</v>
      </c>
      <c r="AI36" t="s">
        <v>69</v>
      </c>
      <c r="AJ36" t="s">
        <v>91</v>
      </c>
      <c r="AK36" t="s">
        <v>59</v>
      </c>
      <c r="AL36" t="s">
        <v>70</v>
      </c>
      <c r="AQ36" t="s">
        <v>69</v>
      </c>
      <c r="AR36" t="s">
        <v>93</v>
      </c>
      <c r="AS36" t="s">
        <v>59</v>
      </c>
      <c r="AT36">
        <v>10.5298</v>
      </c>
      <c r="AX36" t="s">
        <v>69</v>
      </c>
      <c r="AY36" t="s">
        <v>43</v>
      </c>
      <c r="AZ36" t="s">
        <v>59</v>
      </c>
      <c r="BA36" t="s">
        <v>70</v>
      </c>
      <c r="BE36" t="s">
        <v>69</v>
      </c>
      <c r="BF36" t="s">
        <v>102</v>
      </c>
      <c r="BG36" t="s">
        <v>59</v>
      </c>
      <c r="BH36" t="s">
        <v>70</v>
      </c>
    </row>
    <row r="37" spans="3:61" x14ac:dyDescent="0.6">
      <c r="C37" t="s">
        <v>71</v>
      </c>
      <c r="D37" t="s">
        <v>43</v>
      </c>
      <c r="E37" t="s">
        <v>59</v>
      </c>
      <c r="F37" t="s">
        <v>70</v>
      </c>
      <c r="L37" t="s">
        <v>71</v>
      </c>
      <c r="M37" t="s">
        <v>74</v>
      </c>
      <c r="N37" t="s">
        <v>59</v>
      </c>
      <c r="O37" t="s">
        <v>70</v>
      </c>
      <c r="S37" t="s">
        <v>71</v>
      </c>
      <c r="T37" t="s">
        <v>75</v>
      </c>
      <c r="U37" t="s">
        <v>59</v>
      </c>
      <c r="V37" t="s">
        <v>70</v>
      </c>
      <c r="Z37" t="s">
        <v>71</v>
      </c>
      <c r="AA37" t="s">
        <v>92</v>
      </c>
      <c r="AB37" t="s">
        <v>59</v>
      </c>
      <c r="AC37" t="s">
        <v>70</v>
      </c>
      <c r="AI37" t="s">
        <v>71</v>
      </c>
      <c r="AJ37" t="s">
        <v>91</v>
      </c>
      <c r="AK37" t="s">
        <v>59</v>
      </c>
      <c r="AL37" t="s">
        <v>70</v>
      </c>
      <c r="AQ37" t="s">
        <v>71</v>
      </c>
      <c r="AR37" t="s">
        <v>93</v>
      </c>
      <c r="AS37" t="s">
        <v>59</v>
      </c>
      <c r="AT37">
        <v>12.7363</v>
      </c>
      <c r="AX37" t="s">
        <v>71</v>
      </c>
      <c r="AY37" t="s">
        <v>43</v>
      </c>
      <c r="AZ37" t="s">
        <v>59</v>
      </c>
      <c r="BA37" t="s">
        <v>70</v>
      </c>
      <c r="BE37" t="s">
        <v>71</v>
      </c>
      <c r="BF37" t="s">
        <v>102</v>
      </c>
      <c r="BG37" t="s">
        <v>59</v>
      </c>
      <c r="BH37" t="s">
        <v>70</v>
      </c>
    </row>
    <row r="38" spans="3:61" x14ac:dyDescent="0.6">
      <c r="C38" t="s">
        <v>72</v>
      </c>
      <c r="D38" t="s">
        <v>43</v>
      </c>
      <c r="E38" t="s">
        <v>73</v>
      </c>
      <c r="F38" t="s">
        <v>70</v>
      </c>
      <c r="L38" t="s">
        <v>72</v>
      </c>
      <c r="M38" t="s">
        <v>74</v>
      </c>
      <c r="N38" t="s">
        <v>73</v>
      </c>
      <c r="O38" t="s">
        <v>70</v>
      </c>
      <c r="S38" t="s">
        <v>72</v>
      </c>
      <c r="T38" t="s">
        <v>75</v>
      </c>
      <c r="U38" t="s">
        <v>73</v>
      </c>
      <c r="V38" t="s">
        <v>70</v>
      </c>
      <c r="Z38" t="s">
        <v>72</v>
      </c>
      <c r="AA38" t="s">
        <v>92</v>
      </c>
      <c r="AB38" t="s">
        <v>73</v>
      </c>
      <c r="AC38" t="s">
        <v>70</v>
      </c>
      <c r="AI38" t="s">
        <v>72</v>
      </c>
      <c r="AJ38" t="s">
        <v>91</v>
      </c>
      <c r="AK38" t="s">
        <v>73</v>
      </c>
      <c r="AL38" t="s">
        <v>70</v>
      </c>
      <c r="AQ38" t="s">
        <v>72</v>
      </c>
      <c r="AR38" t="s">
        <v>93</v>
      </c>
      <c r="AS38" t="s">
        <v>73</v>
      </c>
      <c r="AT38">
        <v>19.165299999999998</v>
      </c>
      <c r="AX38" t="s">
        <v>72</v>
      </c>
      <c r="AY38" t="s">
        <v>43</v>
      </c>
      <c r="AZ38" t="s">
        <v>73</v>
      </c>
      <c r="BA38" t="s">
        <v>70</v>
      </c>
      <c r="BE38" t="s">
        <v>72</v>
      </c>
      <c r="BF38" t="s">
        <v>102</v>
      </c>
      <c r="BG38" t="s">
        <v>73</v>
      </c>
      <c r="BH38">
        <v>22.9877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B7CAC-C3DC-4C4F-A651-492AE93C22B3}">
  <dimension ref="B9:W27"/>
  <sheetViews>
    <sheetView topLeftCell="P7" workbookViewId="0">
      <selection activeCell="A21" sqref="A21"/>
    </sheetView>
  </sheetViews>
  <sheetFormatPr defaultColWidth="8.86328125" defaultRowHeight="13" x14ac:dyDescent="0.6"/>
  <cols>
    <col min="1" max="2" width="8.86328125" customWidth="1"/>
    <col min="3" max="4" width="15.7265625" customWidth="1"/>
    <col min="5" max="5" width="8.86328125" customWidth="1"/>
    <col min="6" max="6" width="16" customWidth="1"/>
    <col min="7" max="10" width="8.86328125" customWidth="1"/>
    <col min="11" max="11" width="14" customWidth="1"/>
    <col min="12" max="12" width="15.26953125" customWidth="1"/>
    <col min="13" max="13" width="8.86328125" customWidth="1"/>
    <col min="14" max="14" width="15" customWidth="1"/>
    <col min="15" max="18" width="8.86328125" customWidth="1"/>
    <col min="19" max="19" width="16.26953125" customWidth="1"/>
    <col min="20" max="20" width="14.40625" customWidth="1"/>
    <col min="21" max="21" width="8.86328125" customWidth="1"/>
    <col min="22" max="22" width="15.7265625" customWidth="1"/>
    <col min="23" max="23" width="17.7265625" customWidth="1"/>
  </cols>
  <sheetData>
    <row r="9" spans="2:23" x14ac:dyDescent="0.6">
      <c r="B9" s="44" t="s">
        <v>146</v>
      </c>
      <c r="C9" t="s">
        <v>54</v>
      </c>
      <c r="D9" t="s">
        <v>134</v>
      </c>
      <c r="E9" t="s">
        <v>56</v>
      </c>
      <c r="F9" t="s">
        <v>57</v>
      </c>
      <c r="G9" t="s">
        <v>135</v>
      </c>
      <c r="J9" s="44" t="s">
        <v>121</v>
      </c>
      <c r="K9" t="s">
        <v>54</v>
      </c>
      <c r="L9" t="s">
        <v>134</v>
      </c>
      <c r="M9" t="s">
        <v>56</v>
      </c>
      <c r="N9" t="s">
        <v>57</v>
      </c>
      <c r="O9" t="s">
        <v>135</v>
      </c>
      <c r="R9" s="44" t="s">
        <v>43</v>
      </c>
      <c r="S9" t="s">
        <v>54</v>
      </c>
      <c r="T9" t="s">
        <v>134</v>
      </c>
      <c r="U9" t="s">
        <v>56</v>
      </c>
      <c r="V9" t="s">
        <v>57</v>
      </c>
      <c r="W9" t="s">
        <v>135</v>
      </c>
    </row>
    <row r="10" spans="2:23" x14ac:dyDescent="0.6">
      <c r="C10" t="s">
        <v>145</v>
      </c>
      <c r="D10" t="s">
        <v>146</v>
      </c>
      <c r="E10" t="s">
        <v>59</v>
      </c>
      <c r="F10">
        <v>19.394227999999998</v>
      </c>
      <c r="G10">
        <v>0.32129385999999999</v>
      </c>
      <c r="K10" t="s">
        <v>145</v>
      </c>
      <c r="L10" t="s">
        <v>121</v>
      </c>
      <c r="M10" t="s">
        <v>59</v>
      </c>
      <c r="N10">
        <v>32.830089999999998</v>
      </c>
      <c r="O10">
        <v>0.34376994</v>
      </c>
      <c r="S10" t="s">
        <v>145</v>
      </c>
      <c r="T10" t="s">
        <v>43</v>
      </c>
      <c r="U10" t="s">
        <v>59</v>
      </c>
      <c r="V10">
        <v>24.690892999999999</v>
      </c>
      <c r="W10">
        <v>0.57513523</v>
      </c>
    </row>
    <row r="11" spans="2:23" x14ac:dyDescent="0.6">
      <c r="C11" t="s">
        <v>145</v>
      </c>
      <c r="D11" t="s">
        <v>146</v>
      </c>
      <c r="E11" t="s">
        <v>59</v>
      </c>
      <c r="F11">
        <v>19.848606</v>
      </c>
      <c r="G11">
        <v>0.32129385999999999</v>
      </c>
      <c r="K11" t="s">
        <v>145</v>
      </c>
      <c r="L11" t="s">
        <v>121</v>
      </c>
      <c r="M11" t="s">
        <v>59</v>
      </c>
      <c r="N11">
        <v>32.343924999999999</v>
      </c>
      <c r="O11">
        <v>0.34376994</v>
      </c>
      <c r="S11" t="s">
        <v>145</v>
      </c>
      <c r="T11" t="s">
        <v>43</v>
      </c>
      <c r="U11" t="s">
        <v>59</v>
      </c>
      <c r="V11">
        <v>23.87753</v>
      </c>
      <c r="W11">
        <v>0.57513523</v>
      </c>
    </row>
    <row r="12" spans="2:23" x14ac:dyDescent="0.6">
      <c r="C12" t="s">
        <v>147</v>
      </c>
      <c r="D12" t="s">
        <v>146</v>
      </c>
      <c r="E12" t="s">
        <v>59</v>
      </c>
      <c r="F12">
        <v>15.832246</v>
      </c>
      <c r="G12">
        <v>6.9418889999999997E-2</v>
      </c>
      <c r="K12" t="s">
        <v>147</v>
      </c>
      <c r="L12" t="s">
        <v>121</v>
      </c>
      <c r="M12" t="s">
        <v>59</v>
      </c>
      <c r="N12">
        <v>24.271789999999999</v>
      </c>
      <c r="O12">
        <v>2.6011012E-2</v>
      </c>
      <c r="S12" t="s">
        <v>147</v>
      </c>
      <c r="T12" t="s">
        <v>43</v>
      </c>
      <c r="U12" t="s">
        <v>59</v>
      </c>
      <c r="V12">
        <v>19.573654000000001</v>
      </c>
      <c r="W12">
        <v>2.7686097E-2</v>
      </c>
    </row>
    <row r="13" spans="2:23" x14ac:dyDescent="0.6">
      <c r="C13" t="s">
        <v>147</v>
      </c>
      <c r="D13" t="s">
        <v>146</v>
      </c>
      <c r="E13" t="s">
        <v>59</v>
      </c>
      <c r="F13">
        <v>15.734073</v>
      </c>
      <c r="G13">
        <v>6.9418889999999997E-2</v>
      </c>
      <c r="K13" t="s">
        <v>147</v>
      </c>
      <c r="L13" t="s">
        <v>121</v>
      </c>
      <c r="M13" t="s">
        <v>59</v>
      </c>
      <c r="N13">
        <v>24.308575000000001</v>
      </c>
      <c r="O13">
        <v>2.6011012E-2</v>
      </c>
      <c r="S13" t="s">
        <v>147</v>
      </c>
      <c r="T13" t="s">
        <v>43</v>
      </c>
      <c r="U13" t="s">
        <v>59</v>
      </c>
      <c r="V13">
        <v>19.534500000000001</v>
      </c>
      <c r="W13">
        <v>2.7686097E-2</v>
      </c>
    </row>
    <row r="14" spans="2:23" x14ac:dyDescent="0.6">
      <c r="C14" t="s">
        <v>148</v>
      </c>
      <c r="D14" t="s">
        <v>146</v>
      </c>
      <c r="E14" t="s">
        <v>59</v>
      </c>
      <c r="F14">
        <v>16.431269</v>
      </c>
      <c r="G14">
        <v>3.2258186000000001E-2</v>
      </c>
      <c r="K14" t="s">
        <v>148</v>
      </c>
      <c r="L14" t="s">
        <v>121</v>
      </c>
      <c r="M14" t="s">
        <v>59</v>
      </c>
      <c r="N14">
        <v>24.201733000000001</v>
      </c>
      <c r="O14">
        <v>0.30052927000000002</v>
      </c>
      <c r="S14" t="s">
        <v>148</v>
      </c>
      <c r="T14" t="s">
        <v>43</v>
      </c>
      <c r="U14" t="s">
        <v>59</v>
      </c>
      <c r="V14">
        <v>20.622015000000001</v>
      </c>
      <c r="W14">
        <v>3.7967270000000002</v>
      </c>
    </row>
    <row r="15" spans="2:23" x14ac:dyDescent="0.6">
      <c r="C15" t="s">
        <v>148</v>
      </c>
      <c r="D15" t="s">
        <v>146</v>
      </c>
      <c r="E15" t="s">
        <v>59</v>
      </c>
      <c r="F15">
        <v>16.476889</v>
      </c>
      <c r="G15">
        <v>3.2258186000000001E-2</v>
      </c>
      <c r="K15" t="s">
        <v>148</v>
      </c>
      <c r="L15" t="s">
        <v>121</v>
      </c>
      <c r="M15" t="s">
        <v>59</v>
      </c>
      <c r="N15">
        <v>24.626745</v>
      </c>
      <c r="O15">
        <v>0.30052927000000002</v>
      </c>
      <c r="S15" t="s">
        <v>148</v>
      </c>
      <c r="T15" t="s">
        <v>43</v>
      </c>
      <c r="U15" t="s">
        <v>59</v>
      </c>
      <c r="V15">
        <v>25.991398</v>
      </c>
      <c r="W15">
        <v>3.7967270000000002</v>
      </c>
    </row>
    <row r="16" spans="2:23" x14ac:dyDescent="0.6">
      <c r="C16" t="s">
        <v>149</v>
      </c>
      <c r="D16" t="s">
        <v>146</v>
      </c>
      <c r="E16" t="s">
        <v>59</v>
      </c>
      <c r="F16" t="s">
        <v>70</v>
      </c>
      <c r="K16" t="s">
        <v>149</v>
      </c>
      <c r="L16" t="s">
        <v>121</v>
      </c>
      <c r="M16" t="s">
        <v>59</v>
      </c>
      <c r="N16" t="s">
        <v>70</v>
      </c>
      <c r="S16" t="s">
        <v>149</v>
      </c>
      <c r="T16" t="s">
        <v>43</v>
      </c>
      <c r="U16" t="s">
        <v>59</v>
      </c>
      <c r="V16" t="s">
        <v>70</v>
      </c>
    </row>
    <row r="17" spans="3:23" x14ac:dyDescent="0.6">
      <c r="C17" t="s">
        <v>149</v>
      </c>
      <c r="D17" t="s">
        <v>146</v>
      </c>
      <c r="E17" t="s">
        <v>59</v>
      </c>
      <c r="F17" t="s">
        <v>70</v>
      </c>
      <c r="K17" t="s">
        <v>149</v>
      </c>
      <c r="L17" t="s">
        <v>121</v>
      </c>
      <c r="M17" t="s">
        <v>59</v>
      </c>
      <c r="N17" t="s">
        <v>70</v>
      </c>
      <c r="S17" t="s">
        <v>149</v>
      </c>
      <c r="T17" t="s">
        <v>43</v>
      </c>
      <c r="U17" t="s">
        <v>59</v>
      </c>
      <c r="V17" t="s">
        <v>70</v>
      </c>
    </row>
    <row r="18" spans="3:23" x14ac:dyDescent="0.6">
      <c r="C18" t="s">
        <v>119</v>
      </c>
      <c r="D18" t="s">
        <v>146</v>
      </c>
      <c r="E18" t="s">
        <v>59</v>
      </c>
      <c r="F18" t="s">
        <v>70</v>
      </c>
      <c r="K18" t="s">
        <v>119</v>
      </c>
      <c r="L18" t="s">
        <v>121</v>
      </c>
      <c r="M18" t="s">
        <v>59</v>
      </c>
      <c r="N18" t="s">
        <v>70</v>
      </c>
      <c r="S18" t="s">
        <v>119</v>
      </c>
      <c r="T18" t="s">
        <v>43</v>
      </c>
      <c r="U18" t="s">
        <v>59</v>
      </c>
      <c r="V18" t="s">
        <v>70</v>
      </c>
    </row>
    <row r="19" spans="3:23" x14ac:dyDescent="0.6">
      <c r="C19" t="s">
        <v>119</v>
      </c>
      <c r="D19" t="s">
        <v>146</v>
      </c>
      <c r="E19" t="s">
        <v>59</v>
      </c>
      <c r="F19" t="s">
        <v>70</v>
      </c>
      <c r="K19" t="s">
        <v>119</v>
      </c>
      <c r="L19" t="s">
        <v>121</v>
      </c>
      <c r="M19" t="s">
        <v>59</v>
      </c>
      <c r="N19" t="s">
        <v>70</v>
      </c>
      <c r="S19" t="s">
        <v>119</v>
      </c>
      <c r="T19" t="s">
        <v>43</v>
      </c>
      <c r="U19" t="s">
        <v>59</v>
      </c>
      <c r="V19" t="s">
        <v>70</v>
      </c>
    </row>
    <row r="20" spans="3:23" x14ac:dyDescent="0.6">
      <c r="C20" t="s">
        <v>150</v>
      </c>
      <c r="D20" t="s">
        <v>146</v>
      </c>
      <c r="E20" t="s">
        <v>59</v>
      </c>
      <c r="F20" t="s">
        <v>70</v>
      </c>
      <c r="K20" t="s">
        <v>150</v>
      </c>
      <c r="L20" t="s">
        <v>121</v>
      </c>
      <c r="M20" t="s">
        <v>59</v>
      </c>
      <c r="N20" t="s">
        <v>70</v>
      </c>
      <c r="S20" t="s">
        <v>150</v>
      </c>
      <c r="T20" t="s">
        <v>43</v>
      </c>
      <c r="U20" t="s">
        <v>59</v>
      </c>
      <c r="V20" t="s">
        <v>70</v>
      </c>
    </row>
    <row r="21" spans="3:23" x14ac:dyDescent="0.6">
      <c r="C21" t="s">
        <v>150</v>
      </c>
      <c r="D21" t="s">
        <v>146</v>
      </c>
      <c r="E21" t="s">
        <v>59</v>
      </c>
      <c r="F21" t="s">
        <v>70</v>
      </c>
      <c r="K21" t="s">
        <v>150</v>
      </c>
      <c r="L21" t="s">
        <v>121</v>
      </c>
      <c r="M21" t="s">
        <v>59</v>
      </c>
      <c r="N21" t="s">
        <v>70</v>
      </c>
      <c r="S21" t="s">
        <v>150</v>
      </c>
      <c r="T21" t="s">
        <v>43</v>
      </c>
      <c r="U21" t="s">
        <v>59</v>
      </c>
      <c r="V21" t="s">
        <v>70</v>
      </c>
    </row>
    <row r="22" spans="3:23" x14ac:dyDescent="0.6">
      <c r="C22" t="s">
        <v>109</v>
      </c>
      <c r="D22" t="s">
        <v>146</v>
      </c>
      <c r="E22" t="s">
        <v>59</v>
      </c>
      <c r="F22">
        <v>19.668633</v>
      </c>
      <c r="G22">
        <v>4.4504373999999999E-2</v>
      </c>
      <c r="K22" t="s">
        <v>109</v>
      </c>
      <c r="L22" t="s">
        <v>121</v>
      </c>
      <c r="M22" t="s">
        <v>59</v>
      </c>
      <c r="N22">
        <v>19.154558000000002</v>
      </c>
      <c r="O22">
        <v>0.43549225000000003</v>
      </c>
      <c r="S22" t="s">
        <v>109</v>
      </c>
      <c r="T22" t="s">
        <v>43</v>
      </c>
      <c r="U22" t="s">
        <v>59</v>
      </c>
      <c r="V22">
        <v>19.288143000000002</v>
      </c>
      <c r="W22">
        <v>0.20497261</v>
      </c>
    </row>
    <row r="23" spans="3:23" x14ac:dyDescent="0.6">
      <c r="C23" t="s">
        <v>109</v>
      </c>
      <c r="D23" t="s">
        <v>146</v>
      </c>
      <c r="E23" t="s">
        <v>59</v>
      </c>
      <c r="F23">
        <v>19.731570999999999</v>
      </c>
      <c r="G23">
        <v>4.4504373999999999E-2</v>
      </c>
      <c r="K23" t="s">
        <v>109</v>
      </c>
      <c r="L23" t="s">
        <v>121</v>
      </c>
      <c r="M23" t="s">
        <v>59</v>
      </c>
      <c r="N23">
        <v>19.770437000000001</v>
      </c>
      <c r="O23">
        <v>0.43549225000000003</v>
      </c>
      <c r="S23" t="s">
        <v>109</v>
      </c>
      <c r="T23" t="s">
        <v>43</v>
      </c>
      <c r="U23" t="s">
        <v>59</v>
      </c>
      <c r="V23">
        <v>18.998267999999999</v>
      </c>
      <c r="W23">
        <v>0.20497261</v>
      </c>
    </row>
    <row r="24" spans="3:23" x14ac:dyDescent="0.6">
      <c r="C24" t="s">
        <v>110</v>
      </c>
      <c r="D24" t="s">
        <v>146</v>
      </c>
      <c r="E24" t="s">
        <v>59</v>
      </c>
      <c r="F24">
        <v>19.611806999999999</v>
      </c>
      <c r="G24">
        <v>7.639841E-2</v>
      </c>
      <c r="K24" t="s">
        <v>110</v>
      </c>
      <c r="L24" t="s">
        <v>121</v>
      </c>
      <c r="M24" t="s">
        <v>59</v>
      </c>
      <c r="N24">
        <v>19.451333999999999</v>
      </c>
      <c r="O24">
        <v>5.3131999999999999E-2</v>
      </c>
      <c r="S24" t="s">
        <v>110</v>
      </c>
      <c r="T24" t="s">
        <v>43</v>
      </c>
      <c r="U24" t="s">
        <v>59</v>
      </c>
      <c r="V24">
        <v>19.535647999999998</v>
      </c>
      <c r="W24">
        <v>0.23862130000000001</v>
      </c>
    </row>
    <row r="25" spans="3:23" x14ac:dyDescent="0.6">
      <c r="C25" t="s">
        <v>110</v>
      </c>
      <c r="D25" t="s">
        <v>146</v>
      </c>
      <c r="E25" t="s">
        <v>59</v>
      </c>
      <c r="F25">
        <v>19.719850000000001</v>
      </c>
      <c r="G25">
        <v>7.639841E-2</v>
      </c>
      <c r="K25" t="s">
        <v>110</v>
      </c>
      <c r="L25" t="s">
        <v>121</v>
      </c>
      <c r="M25" t="s">
        <v>59</v>
      </c>
      <c r="N25">
        <v>19.376194000000002</v>
      </c>
      <c r="O25">
        <v>5.3131999999999999E-2</v>
      </c>
      <c r="S25" t="s">
        <v>110</v>
      </c>
      <c r="T25" t="s">
        <v>43</v>
      </c>
      <c r="U25" t="s">
        <v>59</v>
      </c>
      <c r="V25">
        <v>19.198187000000001</v>
      </c>
      <c r="W25">
        <v>0.23862130000000001</v>
      </c>
    </row>
    <row r="26" spans="3:23" x14ac:dyDescent="0.6">
      <c r="C26" t="s">
        <v>111</v>
      </c>
      <c r="D26" t="s">
        <v>146</v>
      </c>
      <c r="E26" t="s">
        <v>59</v>
      </c>
      <c r="F26">
        <v>20.224958000000001</v>
      </c>
      <c r="G26">
        <v>2.3789706000000001E-2</v>
      </c>
      <c r="K26" t="s">
        <v>111</v>
      </c>
      <c r="L26" t="s">
        <v>121</v>
      </c>
      <c r="M26" t="s">
        <v>59</v>
      </c>
      <c r="N26">
        <v>19.777111000000001</v>
      </c>
      <c r="O26">
        <v>0.47028061999999998</v>
      </c>
      <c r="S26" t="s">
        <v>111</v>
      </c>
      <c r="T26" t="s">
        <v>43</v>
      </c>
      <c r="U26" t="s">
        <v>59</v>
      </c>
      <c r="V26">
        <v>19.897167</v>
      </c>
      <c r="W26">
        <v>0.26315411999999999</v>
      </c>
    </row>
    <row r="27" spans="3:23" x14ac:dyDescent="0.6">
      <c r="C27" t="s">
        <v>111</v>
      </c>
      <c r="D27" t="s">
        <v>146</v>
      </c>
      <c r="E27" t="s">
        <v>59</v>
      </c>
      <c r="F27">
        <v>20.191314999999999</v>
      </c>
      <c r="G27">
        <v>2.3789706000000001E-2</v>
      </c>
      <c r="K27" t="s">
        <v>111</v>
      </c>
      <c r="L27" t="s">
        <v>121</v>
      </c>
      <c r="M27" t="s">
        <v>59</v>
      </c>
      <c r="N27">
        <v>19.112034000000001</v>
      </c>
      <c r="O27">
        <v>0.47028061999999998</v>
      </c>
      <c r="S27" t="s">
        <v>111</v>
      </c>
      <c r="T27" t="s">
        <v>43</v>
      </c>
      <c r="U27" t="s">
        <v>59</v>
      </c>
      <c r="V27">
        <v>19.525010999999999</v>
      </c>
      <c r="W27">
        <v>0.26315411999999999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8B3D9-57B2-48E7-85A3-3FC4CBD5EADE}">
  <dimension ref="A6:U106"/>
  <sheetViews>
    <sheetView workbookViewId="0">
      <selection activeCell="A19" sqref="A19"/>
    </sheetView>
  </sheetViews>
  <sheetFormatPr defaultColWidth="8.86328125" defaultRowHeight="13" x14ac:dyDescent="0.6"/>
  <cols>
    <col min="1" max="1" width="9.7265625" customWidth="1"/>
    <col min="2" max="2" width="11.40625" customWidth="1"/>
    <col min="3" max="3" width="16.40625" customWidth="1"/>
    <col min="4" max="4" width="8.86328125" customWidth="1"/>
    <col min="5" max="5" width="11.86328125" customWidth="1"/>
    <col min="6" max="6" width="15.40625" customWidth="1"/>
    <col min="7" max="7" width="13.1328125" customWidth="1"/>
    <col min="8" max="9" width="8.86328125" customWidth="1"/>
    <col min="10" max="10" width="14" customWidth="1"/>
    <col min="11" max="12" width="8.86328125" customWidth="1"/>
    <col min="13" max="13" width="17.7265625" customWidth="1"/>
    <col min="14" max="14" width="13.26953125" customWidth="1"/>
    <col min="15" max="17" width="8.86328125" customWidth="1"/>
    <col min="18" max="18" width="14.26953125" customWidth="1"/>
    <col min="19" max="19" width="14.7265625" customWidth="1"/>
    <col min="20" max="20" width="8.86328125" customWidth="1"/>
    <col min="21" max="21" width="14.7265625" customWidth="1"/>
    <col min="22" max="22" width="11.7265625" customWidth="1"/>
  </cols>
  <sheetData>
    <row r="6" spans="2:21" x14ac:dyDescent="0.6">
      <c r="B6" t="s">
        <v>43</v>
      </c>
      <c r="C6" t="s">
        <v>54</v>
      </c>
      <c r="D6" t="s">
        <v>55</v>
      </c>
      <c r="E6" t="s">
        <v>56</v>
      </c>
      <c r="F6" t="s">
        <v>57</v>
      </c>
      <c r="G6" t="s">
        <v>58</v>
      </c>
      <c r="I6" s="44" t="s">
        <v>143</v>
      </c>
      <c r="J6" s="44" t="s">
        <v>54</v>
      </c>
      <c r="K6" t="s">
        <v>55</v>
      </c>
      <c r="L6" t="s">
        <v>56</v>
      </c>
      <c r="M6" t="s">
        <v>57</v>
      </c>
      <c r="N6" t="s">
        <v>58</v>
      </c>
      <c r="P6" s="44" t="s">
        <v>144</v>
      </c>
      <c r="Q6" t="s">
        <v>54</v>
      </c>
      <c r="R6" t="s">
        <v>134</v>
      </c>
      <c r="S6" t="s">
        <v>56</v>
      </c>
      <c r="T6" t="s">
        <v>57</v>
      </c>
      <c r="U6" t="s">
        <v>135</v>
      </c>
    </row>
    <row r="7" spans="2:21" x14ac:dyDescent="0.6">
      <c r="C7" t="s">
        <v>137</v>
      </c>
      <c r="D7" t="s">
        <v>43</v>
      </c>
      <c r="E7" t="s">
        <v>59</v>
      </c>
      <c r="F7">
        <v>17.062692999999999</v>
      </c>
      <c r="G7">
        <v>7.6604759999999994E-2</v>
      </c>
      <c r="J7" t="s">
        <v>137</v>
      </c>
      <c r="K7" t="s">
        <v>143</v>
      </c>
      <c r="L7" t="s">
        <v>59</v>
      </c>
      <c r="M7">
        <v>14.429784</v>
      </c>
      <c r="N7">
        <v>0.25999277999999998</v>
      </c>
      <c r="Q7" t="s">
        <v>137</v>
      </c>
      <c r="R7" t="s">
        <v>144</v>
      </c>
      <c r="S7" t="s">
        <v>59</v>
      </c>
      <c r="T7">
        <v>20.350190000000001</v>
      </c>
      <c r="U7">
        <v>0.42613902999999997</v>
      </c>
    </row>
    <row r="8" spans="2:21" x14ac:dyDescent="0.6">
      <c r="C8" t="s">
        <v>138</v>
      </c>
      <c r="D8" t="s">
        <v>43</v>
      </c>
      <c r="E8" t="s">
        <v>59</v>
      </c>
      <c r="F8">
        <v>17.302706000000001</v>
      </c>
      <c r="G8">
        <v>0.37109458000000001</v>
      </c>
      <c r="J8" t="s">
        <v>138</v>
      </c>
      <c r="K8" t="s">
        <v>143</v>
      </c>
      <c r="L8" t="s">
        <v>59</v>
      </c>
      <c r="M8">
        <v>14.630678</v>
      </c>
      <c r="N8">
        <v>1.5999619E-2</v>
      </c>
      <c r="Q8" t="s">
        <v>138</v>
      </c>
      <c r="R8" t="s">
        <v>144</v>
      </c>
      <c r="S8" t="s">
        <v>59</v>
      </c>
      <c r="T8">
        <v>19.741060000000001</v>
      </c>
      <c r="U8">
        <v>0.25797108000000002</v>
      </c>
    </row>
    <row r="9" spans="2:21" x14ac:dyDescent="0.6">
      <c r="C9" t="s">
        <v>117</v>
      </c>
      <c r="D9" t="s">
        <v>43</v>
      </c>
      <c r="E9" t="s">
        <v>59</v>
      </c>
      <c r="F9">
        <v>16.653552999999999</v>
      </c>
      <c r="G9">
        <v>0.15880527999999999</v>
      </c>
      <c r="J9" t="s">
        <v>117</v>
      </c>
      <c r="K9" t="s">
        <v>143</v>
      </c>
      <c r="L9" t="s">
        <v>59</v>
      </c>
      <c r="M9">
        <v>14.357761999999999</v>
      </c>
      <c r="N9">
        <v>0.10964587000000001</v>
      </c>
      <c r="Q9" t="s">
        <v>117</v>
      </c>
      <c r="R9" t="s">
        <v>144</v>
      </c>
      <c r="S9" t="s">
        <v>59</v>
      </c>
      <c r="T9">
        <v>19.854655999999999</v>
      </c>
      <c r="U9">
        <v>0.27791833999999999</v>
      </c>
    </row>
    <row r="10" spans="2:21" x14ac:dyDescent="0.6">
      <c r="C10" t="s">
        <v>139</v>
      </c>
      <c r="D10" t="s">
        <v>43</v>
      </c>
      <c r="E10" t="s">
        <v>59</v>
      </c>
      <c r="F10">
        <v>17.730153999999999</v>
      </c>
      <c r="G10">
        <v>2.228051E-3</v>
      </c>
      <c r="J10" t="s">
        <v>139</v>
      </c>
      <c r="K10" t="s">
        <v>143</v>
      </c>
      <c r="L10" t="s">
        <v>59</v>
      </c>
      <c r="M10">
        <v>14.793554</v>
      </c>
      <c r="N10">
        <v>0.3662049</v>
      </c>
      <c r="Q10" t="s">
        <v>139</v>
      </c>
      <c r="R10" t="s">
        <v>144</v>
      </c>
      <c r="S10" t="s">
        <v>59</v>
      </c>
      <c r="T10">
        <v>21.284744</v>
      </c>
      <c r="U10">
        <v>6.6351950000000007E-2</v>
      </c>
    </row>
    <row r="11" spans="2:21" x14ac:dyDescent="0.6">
      <c r="C11" t="s">
        <v>119</v>
      </c>
      <c r="D11" t="s">
        <v>43</v>
      </c>
      <c r="E11" t="s">
        <v>59</v>
      </c>
      <c r="F11" t="s">
        <v>70</v>
      </c>
      <c r="J11" t="s">
        <v>119</v>
      </c>
      <c r="K11" t="s">
        <v>143</v>
      </c>
      <c r="L11" t="s">
        <v>59</v>
      </c>
      <c r="M11" t="s">
        <v>70</v>
      </c>
      <c r="Q11" t="s">
        <v>119</v>
      </c>
      <c r="R11" t="s">
        <v>144</v>
      </c>
      <c r="S11" t="s">
        <v>59</v>
      </c>
      <c r="T11">
        <v>20.481228000000002</v>
      </c>
      <c r="U11">
        <v>2.6623319999999999E-3</v>
      </c>
    </row>
    <row r="12" spans="2:21" x14ac:dyDescent="0.6">
      <c r="C12" t="s">
        <v>120</v>
      </c>
      <c r="D12" t="s">
        <v>43</v>
      </c>
      <c r="E12" t="s">
        <v>59</v>
      </c>
      <c r="F12" t="s">
        <v>70</v>
      </c>
      <c r="J12" t="s">
        <v>120</v>
      </c>
      <c r="K12" t="s">
        <v>143</v>
      </c>
      <c r="L12" t="s">
        <v>59</v>
      </c>
      <c r="M12" t="s">
        <v>70</v>
      </c>
      <c r="Q12" t="s">
        <v>120</v>
      </c>
      <c r="R12" t="s">
        <v>144</v>
      </c>
      <c r="S12" t="s">
        <v>59</v>
      </c>
      <c r="T12" t="s">
        <v>70</v>
      </c>
    </row>
    <row r="13" spans="2:21" x14ac:dyDescent="0.6">
      <c r="C13" t="s">
        <v>140</v>
      </c>
      <c r="D13" t="s">
        <v>43</v>
      </c>
      <c r="E13" t="s">
        <v>59</v>
      </c>
      <c r="F13" t="s">
        <v>70</v>
      </c>
      <c r="J13" t="s">
        <v>140</v>
      </c>
      <c r="K13" t="s">
        <v>143</v>
      </c>
      <c r="L13" t="s">
        <v>59</v>
      </c>
      <c r="M13">
        <v>14.464008</v>
      </c>
      <c r="N13">
        <v>0.19666395</v>
      </c>
      <c r="Q13" t="s">
        <v>140</v>
      </c>
      <c r="R13" t="s">
        <v>144</v>
      </c>
      <c r="S13" t="s">
        <v>59</v>
      </c>
      <c r="T13" t="s">
        <v>70</v>
      </c>
    </row>
    <row r="14" spans="2:21" x14ac:dyDescent="0.6">
      <c r="C14" t="s">
        <v>137</v>
      </c>
      <c r="D14" t="s">
        <v>43</v>
      </c>
      <c r="E14" t="s">
        <v>59</v>
      </c>
      <c r="F14">
        <v>16.954357000000002</v>
      </c>
      <c r="G14">
        <v>7.6604759999999994E-2</v>
      </c>
      <c r="J14" t="s">
        <v>137</v>
      </c>
      <c r="K14" t="s">
        <v>143</v>
      </c>
      <c r="L14" t="s">
        <v>59</v>
      </c>
      <c r="M14">
        <v>14.797469</v>
      </c>
      <c r="N14">
        <v>0.25999277999999998</v>
      </c>
      <c r="Q14" t="s">
        <v>137</v>
      </c>
      <c r="R14" t="s">
        <v>144</v>
      </c>
      <c r="S14" t="s">
        <v>59</v>
      </c>
      <c r="T14">
        <v>19.747537999999999</v>
      </c>
      <c r="U14">
        <v>0.42613902999999997</v>
      </c>
    </row>
    <row r="15" spans="2:21" x14ac:dyDescent="0.6">
      <c r="C15" t="s">
        <v>138</v>
      </c>
      <c r="D15" t="s">
        <v>43</v>
      </c>
      <c r="E15" t="s">
        <v>59</v>
      </c>
      <c r="F15">
        <v>17.827513</v>
      </c>
      <c r="G15">
        <v>0.37109458000000001</v>
      </c>
      <c r="J15" t="s">
        <v>138</v>
      </c>
      <c r="K15" t="s">
        <v>143</v>
      </c>
      <c r="L15" t="s">
        <v>59</v>
      </c>
      <c r="M15">
        <v>14.608051</v>
      </c>
      <c r="N15">
        <v>1.5999619E-2</v>
      </c>
      <c r="Q15" t="s">
        <v>138</v>
      </c>
      <c r="R15" t="s">
        <v>144</v>
      </c>
      <c r="S15" t="s">
        <v>59</v>
      </c>
      <c r="T15">
        <v>20.105886000000002</v>
      </c>
      <c r="U15">
        <v>0.25797108000000002</v>
      </c>
    </row>
    <row r="16" spans="2:21" x14ac:dyDescent="0.6">
      <c r="C16" t="s">
        <v>117</v>
      </c>
      <c r="D16" t="s">
        <v>43</v>
      </c>
      <c r="E16" t="s">
        <v>59</v>
      </c>
      <c r="F16">
        <v>16.428968000000001</v>
      </c>
      <c r="G16">
        <v>0.15880527999999999</v>
      </c>
      <c r="J16" t="s">
        <v>117</v>
      </c>
      <c r="K16" t="s">
        <v>143</v>
      </c>
      <c r="L16" t="s">
        <v>59</v>
      </c>
      <c r="M16">
        <v>14.2027</v>
      </c>
      <c r="N16">
        <v>0.10964587000000001</v>
      </c>
      <c r="Q16" t="s">
        <v>117</v>
      </c>
      <c r="R16" t="s">
        <v>144</v>
      </c>
      <c r="S16" t="s">
        <v>59</v>
      </c>
      <c r="T16">
        <v>20.247692000000001</v>
      </c>
      <c r="U16">
        <v>0.27791833999999999</v>
      </c>
    </row>
    <row r="17" spans="2:21" x14ac:dyDescent="0.6">
      <c r="C17" t="s">
        <v>139</v>
      </c>
      <c r="D17" t="s">
        <v>43</v>
      </c>
      <c r="E17" t="s">
        <v>59</v>
      </c>
      <c r="F17">
        <v>17.733305000000001</v>
      </c>
      <c r="G17">
        <v>2.228051E-3</v>
      </c>
      <c r="J17" t="s">
        <v>139</v>
      </c>
      <c r="K17" t="s">
        <v>143</v>
      </c>
      <c r="L17" t="s">
        <v>59</v>
      </c>
      <c r="M17">
        <v>15.311446</v>
      </c>
      <c r="N17">
        <v>0.3662049</v>
      </c>
      <c r="Q17" t="s">
        <v>139</v>
      </c>
      <c r="R17" t="s">
        <v>144</v>
      </c>
      <c r="S17" t="s">
        <v>59</v>
      </c>
      <c r="T17">
        <v>21.190908</v>
      </c>
      <c r="U17">
        <v>6.6351950000000007E-2</v>
      </c>
    </row>
    <row r="18" spans="2:21" x14ac:dyDescent="0.6">
      <c r="C18" t="s">
        <v>119</v>
      </c>
      <c r="D18" t="s">
        <v>43</v>
      </c>
      <c r="E18" t="s">
        <v>59</v>
      </c>
      <c r="F18" t="s">
        <v>70</v>
      </c>
      <c r="J18" t="s">
        <v>119</v>
      </c>
      <c r="K18" t="s">
        <v>143</v>
      </c>
      <c r="L18" t="s">
        <v>59</v>
      </c>
      <c r="M18" t="s">
        <v>70</v>
      </c>
      <c r="Q18" t="s">
        <v>119</v>
      </c>
      <c r="R18" t="s">
        <v>144</v>
      </c>
      <c r="S18" t="s">
        <v>59</v>
      </c>
      <c r="T18">
        <v>20.477463</v>
      </c>
      <c r="U18">
        <v>2.6623319999999999E-3</v>
      </c>
    </row>
    <row r="19" spans="2:21" x14ac:dyDescent="0.6">
      <c r="C19" t="s">
        <v>120</v>
      </c>
      <c r="D19" t="s">
        <v>43</v>
      </c>
      <c r="E19" t="s">
        <v>59</v>
      </c>
      <c r="F19" t="s">
        <v>70</v>
      </c>
      <c r="J19" t="s">
        <v>120</v>
      </c>
      <c r="K19" t="s">
        <v>143</v>
      </c>
      <c r="L19" t="s">
        <v>59</v>
      </c>
      <c r="M19" t="s">
        <v>70</v>
      </c>
      <c r="Q19" t="s">
        <v>120</v>
      </c>
      <c r="R19" t="s">
        <v>144</v>
      </c>
      <c r="S19" t="s">
        <v>59</v>
      </c>
      <c r="T19" t="s">
        <v>70</v>
      </c>
    </row>
    <row r="20" spans="2:21" x14ac:dyDescent="0.6">
      <c r="C20" t="s">
        <v>140</v>
      </c>
      <c r="D20" t="s">
        <v>43</v>
      </c>
      <c r="E20" t="s">
        <v>59</v>
      </c>
      <c r="F20" t="s">
        <v>70</v>
      </c>
      <c r="J20" t="s">
        <v>140</v>
      </c>
      <c r="K20" t="s">
        <v>143</v>
      </c>
      <c r="L20" t="s">
        <v>59</v>
      </c>
      <c r="M20">
        <v>14.742133000000001</v>
      </c>
      <c r="N20">
        <v>0.19666395</v>
      </c>
      <c r="Q20" t="s">
        <v>140</v>
      </c>
      <c r="R20" t="s">
        <v>144</v>
      </c>
      <c r="S20" t="s">
        <v>59</v>
      </c>
      <c r="T20" t="s">
        <v>70</v>
      </c>
    </row>
    <row r="27" spans="2:21" x14ac:dyDescent="0.6">
      <c r="B27" s="1"/>
    </row>
    <row r="28" spans="2:21" x14ac:dyDescent="0.6">
      <c r="B28" s="1"/>
    </row>
    <row r="29" spans="2:21" x14ac:dyDescent="0.6">
      <c r="B29" s="1"/>
    </row>
    <row r="102" spans="1:2" x14ac:dyDescent="0.6">
      <c r="A102" t="s">
        <v>136</v>
      </c>
    </row>
    <row r="106" spans="1:2" x14ac:dyDescent="0.6">
      <c r="A106" t="s">
        <v>141</v>
      </c>
      <c r="B106" t="s">
        <v>142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A74CD-F855-40E1-874B-CF4A60A15009}">
  <dimension ref="A1:AG819"/>
  <sheetViews>
    <sheetView topLeftCell="N587" workbookViewId="0">
      <selection activeCell="Z604" sqref="Z604"/>
    </sheetView>
  </sheetViews>
  <sheetFormatPr defaultColWidth="8.86328125" defaultRowHeight="13" x14ac:dyDescent="0.6"/>
  <cols>
    <col min="1" max="16384" width="8.86328125" style="56"/>
  </cols>
  <sheetData>
    <row r="1" spans="1:33" x14ac:dyDescent="0.6">
      <c r="A1" s="56" t="s">
        <v>159</v>
      </c>
      <c r="B1" s="56" t="s">
        <v>160</v>
      </c>
      <c r="C1" s="56">
        <v>1</v>
      </c>
    </row>
    <row r="2" spans="1:33" x14ac:dyDescent="0.6">
      <c r="A2" s="56" t="s">
        <v>161</v>
      </c>
      <c r="B2" s="56" t="s">
        <v>162</v>
      </c>
    </row>
    <row r="3" spans="1:33" x14ac:dyDescent="0.6">
      <c r="A3" s="56" t="s">
        <v>163</v>
      </c>
    </row>
    <row r="4" spans="1:33" x14ac:dyDescent="0.6">
      <c r="A4" s="56" t="s">
        <v>164</v>
      </c>
      <c r="B4" s="56" t="s">
        <v>165</v>
      </c>
    </row>
    <row r="5" spans="1:33" x14ac:dyDescent="0.6">
      <c r="A5" s="56" t="s">
        <v>166</v>
      </c>
      <c r="B5" s="57">
        <v>43790.870162037034</v>
      </c>
    </row>
    <row r="6" spans="1:33" x14ac:dyDescent="0.6">
      <c r="A6" s="56" t="s">
        <v>167</v>
      </c>
    </row>
    <row r="7" spans="1:33" x14ac:dyDescent="0.6">
      <c r="A7" s="56" t="s">
        <v>168</v>
      </c>
    </row>
    <row r="9" spans="1:33" x14ac:dyDescent="0.6">
      <c r="A9" s="56" t="s">
        <v>169</v>
      </c>
    </row>
    <row r="11" spans="1:33" x14ac:dyDescent="0.6">
      <c r="A11" s="56" t="s">
        <v>170</v>
      </c>
      <c r="B11" s="56" t="s">
        <v>54</v>
      </c>
      <c r="C11" s="56" t="s">
        <v>134</v>
      </c>
      <c r="D11" s="56" t="s">
        <v>171</v>
      </c>
      <c r="E11" s="56" t="s">
        <v>56</v>
      </c>
      <c r="F11" s="56" t="s">
        <v>57</v>
      </c>
      <c r="G11" s="56" t="s">
        <v>172</v>
      </c>
      <c r="H11" s="56" t="s">
        <v>173</v>
      </c>
      <c r="I11" s="56" t="s">
        <v>174</v>
      </c>
      <c r="J11" s="56" t="s">
        <v>175</v>
      </c>
      <c r="K11" s="56" t="s">
        <v>176</v>
      </c>
      <c r="L11" s="56" t="s">
        <v>177</v>
      </c>
      <c r="M11" s="56" t="s">
        <v>178</v>
      </c>
      <c r="N11" s="56" t="s">
        <v>135</v>
      </c>
      <c r="O11" s="56" t="s">
        <v>179</v>
      </c>
      <c r="P11" s="56" t="s">
        <v>180</v>
      </c>
      <c r="Q11" s="56" t="s">
        <v>181</v>
      </c>
      <c r="R11" s="56" t="s">
        <v>182</v>
      </c>
      <c r="S11" s="56" t="s">
        <v>183</v>
      </c>
      <c r="T11" s="56" t="s">
        <v>184</v>
      </c>
      <c r="U11" s="56" t="s">
        <v>185</v>
      </c>
      <c r="V11" s="56" t="s">
        <v>186</v>
      </c>
      <c r="W11" s="56" t="s">
        <v>187</v>
      </c>
      <c r="X11" s="56" t="s">
        <v>188</v>
      </c>
      <c r="Y11" s="56" t="s">
        <v>189</v>
      </c>
      <c r="Z11" s="56" t="s">
        <v>190</v>
      </c>
      <c r="AA11" s="56" t="s">
        <v>191</v>
      </c>
      <c r="AB11" s="56" t="s">
        <v>192</v>
      </c>
      <c r="AC11" s="56" t="s">
        <v>193</v>
      </c>
      <c r="AD11" s="56" t="s">
        <v>194</v>
      </c>
      <c r="AE11" s="56" t="s">
        <v>195</v>
      </c>
      <c r="AF11" s="56" t="s">
        <v>196</v>
      </c>
      <c r="AG11" s="56" t="s">
        <v>197</v>
      </c>
    </row>
    <row r="12" spans="1:33" x14ac:dyDescent="0.6">
      <c r="A12" s="56" t="s">
        <v>205</v>
      </c>
      <c r="C12" s="56" t="s">
        <v>206</v>
      </c>
    </row>
    <row r="13" spans="1:33" x14ac:dyDescent="0.6">
      <c r="A13" s="56" t="s">
        <v>207</v>
      </c>
    </row>
    <row r="14" spans="1:33" x14ac:dyDescent="0.6">
      <c r="A14" s="56" t="s">
        <v>136</v>
      </c>
    </row>
    <row r="17" spans="1:33" x14ac:dyDescent="0.6">
      <c r="A17" s="56" t="s">
        <v>170</v>
      </c>
      <c r="B17" s="56" t="s">
        <v>54</v>
      </c>
      <c r="C17" s="56" t="s">
        <v>134</v>
      </c>
      <c r="D17" s="56" t="s">
        <v>171</v>
      </c>
      <c r="E17" s="56" t="s">
        <v>56</v>
      </c>
      <c r="F17" s="56" t="s">
        <v>57</v>
      </c>
      <c r="G17" s="56" t="s">
        <v>172</v>
      </c>
      <c r="H17" s="56" t="s">
        <v>173</v>
      </c>
      <c r="I17" s="56" t="s">
        <v>174</v>
      </c>
      <c r="J17" s="56" t="s">
        <v>175</v>
      </c>
      <c r="K17" s="56" t="s">
        <v>176</v>
      </c>
      <c r="L17" s="56" t="s">
        <v>177</v>
      </c>
      <c r="M17" s="56" t="s">
        <v>178</v>
      </c>
      <c r="N17" s="56" t="s">
        <v>135</v>
      </c>
      <c r="O17" s="56" t="s">
        <v>179</v>
      </c>
      <c r="P17" s="56" t="s">
        <v>180</v>
      </c>
      <c r="Q17" s="56" t="s">
        <v>181</v>
      </c>
      <c r="R17" s="56" t="s">
        <v>182</v>
      </c>
      <c r="S17" s="56" t="s">
        <v>183</v>
      </c>
      <c r="T17" s="56" t="s">
        <v>184</v>
      </c>
      <c r="U17" s="56" t="s">
        <v>185</v>
      </c>
      <c r="V17" s="56" t="s">
        <v>186</v>
      </c>
      <c r="W17" s="56" t="s">
        <v>187</v>
      </c>
      <c r="X17" s="56" t="s">
        <v>188</v>
      </c>
      <c r="Y17" s="56" t="s">
        <v>189</v>
      </c>
      <c r="Z17" s="56" t="s">
        <v>190</v>
      </c>
      <c r="AA17" s="56" t="s">
        <v>191</v>
      </c>
      <c r="AB17" s="56" t="s">
        <v>192</v>
      </c>
      <c r="AC17" s="56" t="s">
        <v>193</v>
      </c>
      <c r="AD17" s="56" t="s">
        <v>194</v>
      </c>
      <c r="AE17" s="56" t="s">
        <v>195</v>
      </c>
      <c r="AF17" s="56" t="s">
        <v>196</v>
      </c>
      <c r="AG17" s="56" t="s">
        <v>197</v>
      </c>
    </row>
    <row r="18" spans="1:33" x14ac:dyDescent="0.6">
      <c r="A18" s="56" t="s">
        <v>205</v>
      </c>
      <c r="C18" s="56" t="s">
        <v>206</v>
      </c>
    </row>
    <row r="19" spans="1:33" x14ac:dyDescent="0.6">
      <c r="A19" s="56" t="s">
        <v>207</v>
      </c>
    </row>
    <row r="20" spans="1:33" x14ac:dyDescent="0.6">
      <c r="A20" s="56" t="s">
        <v>136</v>
      </c>
    </row>
    <row r="23" spans="1:33" x14ac:dyDescent="0.6">
      <c r="A23" s="56" t="s">
        <v>170</v>
      </c>
      <c r="B23" s="56" t="s">
        <v>54</v>
      </c>
      <c r="C23" s="56" t="s">
        <v>134</v>
      </c>
      <c r="D23" s="56" t="s">
        <v>171</v>
      </c>
      <c r="E23" s="56" t="s">
        <v>56</v>
      </c>
      <c r="F23" s="56" t="s">
        <v>57</v>
      </c>
      <c r="G23" s="56" t="s">
        <v>172</v>
      </c>
      <c r="H23" s="56" t="s">
        <v>173</v>
      </c>
      <c r="I23" s="56" t="s">
        <v>174</v>
      </c>
      <c r="J23" s="56" t="s">
        <v>175</v>
      </c>
      <c r="K23" s="56" t="s">
        <v>176</v>
      </c>
      <c r="L23" s="56" t="s">
        <v>177</v>
      </c>
      <c r="M23" s="56" t="s">
        <v>178</v>
      </c>
      <c r="N23" s="56" t="s">
        <v>135</v>
      </c>
      <c r="O23" s="56" t="s">
        <v>179</v>
      </c>
      <c r="P23" s="56" t="s">
        <v>180</v>
      </c>
      <c r="Q23" s="56" t="s">
        <v>181</v>
      </c>
      <c r="R23" s="56" t="s">
        <v>182</v>
      </c>
      <c r="S23" s="56" t="s">
        <v>183</v>
      </c>
      <c r="T23" s="56" t="s">
        <v>184</v>
      </c>
      <c r="U23" s="56" t="s">
        <v>185</v>
      </c>
      <c r="V23" s="56" t="s">
        <v>186</v>
      </c>
      <c r="W23" s="56" t="s">
        <v>187</v>
      </c>
      <c r="X23" s="56" t="s">
        <v>188</v>
      </c>
      <c r="Y23" s="56" t="s">
        <v>189</v>
      </c>
      <c r="Z23" s="56" t="s">
        <v>190</v>
      </c>
      <c r="AA23" s="56" t="s">
        <v>191</v>
      </c>
      <c r="AB23" s="56" t="s">
        <v>192</v>
      </c>
      <c r="AC23" s="56" t="s">
        <v>193</v>
      </c>
      <c r="AD23" s="56" t="s">
        <v>194</v>
      </c>
      <c r="AE23" s="56" t="s">
        <v>195</v>
      </c>
      <c r="AF23" s="56" t="s">
        <v>196</v>
      </c>
      <c r="AG23" s="56" t="s">
        <v>197</v>
      </c>
    </row>
    <row r="24" spans="1:33" x14ac:dyDescent="0.6">
      <c r="A24" s="56">
        <v>1</v>
      </c>
      <c r="B24" s="56" t="s">
        <v>202</v>
      </c>
      <c r="C24" s="56" t="s">
        <v>146</v>
      </c>
      <c r="D24" s="56" t="s">
        <v>199</v>
      </c>
      <c r="E24" s="56" t="s">
        <v>59</v>
      </c>
      <c r="F24" s="56">
        <v>22.10999</v>
      </c>
      <c r="L24" s="56">
        <v>22.361484999999998</v>
      </c>
      <c r="M24" s="56">
        <v>22.361484999999998</v>
      </c>
      <c r="N24" s="56">
        <v>0.35566681999999999</v>
      </c>
      <c r="O24" s="56" t="s">
        <v>200</v>
      </c>
      <c r="Q24" s="56" t="s">
        <v>201</v>
      </c>
      <c r="R24" s="56">
        <v>3</v>
      </c>
      <c r="S24" s="56">
        <v>21</v>
      </c>
      <c r="T24" s="56" t="s">
        <v>201</v>
      </c>
      <c r="U24" s="56">
        <v>9.7231579999999998E-2</v>
      </c>
    </row>
    <row r="25" spans="1:33" x14ac:dyDescent="0.6">
      <c r="A25" s="56">
        <v>2</v>
      </c>
      <c r="B25" s="56" t="s">
        <v>203</v>
      </c>
      <c r="C25" s="56" t="s">
        <v>146</v>
      </c>
      <c r="D25" s="56" t="s">
        <v>199</v>
      </c>
      <c r="E25" s="56" t="s">
        <v>59</v>
      </c>
      <c r="F25" s="56">
        <v>21.908735</v>
      </c>
      <c r="L25" s="56">
        <v>22.211437</v>
      </c>
      <c r="M25" s="56">
        <v>22.211437</v>
      </c>
      <c r="N25" s="56">
        <v>0.42808655000000001</v>
      </c>
      <c r="O25" s="56" t="s">
        <v>200</v>
      </c>
      <c r="Q25" s="56" t="s">
        <v>201</v>
      </c>
      <c r="R25" s="56">
        <v>3</v>
      </c>
      <c r="S25" s="56">
        <v>21</v>
      </c>
      <c r="T25" s="56" t="s">
        <v>201</v>
      </c>
      <c r="U25" s="56">
        <v>9.7231579999999998E-2</v>
      </c>
    </row>
    <row r="26" spans="1:33" x14ac:dyDescent="0.6">
      <c r="A26" s="56">
        <v>3</v>
      </c>
      <c r="B26" s="56" t="s">
        <v>204</v>
      </c>
      <c r="C26" s="56" t="s">
        <v>146</v>
      </c>
      <c r="D26" s="56" t="s">
        <v>199</v>
      </c>
      <c r="E26" s="56" t="s">
        <v>59</v>
      </c>
      <c r="F26" s="56">
        <v>21.236436999999999</v>
      </c>
      <c r="L26" s="56">
        <v>21.283529999999999</v>
      </c>
      <c r="M26" s="56">
        <v>21.283529999999999</v>
      </c>
      <c r="N26" s="56">
        <v>6.6598766000000004E-2</v>
      </c>
      <c r="O26" s="56" t="s">
        <v>200</v>
      </c>
      <c r="Q26" s="56" t="s">
        <v>201</v>
      </c>
      <c r="R26" s="56">
        <v>3</v>
      </c>
      <c r="S26" s="56">
        <v>21</v>
      </c>
      <c r="T26" s="56" t="s">
        <v>201</v>
      </c>
      <c r="U26" s="56">
        <v>9.7231579999999998E-2</v>
      </c>
    </row>
    <row r="27" spans="1:33" x14ac:dyDescent="0.6">
      <c r="A27" s="56">
        <v>4</v>
      </c>
      <c r="B27" s="56" t="s">
        <v>137</v>
      </c>
      <c r="C27" s="56" t="s">
        <v>146</v>
      </c>
      <c r="D27" s="56" t="s">
        <v>199</v>
      </c>
      <c r="E27" s="56" t="s">
        <v>59</v>
      </c>
      <c r="F27" s="56">
        <v>22.911095</v>
      </c>
      <c r="L27" s="56">
        <v>22.871738000000001</v>
      </c>
      <c r="M27" s="56">
        <v>22.871738000000001</v>
      </c>
      <c r="N27" s="56">
        <v>5.5658117E-2</v>
      </c>
      <c r="O27" s="56" t="s">
        <v>200</v>
      </c>
      <c r="Q27" s="56" t="s">
        <v>201</v>
      </c>
      <c r="R27" s="56">
        <v>3</v>
      </c>
      <c r="S27" s="56">
        <v>21</v>
      </c>
      <c r="T27" s="56" t="s">
        <v>201</v>
      </c>
      <c r="U27" s="56">
        <v>9.7231579999999998E-2</v>
      </c>
    </row>
    <row r="28" spans="1:33" x14ac:dyDescent="0.6">
      <c r="A28" s="56">
        <v>5</v>
      </c>
      <c r="B28" s="56" t="s">
        <v>138</v>
      </c>
      <c r="C28" s="56" t="s">
        <v>146</v>
      </c>
      <c r="D28" s="56" t="s">
        <v>199</v>
      </c>
      <c r="E28" s="56" t="s">
        <v>59</v>
      </c>
      <c r="F28" s="56">
        <v>21.810151999999999</v>
      </c>
      <c r="L28" s="56">
        <v>21.867073000000001</v>
      </c>
      <c r="M28" s="56">
        <v>21.867073000000001</v>
      </c>
      <c r="N28" s="56">
        <v>8.0499805999999993E-2</v>
      </c>
      <c r="O28" s="56" t="s">
        <v>200</v>
      </c>
      <c r="Q28" s="56" t="s">
        <v>201</v>
      </c>
      <c r="R28" s="56">
        <v>3</v>
      </c>
      <c r="S28" s="56">
        <v>21</v>
      </c>
      <c r="T28" s="56" t="s">
        <v>201</v>
      </c>
      <c r="U28" s="56">
        <v>9.7231579999999998E-2</v>
      </c>
    </row>
    <row r="29" spans="1:33" x14ac:dyDescent="0.6">
      <c r="A29" s="56">
        <v>6</v>
      </c>
      <c r="B29" s="56" t="s">
        <v>114</v>
      </c>
      <c r="C29" s="56" t="s">
        <v>146</v>
      </c>
      <c r="D29" s="56" t="s">
        <v>199</v>
      </c>
      <c r="E29" s="56" t="s">
        <v>59</v>
      </c>
      <c r="F29" s="56">
        <v>21.491834999999998</v>
      </c>
      <c r="L29" s="56">
        <v>21.61768</v>
      </c>
      <c r="M29" s="56">
        <v>21.61768</v>
      </c>
      <c r="N29" s="56">
        <v>0.17797165000000001</v>
      </c>
      <c r="O29" s="56" t="s">
        <v>200</v>
      </c>
      <c r="Q29" s="56" t="s">
        <v>201</v>
      </c>
      <c r="R29" s="56">
        <v>3</v>
      </c>
      <c r="S29" s="56">
        <v>21</v>
      </c>
      <c r="T29" s="56" t="s">
        <v>201</v>
      </c>
      <c r="U29" s="56">
        <v>9.7231579999999998E-2</v>
      </c>
    </row>
    <row r="30" spans="1:33" x14ac:dyDescent="0.6">
      <c r="A30" s="56">
        <v>7</v>
      </c>
      <c r="B30" s="56" t="s">
        <v>115</v>
      </c>
      <c r="C30" s="56" t="s">
        <v>146</v>
      </c>
      <c r="D30" s="56" t="s">
        <v>199</v>
      </c>
      <c r="E30" s="56" t="s">
        <v>59</v>
      </c>
      <c r="F30" s="56">
        <v>19.476175000000001</v>
      </c>
      <c r="L30" s="56">
        <v>19.415901000000002</v>
      </c>
      <c r="M30" s="56">
        <v>19.415901000000002</v>
      </c>
      <c r="N30" s="56">
        <v>8.5241830000000005E-2</v>
      </c>
      <c r="O30" s="56" t="s">
        <v>200</v>
      </c>
      <c r="Q30" s="56" t="s">
        <v>201</v>
      </c>
      <c r="R30" s="56">
        <v>3</v>
      </c>
      <c r="S30" s="56">
        <v>21</v>
      </c>
      <c r="T30" s="56" t="s">
        <v>201</v>
      </c>
      <c r="U30" s="56">
        <v>9.7231579999999998E-2</v>
      </c>
    </row>
    <row r="31" spans="1:33" x14ac:dyDescent="0.6">
      <c r="A31" s="56">
        <v>8</v>
      </c>
      <c r="B31" s="56" t="s">
        <v>116</v>
      </c>
      <c r="C31" s="56" t="s">
        <v>146</v>
      </c>
      <c r="D31" s="56" t="s">
        <v>199</v>
      </c>
      <c r="E31" s="56" t="s">
        <v>59</v>
      </c>
      <c r="F31" s="56">
        <v>19.492011999999999</v>
      </c>
      <c r="L31" s="56">
        <v>19.508953000000002</v>
      </c>
      <c r="M31" s="56">
        <v>19.508953000000002</v>
      </c>
      <c r="N31" s="56">
        <v>2.3958291999999999E-2</v>
      </c>
      <c r="O31" s="56" t="s">
        <v>200</v>
      </c>
      <c r="Q31" s="56" t="s">
        <v>201</v>
      </c>
      <c r="R31" s="56">
        <v>3</v>
      </c>
      <c r="S31" s="56">
        <v>21</v>
      </c>
      <c r="T31" s="56" t="s">
        <v>201</v>
      </c>
      <c r="U31" s="56">
        <v>9.7231579999999998E-2</v>
      </c>
    </row>
    <row r="32" spans="1:33" x14ac:dyDescent="0.6">
      <c r="A32" s="56">
        <v>9</v>
      </c>
      <c r="B32" s="56" t="s">
        <v>117</v>
      </c>
      <c r="C32" s="56" t="s">
        <v>146</v>
      </c>
      <c r="D32" s="56" t="s">
        <v>199</v>
      </c>
      <c r="E32" s="56" t="s">
        <v>59</v>
      </c>
      <c r="F32" s="56">
        <v>21.780194999999999</v>
      </c>
      <c r="L32" s="56">
        <v>21.322443</v>
      </c>
      <c r="M32" s="56">
        <v>21.322443</v>
      </c>
      <c r="N32" s="56">
        <v>0.64735942999999996</v>
      </c>
      <c r="O32" s="56" t="s">
        <v>200</v>
      </c>
      <c r="Q32" s="56" t="s">
        <v>201</v>
      </c>
      <c r="R32" s="56">
        <v>3</v>
      </c>
      <c r="S32" s="56">
        <v>21</v>
      </c>
      <c r="T32" s="56" t="s">
        <v>201</v>
      </c>
      <c r="U32" s="56">
        <v>9.7231579999999998E-2</v>
      </c>
    </row>
    <row r="33" spans="1:27" x14ac:dyDescent="0.6">
      <c r="A33" s="56">
        <v>10</v>
      </c>
      <c r="B33" s="56" t="s">
        <v>118</v>
      </c>
      <c r="C33" s="56" t="s">
        <v>146</v>
      </c>
      <c r="D33" s="56" t="s">
        <v>199</v>
      </c>
      <c r="E33" s="56" t="s">
        <v>59</v>
      </c>
      <c r="F33" s="56">
        <v>20.274719999999999</v>
      </c>
      <c r="L33" s="56">
        <v>20.219401999999999</v>
      </c>
      <c r="M33" s="56">
        <v>20.219401999999999</v>
      </c>
      <c r="N33" s="56">
        <v>7.8231300000000004E-2</v>
      </c>
      <c r="O33" s="56" t="s">
        <v>200</v>
      </c>
      <c r="Q33" s="56" t="s">
        <v>201</v>
      </c>
      <c r="R33" s="56">
        <v>3</v>
      </c>
      <c r="S33" s="56">
        <v>21</v>
      </c>
      <c r="T33" s="56" t="s">
        <v>201</v>
      </c>
      <c r="U33" s="56">
        <v>9.7231579999999998E-2</v>
      </c>
    </row>
    <row r="34" spans="1:27" x14ac:dyDescent="0.6">
      <c r="A34" s="56">
        <v>11</v>
      </c>
      <c r="B34" s="56" t="s">
        <v>157</v>
      </c>
      <c r="C34" s="56" t="s">
        <v>146</v>
      </c>
      <c r="D34" s="56" t="s">
        <v>199</v>
      </c>
      <c r="E34" s="56" t="s">
        <v>59</v>
      </c>
      <c r="F34" s="56">
        <v>24.853745</v>
      </c>
      <c r="L34" s="56">
        <v>24.738299999999999</v>
      </c>
      <c r="M34" s="56">
        <v>24.738299999999999</v>
      </c>
      <c r="N34" s="56">
        <v>0.16326136999999999</v>
      </c>
      <c r="O34" s="56" t="s">
        <v>200</v>
      </c>
      <c r="Q34" s="56" t="s">
        <v>201</v>
      </c>
      <c r="R34" s="56">
        <v>3</v>
      </c>
      <c r="S34" s="56">
        <v>21</v>
      </c>
      <c r="T34" s="56" t="s">
        <v>201</v>
      </c>
      <c r="U34" s="56">
        <v>9.7231579999999998E-2</v>
      </c>
    </row>
    <row r="35" spans="1:27" x14ac:dyDescent="0.6">
      <c r="A35" s="56">
        <v>12</v>
      </c>
      <c r="B35" s="56" t="s">
        <v>119</v>
      </c>
      <c r="C35" s="56" t="s">
        <v>146</v>
      </c>
      <c r="D35" s="56" t="s">
        <v>199</v>
      </c>
      <c r="E35" s="56" t="s">
        <v>59</v>
      </c>
      <c r="F35" s="56">
        <v>35.195984000000003</v>
      </c>
      <c r="O35" s="56" t="s">
        <v>200</v>
      </c>
      <c r="Q35" s="56" t="s">
        <v>201</v>
      </c>
      <c r="R35" s="56">
        <v>3</v>
      </c>
      <c r="S35" s="56">
        <v>21</v>
      </c>
      <c r="T35" s="56" t="s">
        <v>201</v>
      </c>
      <c r="U35" s="56">
        <v>9.7231579999999998E-2</v>
      </c>
    </row>
    <row r="36" spans="1:27" x14ac:dyDescent="0.6">
      <c r="A36" s="56">
        <v>13</v>
      </c>
      <c r="B36" s="56" t="s">
        <v>120</v>
      </c>
      <c r="C36" s="56" t="s">
        <v>146</v>
      </c>
      <c r="D36" s="56" t="s">
        <v>199</v>
      </c>
      <c r="E36" s="56" t="s">
        <v>59</v>
      </c>
      <c r="F36" s="56" t="s">
        <v>70</v>
      </c>
      <c r="O36" s="56" t="s">
        <v>200</v>
      </c>
      <c r="Q36" s="56" t="s">
        <v>201</v>
      </c>
      <c r="R36" s="56">
        <v>3</v>
      </c>
      <c r="S36" s="56">
        <v>21</v>
      </c>
      <c r="T36" s="56" t="s">
        <v>201</v>
      </c>
      <c r="U36" s="56">
        <v>9.7231579999999998E-2</v>
      </c>
      <c r="AA36" s="56" t="b">
        <v>1</v>
      </c>
    </row>
    <row r="37" spans="1:27" x14ac:dyDescent="0.6">
      <c r="A37" s="56">
        <v>14</v>
      </c>
      <c r="B37" s="56" t="s">
        <v>57</v>
      </c>
      <c r="C37" s="56" t="s">
        <v>146</v>
      </c>
      <c r="D37" s="56" t="s">
        <v>199</v>
      </c>
      <c r="E37" s="56" t="s">
        <v>59</v>
      </c>
      <c r="F37" s="56" t="s">
        <v>70</v>
      </c>
      <c r="O37" s="56" t="s">
        <v>200</v>
      </c>
      <c r="Q37" s="56" t="s">
        <v>201</v>
      </c>
      <c r="R37" s="56">
        <v>3</v>
      </c>
      <c r="S37" s="56">
        <v>21</v>
      </c>
      <c r="T37" s="56" t="s">
        <v>201</v>
      </c>
      <c r="U37" s="56">
        <v>9.7231579999999998E-2</v>
      </c>
      <c r="AA37" s="56" t="b">
        <v>1</v>
      </c>
    </row>
    <row r="38" spans="1:27" x14ac:dyDescent="0.6">
      <c r="A38" s="56">
        <v>25</v>
      </c>
      <c r="B38" s="56" t="s">
        <v>202</v>
      </c>
      <c r="C38" s="56" t="s">
        <v>146</v>
      </c>
      <c r="D38" s="56" t="s">
        <v>199</v>
      </c>
      <c r="E38" s="56" t="s">
        <v>59</v>
      </c>
      <c r="F38" s="56">
        <v>22.612977999999998</v>
      </c>
      <c r="L38" s="56">
        <v>22.361484999999998</v>
      </c>
      <c r="M38" s="56">
        <v>22.361484999999998</v>
      </c>
      <c r="N38" s="56">
        <v>0.35566681999999999</v>
      </c>
      <c r="O38" s="56" t="s">
        <v>200</v>
      </c>
      <c r="Q38" s="56" t="s">
        <v>201</v>
      </c>
      <c r="R38" s="56">
        <v>3</v>
      </c>
      <c r="S38" s="56">
        <v>21</v>
      </c>
      <c r="T38" s="56" t="s">
        <v>201</v>
      </c>
      <c r="U38" s="56">
        <v>9.7231579999999998E-2</v>
      </c>
    </row>
    <row r="39" spans="1:27" x14ac:dyDescent="0.6">
      <c r="A39" s="56">
        <v>26</v>
      </c>
      <c r="B39" s="56" t="s">
        <v>203</v>
      </c>
      <c r="C39" s="56" t="s">
        <v>146</v>
      </c>
      <c r="D39" s="56" t="s">
        <v>199</v>
      </c>
      <c r="E39" s="56" t="s">
        <v>59</v>
      </c>
      <c r="F39" s="56">
        <v>22.514140999999999</v>
      </c>
      <c r="L39" s="56">
        <v>22.211437</v>
      </c>
      <c r="M39" s="56">
        <v>22.211437</v>
      </c>
      <c r="N39" s="56">
        <v>0.42808655000000001</v>
      </c>
      <c r="O39" s="56" t="s">
        <v>200</v>
      </c>
      <c r="Q39" s="56" t="s">
        <v>201</v>
      </c>
      <c r="R39" s="56">
        <v>3</v>
      </c>
      <c r="S39" s="56">
        <v>21</v>
      </c>
      <c r="T39" s="56" t="s">
        <v>201</v>
      </c>
      <c r="U39" s="56">
        <v>9.7231579999999998E-2</v>
      </c>
    </row>
    <row r="40" spans="1:27" x14ac:dyDescent="0.6">
      <c r="A40" s="56">
        <v>27</v>
      </c>
      <c r="B40" s="56" t="s">
        <v>204</v>
      </c>
      <c r="C40" s="56" t="s">
        <v>146</v>
      </c>
      <c r="D40" s="56" t="s">
        <v>199</v>
      </c>
      <c r="E40" s="56" t="s">
        <v>59</v>
      </c>
      <c r="F40" s="56">
        <v>21.330622000000002</v>
      </c>
      <c r="L40" s="56">
        <v>21.283529999999999</v>
      </c>
      <c r="M40" s="56">
        <v>21.283529999999999</v>
      </c>
      <c r="N40" s="56">
        <v>6.6598766000000004E-2</v>
      </c>
      <c r="O40" s="56" t="s">
        <v>200</v>
      </c>
      <c r="Q40" s="56" t="s">
        <v>201</v>
      </c>
      <c r="R40" s="56">
        <v>3</v>
      </c>
      <c r="S40" s="56">
        <v>21</v>
      </c>
      <c r="T40" s="56" t="s">
        <v>201</v>
      </c>
      <c r="U40" s="56">
        <v>9.7231579999999998E-2</v>
      </c>
    </row>
    <row r="41" spans="1:27" x14ac:dyDescent="0.6">
      <c r="A41" s="56">
        <v>28</v>
      </c>
      <c r="B41" s="56" t="s">
        <v>137</v>
      </c>
      <c r="C41" s="56" t="s">
        <v>146</v>
      </c>
      <c r="D41" s="56" t="s">
        <v>199</v>
      </c>
      <c r="E41" s="56" t="s">
        <v>59</v>
      </c>
      <c r="F41" s="56">
        <v>22.832381999999999</v>
      </c>
      <c r="L41" s="56">
        <v>22.871738000000001</v>
      </c>
      <c r="M41" s="56">
        <v>22.871738000000001</v>
      </c>
      <c r="N41" s="56">
        <v>5.5658117E-2</v>
      </c>
      <c r="O41" s="56" t="s">
        <v>200</v>
      </c>
      <c r="Q41" s="56" t="s">
        <v>201</v>
      </c>
      <c r="R41" s="56">
        <v>3</v>
      </c>
      <c r="S41" s="56">
        <v>21</v>
      </c>
      <c r="T41" s="56" t="s">
        <v>201</v>
      </c>
      <c r="U41" s="56">
        <v>9.7231579999999998E-2</v>
      </c>
    </row>
    <row r="42" spans="1:27" x14ac:dyDescent="0.6">
      <c r="A42" s="56">
        <v>29</v>
      </c>
      <c r="B42" s="56" t="s">
        <v>138</v>
      </c>
      <c r="C42" s="56" t="s">
        <v>146</v>
      </c>
      <c r="D42" s="56" t="s">
        <v>199</v>
      </c>
      <c r="E42" s="56" t="s">
        <v>59</v>
      </c>
      <c r="F42" s="56">
        <v>21.923995999999999</v>
      </c>
      <c r="L42" s="56">
        <v>21.867073000000001</v>
      </c>
      <c r="M42" s="56">
        <v>21.867073000000001</v>
      </c>
      <c r="N42" s="56">
        <v>8.0499805999999993E-2</v>
      </c>
      <c r="O42" s="56" t="s">
        <v>200</v>
      </c>
      <c r="Q42" s="56" t="s">
        <v>201</v>
      </c>
      <c r="R42" s="56">
        <v>3</v>
      </c>
      <c r="S42" s="56">
        <v>21</v>
      </c>
      <c r="T42" s="56" t="s">
        <v>201</v>
      </c>
      <c r="U42" s="56">
        <v>9.7231579999999998E-2</v>
      </c>
    </row>
    <row r="43" spans="1:27" x14ac:dyDescent="0.6">
      <c r="A43" s="56">
        <v>30</v>
      </c>
      <c r="B43" s="56" t="s">
        <v>114</v>
      </c>
      <c r="C43" s="56" t="s">
        <v>146</v>
      </c>
      <c r="D43" s="56" t="s">
        <v>199</v>
      </c>
      <c r="E43" s="56" t="s">
        <v>59</v>
      </c>
      <c r="F43" s="56">
        <v>21.743525000000002</v>
      </c>
      <c r="L43" s="56">
        <v>21.61768</v>
      </c>
      <c r="M43" s="56">
        <v>21.61768</v>
      </c>
      <c r="N43" s="56">
        <v>0.17797165000000001</v>
      </c>
      <c r="O43" s="56" t="s">
        <v>200</v>
      </c>
      <c r="Q43" s="56" t="s">
        <v>201</v>
      </c>
      <c r="R43" s="56">
        <v>3</v>
      </c>
      <c r="S43" s="56">
        <v>21</v>
      </c>
      <c r="T43" s="56" t="s">
        <v>201</v>
      </c>
      <c r="U43" s="56">
        <v>9.7231579999999998E-2</v>
      </c>
    </row>
    <row r="44" spans="1:27" x14ac:dyDescent="0.6">
      <c r="A44" s="56">
        <v>31</v>
      </c>
      <c r="B44" s="56" t="s">
        <v>115</v>
      </c>
      <c r="C44" s="56" t="s">
        <v>146</v>
      </c>
      <c r="D44" s="56" t="s">
        <v>199</v>
      </c>
      <c r="E44" s="56" t="s">
        <v>59</v>
      </c>
      <c r="F44" s="56">
        <v>19.355625</v>
      </c>
      <c r="L44" s="56">
        <v>19.415901000000002</v>
      </c>
      <c r="M44" s="56">
        <v>19.415901000000002</v>
      </c>
      <c r="N44" s="56">
        <v>8.5241830000000005E-2</v>
      </c>
      <c r="O44" s="56" t="s">
        <v>200</v>
      </c>
      <c r="Q44" s="56" t="s">
        <v>201</v>
      </c>
      <c r="R44" s="56">
        <v>3</v>
      </c>
      <c r="S44" s="56">
        <v>21</v>
      </c>
      <c r="T44" s="56" t="s">
        <v>201</v>
      </c>
      <c r="U44" s="56">
        <v>9.7231579999999998E-2</v>
      </c>
    </row>
    <row r="45" spans="1:27" x14ac:dyDescent="0.6">
      <c r="A45" s="56">
        <v>32</v>
      </c>
      <c r="B45" s="56" t="s">
        <v>116</v>
      </c>
      <c r="C45" s="56" t="s">
        <v>146</v>
      </c>
      <c r="D45" s="56" t="s">
        <v>199</v>
      </c>
      <c r="E45" s="56" t="s">
        <v>59</v>
      </c>
      <c r="F45" s="56">
        <v>19.525894000000001</v>
      </c>
      <c r="L45" s="56">
        <v>19.508953000000002</v>
      </c>
      <c r="M45" s="56">
        <v>19.508953000000002</v>
      </c>
      <c r="N45" s="56">
        <v>2.3958291999999999E-2</v>
      </c>
      <c r="O45" s="56" t="s">
        <v>200</v>
      </c>
      <c r="Q45" s="56" t="s">
        <v>201</v>
      </c>
      <c r="R45" s="56">
        <v>3</v>
      </c>
      <c r="S45" s="56">
        <v>21</v>
      </c>
      <c r="T45" s="56" t="s">
        <v>201</v>
      </c>
      <c r="U45" s="56">
        <v>9.7231579999999998E-2</v>
      </c>
    </row>
    <row r="46" spans="1:27" x14ac:dyDescent="0.6">
      <c r="A46" s="56">
        <v>33</v>
      </c>
      <c r="B46" s="56" t="s">
        <v>117</v>
      </c>
      <c r="C46" s="56" t="s">
        <v>146</v>
      </c>
      <c r="D46" s="56" t="s">
        <v>199</v>
      </c>
      <c r="E46" s="56" t="s">
        <v>59</v>
      </c>
      <c r="F46" s="56">
        <v>20.86469</v>
      </c>
      <c r="L46" s="56">
        <v>21.322443</v>
      </c>
      <c r="M46" s="56">
        <v>21.322443</v>
      </c>
      <c r="N46" s="56">
        <v>0.64735942999999996</v>
      </c>
      <c r="O46" s="56" t="s">
        <v>200</v>
      </c>
      <c r="Q46" s="56" t="s">
        <v>201</v>
      </c>
      <c r="R46" s="56">
        <v>3</v>
      </c>
      <c r="S46" s="56">
        <v>21</v>
      </c>
      <c r="T46" s="56" t="s">
        <v>201</v>
      </c>
      <c r="U46" s="56">
        <v>9.7231579999999998E-2</v>
      </c>
    </row>
    <row r="47" spans="1:27" x14ac:dyDescent="0.6">
      <c r="A47" s="56">
        <v>34</v>
      </c>
      <c r="B47" s="56" t="s">
        <v>118</v>
      </c>
      <c r="C47" s="56" t="s">
        <v>146</v>
      </c>
      <c r="D47" s="56" t="s">
        <v>199</v>
      </c>
      <c r="E47" s="56" t="s">
        <v>59</v>
      </c>
      <c r="F47" s="56">
        <v>20.164083000000002</v>
      </c>
      <c r="L47" s="56">
        <v>20.219401999999999</v>
      </c>
      <c r="M47" s="56">
        <v>20.219401999999999</v>
      </c>
      <c r="N47" s="56">
        <v>7.8231300000000004E-2</v>
      </c>
      <c r="O47" s="56" t="s">
        <v>200</v>
      </c>
      <c r="Q47" s="56" t="s">
        <v>201</v>
      </c>
      <c r="R47" s="56">
        <v>3</v>
      </c>
      <c r="S47" s="56">
        <v>21</v>
      </c>
      <c r="T47" s="56" t="s">
        <v>201</v>
      </c>
      <c r="U47" s="56">
        <v>9.7231579999999998E-2</v>
      </c>
    </row>
    <row r="48" spans="1:27" x14ac:dyDescent="0.6">
      <c r="A48" s="56">
        <v>35</v>
      </c>
      <c r="B48" s="56" t="s">
        <v>157</v>
      </c>
      <c r="C48" s="56" t="s">
        <v>146</v>
      </c>
      <c r="D48" s="56" t="s">
        <v>199</v>
      </c>
      <c r="E48" s="56" t="s">
        <v>59</v>
      </c>
      <c r="F48" s="56">
        <v>24.622858000000001</v>
      </c>
      <c r="L48" s="56">
        <v>24.738299999999999</v>
      </c>
      <c r="M48" s="56">
        <v>24.738299999999999</v>
      </c>
      <c r="N48" s="56">
        <v>0.16326136999999999</v>
      </c>
      <c r="O48" s="56" t="s">
        <v>200</v>
      </c>
      <c r="Q48" s="56" t="s">
        <v>201</v>
      </c>
      <c r="R48" s="56">
        <v>3</v>
      </c>
      <c r="S48" s="56">
        <v>21</v>
      </c>
      <c r="T48" s="56" t="s">
        <v>201</v>
      </c>
      <c r="U48" s="56">
        <v>9.7231579999999998E-2</v>
      </c>
    </row>
    <row r="49" spans="1:33" x14ac:dyDescent="0.6">
      <c r="A49" s="56">
        <v>36</v>
      </c>
      <c r="B49" s="56" t="s">
        <v>119</v>
      </c>
      <c r="C49" s="56" t="s">
        <v>146</v>
      </c>
      <c r="D49" s="56" t="s">
        <v>199</v>
      </c>
      <c r="E49" s="56" t="s">
        <v>59</v>
      </c>
      <c r="F49" s="56" t="s">
        <v>70</v>
      </c>
      <c r="O49" s="56" t="s">
        <v>200</v>
      </c>
      <c r="Q49" s="56" t="s">
        <v>201</v>
      </c>
      <c r="R49" s="56">
        <v>3</v>
      </c>
      <c r="S49" s="56">
        <v>21</v>
      </c>
      <c r="T49" s="56" t="s">
        <v>201</v>
      </c>
      <c r="U49" s="56">
        <v>9.7231579999999998E-2</v>
      </c>
      <c r="AA49" s="56" t="b">
        <v>1</v>
      </c>
    </row>
    <row r="50" spans="1:33" x14ac:dyDescent="0.6">
      <c r="A50" s="56">
        <v>37</v>
      </c>
      <c r="B50" s="56" t="s">
        <v>120</v>
      </c>
      <c r="C50" s="56" t="s">
        <v>146</v>
      </c>
      <c r="D50" s="56" t="s">
        <v>199</v>
      </c>
      <c r="E50" s="56" t="s">
        <v>59</v>
      </c>
      <c r="F50" s="56">
        <v>37.666255999999997</v>
      </c>
      <c r="O50" s="56" t="s">
        <v>200</v>
      </c>
      <c r="Q50" s="56" t="s">
        <v>201</v>
      </c>
      <c r="R50" s="56">
        <v>3</v>
      </c>
      <c r="S50" s="56">
        <v>21</v>
      </c>
      <c r="T50" s="56" t="s">
        <v>201</v>
      </c>
      <c r="U50" s="56">
        <v>9.7231579999999998E-2</v>
      </c>
    </row>
    <row r="51" spans="1:33" x14ac:dyDescent="0.6">
      <c r="A51" s="56">
        <v>38</v>
      </c>
      <c r="B51" s="56" t="s">
        <v>57</v>
      </c>
      <c r="C51" s="56" t="s">
        <v>146</v>
      </c>
      <c r="D51" s="56" t="s">
        <v>199</v>
      </c>
      <c r="E51" s="56" t="s">
        <v>59</v>
      </c>
      <c r="F51" s="56" t="s">
        <v>70</v>
      </c>
      <c r="O51" s="56" t="s">
        <v>200</v>
      </c>
      <c r="Q51" s="56" t="s">
        <v>201</v>
      </c>
      <c r="R51" s="56">
        <v>3</v>
      </c>
      <c r="S51" s="56">
        <v>21</v>
      </c>
      <c r="T51" s="56" t="s">
        <v>201</v>
      </c>
      <c r="U51" s="56">
        <v>9.7231579999999998E-2</v>
      </c>
      <c r="AA51" s="56" t="b">
        <v>1</v>
      </c>
    </row>
    <row r="52" spans="1:33" x14ac:dyDescent="0.6">
      <c r="A52" s="56" t="s">
        <v>205</v>
      </c>
      <c r="C52" s="56" t="s">
        <v>206</v>
      </c>
    </row>
    <row r="53" spans="1:33" x14ac:dyDescent="0.6">
      <c r="A53" s="56" t="s">
        <v>207</v>
      </c>
    </row>
    <row r="54" spans="1:33" x14ac:dyDescent="0.6">
      <c r="A54" s="56" t="s">
        <v>136</v>
      </c>
    </row>
    <row r="57" spans="1:33" x14ac:dyDescent="0.6">
      <c r="A57" s="56" t="s">
        <v>170</v>
      </c>
      <c r="B57" s="56" t="s">
        <v>54</v>
      </c>
      <c r="C57" s="56" t="s">
        <v>134</v>
      </c>
      <c r="D57" s="56" t="s">
        <v>171</v>
      </c>
      <c r="E57" s="56" t="s">
        <v>56</v>
      </c>
      <c r="F57" s="56" t="s">
        <v>57</v>
      </c>
      <c r="G57" s="56" t="s">
        <v>172</v>
      </c>
      <c r="H57" s="56" t="s">
        <v>173</v>
      </c>
      <c r="I57" s="56" t="s">
        <v>174</v>
      </c>
      <c r="J57" s="56" t="s">
        <v>175</v>
      </c>
      <c r="K57" s="56" t="s">
        <v>176</v>
      </c>
      <c r="L57" s="56" t="s">
        <v>177</v>
      </c>
      <c r="M57" s="56" t="s">
        <v>178</v>
      </c>
      <c r="N57" s="56" t="s">
        <v>135</v>
      </c>
      <c r="O57" s="56" t="s">
        <v>179</v>
      </c>
      <c r="P57" s="56" t="s">
        <v>180</v>
      </c>
      <c r="Q57" s="56" t="s">
        <v>181</v>
      </c>
      <c r="R57" s="56" t="s">
        <v>182</v>
      </c>
      <c r="S57" s="56" t="s">
        <v>183</v>
      </c>
      <c r="T57" s="56" t="s">
        <v>184</v>
      </c>
      <c r="U57" s="56" t="s">
        <v>185</v>
      </c>
      <c r="V57" s="56" t="s">
        <v>186</v>
      </c>
      <c r="W57" s="56" t="s">
        <v>187</v>
      </c>
      <c r="X57" s="56" t="s">
        <v>188</v>
      </c>
      <c r="Y57" s="56" t="s">
        <v>189</v>
      </c>
      <c r="Z57" s="56" t="s">
        <v>190</v>
      </c>
      <c r="AA57" s="56" t="s">
        <v>191</v>
      </c>
      <c r="AB57" s="56" t="s">
        <v>192</v>
      </c>
      <c r="AC57" s="56" t="s">
        <v>193</v>
      </c>
      <c r="AD57" s="56" t="s">
        <v>194</v>
      </c>
      <c r="AE57" s="56" t="s">
        <v>195</v>
      </c>
      <c r="AF57" s="56" t="s">
        <v>196</v>
      </c>
      <c r="AG57" s="56" t="s">
        <v>197</v>
      </c>
    </row>
    <row r="58" spans="1:33" x14ac:dyDescent="0.6">
      <c r="A58" s="56" t="s">
        <v>205</v>
      </c>
      <c r="C58" s="56" t="s">
        <v>206</v>
      </c>
    </row>
    <row r="59" spans="1:33" x14ac:dyDescent="0.6">
      <c r="A59" s="56" t="s">
        <v>207</v>
      </c>
    </row>
    <row r="60" spans="1:33" x14ac:dyDescent="0.6">
      <c r="A60" s="56" t="s">
        <v>136</v>
      </c>
    </row>
    <row r="63" spans="1:33" x14ac:dyDescent="0.6">
      <c r="A63" s="56" t="s">
        <v>170</v>
      </c>
      <c r="B63" s="56" t="s">
        <v>54</v>
      </c>
      <c r="C63" s="56" t="s">
        <v>134</v>
      </c>
      <c r="D63" s="56" t="s">
        <v>171</v>
      </c>
      <c r="E63" s="56" t="s">
        <v>56</v>
      </c>
      <c r="F63" s="56" t="s">
        <v>57</v>
      </c>
      <c r="G63" s="56" t="s">
        <v>172</v>
      </c>
      <c r="H63" s="56" t="s">
        <v>173</v>
      </c>
      <c r="I63" s="56" t="s">
        <v>174</v>
      </c>
      <c r="J63" s="56" t="s">
        <v>175</v>
      </c>
      <c r="K63" s="56" t="s">
        <v>176</v>
      </c>
      <c r="L63" s="56" t="s">
        <v>177</v>
      </c>
      <c r="M63" s="56" t="s">
        <v>178</v>
      </c>
      <c r="N63" s="56" t="s">
        <v>135</v>
      </c>
      <c r="O63" s="56" t="s">
        <v>179</v>
      </c>
      <c r="P63" s="56" t="s">
        <v>180</v>
      </c>
      <c r="Q63" s="56" t="s">
        <v>181</v>
      </c>
      <c r="R63" s="56" t="s">
        <v>182</v>
      </c>
      <c r="S63" s="56" t="s">
        <v>183</v>
      </c>
      <c r="T63" s="56" t="s">
        <v>184</v>
      </c>
      <c r="U63" s="56" t="s">
        <v>185</v>
      </c>
      <c r="V63" s="56" t="s">
        <v>186</v>
      </c>
      <c r="W63" s="56" t="s">
        <v>187</v>
      </c>
      <c r="X63" s="56" t="s">
        <v>188</v>
      </c>
      <c r="Y63" s="56" t="s">
        <v>189</v>
      </c>
      <c r="Z63" s="56" t="s">
        <v>190</v>
      </c>
      <c r="AA63" s="56" t="s">
        <v>191</v>
      </c>
      <c r="AB63" s="56" t="s">
        <v>192</v>
      </c>
      <c r="AC63" s="56" t="s">
        <v>193</v>
      </c>
      <c r="AD63" s="56" t="s">
        <v>194</v>
      </c>
      <c r="AE63" s="56" t="s">
        <v>195</v>
      </c>
      <c r="AF63" s="56" t="s">
        <v>196</v>
      </c>
      <c r="AG63" s="56" t="s">
        <v>197</v>
      </c>
    </row>
    <row r="64" spans="1:33" x14ac:dyDescent="0.6">
      <c r="A64" s="56" t="s">
        <v>205</v>
      </c>
      <c r="C64" s="56" t="s">
        <v>206</v>
      </c>
    </row>
    <row r="65" spans="1:33" x14ac:dyDescent="0.6">
      <c r="A65" s="56" t="s">
        <v>207</v>
      </c>
    </row>
    <row r="66" spans="1:33" x14ac:dyDescent="0.6">
      <c r="A66" s="56" t="s">
        <v>136</v>
      </c>
    </row>
    <row r="69" spans="1:33" x14ac:dyDescent="0.6">
      <c r="A69" s="56" t="s">
        <v>170</v>
      </c>
      <c r="B69" s="56" t="s">
        <v>54</v>
      </c>
      <c r="C69" s="56" t="s">
        <v>134</v>
      </c>
      <c r="D69" s="56" t="s">
        <v>171</v>
      </c>
      <c r="E69" s="56" t="s">
        <v>56</v>
      </c>
      <c r="F69" s="56" t="s">
        <v>57</v>
      </c>
      <c r="G69" s="56" t="s">
        <v>172</v>
      </c>
      <c r="H69" s="56" t="s">
        <v>173</v>
      </c>
      <c r="I69" s="56" t="s">
        <v>174</v>
      </c>
      <c r="J69" s="56" t="s">
        <v>175</v>
      </c>
      <c r="K69" s="56" t="s">
        <v>176</v>
      </c>
      <c r="L69" s="56" t="s">
        <v>177</v>
      </c>
      <c r="M69" s="56" t="s">
        <v>178</v>
      </c>
      <c r="N69" s="56" t="s">
        <v>135</v>
      </c>
      <c r="O69" s="56" t="s">
        <v>179</v>
      </c>
      <c r="P69" s="56" t="s">
        <v>180</v>
      </c>
      <c r="Q69" s="56" t="s">
        <v>181</v>
      </c>
      <c r="R69" s="56" t="s">
        <v>182</v>
      </c>
      <c r="S69" s="56" t="s">
        <v>183</v>
      </c>
      <c r="T69" s="56" t="s">
        <v>184</v>
      </c>
      <c r="U69" s="56" t="s">
        <v>185</v>
      </c>
      <c r="V69" s="56" t="s">
        <v>186</v>
      </c>
      <c r="W69" s="56" t="s">
        <v>187</v>
      </c>
      <c r="X69" s="56" t="s">
        <v>188</v>
      </c>
      <c r="Y69" s="56" t="s">
        <v>189</v>
      </c>
      <c r="Z69" s="56" t="s">
        <v>190</v>
      </c>
      <c r="AA69" s="56" t="s">
        <v>191</v>
      </c>
      <c r="AB69" s="56" t="s">
        <v>192</v>
      </c>
      <c r="AC69" s="56" t="s">
        <v>193</v>
      </c>
      <c r="AD69" s="56" t="s">
        <v>194</v>
      </c>
      <c r="AE69" s="56" t="s">
        <v>195</v>
      </c>
      <c r="AF69" s="56" t="s">
        <v>196</v>
      </c>
      <c r="AG69" s="56" t="s">
        <v>197</v>
      </c>
    </row>
    <row r="70" spans="1:33" x14ac:dyDescent="0.6">
      <c r="A70" s="56" t="s">
        <v>205</v>
      </c>
      <c r="C70" s="56" t="s">
        <v>206</v>
      </c>
    </row>
    <row r="71" spans="1:33" x14ac:dyDescent="0.6">
      <c r="A71" s="56" t="s">
        <v>207</v>
      </c>
    </row>
    <row r="72" spans="1:33" x14ac:dyDescent="0.6">
      <c r="A72" s="56" t="s">
        <v>136</v>
      </c>
    </row>
    <row r="75" spans="1:33" x14ac:dyDescent="0.6">
      <c r="A75" s="56" t="s">
        <v>170</v>
      </c>
      <c r="B75" s="56" t="s">
        <v>54</v>
      </c>
      <c r="C75" s="56" t="s">
        <v>134</v>
      </c>
      <c r="D75" s="56" t="s">
        <v>171</v>
      </c>
      <c r="E75" s="56" t="s">
        <v>56</v>
      </c>
      <c r="F75" s="56" t="s">
        <v>57</v>
      </c>
      <c r="G75" s="56" t="s">
        <v>172</v>
      </c>
      <c r="H75" s="56" t="s">
        <v>173</v>
      </c>
      <c r="I75" s="56" t="s">
        <v>174</v>
      </c>
      <c r="J75" s="56" t="s">
        <v>175</v>
      </c>
      <c r="K75" s="56" t="s">
        <v>176</v>
      </c>
      <c r="L75" s="56" t="s">
        <v>177</v>
      </c>
      <c r="M75" s="56" t="s">
        <v>178</v>
      </c>
      <c r="N75" s="56" t="s">
        <v>135</v>
      </c>
      <c r="O75" s="56" t="s">
        <v>179</v>
      </c>
      <c r="P75" s="56" t="s">
        <v>180</v>
      </c>
      <c r="Q75" s="56" t="s">
        <v>181</v>
      </c>
      <c r="R75" s="56" t="s">
        <v>182</v>
      </c>
      <c r="S75" s="56" t="s">
        <v>183</v>
      </c>
      <c r="T75" s="56" t="s">
        <v>184</v>
      </c>
      <c r="U75" s="56" t="s">
        <v>185</v>
      </c>
      <c r="V75" s="56" t="s">
        <v>186</v>
      </c>
      <c r="W75" s="56" t="s">
        <v>187</v>
      </c>
      <c r="X75" s="56" t="s">
        <v>188</v>
      </c>
      <c r="Y75" s="56" t="s">
        <v>189</v>
      </c>
      <c r="Z75" s="56" t="s">
        <v>190</v>
      </c>
      <c r="AA75" s="56" t="s">
        <v>191</v>
      </c>
      <c r="AB75" s="56" t="s">
        <v>192</v>
      </c>
      <c r="AC75" s="56" t="s">
        <v>193</v>
      </c>
      <c r="AD75" s="56" t="s">
        <v>194</v>
      </c>
      <c r="AE75" s="56" t="s">
        <v>195</v>
      </c>
      <c r="AF75" s="56" t="s">
        <v>196</v>
      </c>
      <c r="AG75" s="56" t="s">
        <v>197</v>
      </c>
    </row>
    <row r="76" spans="1:33" x14ac:dyDescent="0.6">
      <c r="A76" s="56" t="s">
        <v>205</v>
      </c>
      <c r="C76" s="56" t="s">
        <v>206</v>
      </c>
    </row>
    <row r="77" spans="1:33" x14ac:dyDescent="0.6">
      <c r="A77" s="56" t="s">
        <v>207</v>
      </c>
    </row>
    <row r="78" spans="1:33" x14ac:dyDescent="0.6">
      <c r="A78" s="56" t="s">
        <v>136</v>
      </c>
    </row>
    <row r="81" spans="1:33" x14ac:dyDescent="0.6">
      <c r="A81" s="56" t="s">
        <v>170</v>
      </c>
      <c r="B81" s="56" t="s">
        <v>54</v>
      </c>
      <c r="C81" s="56" t="s">
        <v>134</v>
      </c>
      <c r="D81" s="56" t="s">
        <v>171</v>
      </c>
      <c r="E81" s="56" t="s">
        <v>56</v>
      </c>
      <c r="F81" s="56" t="s">
        <v>57</v>
      </c>
      <c r="G81" s="56" t="s">
        <v>172</v>
      </c>
      <c r="H81" s="56" t="s">
        <v>173</v>
      </c>
      <c r="I81" s="56" t="s">
        <v>174</v>
      </c>
      <c r="J81" s="56" t="s">
        <v>175</v>
      </c>
      <c r="K81" s="56" t="s">
        <v>176</v>
      </c>
      <c r="L81" s="56" t="s">
        <v>177</v>
      </c>
      <c r="M81" s="56" t="s">
        <v>178</v>
      </c>
      <c r="N81" s="56" t="s">
        <v>135</v>
      </c>
      <c r="O81" s="56" t="s">
        <v>179</v>
      </c>
      <c r="P81" s="56" t="s">
        <v>180</v>
      </c>
      <c r="Q81" s="56" t="s">
        <v>181</v>
      </c>
      <c r="R81" s="56" t="s">
        <v>182</v>
      </c>
      <c r="S81" s="56" t="s">
        <v>183</v>
      </c>
      <c r="T81" s="56" t="s">
        <v>184</v>
      </c>
      <c r="U81" s="56" t="s">
        <v>185</v>
      </c>
      <c r="V81" s="56" t="s">
        <v>186</v>
      </c>
      <c r="W81" s="56" t="s">
        <v>187</v>
      </c>
      <c r="X81" s="56" t="s">
        <v>188</v>
      </c>
      <c r="Y81" s="56" t="s">
        <v>189</v>
      </c>
      <c r="Z81" s="56" t="s">
        <v>190</v>
      </c>
      <c r="AA81" s="56" t="s">
        <v>191</v>
      </c>
      <c r="AB81" s="56" t="s">
        <v>192</v>
      </c>
      <c r="AC81" s="56" t="s">
        <v>193</v>
      </c>
      <c r="AD81" s="56" t="s">
        <v>194</v>
      </c>
      <c r="AE81" s="56" t="s">
        <v>195</v>
      </c>
      <c r="AF81" s="56" t="s">
        <v>196</v>
      </c>
      <c r="AG81" s="56" t="s">
        <v>197</v>
      </c>
    </row>
    <row r="82" spans="1:33" x14ac:dyDescent="0.6">
      <c r="A82" s="56" t="s">
        <v>205</v>
      </c>
      <c r="C82" s="56" t="s">
        <v>206</v>
      </c>
    </row>
    <row r="83" spans="1:33" x14ac:dyDescent="0.6">
      <c r="A83" s="56" t="s">
        <v>207</v>
      </c>
    </row>
    <row r="84" spans="1:33" x14ac:dyDescent="0.6">
      <c r="A84" s="56" t="s">
        <v>136</v>
      </c>
    </row>
    <row r="88" spans="1:33" x14ac:dyDescent="0.6">
      <c r="A88" s="56" t="s">
        <v>141</v>
      </c>
      <c r="B88" s="56" t="s">
        <v>142</v>
      </c>
    </row>
    <row r="90" spans="1:33" x14ac:dyDescent="0.6">
      <c r="A90" s="56" t="s">
        <v>159</v>
      </c>
      <c r="B90" s="56" t="s">
        <v>160</v>
      </c>
      <c r="C90" s="56">
        <v>1</v>
      </c>
    </row>
    <row r="91" spans="1:33" x14ac:dyDescent="0.6">
      <c r="A91" s="56" t="s">
        <v>161</v>
      </c>
      <c r="B91" s="56" t="s">
        <v>162</v>
      </c>
    </row>
    <row r="92" spans="1:33" x14ac:dyDescent="0.6">
      <c r="A92" s="56" t="s">
        <v>163</v>
      </c>
    </row>
    <row r="93" spans="1:33" x14ac:dyDescent="0.6">
      <c r="A93" s="56" t="s">
        <v>164</v>
      </c>
      <c r="B93" s="56" t="s">
        <v>165</v>
      </c>
    </row>
    <row r="94" spans="1:33" x14ac:dyDescent="0.6">
      <c r="A94" s="56" t="s">
        <v>166</v>
      </c>
      <c r="B94" s="57">
        <v>43790.870162037034</v>
      </c>
    </row>
    <row r="95" spans="1:33" x14ac:dyDescent="0.6">
      <c r="A95" s="56" t="s">
        <v>167</v>
      </c>
    </row>
    <row r="96" spans="1:33" x14ac:dyDescent="0.6">
      <c r="A96" s="56" t="s">
        <v>168</v>
      </c>
    </row>
    <row r="98" spans="1:33" x14ac:dyDescent="0.6">
      <c r="A98" s="56" t="s">
        <v>169</v>
      </c>
    </row>
    <row r="100" spans="1:33" x14ac:dyDescent="0.6">
      <c r="A100" s="56" t="s">
        <v>170</v>
      </c>
      <c r="B100" s="56" t="s">
        <v>54</v>
      </c>
      <c r="C100" s="56" t="s">
        <v>134</v>
      </c>
      <c r="D100" s="56" t="s">
        <v>171</v>
      </c>
      <c r="E100" s="56" t="s">
        <v>56</v>
      </c>
      <c r="F100" s="56" t="s">
        <v>57</v>
      </c>
      <c r="G100" s="56" t="s">
        <v>172</v>
      </c>
      <c r="H100" s="56" t="s">
        <v>173</v>
      </c>
      <c r="I100" s="56" t="s">
        <v>174</v>
      </c>
      <c r="J100" s="56" t="s">
        <v>175</v>
      </c>
      <c r="K100" s="56" t="s">
        <v>176</v>
      </c>
      <c r="L100" s="56" t="s">
        <v>177</v>
      </c>
      <c r="M100" s="56" t="s">
        <v>178</v>
      </c>
      <c r="N100" s="56" t="s">
        <v>135</v>
      </c>
      <c r="O100" s="56" t="s">
        <v>179</v>
      </c>
      <c r="P100" s="56" t="s">
        <v>180</v>
      </c>
      <c r="Q100" s="56" t="s">
        <v>181</v>
      </c>
      <c r="R100" s="56" t="s">
        <v>182</v>
      </c>
      <c r="S100" s="56" t="s">
        <v>183</v>
      </c>
      <c r="T100" s="56" t="s">
        <v>184</v>
      </c>
      <c r="U100" s="56" t="s">
        <v>185</v>
      </c>
      <c r="V100" s="56" t="s">
        <v>186</v>
      </c>
      <c r="W100" s="56" t="s">
        <v>187</v>
      </c>
      <c r="X100" s="56" t="s">
        <v>188</v>
      </c>
      <c r="Y100" s="56" t="s">
        <v>189</v>
      </c>
      <c r="Z100" s="56" t="s">
        <v>190</v>
      </c>
      <c r="AA100" s="56" t="s">
        <v>191</v>
      </c>
      <c r="AB100" s="56" t="s">
        <v>192</v>
      </c>
      <c r="AC100" s="56" t="s">
        <v>193</v>
      </c>
      <c r="AD100" s="56" t="s">
        <v>194</v>
      </c>
      <c r="AE100" s="56" t="s">
        <v>195</v>
      </c>
      <c r="AF100" s="56" t="s">
        <v>196</v>
      </c>
      <c r="AG100" s="56" t="s">
        <v>197</v>
      </c>
    </row>
    <row r="101" spans="1:33" x14ac:dyDescent="0.6">
      <c r="A101" s="56">
        <v>251</v>
      </c>
      <c r="B101" s="56" t="s">
        <v>157</v>
      </c>
      <c r="C101" s="56" t="s">
        <v>198</v>
      </c>
      <c r="D101" s="56" t="s">
        <v>199</v>
      </c>
      <c r="E101" s="56" t="s">
        <v>59</v>
      </c>
      <c r="F101" s="56">
        <v>26.859055999999999</v>
      </c>
      <c r="L101" s="56">
        <v>26.900645999999998</v>
      </c>
      <c r="M101" s="56">
        <v>26.900645999999998</v>
      </c>
      <c r="N101" s="56">
        <v>5.8815422999999999E-2</v>
      </c>
      <c r="O101" s="56" t="s">
        <v>200</v>
      </c>
      <c r="Q101" s="56" t="s">
        <v>201</v>
      </c>
      <c r="R101" s="56">
        <v>3</v>
      </c>
      <c r="S101" s="56">
        <v>21</v>
      </c>
      <c r="T101" s="56" t="s">
        <v>201</v>
      </c>
      <c r="U101" s="56">
        <v>3.0593667000000001E-2</v>
      </c>
    </row>
    <row r="102" spans="1:33" x14ac:dyDescent="0.6">
      <c r="A102" s="56">
        <v>275</v>
      </c>
      <c r="B102" s="56" t="s">
        <v>157</v>
      </c>
      <c r="C102" s="56" t="s">
        <v>198</v>
      </c>
      <c r="D102" s="56" t="s">
        <v>199</v>
      </c>
      <c r="E102" s="56" t="s">
        <v>59</v>
      </c>
      <c r="F102" s="56">
        <v>26.942233999999999</v>
      </c>
      <c r="L102" s="56">
        <v>26.900645999999998</v>
      </c>
      <c r="M102" s="56">
        <v>26.900645999999998</v>
      </c>
      <c r="N102" s="56">
        <v>5.8815422999999999E-2</v>
      </c>
      <c r="O102" s="56" t="s">
        <v>200</v>
      </c>
      <c r="Q102" s="56" t="s">
        <v>201</v>
      </c>
      <c r="R102" s="56">
        <v>3</v>
      </c>
      <c r="S102" s="56">
        <v>21</v>
      </c>
      <c r="T102" s="56" t="s">
        <v>201</v>
      </c>
      <c r="U102" s="56">
        <v>3.0593667000000001E-2</v>
      </c>
    </row>
    <row r="103" spans="1:33" x14ac:dyDescent="0.6">
      <c r="A103" s="56">
        <v>254</v>
      </c>
      <c r="B103" s="56" t="s">
        <v>57</v>
      </c>
      <c r="C103" s="56" t="s">
        <v>198</v>
      </c>
      <c r="D103" s="56" t="s">
        <v>199</v>
      </c>
      <c r="E103" s="56" t="s">
        <v>59</v>
      </c>
      <c r="F103" s="56" t="s">
        <v>70</v>
      </c>
      <c r="O103" s="56" t="s">
        <v>200</v>
      </c>
      <c r="Q103" s="56" t="s">
        <v>201</v>
      </c>
      <c r="R103" s="56">
        <v>3</v>
      </c>
      <c r="S103" s="56">
        <v>21</v>
      </c>
      <c r="T103" s="56" t="s">
        <v>201</v>
      </c>
      <c r="U103" s="56">
        <v>3.0593667000000001E-2</v>
      </c>
      <c r="AA103" s="56" t="b">
        <v>1</v>
      </c>
    </row>
    <row r="104" spans="1:33" x14ac:dyDescent="0.6">
      <c r="A104" s="56">
        <v>278</v>
      </c>
      <c r="B104" s="56" t="s">
        <v>57</v>
      </c>
      <c r="C104" s="56" t="s">
        <v>198</v>
      </c>
      <c r="D104" s="56" t="s">
        <v>199</v>
      </c>
      <c r="E104" s="56" t="s">
        <v>59</v>
      </c>
      <c r="F104" s="56" t="s">
        <v>70</v>
      </c>
      <c r="O104" s="56" t="s">
        <v>200</v>
      </c>
      <c r="Q104" s="56" t="s">
        <v>201</v>
      </c>
      <c r="R104" s="56">
        <v>3</v>
      </c>
      <c r="S104" s="56">
        <v>21</v>
      </c>
      <c r="T104" s="56" t="s">
        <v>201</v>
      </c>
      <c r="U104" s="56">
        <v>3.0593667000000001E-2</v>
      </c>
      <c r="AA104" s="56" t="b">
        <v>1</v>
      </c>
    </row>
    <row r="105" spans="1:33" x14ac:dyDescent="0.6">
      <c r="A105" s="56">
        <v>246</v>
      </c>
      <c r="B105" s="56" t="s">
        <v>114</v>
      </c>
      <c r="C105" s="56" t="s">
        <v>198</v>
      </c>
      <c r="D105" s="56" t="s">
        <v>199</v>
      </c>
      <c r="E105" s="56" t="s">
        <v>59</v>
      </c>
      <c r="F105" s="56">
        <v>19.435420000000001</v>
      </c>
      <c r="L105" s="56">
        <v>19.31728</v>
      </c>
      <c r="M105" s="56">
        <v>19.31728</v>
      </c>
      <c r="N105" s="56">
        <v>0.16707549999999999</v>
      </c>
      <c r="O105" s="56" t="s">
        <v>200</v>
      </c>
      <c r="Q105" s="56" t="s">
        <v>201</v>
      </c>
      <c r="R105" s="56">
        <v>3</v>
      </c>
      <c r="S105" s="56">
        <v>21</v>
      </c>
      <c r="T105" s="56" t="s">
        <v>201</v>
      </c>
      <c r="U105" s="56">
        <v>3.0593667000000001E-2</v>
      </c>
    </row>
    <row r="106" spans="1:33" x14ac:dyDescent="0.6">
      <c r="A106" s="56">
        <v>270</v>
      </c>
      <c r="B106" s="56" t="s">
        <v>114</v>
      </c>
      <c r="C106" s="56" t="s">
        <v>198</v>
      </c>
      <c r="D106" s="56" t="s">
        <v>199</v>
      </c>
      <c r="E106" s="56" t="s">
        <v>59</v>
      </c>
      <c r="F106" s="56">
        <v>19.199138999999999</v>
      </c>
      <c r="L106" s="56">
        <v>19.31728</v>
      </c>
      <c r="M106" s="56">
        <v>19.31728</v>
      </c>
      <c r="N106" s="56">
        <v>0.16707549999999999</v>
      </c>
      <c r="O106" s="56" t="s">
        <v>200</v>
      </c>
      <c r="Q106" s="56" t="s">
        <v>201</v>
      </c>
      <c r="R106" s="56">
        <v>3</v>
      </c>
      <c r="S106" s="56">
        <v>21</v>
      </c>
      <c r="T106" s="56" t="s">
        <v>201</v>
      </c>
      <c r="U106" s="56">
        <v>3.0593667000000001E-2</v>
      </c>
    </row>
    <row r="107" spans="1:33" x14ac:dyDescent="0.6">
      <c r="A107" s="56">
        <v>247</v>
      </c>
      <c r="B107" s="56" t="s">
        <v>115</v>
      </c>
      <c r="C107" s="56" t="s">
        <v>198</v>
      </c>
      <c r="D107" s="56" t="s">
        <v>199</v>
      </c>
      <c r="E107" s="56" t="s">
        <v>59</v>
      </c>
      <c r="F107" s="56">
        <v>18.193802000000002</v>
      </c>
      <c r="L107" s="56">
        <v>18.202627</v>
      </c>
      <c r="M107" s="56">
        <v>18.202627</v>
      </c>
      <c r="N107" s="56">
        <v>1.2480861500000001E-2</v>
      </c>
      <c r="O107" s="56" t="s">
        <v>200</v>
      </c>
      <c r="Q107" s="56" t="s">
        <v>201</v>
      </c>
      <c r="R107" s="56">
        <v>3</v>
      </c>
      <c r="S107" s="56">
        <v>21</v>
      </c>
      <c r="T107" s="56" t="s">
        <v>201</v>
      </c>
      <c r="U107" s="56">
        <v>3.0593667000000001E-2</v>
      </c>
    </row>
    <row r="108" spans="1:33" x14ac:dyDescent="0.6">
      <c r="A108" s="56">
        <v>271</v>
      </c>
      <c r="B108" s="56" t="s">
        <v>115</v>
      </c>
      <c r="C108" s="56" t="s">
        <v>198</v>
      </c>
      <c r="D108" s="56" t="s">
        <v>199</v>
      </c>
      <c r="E108" s="56" t="s">
        <v>59</v>
      </c>
      <c r="F108" s="56">
        <v>18.211452000000001</v>
      </c>
      <c r="L108" s="56">
        <v>18.202627</v>
      </c>
      <c r="M108" s="56">
        <v>18.202627</v>
      </c>
      <c r="N108" s="56">
        <v>1.2480861500000001E-2</v>
      </c>
      <c r="O108" s="56" t="s">
        <v>200</v>
      </c>
      <c r="Q108" s="56" t="s">
        <v>201</v>
      </c>
      <c r="R108" s="56">
        <v>3</v>
      </c>
      <c r="S108" s="56">
        <v>21</v>
      </c>
      <c r="T108" s="56" t="s">
        <v>201</v>
      </c>
      <c r="U108" s="56">
        <v>3.0593667000000001E-2</v>
      </c>
    </row>
    <row r="109" spans="1:33" x14ac:dyDescent="0.6">
      <c r="A109" s="56">
        <v>248</v>
      </c>
      <c r="B109" s="56" t="s">
        <v>116</v>
      </c>
      <c r="C109" s="56" t="s">
        <v>198</v>
      </c>
      <c r="D109" s="56" t="s">
        <v>199</v>
      </c>
      <c r="E109" s="56" t="s">
        <v>59</v>
      </c>
      <c r="F109" s="56">
        <v>18.110520000000001</v>
      </c>
      <c r="L109" s="56">
        <v>18.048866</v>
      </c>
      <c r="M109" s="56">
        <v>18.048866</v>
      </c>
      <c r="N109" s="56">
        <v>8.7192049999999993E-2</v>
      </c>
      <c r="O109" s="56" t="s">
        <v>200</v>
      </c>
      <c r="Q109" s="56" t="s">
        <v>201</v>
      </c>
      <c r="R109" s="56">
        <v>3</v>
      </c>
      <c r="S109" s="56">
        <v>21</v>
      </c>
      <c r="T109" s="56" t="s">
        <v>201</v>
      </c>
      <c r="U109" s="56">
        <v>3.0593667000000001E-2</v>
      </c>
    </row>
    <row r="110" spans="1:33" x14ac:dyDescent="0.6">
      <c r="A110" s="56">
        <v>272</v>
      </c>
      <c r="B110" s="56" t="s">
        <v>116</v>
      </c>
      <c r="C110" s="56" t="s">
        <v>198</v>
      </c>
      <c r="D110" s="56" t="s">
        <v>199</v>
      </c>
      <c r="E110" s="56" t="s">
        <v>59</v>
      </c>
      <c r="F110" s="56">
        <v>17.987210999999999</v>
      </c>
      <c r="L110" s="56">
        <v>18.048866</v>
      </c>
      <c r="M110" s="56">
        <v>18.048866</v>
      </c>
      <c r="N110" s="56">
        <v>8.7192049999999993E-2</v>
      </c>
      <c r="O110" s="56" t="s">
        <v>200</v>
      </c>
      <c r="Q110" s="56" t="s">
        <v>201</v>
      </c>
      <c r="R110" s="56">
        <v>3</v>
      </c>
      <c r="S110" s="56">
        <v>21</v>
      </c>
      <c r="T110" s="56" t="s">
        <v>201</v>
      </c>
      <c r="U110" s="56">
        <v>3.0593667000000001E-2</v>
      </c>
    </row>
    <row r="111" spans="1:33" x14ac:dyDescent="0.6">
      <c r="A111" s="56">
        <v>249</v>
      </c>
      <c r="B111" s="56" t="s">
        <v>117</v>
      </c>
      <c r="C111" s="56" t="s">
        <v>198</v>
      </c>
      <c r="D111" s="56" t="s">
        <v>199</v>
      </c>
      <c r="E111" s="56" t="s">
        <v>59</v>
      </c>
      <c r="F111" s="56" t="s">
        <v>70</v>
      </c>
      <c r="L111" s="56">
        <v>27.018136999999999</v>
      </c>
      <c r="O111" s="56" t="s">
        <v>200</v>
      </c>
      <c r="Q111" s="56" t="s">
        <v>201</v>
      </c>
      <c r="R111" s="56">
        <v>3</v>
      </c>
      <c r="S111" s="56">
        <v>21</v>
      </c>
      <c r="T111" s="56" t="s">
        <v>201</v>
      </c>
      <c r="U111" s="56">
        <v>3.0593667000000001E-2</v>
      </c>
      <c r="AA111" s="56" t="b">
        <v>1</v>
      </c>
    </row>
    <row r="112" spans="1:33" x14ac:dyDescent="0.6">
      <c r="A112" s="56">
        <v>273</v>
      </c>
      <c r="B112" s="56" t="s">
        <v>117</v>
      </c>
      <c r="C112" s="56" t="s">
        <v>198</v>
      </c>
      <c r="D112" s="56" t="s">
        <v>199</v>
      </c>
      <c r="E112" s="56" t="s">
        <v>59</v>
      </c>
      <c r="F112" s="56">
        <v>19.253416000000001</v>
      </c>
      <c r="L112" s="56">
        <v>27.018136999999999</v>
      </c>
      <c r="O112" s="56" t="s">
        <v>200</v>
      </c>
      <c r="Q112" s="56" t="s">
        <v>201</v>
      </c>
      <c r="R112" s="56">
        <v>3</v>
      </c>
      <c r="S112" s="56">
        <v>21</v>
      </c>
      <c r="T112" s="56" t="s">
        <v>201</v>
      </c>
      <c r="U112" s="56">
        <v>3.0593667000000001E-2</v>
      </c>
    </row>
    <row r="113" spans="1:27" x14ac:dyDescent="0.6">
      <c r="A113" s="56">
        <v>274</v>
      </c>
      <c r="B113" s="56" t="s">
        <v>139</v>
      </c>
      <c r="C113" s="56" t="s">
        <v>198</v>
      </c>
      <c r="D113" s="56" t="s">
        <v>199</v>
      </c>
      <c r="E113" s="56" t="s">
        <v>59</v>
      </c>
      <c r="F113" s="56">
        <v>18.854773999999999</v>
      </c>
      <c r="O113" s="56" t="s">
        <v>200</v>
      </c>
      <c r="Q113" s="56" t="s">
        <v>201</v>
      </c>
      <c r="R113" s="56">
        <v>3</v>
      </c>
      <c r="S113" s="56">
        <v>21</v>
      </c>
      <c r="T113" s="56" t="s">
        <v>201</v>
      </c>
      <c r="U113" s="56">
        <v>3.0593667000000001E-2</v>
      </c>
    </row>
    <row r="114" spans="1:27" x14ac:dyDescent="0.6">
      <c r="A114" s="56">
        <v>250</v>
      </c>
      <c r="B114" s="56" t="s">
        <v>118</v>
      </c>
      <c r="C114" s="56" t="s">
        <v>198</v>
      </c>
      <c r="D114" s="56" t="s">
        <v>199</v>
      </c>
      <c r="E114" s="56" t="s">
        <v>59</v>
      </c>
      <c r="F114" s="56">
        <v>18.870498999999999</v>
      </c>
      <c r="O114" s="56" t="s">
        <v>200</v>
      </c>
      <c r="Q114" s="56" t="s">
        <v>201</v>
      </c>
      <c r="R114" s="56">
        <v>3</v>
      </c>
      <c r="S114" s="56">
        <v>21</v>
      </c>
      <c r="T114" s="56" t="s">
        <v>201</v>
      </c>
      <c r="U114" s="56">
        <v>3.0593667000000001E-2</v>
      </c>
    </row>
    <row r="115" spans="1:27" x14ac:dyDescent="0.6">
      <c r="A115" s="56">
        <v>253</v>
      </c>
      <c r="B115" s="56" t="s">
        <v>120</v>
      </c>
      <c r="C115" s="56" t="s">
        <v>198</v>
      </c>
      <c r="D115" s="56" t="s">
        <v>199</v>
      </c>
      <c r="E115" s="56" t="s">
        <v>59</v>
      </c>
      <c r="F115" s="56">
        <v>25.768281999999999</v>
      </c>
      <c r="O115" s="56" t="s">
        <v>200</v>
      </c>
      <c r="Q115" s="56" t="s">
        <v>201</v>
      </c>
      <c r="R115" s="56">
        <v>3</v>
      </c>
      <c r="S115" s="56">
        <v>21</v>
      </c>
      <c r="T115" s="56" t="s">
        <v>201</v>
      </c>
      <c r="U115" s="56">
        <v>3.0593667000000001E-2</v>
      </c>
    </row>
    <row r="116" spans="1:27" x14ac:dyDescent="0.6">
      <c r="A116" s="56">
        <v>277</v>
      </c>
      <c r="B116" s="56" t="s">
        <v>120</v>
      </c>
      <c r="C116" s="56" t="s">
        <v>198</v>
      </c>
      <c r="D116" s="56" t="s">
        <v>199</v>
      </c>
      <c r="E116" s="56" t="s">
        <v>59</v>
      </c>
      <c r="F116" s="56" t="s">
        <v>70</v>
      </c>
      <c r="O116" s="56" t="s">
        <v>200</v>
      </c>
      <c r="Q116" s="56" t="s">
        <v>201</v>
      </c>
      <c r="R116" s="56">
        <v>3</v>
      </c>
      <c r="S116" s="56">
        <v>21</v>
      </c>
      <c r="T116" s="56" t="s">
        <v>201</v>
      </c>
      <c r="U116" s="56">
        <v>3.0593667000000001E-2</v>
      </c>
      <c r="AA116" s="56" t="b">
        <v>1</v>
      </c>
    </row>
    <row r="117" spans="1:27" x14ac:dyDescent="0.6">
      <c r="A117" s="56">
        <v>252</v>
      </c>
      <c r="B117" s="56" t="s">
        <v>119</v>
      </c>
      <c r="C117" s="56" t="s">
        <v>198</v>
      </c>
      <c r="D117" s="56" t="s">
        <v>199</v>
      </c>
      <c r="E117" s="56" t="s">
        <v>59</v>
      </c>
      <c r="F117" s="56" t="s">
        <v>70</v>
      </c>
      <c r="O117" s="56" t="s">
        <v>200</v>
      </c>
      <c r="Q117" s="56" t="s">
        <v>201</v>
      </c>
      <c r="R117" s="56">
        <v>3</v>
      </c>
      <c r="S117" s="56">
        <v>21</v>
      </c>
      <c r="T117" s="56" t="s">
        <v>201</v>
      </c>
      <c r="U117" s="56">
        <v>3.0593667000000001E-2</v>
      </c>
      <c r="AA117" s="56" t="b">
        <v>1</v>
      </c>
    </row>
    <row r="118" spans="1:27" x14ac:dyDescent="0.6">
      <c r="A118" s="56">
        <v>276</v>
      </c>
      <c r="B118" s="56" t="s">
        <v>119</v>
      </c>
      <c r="C118" s="56" t="s">
        <v>198</v>
      </c>
      <c r="D118" s="56" t="s">
        <v>199</v>
      </c>
      <c r="E118" s="56" t="s">
        <v>59</v>
      </c>
      <c r="F118" s="56" t="s">
        <v>70</v>
      </c>
      <c r="O118" s="56" t="s">
        <v>200</v>
      </c>
      <c r="Q118" s="56" t="s">
        <v>201</v>
      </c>
      <c r="R118" s="56">
        <v>3</v>
      </c>
      <c r="S118" s="56">
        <v>21</v>
      </c>
      <c r="T118" s="56" t="s">
        <v>201</v>
      </c>
      <c r="U118" s="56">
        <v>3.0593667000000001E-2</v>
      </c>
      <c r="AA118" s="56" t="b">
        <v>1</v>
      </c>
    </row>
    <row r="119" spans="1:27" x14ac:dyDescent="0.6">
      <c r="A119" s="56">
        <v>241</v>
      </c>
      <c r="B119" s="56" t="s">
        <v>202</v>
      </c>
      <c r="C119" s="56" t="s">
        <v>198</v>
      </c>
      <c r="D119" s="56" t="s">
        <v>199</v>
      </c>
      <c r="E119" s="56" t="s">
        <v>59</v>
      </c>
      <c r="F119" s="56" t="s">
        <v>70</v>
      </c>
      <c r="O119" s="56" t="s">
        <v>200</v>
      </c>
      <c r="Q119" s="56" t="s">
        <v>201</v>
      </c>
      <c r="R119" s="56">
        <v>3</v>
      </c>
      <c r="S119" s="56">
        <v>21</v>
      </c>
      <c r="T119" s="56" t="s">
        <v>201</v>
      </c>
      <c r="U119" s="56">
        <v>3.0593667000000001E-2</v>
      </c>
      <c r="AA119" s="56" t="b">
        <v>1</v>
      </c>
    </row>
    <row r="120" spans="1:27" x14ac:dyDescent="0.6">
      <c r="A120" s="56">
        <v>265</v>
      </c>
      <c r="B120" s="56" t="s">
        <v>202</v>
      </c>
      <c r="C120" s="56" t="s">
        <v>198</v>
      </c>
      <c r="D120" s="56" t="s">
        <v>199</v>
      </c>
      <c r="E120" s="56" t="s">
        <v>59</v>
      </c>
      <c r="F120" s="56">
        <v>18.317982000000001</v>
      </c>
      <c r="O120" s="56" t="s">
        <v>200</v>
      </c>
      <c r="Q120" s="56" t="s">
        <v>201</v>
      </c>
      <c r="R120" s="56">
        <v>3</v>
      </c>
      <c r="S120" s="56">
        <v>21</v>
      </c>
      <c r="T120" s="56" t="s">
        <v>201</v>
      </c>
      <c r="U120" s="56">
        <v>3.0593667000000001E-2</v>
      </c>
    </row>
    <row r="121" spans="1:27" x14ac:dyDescent="0.6">
      <c r="A121" s="56">
        <v>242</v>
      </c>
      <c r="B121" s="56" t="s">
        <v>203</v>
      </c>
      <c r="C121" s="56" t="s">
        <v>198</v>
      </c>
      <c r="D121" s="56" t="s">
        <v>199</v>
      </c>
      <c r="E121" s="56" t="s">
        <v>59</v>
      </c>
      <c r="F121" s="56">
        <v>18.502784999999999</v>
      </c>
      <c r="L121" s="56">
        <v>18.530294000000001</v>
      </c>
      <c r="M121" s="56">
        <v>18.530294000000001</v>
      </c>
      <c r="N121" s="56">
        <v>3.8904577000000003E-2</v>
      </c>
      <c r="O121" s="56" t="s">
        <v>200</v>
      </c>
      <c r="Q121" s="56" t="s">
        <v>201</v>
      </c>
      <c r="R121" s="56">
        <v>3</v>
      </c>
      <c r="S121" s="56">
        <v>21</v>
      </c>
      <c r="T121" s="56" t="s">
        <v>201</v>
      </c>
      <c r="U121" s="56">
        <v>3.0593667000000001E-2</v>
      </c>
    </row>
    <row r="122" spans="1:27" x14ac:dyDescent="0.6">
      <c r="A122" s="56">
        <v>266</v>
      </c>
      <c r="B122" s="56" t="s">
        <v>203</v>
      </c>
      <c r="C122" s="56" t="s">
        <v>198</v>
      </c>
      <c r="D122" s="56" t="s">
        <v>199</v>
      </c>
      <c r="E122" s="56" t="s">
        <v>59</v>
      </c>
      <c r="F122" s="56">
        <v>18.557804000000001</v>
      </c>
      <c r="L122" s="56">
        <v>18.530294000000001</v>
      </c>
      <c r="M122" s="56">
        <v>18.530294000000001</v>
      </c>
      <c r="N122" s="56">
        <v>3.8904577000000003E-2</v>
      </c>
      <c r="O122" s="56" t="s">
        <v>200</v>
      </c>
      <c r="Q122" s="56" t="s">
        <v>201</v>
      </c>
      <c r="R122" s="56">
        <v>3</v>
      </c>
      <c r="S122" s="56">
        <v>21</v>
      </c>
      <c r="T122" s="56" t="s">
        <v>201</v>
      </c>
      <c r="U122" s="56">
        <v>3.0593667000000001E-2</v>
      </c>
    </row>
    <row r="123" spans="1:27" x14ac:dyDescent="0.6">
      <c r="A123" s="56">
        <v>243</v>
      </c>
      <c r="B123" s="56" t="s">
        <v>204</v>
      </c>
      <c r="C123" s="56" t="s">
        <v>198</v>
      </c>
      <c r="D123" s="56" t="s">
        <v>199</v>
      </c>
      <c r="E123" s="56" t="s">
        <v>59</v>
      </c>
      <c r="F123" s="56">
        <v>18.166278999999999</v>
      </c>
      <c r="L123" s="56">
        <v>18.226545000000002</v>
      </c>
      <c r="M123" s="56">
        <v>18.226545000000002</v>
      </c>
      <c r="N123" s="56">
        <v>8.5229694999999994E-2</v>
      </c>
      <c r="O123" s="56" t="s">
        <v>200</v>
      </c>
      <c r="Q123" s="56" t="s">
        <v>201</v>
      </c>
      <c r="R123" s="56">
        <v>3</v>
      </c>
      <c r="S123" s="56">
        <v>21</v>
      </c>
      <c r="T123" s="56" t="s">
        <v>201</v>
      </c>
      <c r="U123" s="56">
        <v>3.0593667000000001E-2</v>
      </c>
    </row>
    <row r="124" spans="1:27" x14ac:dyDescent="0.6">
      <c r="A124" s="56">
        <v>267</v>
      </c>
      <c r="B124" s="56" t="s">
        <v>204</v>
      </c>
      <c r="C124" s="56" t="s">
        <v>198</v>
      </c>
      <c r="D124" s="56" t="s">
        <v>199</v>
      </c>
      <c r="E124" s="56" t="s">
        <v>59</v>
      </c>
      <c r="F124" s="56">
        <v>18.286812000000001</v>
      </c>
      <c r="L124" s="56">
        <v>18.226545000000002</v>
      </c>
      <c r="M124" s="56">
        <v>18.226545000000002</v>
      </c>
      <c r="N124" s="56">
        <v>8.5229694999999994E-2</v>
      </c>
      <c r="O124" s="56" t="s">
        <v>200</v>
      </c>
      <c r="Q124" s="56" t="s">
        <v>201</v>
      </c>
      <c r="R124" s="56">
        <v>3</v>
      </c>
      <c r="S124" s="56">
        <v>21</v>
      </c>
      <c r="T124" s="56" t="s">
        <v>201</v>
      </c>
      <c r="U124" s="56">
        <v>3.0593667000000001E-2</v>
      </c>
    </row>
    <row r="125" spans="1:27" x14ac:dyDescent="0.6">
      <c r="A125" s="56">
        <v>244</v>
      </c>
      <c r="B125" s="56" t="s">
        <v>137</v>
      </c>
      <c r="C125" s="56" t="s">
        <v>198</v>
      </c>
      <c r="D125" s="56" t="s">
        <v>199</v>
      </c>
      <c r="E125" s="56" t="s">
        <v>59</v>
      </c>
      <c r="F125" s="56" t="s">
        <v>70</v>
      </c>
      <c r="L125" s="56">
        <v>27.667719000000002</v>
      </c>
      <c r="O125" s="56" t="s">
        <v>200</v>
      </c>
      <c r="Q125" s="56" t="s">
        <v>201</v>
      </c>
      <c r="R125" s="56">
        <v>3</v>
      </c>
      <c r="S125" s="56">
        <v>21</v>
      </c>
      <c r="T125" s="56" t="s">
        <v>201</v>
      </c>
      <c r="U125" s="56">
        <v>3.0593667000000001E-2</v>
      </c>
      <c r="AA125" s="56" t="b">
        <v>1</v>
      </c>
    </row>
    <row r="126" spans="1:27" x14ac:dyDescent="0.6">
      <c r="A126" s="56">
        <v>268</v>
      </c>
      <c r="B126" s="56" t="s">
        <v>137</v>
      </c>
      <c r="C126" s="56" t="s">
        <v>198</v>
      </c>
      <c r="D126" s="56" t="s">
        <v>199</v>
      </c>
      <c r="E126" s="56" t="s">
        <v>59</v>
      </c>
      <c r="F126" s="56">
        <v>18.128920000000001</v>
      </c>
      <c r="L126" s="56">
        <v>27.667719000000002</v>
      </c>
      <c r="O126" s="56" t="s">
        <v>200</v>
      </c>
      <c r="Q126" s="56" t="s">
        <v>201</v>
      </c>
      <c r="R126" s="56">
        <v>3</v>
      </c>
      <c r="S126" s="56">
        <v>21</v>
      </c>
      <c r="T126" s="56" t="s">
        <v>201</v>
      </c>
      <c r="U126" s="56">
        <v>3.0593667000000001E-2</v>
      </c>
    </row>
    <row r="127" spans="1:27" x14ac:dyDescent="0.6">
      <c r="A127" s="56">
        <v>245</v>
      </c>
      <c r="B127" s="56" t="s">
        <v>138</v>
      </c>
      <c r="C127" s="56" t="s">
        <v>198</v>
      </c>
      <c r="D127" s="56" t="s">
        <v>199</v>
      </c>
      <c r="E127" s="56" t="s">
        <v>59</v>
      </c>
      <c r="F127" s="56">
        <v>17.687197000000001</v>
      </c>
      <c r="L127" s="56">
        <v>17.800377000000001</v>
      </c>
      <c r="M127" s="56">
        <v>17.800377000000001</v>
      </c>
      <c r="N127" s="56">
        <v>0.16006091</v>
      </c>
      <c r="O127" s="56" t="s">
        <v>200</v>
      </c>
      <c r="Q127" s="56" t="s">
        <v>201</v>
      </c>
      <c r="R127" s="56">
        <v>3</v>
      </c>
      <c r="S127" s="56">
        <v>21</v>
      </c>
      <c r="T127" s="56" t="s">
        <v>201</v>
      </c>
      <c r="U127" s="56">
        <v>3.0593667000000001E-2</v>
      </c>
    </row>
    <row r="128" spans="1:27" x14ac:dyDescent="0.6">
      <c r="A128" s="56">
        <v>269</v>
      </c>
      <c r="B128" s="56" t="s">
        <v>138</v>
      </c>
      <c r="C128" s="56" t="s">
        <v>198</v>
      </c>
      <c r="D128" s="56" t="s">
        <v>199</v>
      </c>
      <c r="E128" s="56" t="s">
        <v>59</v>
      </c>
      <c r="F128" s="56">
        <v>17.913557000000001</v>
      </c>
      <c r="L128" s="56">
        <v>17.800377000000001</v>
      </c>
      <c r="M128" s="56">
        <v>17.800377000000001</v>
      </c>
      <c r="N128" s="56">
        <v>0.16006091</v>
      </c>
      <c r="O128" s="56" t="s">
        <v>200</v>
      </c>
      <c r="Q128" s="56" t="s">
        <v>201</v>
      </c>
      <c r="R128" s="56">
        <v>3</v>
      </c>
      <c r="S128" s="56">
        <v>21</v>
      </c>
      <c r="T128" s="56" t="s">
        <v>201</v>
      </c>
      <c r="U128" s="56">
        <v>3.0593667000000001E-2</v>
      </c>
    </row>
    <row r="129" spans="1:33" x14ac:dyDescent="0.6">
      <c r="A129" s="56" t="s">
        <v>205</v>
      </c>
      <c r="C129" s="56" t="s">
        <v>206</v>
      </c>
    </row>
    <row r="130" spans="1:33" x14ac:dyDescent="0.6">
      <c r="A130" s="56" t="s">
        <v>207</v>
      </c>
    </row>
    <row r="131" spans="1:33" x14ac:dyDescent="0.6">
      <c r="A131" s="56" t="s">
        <v>136</v>
      </c>
    </row>
    <row r="134" spans="1:33" x14ac:dyDescent="0.6">
      <c r="A134" s="56" t="s">
        <v>170</v>
      </c>
      <c r="B134" s="56" t="s">
        <v>54</v>
      </c>
      <c r="C134" s="56" t="s">
        <v>134</v>
      </c>
      <c r="D134" s="56" t="s">
        <v>171</v>
      </c>
      <c r="E134" s="56" t="s">
        <v>56</v>
      </c>
      <c r="F134" s="56" t="s">
        <v>57</v>
      </c>
      <c r="G134" s="56" t="s">
        <v>172</v>
      </c>
      <c r="H134" s="56" t="s">
        <v>173</v>
      </c>
      <c r="I134" s="56" t="s">
        <v>174</v>
      </c>
      <c r="J134" s="56" t="s">
        <v>175</v>
      </c>
      <c r="K134" s="56" t="s">
        <v>176</v>
      </c>
      <c r="L134" s="56" t="s">
        <v>177</v>
      </c>
      <c r="M134" s="56" t="s">
        <v>178</v>
      </c>
      <c r="N134" s="56" t="s">
        <v>135</v>
      </c>
      <c r="O134" s="56" t="s">
        <v>179</v>
      </c>
      <c r="P134" s="56" t="s">
        <v>180</v>
      </c>
      <c r="Q134" s="56" t="s">
        <v>181</v>
      </c>
      <c r="R134" s="56" t="s">
        <v>182</v>
      </c>
      <c r="S134" s="56" t="s">
        <v>183</v>
      </c>
      <c r="T134" s="56" t="s">
        <v>184</v>
      </c>
      <c r="U134" s="56" t="s">
        <v>185</v>
      </c>
      <c r="V134" s="56" t="s">
        <v>186</v>
      </c>
      <c r="W134" s="56" t="s">
        <v>187</v>
      </c>
      <c r="X134" s="56" t="s">
        <v>188</v>
      </c>
      <c r="Y134" s="56" t="s">
        <v>189</v>
      </c>
      <c r="Z134" s="56" t="s">
        <v>190</v>
      </c>
      <c r="AA134" s="56" t="s">
        <v>191</v>
      </c>
      <c r="AB134" s="56" t="s">
        <v>192</v>
      </c>
      <c r="AC134" s="56" t="s">
        <v>193</v>
      </c>
      <c r="AD134" s="56" t="s">
        <v>194</v>
      </c>
      <c r="AE134" s="56" t="s">
        <v>195</v>
      </c>
      <c r="AF134" s="56" t="s">
        <v>196</v>
      </c>
      <c r="AG134" s="56" t="s">
        <v>197</v>
      </c>
    </row>
    <row r="135" spans="1:33" x14ac:dyDescent="0.6">
      <c r="A135" s="56">
        <v>347</v>
      </c>
      <c r="B135" s="56" t="s">
        <v>157</v>
      </c>
      <c r="C135" s="56" t="s">
        <v>208</v>
      </c>
      <c r="D135" s="56" t="s">
        <v>199</v>
      </c>
      <c r="E135" s="56" t="s">
        <v>59</v>
      </c>
      <c r="F135" s="56">
        <v>26.293306000000001</v>
      </c>
      <c r="L135" s="56">
        <v>26.241405</v>
      </c>
      <c r="M135" s="56">
        <v>26.241405</v>
      </c>
      <c r="N135" s="56">
        <v>7.3397554000000004E-2</v>
      </c>
      <c r="O135" s="56" t="s">
        <v>200</v>
      </c>
      <c r="Q135" s="56" t="s">
        <v>201</v>
      </c>
      <c r="R135" s="56">
        <v>3</v>
      </c>
      <c r="S135" s="56">
        <v>21</v>
      </c>
      <c r="T135" s="56" t="s">
        <v>201</v>
      </c>
      <c r="U135" s="56">
        <v>2.9097537E-2</v>
      </c>
    </row>
    <row r="136" spans="1:33" x14ac:dyDescent="0.6">
      <c r="A136" s="56">
        <v>371</v>
      </c>
      <c r="B136" s="56" t="s">
        <v>157</v>
      </c>
      <c r="C136" s="56" t="s">
        <v>208</v>
      </c>
      <c r="D136" s="56" t="s">
        <v>199</v>
      </c>
      <c r="E136" s="56" t="s">
        <v>59</v>
      </c>
      <c r="F136" s="56">
        <v>26.189506999999999</v>
      </c>
      <c r="L136" s="56">
        <v>26.241405</v>
      </c>
      <c r="M136" s="56">
        <v>26.241405</v>
      </c>
      <c r="N136" s="56">
        <v>7.3397554000000004E-2</v>
      </c>
      <c r="O136" s="56" t="s">
        <v>200</v>
      </c>
      <c r="Q136" s="56" t="s">
        <v>201</v>
      </c>
      <c r="R136" s="56">
        <v>3</v>
      </c>
      <c r="S136" s="56">
        <v>21</v>
      </c>
      <c r="T136" s="56" t="s">
        <v>201</v>
      </c>
      <c r="U136" s="56">
        <v>2.9097537E-2</v>
      </c>
    </row>
    <row r="137" spans="1:33" x14ac:dyDescent="0.6">
      <c r="A137" s="56">
        <v>350</v>
      </c>
      <c r="B137" s="56" t="s">
        <v>57</v>
      </c>
      <c r="C137" s="56" t="s">
        <v>208</v>
      </c>
      <c r="D137" s="56" t="s">
        <v>199</v>
      </c>
      <c r="E137" s="56" t="s">
        <v>59</v>
      </c>
      <c r="F137" s="56" t="s">
        <v>70</v>
      </c>
      <c r="O137" s="56" t="s">
        <v>200</v>
      </c>
      <c r="Q137" s="56" t="s">
        <v>201</v>
      </c>
      <c r="R137" s="56">
        <v>3</v>
      </c>
      <c r="S137" s="56">
        <v>21</v>
      </c>
      <c r="T137" s="56" t="s">
        <v>201</v>
      </c>
      <c r="U137" s="56">
        <v>2.9097537E-2</v>
      </c>
      <c r="AA137" s="56" t="b">
        <v>1</v>
      </c>
    </row>
    <row r="138" spans="1:33" x14ac:dyDescent="0.6">
      <c r="A138" s="56">
        <v>374</v>
      </c>
      <c r="B138" s="56" t="s">
        <v>57</v>
      </c>
      <c r="C138" s="56" t="s">
        <v>208</v>
      </c>
      <c r="D138" s="56" t="s">
        <v>199</v>
      </c>
      <c r="E138" s="56" t="s">
        <v>59</v>
      </c>
      <c r="F138" s="56" t="s">
        <v>70</v>
      </c>
      <c r="O138" s="56" t="s">
        <v>200</v>
      </c>
      <c r="Q138" s="56" t="s">
        <v>201</v>
      </c>
      <c r="R138" s="56">
        <v>3</v>
      </c>
      <c r="S138" s="56">
        <v>21</v>
      </c>
      <c r="T138" s="56" t="s">
        <v>201</v>
      </c>
      <c r="U138" s="56">
        <v>2.9097537E-2</v>
      </c>
      <c r="AA138" s="56" t="b">
        <v>1</v>
      </c>
    </row>
    <row r="139" spans="1:33" x14ac:dyDescent="0.6">
      <c r="A139" s="56">
        <v>342</v>
      </c>
      <c r="B139" s="56" t="s">
        <v>114</v>
      </c>
      <c r="C139" s="56" t="s">
        <v>208</v>
      </c>
      <c r="D139" s="56" t="s">
        <v>199</v>
      </c>
      <c r="E139" s="56" t="s">
        <v>59</v>
      </c>
      <c r="F139" s="56">
        <v>19.681083999999998</v>
      </c>
      <c r="L139" s="56">
        <v>19.674149</v>
      </c>
      <c r="M139" s="56">
        <v>19.674149</v>
      </c>
      <c r="N139" s="56">
        <v>9.8077400000000006E-3</v>
      </c>
      <c r="O139" s="56" t="s">
        <v>200</v>
      </c>
      <c r="Q139" s="56" t="s">
        <v>201</v>
      </c>
      <c r="R139" s="56">
        <v>3</v>
      </c>
      <c r="S139" s="56">
        <v>21</v>
      </c>
      <c r="T139" s="56" t="s">
        <v>201</v>
      </c>
      <c r="U139" s="56">
        <v>2.9097537E-2</v>
      </c>
    </row>
    <row r="140" spans="1:33" x14ac:dyDescent="0.6">
      <c r="A140" s="56">
        <v>366</v>
      </c>
      <c r="B140" s="56" t="s">
        <v>114</v>
      </c>
      <c r="C140" s="56" t="s">
        <v>208</v>
      </c>
      <c r="D140" s="56" t="s">
        <v>199</v>
      </c>
      <c r="E140" s="56" t="s">
        <v>59</v>
      </c>
      <c r="F140" s="56">
        <v>19.667213</v>
      </c>
      <c r="L140" s="56">
        <v>19.674149</v>
      </c>
      <c r="M140" s="56">
        <v>19.674149</v>
      </c>
      <c r="N140" s="56">
        <v>9.8077400000000006E-3</v>
      </c>
      <c r="O140" s="56" t="s">
        <v>200</v>
      </c>
      <c r="Q140" s="56" t="s">
        <v>201</v>
      </c>
      <c r="R140" s="56">
        <v>3</v>
      </c>
      <c r="S140" s="56">
        <v>21</v>
      </c>
      <c r="T140" s="56" t="s">
        <v>201</v>
      </c>
      <c r="U140" s="56">
        <v>2.9097537E-2</v>
      </c>
    </row>
    <row r="141" spans="1:33" x14ac:dyDescent="0.6">
      <c r="A141" s="56">
        <v>343</v>
      </c>
      <c r="B141" s="56" t="s">
        <v>115</v>
      </c>
      <c r="C141" s="56" t="s">
        <v>208</v>
      </c>
      <c r="D141" s="56" t="s">
        <v>199</v>
      </c>
      <c r="E141" s="56" t="s">
        <v>59</v>
      </c>
      <c r="F141" s="56">
        <v>18.586435000000002</v>
      </c>
      <c r="L141" s="56">
        <v>18.55904</v>
      </c>
      <c r="M141" s="56">
        <v>18.55904</v>
      </c>
      <c r="N141" s="56">
        <v>3.874408E-2</v>
      </c>
      <c r="O141" s="56" t="s">
        <v>200</v>
      </c>
      <c r="Q141" s="56" t="s">
        <v>201</v>
      </c>
      <c r="R141" s="56">
        <v>3</v>
      </c>
      <c r="S141" s="56">
        <v>21</v>
      </c>
      <c r="T141" s="56" t="s">
        <v>201</v>
      </c>
      <c r="U141" s="56">
        <v>2.9097537E-2</v>
      </c>
    </row>
    <row r="142" spans="1:33" x14ac:dyDescent="0.6">
      <c r="A142" s="56">
        <v>367</v>
      </c>
      <c r="B142" s="56" t="s">
        <v>115</v>
      </c>
      <c r="C142" s="56" t="s">
        <v>208</v>
      </c>
      <c r="D142" s="56" t="s">
        <v>199</v>
      </c>
      <c r="E142" s="56" t="s">
        <v>59</v>
      </c>
      <c r="F142" s="56">
        <v>18.531642999999999</v>
      </c>
      <c r="L142" s="56">
        <v>18.55904</v>
      </c>
      <c r="M142" s="56">
        <v>18.55904</v>
      </c>
      <c r="N142" s="56">
        <v>3.874408E-2</v>
      </c>
      <c r="O142" s="56" t="s">
        <v>200</v>
      </c>
      <c r="Q142" s="56" t="s">
        <v>201</v>
      </c>
      <c r="R142" s="56">
        <v>3</v>
      </c>
      <c r="S142" s="56">
        <v>21</v>
      </c>
      <c r="T142" s="56" t="s">
        <v>201</v>
      </c>
      <c r="U142" s="56">
        <v>2.9097537E-2</v>
      </c>
    </row>
    <row r="143" spans="1:33" x14ac:dyDescent="0.6">
      <c r="A143" s="56">
        <v>344</v>
      </c>
      <c r="B143" s="56" t="s">
        <v>116</v>
      </c>
      <c r="C143" s="56" t="s">
        <v>208</v>
      </c>
      <c r="D143" s="56" t="s">
        <v>199</v>
      </c>
      <c r="E143" s="56" t="s">
        <v>59</v>
      </c>
      <c r="F143" s="56">
        <v>18.656338000000002</v>
      </c>
      <c r="L143" s="56">
        <v>18.597359000000001</v>
      </c>
      <c r="M143" s="56">
        <v>18.597359000000001</v>
      </c>
      <c r="N143" s="56">
        <v>8.3407599999999998E-2</v>
      </c>
      <c r="O143" s="56" t="s">
        <v>200</v>
      </c>
      <c r="Q143" s="56" t="s">
        <v>201</v>
      </c>
      <c r="R143" s="56">
        <v>3</v>
      </c>
      <c r="S143" s="56">
        <v>21</v>
      </c>
      <c r="T143" s="56" t="s">
        <v>201</v>
      </c>
      <c r="U143" s="56">
        <v>2.9097537E-2</v>
      </c>
    </row>
    <row r="144" spans="1:33" x14ac:dyDescent="0.6">
      <c r="A144" s="56">
        <v>368</v>
      </c>
      <c r="B144" s="56" t="s">
        <v>116</v>
      </c>
      <c r="C144" s="56" t="s">
        <v>208</v>
      </c>
      <c r="D144" s="56" t="s">
        <v>199</v>
      </c>
      <c r="E144" s="56" t="s">
        <v>59</v>
      </c>
      <c r="F144" s="56">
        <v>18.538381999999999</v>
      </c>
      <c r="L144" s="56">
        <v>18.597359000000001</v>
      </c>
      <c r="M144" s="56">
        <v>18.597359000000001</v>
      </c>
      <c r="N144" s="56">
        <v>8.3407599999999998E-2</v>
      </c>
      <c r="O144" s="56" t="s">
        <v>200</v>
      </c>
      <c r="Q144" s="56" t="s">
        <v>201</v>
      </c>
      <c r="R144" s="56">
        <v>3</v>
      </c>
      <c r="S144" s="56">
        <v>21</v>
      </c>
      <c r="T144" s="56" t="s">
        <v>201</v>
      </c>
      <c r="U144" s="56">
        <v>2.9097537E-2</v>
      </c>
    </row>
    <row r="145" spans="1:27" x14ac:dyDescent="0.6">
      <c r="A145" s="56">
        <v>345</v>
      </c>
      <c r="B145" s="56" t="s">
        <v>117</v>
      </c>
      <c r="C145" s="56" t="s">
        <v>208</v>
      </c>
      <c r="D145" s="56" t="s">
        <v>199</v>
      </c>
      <c r="E145" s="56" t="s">
        <v>59</v>
      </c>
      <c r="F145" s="56">
        <v>19.468395000000001</v>
      </c>
      <c r="L145" s="56">
        <v>19.477722</v>
      </c>
      <c r="M145" s="56">
        <v>19.477722</v>
      </c>
      <c r="N145" s="56">
        <v>1.3188929E-2</v>
      </c>
      <c r="O145" s="56" t="s">
        <v>200</v>
      </c>
      <c r="Q145" s="56" t="s">
        <v>201</v>
      </c>
      <c r="R145" s="56">
        <v>3</v>
      </c>
      <c r="S145" s="56">
        <v>21</v>
      </c>
      <c r="T145" s="56" t="s">
        <v>201</v>
      </c>
      <c r="U145" s="56">
        <v>2.9097537E-2</v>
      </c>
    </row>
    <row r="146" spans="1:27" x14ac:dyDescent="0.6">
      <c r="A146" s="56">
        <v>369</v>
      </c>
      <c r="B146" s="56" t="s">
        <v>117</v>
      </c>
      <c r="C146" s="56" t="s">
        <v>208</v>
      </c>
      <c r="D146" s="56" t="s">
        <v>199</v>
      </c>
      <c r="E146" s="56" t="s">
        <v>59</v>
      </c>
      <c r="F146" s="56">
        <v>19.487047</v>
      </c>
      <c r="L146" s="56">
        <v>19.477722</v>
      </c>
      <c r="M146" s="56">
        <v>19.477722</v>
      </c>
      <c r="N146" s="56">
        <v>1.3188929E-2</v>
      </c>
      <c r="O146" s="56" t="s">
        <v>200</v>
      </c>
      <c r="Q146" s="56" t="s">
        <v>201</v>
      </c>
      <c r="R146" s="56">
        <v>3</v>
      </c>
      <c r="S146" s="56">
        <v>21</v>
      </c>
      <c r="T146" s="56" t="s">
        <v>201</v>
      </c>
      <c r="U146" s="56">
        <v>2.9097537E-2</v>
      </c>
    </row>
    <row r="147" spans="1:27" x14ac:dyDescent="0.6">
      <c r="A147" s="56">
        <v>346</v>
      </c>
      <c r="B147" s="56" t="s">
        <v>118</v>
      </c>
      <c r="C147" s="56" t="s">
        <v>208</v>
      </c>
      <c r="D147" s="56" t="s">
        <v>199</v>
      </c>
      <c r="E147" s="56" t="s">
        <v>59</v>
      </c>
      <c r="F147" s="56">
        <v>19.143034</v>
      </c>
      <c r="L147" s="56">
        <v>19.146269</v>
      </c>
      <c r="M147" s="56">
        <v>19.146269</v>
      </c>
      <c r="N147" s="56">
        <v>4.5747873E-3</v>
      </c>
      <c r="O147" s="56" t="s">
        <v>200</v>
      </c>
      <c r="Q147" s="56" t="s">
        <v>201</v>
      </c>
      <c r="R147" s="56">
        <v>3</v>
      </c>
      <c r="S147" s="56">
        <v>21</v>
      </c>
      <c r="T147" s="56" t="s">
        <v>201</v>
      </c>
      <c r="U147" s="56">
        <v>2.9097537E-2</v>
      </c>
    </row>
    <row r="148" spans="1:27" x14ac:dyDescent="0.6">
      <c r="A148" s="56">
        <v>370</v>
      </c>
      <c r="B148" s="56" t="s">
        <v>118</v>
      </c>
      <c r="C148" s="56" t="s">
        <v>208</v>
      </c>
      <c r="D148" s="56" t="s">
        <v>199</v>
      </c>
      <c r="E148" s="56" t="s">
        <v>59</v>
      </c>
      <c r="F148" s="56">
        <v>19.149504</v>
      </c>
      <c r="L148" s="56">
        <v>19.146269</v>
      </c>
      <c r="M148" s="56">
        <v>19.146269</v>
      </c>
      <c r="N148" s="56">
        <v>4.5747873E-3</v>
      </c>
      <c r="O148" s="56" t="s">
        <v>200</v>
      </c>
      <c r="Q148" s="56" t="s">
        <v>201</v>
      </c>
      <c r="R148" s="56">
        <v>3</v>
      </c>
      <c r="S148" s="56">
        <v>21</v>
      </c>
      <c r="T148" s="56" t="s">
        <v>201</v>
      </c>
      <c r="U148" s="56">
        <v>2.9097537E-2</v>
      </c>
    </row>
    <row r="149" spans="1:27" x14ac:dyDescent="0.6">
      <c r="A149" s="56">
        <v>349</v>
      </c>
      <c r="B149" s="56" t="s">
        <v>120</v>
      </c>
      <c r="C149" s="56" t="s">
        <v>208</v>
      </c>
      <c r="D149" s="56" t="s">
        <v>199</v>
      </c>
      <c r="E149" s="56" t="s">
        <v>59</v>
      </c>
      <c r="F149" s="56" t="s">
        <v>70</v>
      </c>
      <c r="O149" s="56" t="s">
        <v>200</v>
      </c>
      <c r="Q149" s="56" t="s">
        <v>201</v>
      </c>
      <c r="R149" s="56">
        <v>3</v>
      </c>
      <c r="S149" s="56">
        <v>21</v>
      </c>
      <c r="T149" s="56" t="s">
        <v>201</v>
      </c>
      <c r="U149" s="56">
        <v>2.9097537E-2</v>
      </c>
      <c r="AA149" s="56" t="b">
        <v>1</v>
      </c>
    </row>
    <row r="150" spans="1:27" x14ac:dyDescent="0.6">
      <c r="A150" s="56">
        <v>373</v>
      </c>
      <c r="B150" s="56" t="s">
        <v>120</v>
      </c>
      <c r="C150" s="56" t="s">
        <v>208</v>
      </c>
      <c r="D150" s="56" t="s">
        <v>199</v>
      </c>
      <c r="E150" s="56" t="s">
        <v>59</v>
      </c>
      <c r="F150" s="56" t="s">
        <v>70</v>
      </c>
      <c r="O150" s="56" t="s">
        <v>200</v>
      </c>
      <c r="Q150" s="56" t="s">
        <v>201</v>
      </c>
      <c r="R150" s="56">
        <v>3</v>
      </c>
      <c r="S150" s="56">
        <v>21</v>
      </c>
      <c r="T150" s="56" t="s">
        <v>201</v>
      </c>
      <c r="U150" s="56">
        <v>2.9097537E-2</v>
      </c>
      <c r="AA150" s="56" t="b">
        <v>1</v>
      </c>
    </row>
    <row r="151" spans="1:27" x14ac:dyDescent="0.6">
      <c r="A151" s="56">
        <v>348</v>
      </c>
      <c r="B151" s="56" t="s">
        <v>119</v>
      </c>
      <c r="C151" s="56" t="s">
        <v>208</v>
      </c>
      <c r="D151" s="56" t="s">
        <v>199</v>
      </c>
      <c r="E151" s="56" t="s">
        <v>59</v>
      </c>
      <c r="F151" s="56" t="s">
        <v>70</v>
      </c>
      <c r="O151" s="56" t="s">
        <v>200</v>
      </c>
      <c r="Q151" s="56" t="s">
        <v>201</v>
      </c>
      <c r="R151" s="56">
        <v>3</v>
      </c>
      <c r="S151" s="56">
        <v>21</v>
      </c>
      <c r="T151" s="56" t="s">
        <v>201</v>
      </c>
      <c r="U151" s="56">
        <v>2.9097537E-2</v>
      </c>
      <c r="AA151" s="56" t="b">
        <v>1</v>
      </c>
    </row>
    <row r="152" spans="1:27" x14ac:dyDescent="0.6">
      <c r="A152" s="56">
        <v>372</v>
      </c>
      <c r="B152" s="56" t="s">
        <v>119</v>
      </c>
      <c r="C152" s="56" t="s">
        <v>208</v>
      </c>
      <c r="D152" s="56" t="s">
        <v>199</v>
      </c>
      <c r="E152" s="56" t="s">
        <v>59</v>
      </c>
      <c r="F152" s="56" t="s">
        <v>70</v>
      </c>
      <c r="O152" s="56" t="s">
        <v>200</v>
      </c>
      <c r="Q152" s="56" t="s">
        <v>201</v>
      </c>
      <c r="R152" s="56">
        <v>3</v>
      </c>
      <c r="S152" s="56">
        <v>21</v>
      </c>
      <c r="T152" s="56" t="s">
        <v>201</v>
      </c>
      <c r="U152" s="56">
        <v>2.9097537E-2</v>
      </c>
      <c r="AA152" s="56" t="b">
        <v>1</v>
      </c>
    </row>
    <row r="153" spans="1:27" x14ac:dyDescent="0.6">
      <c r="A153" s="56">
        <v>337</v>
      </c>
      <c r="B153" s="56" t="s">
        <v>202</v>
      </c>
      <c r="C153" s="56" t="s">
        <v>208</v>
      </c>
      <c r="D153" s="56" t="s">
        <v>199</v>
      </c>
      <c r="E153" s="56" t="s">
        <v>59</v>
      </c>
      <c r="F153" s="56">
        <v>18.146495999999999</v>
      </c>
      <c r="O153" s="56" t="s">
        <v>200</v>
      </c>
      <c r="Q153" s="56" t="s">
        <v>201</v>
      </c>
      <c r="R153" s="56">
        <v>3</v>
      </c>
      <c r="S153" s="56">
        <v>21</v>
      </c>
      <c r="T153" s="56" t="s">
        <v>201</v>
      </c>
      <c r="U153" s="56">
        <v>2.9097537E-2</v>
      </c>
    </row>
    <row r="154" spans="1:27" x14ac:dyDescent="0.6">
      <c r="A154" s="56">
        <v>361</v>
      </c>
      <c r="B154" s="56" t="s">
        <v>202</v>
      </c>
      <c r="C154" s="56" t="s">
        <v>208</v>
      </c>
      <c r="D154" s="56" t="s">
        <v>199</v>
      </c>
      <c r="E154" s="56" t="s">
        <v>59</v>
      </c>
      <c r="F154" s="56" t="s">
        <v>70</v>
      </c>
      <c r="O154" s="56" t="s">
        <v>200</v>
      </c>
      <c r="Q154" s="56" t="s">
        <v>201</v>
      </c>
      <c r="R154" s="56">
        <v>3</v>
      </c>
      <c r="S154" s="56">
        <v>21</v>
      </c>
      <c r="T154" s="56" t="s">
        <v>201</v>
      </c>
      <c r="U154" s="56">
        <v>2.9097537E-2</v>
      </c>
      <c r="AA154" s="56" t="b">
        <v>1</v>
      </c>
    </row>
    <row r="155" spans="1:27" x14ac:dyDescent="0.6">
      <c r="A155" s="56">
        <v>338</v>
      </c>
      <c r="B155" s="56" t="s">
        <v>203</v>
      </c>
      <c r="C155" s="56" t="s">
        <v>208</v>
      </c>
      <c r="D155" s="56" t="s">
        <v>199</v>
      </c>
      <c r="E155" s="56" t="s">
        <v>59</v>
      </c>
      <c r="F155" s="56">
        <v>18.676694999999999</v>
      </c>
      <c r="L155" s="56">
        <v>18.693038999999999</v>
      </c>
      <c r="M155" s="56">
        <v>18.693038999999999</v>
      </c>
      <c r="N155" s="56">
        <v>2.3115354000000001E-2</v>
      </c>
      <c r="O155" s="56" t="s">
        <v>200</v>
      </c>
      <c r="Q155" s="56" t="s">
        <v>201</v>
      </c>
      <c r="R155" s="56">
        <v>3</v>
      </c>
      <c r="S155" s="56">
        <v>21</v>
      </c>
      <c r="T155" s="56" t="s">
        <v>201</v>
      </c>
      <c r="U155" s="56">
        <v>2.9097537E-2</v>
      </c>
    </row>
    <row r="156" spans="1:27" x14ac:dyDescent="0.6">
      <c r="A156" s="56">
        <v>362</v>
      </c>
      <c r="B156" s="56" t="s">
        <v>203</v>
      </c>
      <c r="C156" s="56" t="s">
        <v>208</v>
      </c>
      <c r="D156" s="56" t="s">
        <v>199</v>
      </c>
      <c r="E156" s="56" t="s">
        <v>59</v>
      </c>
      <c r="F156" s="56">
        <v>18.709385000000001</v>
      </c>
      <c r="L156" s="56">
        <v>18.693038999999999</v>
      </c>
      <c r="M156" s="56">
        <v>18.693038999999999</v>
      </c>
      <c r="N156" s="56">
        <v>2.3115354000000001E-2</v>
      </c>
      <c r="O156" s="56" t="s">
        <v>200</v>
      </c>
      <c r="Q156" s="56" t="s">
        <v>201</v>
      </c>
      <c r="R156" s="56">
        <v>3</v>
      </c>
      <c r="S156" s="56">
        <v>21</v>
      </c>
      <c r="T156" s="56" t="s">
        <v>201</v>
      </c>
      <c r="U156" s="56">
        <v>2.9097537E-2</v>
      </c>
    </row>
    <row r="157" spans="1:27" x14ac:dyDescent="0.6">
      <c r="A157" s="56">
        <v>339</v>
      </c>
      <c r="B157" s="56" t="s">
        <v>204</v>
      </c>
      <c r="C157" s="56" t="s">
        <v>208</v>
      </c>
      <c r="D157" s="56" t="s">
        <v>199</v>
      </c>
      <c r="E157" s="56" t="s">
        <v>59</v>
      </c>
      <c r="F157" s="56">
        <v>18.25892</v>
      </c>
      <c r="L157" s="56">
        <v>18.430814999999999</v>
      </c>
      <c r="M157" s="56">
        <v>18.430814999999999</v>
      </c>
      <c r="N157" s="56">
        <v>0.24309491999999999</v>
      </c>
      <c r="O157" s="56" t="s">
        <v>200</v>
      </c>
      <c r="Q157" s="56" t="s">
        <v>201</v>
      </c>
      <c r="R157" s="56">
        <v>3</v>
      </c>
      <c r="S157" s="56">
        <v>21</v>
      </c>
      <c r="T157" s="56" t="s">
        <v>201</v>
      </c>
      <c r="U157" s="56">
        <v>2.9097537E-2</v>
      </c>
    </row>
    <row r="158" spans="1:27" x14ac:dyDescent="0.6">
      <c r="A158" s="56">
        <v>363</v>
      </c>
      <c r="B158" s="56" t="s">
        <v>204</v>
      </c>
      <c r="C158" s="56" t="s">
        <v>208</v>
      </c>
      <c r="D158" s="56" t="s">
        <v>199</v>
      </c>
      <c r="E158" s="56" t="s">
        <v>59</v>
      </c>
      <c r="F158" s="56">
        <v>18.602709000000001</v>
      </c>
      <c r="L158" s="56">
        <v>18.430814999999999</v>
      </c>
      <c r="M158" s="56">
        <v>18.430814999999999</v>
      </c>
      <c r="N158" s="56">
        <v>0.24309491999999999</v>
      </c>
      <c r="O158" s="56" t="s">
        <v>200</v>
      </c>
      <c r="Q158" s="56" t="s">
        <v>201</v>
      </c>
      <c r="R158" s="56">
        <v>3</v>
      </c>
      <c r="S158" s="56">
        <v>21</v>
      </c>
      <c r="T158" s="56" t="s">
        <v>201</v>
      </c>
      <c r="U158" s="56">
        <v>2.9097537E-2</v>
      </c>
    </row>
    <row r="159" spans="1:27" x14ac:dyDescent="0.6">
      <c r="A159" s="56">
        <v>340</v>
      </c>
      <c r="B159" s="56" t="s">
        <v>137</v>
      </c>
      <c r="C159" s="56" t="s">
        <v>208</v>
      </c>
      <c r="D159" s="56" t="s">
        <v>199</v>
      </c>
      <c r="E159" s="56" t="s">
        <v>59</v>
      </c>
      <c r="F159" s="56">
        <v>18.705598999999999</v>
      </c>
      <c r="L159" s="56">
        <v>18.698509999999999</v>
      </c>
      <c r="M159" s="56">
        <v>18.698509999999999</v>
      </c>
      <c r="N159" s="56">
        <v>1.0024880999999999E-2</v>
      </c>
      <c r="O159" s="56" t="s">
        <v>200</v>
      </c>
      <c r="Q159" s="56" t="s">
        <v>201</v>
      </c>
      <c r="R159" s="56">
        <v>3</v>
      </c>
      <c r="S159" s="56">
        <v>21</v>
      </c>
      <c r="T159" s="56" t="s">
        <v>201</v>
      </c>
      <c r="U159" s="56">
        <v>2.9097537E-2</v>
      </c>
    </row>
    <row r="160" spans="1:27" x14ac:dyDescent="0.6">
      <c r="A160" s="56">
        <v>364</v>
      </c>
      <c r="B160" s="56" t="s">
        <v>137</v>
      </c>
      <c r="C160" s="56" t="s">
        <v>208</v>
      </c>
      <c r="D160" s="56" t="s">
        <v>199</v>
      </c>
      <c r="E160" s="56" t="s">
        <v>59</v>
      </c>
      <c r="F160" s="56">
        <v>18.691421999999999</v>
      </c>
      <c r="L160" s="56">
        <v>18.698509999999999</v>
      </c>
      <c r="M160" s="56">
        <v>18.698509999999999</v>
      </c>
      <c r="N160" s="56">
        <v>1.0024880999999999E-2</v>
      </c>
      <c r="O160" s="56" t="s">
        <v>200</v>
      </c>
      <c r="Q160" s="56" t="s">
        <v>201</v>
      </c>
      <c r="R160" s="56">
        <v>3</v>
      </c>
      <c r="S160" s="56">
        <v>21</v>
      </c>
      <c r="T160" s="56" t="s">
        <v>201</v>
      </c>
      <c r="U160" s="56">
        <v>2.9097537E-2</v>
      </c>
    </row>
    <row r="161" spans="1:33" x14ac:dyDescent="0.6">
      <c r="A161" s="56">
        <v>341</v>
      </c>
      <c r="B161" s="56" t="s">
        <v>138</v>
      </c>
      <c r="C161" s="56" t="s">
        <v>208</v>
      </c>
      <c r="D161" s="56" t="s">
        <v>199</v>
      </c>
      <c r="E161" s="56" t="s">
        <v>59</v>
      </c>
      <c r="F161" s="56">
        <v>18.558465999999999</v>
      </c>
      <c r="L161" s="56">
        <v>18.531766999999999</v>
      </c>
      <c r="M161" s="56">
        <v>18.531766999999999</v>
      </c>
      <c r="N161" s="56">
        <v>3.7758183000000001E-2</v>
      </c>
      <c r="O161" s="56" t="s">
        <v>200</v>
      </c>
      <c r="Q161" s="56" t="s">
        <v>201</v>
      </c>
      <c r="R161" s="56">
        <v>3</v>
      </c>
      <c r="S161" s="56">
        <v>21</v>
      </c>
      <c r="T161" s="56" t="s">
        <v>201</v>
      </c>
      <c r="U161" s="56">
        <v>2.9097537E-2</v>
      </c>
    </row>
    <row r="162" spans="1:33" x14ac:dyDescent="0.6">
      <c r="A162" s="56">
        <v>365</v>
      </c>
      <c r="B162" s="56" t="s">
        <v>138</v>
      </c>
      <c r="C162" s="56" t="s">
        <v>208</v>
      </c>
      <c r="D162" s="56" t="s">
        <v>199</v>
      </c>
      <c r="E162" s="56" t="s">
        <v>59</v>
      </c>
      <c r="F162" s="56">
        <v>18.505068000000001</v>
      </c>
      <c r="L162" s="56">
        <v>18.531766999999999</v>
      </c>
      <c r="M162" s="56">
        <v>18.531766999999999</v>
      </c>
      <c r="N162" s="56">
        <v>3.7758183000000001E-2</v>
      </c>
      <c r="O162" s="56" t="s">
        <v>200</v>
      </c>
      <c r="Q162" s="56" t="s">
        <v>201</v>
      </c>
      <c r="R162" s="56">
        <v>3</v>
      </c>
      <c r="S162" s="56">
        <v>21</v>
      </c>
      <c r="T162" s="56" t="s">
        <v>201</v>
      </c>
      <c r="U162" s="56">
        <v>2.9097537E-2</v>
      </c>
    </row>
    <row r="163" spans="1:33" x14ac:dyDescent="0.6">
      <c r="A163" s="56" t="s">
        <v>205</v>
      </c>
      <c r="C163" s="56" t="s">
        <v>206</v>
      </c>
    </row>
    <row r="164" spans="1:33" x14ac:dyDescent="0.6">
      <c r="A164" s="56" t="s">
        <v>207</v>
      </c>
    </row>
    <row r="165" spans="1:33" x14ac:dyDescent="0.6">
      <c r="A165" s="56" t="s">
        <v>136</v>
      </c>
    </row>
    <row r="168" spans="1:33" x14ac:dyDescent="0.6">
      <c r="A168" s="56" t="s">
        <v>170</v>
      </c>
      <c r="B168" s="56" t="s">
        <v>54</v>
      </c>
      <c r="C168" s="56" t="s">
        <v>134</v>
      </c>
      <c r="D168" s="56" t="s">
        <v>171</v>
      </c>
      <c r="E168" s="56" t="s">
        <v>56</v>
      </c>
      <c r="F168" s="56" t="s">
        <v>57</v>
      </c>
      <c r="G168" s="56" t="s">
        <v>172</v>
      </c>
      <c r="H168" s="56" t="s">
        <v>173</v>
      </c>
      <c r="I168" s="56" t="s">
        <v>174</v>
      </c>
      <c r="J168" s="56" t="s">
        <v>175</v>
      </c>
      <c r="K168" s="56" t="s">
        <v>176</v>
      </c>
      <c r="L168" s="56" t="s">
        <v>177</v>
      </c>
      <c r="M168" s="56" t="s">
        <v>178</v>
      </c>
      <c r="N168" s="56" t="s">
        <v>135</v>
      </c>
      <c r="O168" s="56" t="s">
        <v>179</v>
      </c>
      <c r="P168" s="56" t="s">
        <v>180</v>
      </c>
      <c r="Q168" s="56" t="s">
        <v>181</v>
      </c>
      <c r="R168" s="56" t="s">
        <v>182</v>
      </c>
      <c r="S168" s="56" t="s">
        <v>183</v>
      </c>
      <c r="T168" s="56" t="s">
        <v>184</v>
      </c>
      <c r="U168" s="56" t="s">
        <v>185</v>
      </c>
      <c r="V168" s="56" t="s">
        <v>186</v>
      </c>
      <c r="W168" s="56" t="s">
        <v>187</v>
      </c>
      <c r="X168" s="56" t="s">
        <v>188</v>
      </c>
      <c r="Y168" s="56" t="s">
        <v>189</v>
      </c>
      <c r="Z168" s="56" t="s">
        <v>190</v>
      </c>
      <c r="AA168" s="56" t="s">
        <v>191</v>
      </c>
      <c r="AB168" s="56" t="s">
        <v>192</v>
      </c>
      <c r="AC168" s="56" t="s">
        <v>193</v>
      </c>
      <c r="AD168" s="56" t="s">
        <v>194</v>
      </c>
      <c r="AE168" s="56" t="s">
        <v>195</v>
      </c>
      <c r="AF168" s="56" t="s">
        <v>196</v>
      </c>
      <c r="AG168" s="56" t="s">
        <v>197</v>
      </c>
    </row>
    <row r="169" spans="1:33" x14ac:dyDescent="0.6">
      <c r="A169" s="56">
        <v>11</v>
      </c>
      <c r="B169" s="56" t="s">
        <v>157</v>
      </c>
      <c r="C169" s="56" t="s">
        <v>146</v>
      </c>
      <c r="D169" s="56" t="s">
        <v>199</v>
      </c>
      <c r="E169" s="56" t="s">
        <v>59</v>
      </c>
      <c r="F169" s="56">
        <v>24.853745</v>
      </c>
      <c r="L169" s="56">
        <v>24.738299999999999</v>
      </c>
      <c r="M169" s="56">
        <v>24.738299999999999</v>
      </c>
      <c r="N169" s="56">
        <v>0.16326136999999999</v>
      </c>
      <c r="O169" s="56" t="s">
        <v>200</v>
      </c>
      <c r="Q169" s="56" t="s">
        <v>201</v>
      </c>
      <c r="R169" s="56">
        <v>3</v>
      </c>
      <c r="S169" s="56">
        <v>21</v>
      </c>
      <c r="T169" s="56" t="s">
        <v>201</v>
      </c>
      <c r="U169" s="56">
        <v>9.7231579999999998E-2</v>
      </c>
    </row>
    <row r="170" spans="1:33" x14ac:dyDescent="0.6">
      <c r="A170" s="56">
        <v>35</v>
      </c>
      <c r="B170" s="56" t="s">
        <v>157</v>
      </c>
      <c r="C170" s="56" t="s">
        <v>146</v>
      </c>
      <c r="D170" s="56" t="s">
        <v>199</v>
      </c>
      <c r="E170" s="56" t="s">
        <v>59</v>
      </c>
      <c r="F170" s="56">
        <v>24.622858000000001</v>
      </c>
      <c r="L170" s="56">
        <v>24.738299999999999</v>
      </c>
      <c r="M170" s="56">
        <v>24.738299999999999</v>
      </c>
      <c r="N170" s="56">
        <v>0.16326136999999999</v>
      </c>
      <c r="O170" s="56" t="s">
        <v>200</v>
      </c>
      <c r="Q170" s="56" t="s">
        <v>201</v>
      </c>
      <c r="R170" s="56">
        <v>3</v>
      </c>
      <c r="S170" s="56">
        <v>21</v>
      </c>
      <c r="T170" s="56" t="s">
        <v>201</v>
      </c>
      <c r="U170" s="56">
        <v>9.7231579999999998E-2</v>
      </c>
    </row>
    <row r="171" spans="1:33" x14ac:dyDescent="0.6">
      <c r="A171" s="56">
        <v>14</v>
      </c>
      <c r="B171" s="56" t="s">
        <v>57</v>
      </c>
      <c r="C171" s="56" t="s">
        <v>146</v>
      </c>
      <c r="D171" s="56" t="s">
        <v>199</v>
      </c>
      <c r="E171" s="56" t="s">
        <v>59</v>
      </c>
      <c r="F171" s="56" t="s">
        <v>70</v>
      </c>
      <c r="O171" s="56" t="s">
        <v>200</v>
      </c>
      <c r="Q171" s="56" t="s">
        <v>201</v>
      </c>
      <c r="R171" s="56">
        <v>3</v>
      </c>
      <c r="S171" s="56">
        <v>21</v>
      </c>
      <c r="T171" s="56" t="s">
        <v>201</v>
      </c>
      <c r="U171" s="56">
        <v>9.7231579999999998E-2</v>
      </c>
      <c r="AA171" s="56" t="b">
        <v>1</v>
      </c>
    </row>
    <row r="172" spans="1:33" x14ac:dyDescent="0.6">
      <c r="A172" s="56">
        <v>38</v>
      </c>
      <c r="B172" s="56" t="s">
        <v>57</v>
      </c>
      <c r="C172" s="56" t="s">
        <v>146</v>
      </c>
      <c r="D172" s="56" t="s">
        <v>199</v>
      </c>
      <c r="E172" s="56" t="s">
        <v>59</v>
      </c>
      <c r="F172" s="56" t="s">
        <v>70</v>
      </c>
      <c r="O172" s="56" t="s">
        <v>200</v>
      </c>
      <c r="Q172" s="56" t="s">
        <v>201</v>
      </c>
      <c r="R172" s="56">
        <v>3</v>
      </c>
      <c r="S172" s="56">
        <v>21</v>
      </c>
      <c r="T172" s="56" t="s">
        <v>201</v>
      </c>
      <c r="U172" s="56">
        <v>9.7231579999999998E-2</v>
      </c>
      <c r="AA172" s="56" t="b">
        <v>1</v>
      </c>
    </row>
    <row r="173" spans="1:33" x14ac:dyDescent="0.6">
      <c r="A173" s="56">
        <v>6</v>
      </c>
      <c r="B173" s="56" t="s">
        <v>114</v>
      </c>
      <c r="C173" s="56" t="s">
        <v>146</v>
      </c>
      <c r="D173" s="56" t="s">
        <v>199</v>
      </c>
      <c r="E173" s="56" t="s">
        <v>59</v>
      </c>
      <c r="F173" s="56">
        <v>21.491834999999998</v>
      </c>
      <c r="L173" s="56">
        <v>21.61768</v>
      </c>
      <c r="M173" s="56">
        <v>21.61768</v>
      </c>
      <c r="N173" s="56">
        <v>0.17797165000000001</v>
      </c>
      <c r="O173" s="56" t="s">
        <v>200</v>
      </c>
      <c r="Q173" s="56" t="s">
        <v>201</v>
      </c>
      <c r="R173" s="56">
        <v>3</v>
      </c>
      <c r="S173" s="56">
        <v>21</v>
      </c>
      <c r="T173" s="56" t="s">
        <v>201</v>
      </c>
      <c r="U173" s="56">
        <v>9.7231579999999998E-2</v>
      </c>
    </row>
    <row r="174" spans="1:33" x14ac:dyDescent="0.6">
      <c r="A174" s="56">
        <v>30</v>
      </c>
      <c r="B174" s="56" t="s">
        <v>114</v>
      </c>
      <c r="C174" s="56" t="s">
        <v>146</v>
      </c>
      <c r="D174" s="56" t="s">
        <v>199</v>
      </c>
      <c r="E174" s="56" t="s">
        <v>59</v>
      </c>
      <c r="F174" s="56">
        <v>21.743525000000002</v>
      </c>
      <c r="L174" s="56">
        <v>21.61768</v>
      </c>
      <c r="M174" s="56">
        <v>21.61768</v>
      </c>
      <c r="N174" s="56">
        <v>0.17797165000000001</v>
      </c>
      <c r="O174" s="56" t="s">
        <v>200</v>
      </c>
      <c r="Q174" s="56" t="s">
        <v>201</v>
      </c>
      <c r="R174" s="56">
        <v>3</v>
      </c>
      <c r="S174" s="56">
        <v>21</v>
      </c>
      <c r="T174" s="56" t="s">
        <v>201</v>
      </c>
      <c r="U174" s="56">
        <v>9.7231579999999998E-2</v>
      </c>
    </row>
    <row r="175" spans="1:33" x14ac:dyDescent="0.6">
      <c r="A175" s="56">
        <v>7</v>
      </c>
      <c r="B175" s="56" t="s">
        <v>115</v>
      </c>
      <c r="C175" s="56" t="s">
        <v>146</v>
      </c>
      <c r="D175" s="56" t="s">
        <v>199</v>
      </c>
      <c r="E175" s="56" t="s">
        <v>59</v>
      </c>
      <c r="F175" s="56">
        <v>19.476175000000001</v>
      </c>
      <c r="L175" s="56">
        <v>19.415901000000002</v>
      </c>
      <c r="M175" s="56">
        <v>19.415901000000002</v>
      </c>
      <c r="N175" s="56">
        <v>8.5241830000000005E-2</v>
      </c>
      <c r="O175" s="56" t="s">
        <v>200</v>
      </c>
      <c r="Q175" s="56" t="s">
        <v>201</v>
      </c>
      <c r="R175" s="56">
        <v>3</v>
      </c>
      <c r="S175" s="56">
        <v>21</v>
      </c>
      <c r="T175" s="56" t="s">
        <v>201</v>
      </c>
      <c r="U175" s="56">
        <v>9.7231579999999998E-2</v>
      </c>
    </row>
    <row r="176" spans="1:33" x14ac:dyDescent="0.6">
      <c r="A176" s="56">
        <v>31</v>
      </c>
      <c r="B176" s="56" t="s">
        <v>115</v>
      </c>
      <c r="C176" s="56" t="s">
        <v>146</v>
      </c>
      <c r="D176" s="56" t="s">
        <v>199</v>
      </c>
      <c r="E176" s="56" t="s">
        <v>59</v>
      </c>
      <c r="F176" s="56">
        <v>19.355625</v>
      </c>
      <c r="L176" s="56">
        <v>19.415901000000002</v>
      </c>
      <c r="M176" s="56">
        <v>19.415901000000002</v>
      </c>
      <c r="N176" s="56">
        <v>8.5241830000000005E-2</v>
      </c>
      <c r="O176" s="56" t="s">
        <v>200</v>
      </c>
      <c r="Q176" s="56" t="s">
        <v>201</v>
      </c>
      <c r="R176" s="56">
        <v>3</v>
      </c>
      <c r="S176" s="56">
        <v>21</v>
      </c>
      <c r="T176" s="56" t="s">
        <v>201</v>
      </c>
      <c r="U176" s="56">
        <v>9.7231579999999998E-2</v>
      </c>
    </row>
    <row r="177" spans="1:27" x14ac:dyDescent="0.6">
      <c r="A177" s="56">
        <v>8</v>
      </c>
      <c r="B177" s="56" t="s">
        <v>116</v>
      </c>
      <c r="C177" s="56" t="s">
        <v>146</v>
      </c>
      <c r="D177" s="56" t="s">
        <v>199</v>
      </c>
      <c r="E177" s="56" t="s">
        <v>59</v>
      </c>
      <c r="F177" s="56">
        <v>19.492011999999999</v>
      </c>
      <c r="L177" s="56">
        <v>19.508953000000002</v>
      </c>
      <c r="M177" s="56">
        <v>19.508953000000002</v>
      </c>
      <c r="N177" s="56">
        <v>2.3958291999999999E-2</v>
      </c>
      <c r="O177" s="56" t="s">
        <v>200</v>
      </c>
      <c r="Q177" s="56" t="s">
        <v>201</v>
      </c>
      <c r="R177" s="56">
        <v>3</v>
      </c>
      <c r="S177" s="56">
        <v>21</v>
      </c>
      <c r="T177" s="56" t="s">
        <v>201</v>
      </c>
      <c r="U177" s="56">
        <v>9.7231579999999998E-2</v>
      </c>
    </row>
    <row r="178" spans="1:27" x14ac:dyDescent="0.6">
      <c r="A178" s="56">
        <v>32</v>
      </c>
      <c r="B178" s="56" t="s">
        <v>116</v>
      </c>
      <c r="C178" s="56" t="s">
        <v>146</v>
      </c>
      <c r="D178" s="56" t="s">
        <v>199</v>
      </c>
      <c r="E178" s="56" t="s">
        <v>59</v>
      </c>
      <c r="F178" s="56">
        <v>19.525894000000001</v>
      </c>
      <c r="L178" s="56">
        <v>19.508953000000002</v>
      </c>
      <c r="M178" s="56">
        <v>19.508953000000002</v>
      </c>
      <c r="N178" s="56">
        <v>2.3958291999999999E-2</v>
      </c>
      <c r="O178" s="56" t="s">
        <v>200</v>
      </c>
      <c r="Q178" s="56" t="s">
        <v>201</v>
      </c>
      <c r="R178" s="56">
        <v>3</v>
      </c>
      <c r="S178" s="56">
        <v>21</v>
      </c>
      <c r="T178" s="56" t="s">
        <v>201</v>
      </c>
      <c r="U178" s="56">
        <v>9.7231579999999998E-2</v>
      </c>
    </row>
    <row r="179" spans="1:27" x14ac:dyDescent="0.6">
      <c r="A179" s="56">
        <v>9</v>
      </c>
      <c r="B179" s="56" t="s">
        <v>117</v>
      </c>
      <c r="C179" s="56" t="s">
        <v>146</v>
      </c>
      <c r="D179" s="56" t="s">
        <v>199</v>
      </c>
      <c r="E179" s="56" t="s">
        <v>59</v>
      </c>
      <c r="F179" s="56">
        <v>21.780194999999999</v>
      </c>
      <c r="L179" s="56">
        <v>21.322443</v>
      </c>
      <c r="M179" s="56">
        <v>21.322443</v>
      </c>
      <c r="N179" s="56">
        <v>0.64735942999999996</v>
      </c>
      <c r="O179" s="56" t="s">
        <v>200</v>
      </c>
      <c r="Q179" s="56" t="s">
        <v>201</v>
      </c>
      <c r="R179" s="56">
        <v>3</v>
      </c>
      <c r="S179" s="56">
        <v>21</v>
      </c>
      <c r="T179" s="56" t="s">
        <v>201</v>
      </c>
      <c r="U179" s="56">
        <v>9.7231579999999998E-2</v>
      </c>
    </row>
    <row r="180" spans="1:27" x14ac:dyDescent="0.6">
      <c r="A180" s="56">
        <v>33</v>
      </c>
      <c r="B180" s="56" t="s">
        <v>117</v>
      </c>
      <c r="C180" s="56" t="s">
        <v>146</v>
      </c>
      <c r="D180" s="56" t="s">
        <v>199</v>
      </c>
      <c r="E180" s="56" t="s">
        <v>59</v>
      </c>
      <c r="F180" s="56">
        <v>20.86469</v>
      </c>
      <c r="L180" s="56">
        <v>21.322443</v>
      </c>
      <c r="M180" s="56">
        <v>21.322443</v>
      </c>
      <c r="N180" s="56">
        <v>0.64735942999999996</v>
      </c>
      <c r="O180" s="56" t="s">
        <v>200</v>
      </c>
      <c r="Q180" s="56" t="s">
        <v>201</v>
      </c>
      <c r="R180" s="56">
        <v>3</v>
      </c>
      <c r="S180" s="56">
        <v>21</v>
      </c>
      <c r="T180" s="56" t="s">
        <v>201</v>
      </c>
      <c r="U180" s="56">
        <v>9.7231579999999998E-2</v>
      </c>
    </row>
    <row r="181" spans="1:27" x14ac:dyDescent="0.6">
      <c r="A181" s="56">
        <v>10</v>
      </c>
      <c r="B181" s="56" t="s">
        <v>118</v>
      </c>
      <c r="C181" s="56" t="s">
        <v>146</v>
      </c>
      <c r="D181" s="56" t="s">
        <v>199</v>
      </c>
      <c r="E181" s="56" t="s">
        <v>59</v>
      </c>
      <c r="F181" s="56">
        <v>20.274719999999999</v>
      </c>
      <c r="L181" s="56">
        <v>20.219401999999999</v>
      </c>
      <c r="M181" s="56">
        <v>20.219401999999999</v>
      </c>
      <c r="N181" s="56">
        <v>7.8231300000000004E-2</v>
      </c>
      <c r="O181" s="56" t="s">
        <v>200</v>
      </c>
      <c r="Q181" s="56" t="s">
        <v>201</v>
      </c>
      <c r="R181" s="56">
        <v>3</v>
      </c>
      <c r="S181" s="56">
        <v>21</v>
      </c>
      <c r="T181" s="56" t="s">
        <v>201</v>
      </c>
      <c r="U181" s="56">
        <v>9.7231579999999998E-2</v>
      </c>
    </row>
    <row r="182" spans="1:27" x14ac:dyDescent="0.6">
      <c r="A182" s="56">
        <v>34</v>
      </c>
      <c r="B182" s="56" t="s">
        <v>118</v>
      </c>
      <c r="C182" s="56" t="s">
        <v>146</v>
      </c>
      <c r="D182" s="56" t="s">
        <v>199</v>
      </c>
      <c r="E182" s="56" t="s">
        <v>59</v>
      </c>
      <c r="F182" s="56">
        <v>20.164083000000002</v>
      </c>
      <c r="L182" s="56">
        <v>20.219401999999999</v>
      </c>
      <c r="M182" s="56">
        <v>20.219401999999999</v>
      </c>
      <c r="N182" s="56">
        <v>7.8231300000000004E-2</v>
      </c>
      <c r="O182" s="56" t="s">
        <v>200</v>
      </c>
      <c r="Q182" s="56" t="s">
        <v>201</v>
      </c>
      <c r="R182" s="56">
        <v>3</v>
      </c>
      <c r="S182" s="56">
        <v>21</v>
      </c>
      <c r="T182" s="56" t="s">
        <v>201</v>
      </c>
      <c r="U182" s="56">
        <v>9.7231579999999998E-2</v>
      </c>
    </row>
    <row r="183" spans="1:27" x14ac:dyDescent="0.6">
      <c r="A183" s="56">
        <v>13</v>
      </c>
      <c r="B183" s="56" t="s">
        <v>120</v>
      </c>
      <c r="C183" s="56" t="s">
        <v>146</v>
      </c>
      <c r="D183" s="56" t="s">
        <v>199</v>
      </c>
      <c r="E183" s="56" t="s">
        <v>59</v>
      </c>
      <c r="F183" s="56" t="s">
        <v>70</v>
      </c>
      <c r="O183" s="56" t="s">
        <v>200</v>
      </c>
      <c r="Q183" s="56" t="s">
        <v>201</v>
      </c>
      <c r="R183" s="56">
        <v>3</v>
      </c>
      <c r="S183" s="56">
        <v>21</v>
      </c>
      <c r="T183" s="56" t="s">
        <v>201</v>
      </c>
      <c r="U183" s="56">
        <v>9.7231579999999998E-2</v>
      </c>
      <c r="AA183" s="56" t="b">
        <v>1</v>
      </c>
    </row>
    <row r="184" spans="1:27" x14ac:dyDescent="0.6">
      <c r="A184" s="56">
        <v>37</v>
      </c>
      <c r="B184" s="56" t="s">
        <v>120</v>
      </c>
      <c r="C184" s="56" t="s">
        <v>146</v>
      </c>
      <c r="D184" s="56" t="s">
        <v>199</v>
      </c>
      <c r="E184" s="56" t="s">
        <v>59</v>
      </c>
      <c r="F184" s="56">
        <v>37.666255999999997</v>
      </c>
      <c r="O184" s="56" t="s">
        <v>200</v>
      </c>
      <c r="Q184" s="56" t="s">
        <v>201</v>
      </c>
      <c r="R184" s="56">
        <v>3</v>
      </c>
      <c r="S184" s="56">
        <v>21</v>
      </c>
      <c r="T184" s="56" t="s">
        <v>201</v>
      </c>
      <c r="U184" s="56">
        <v>9.7231579999999998E-2</v>
      </c>
    </row>
    <row r="185" spans="1:27" x14ac:dyDescent="0.6">
      <c r="A185" s="56">
        <v>12</v>
      </c>
      <c r="B185" s="56" t="s">
        <v>119</v>
      </c>
      <c r="C185" s="56" t="s">
        <v>146</v>
      </c>
      <c r="D185" s="56" t="s">
        <v>199</v>
      </c>
      <c r="E185" s="56" t="s">
        <v>59</v>
      </c>
      <c r="F185" s="56">
        <v>35.195984000000003</v>
      </c>
      <c r="O185" s="56" t="s">
        <v>200</v>
      </c>
      <c r="Q185" s="56" t="s">
        <v>201</v>
      </c>
      <c r="R185" s="56">
        <v>3</v>
      </c>
      <c r="S185" s="56">
        <v>21</v>
      </c>
      <c r="T185" s="56" t="s">
        <v>201</v>
      </c>
      <c r="U185" s="56">
        <v>9.7231579999999998E-2</v>
      </c>
    </row>
    <row r="186" spans="1:27" x14ac:dyDescent="0.6">
      <c r="A186" s="56">
        <v>36</v>
      </c>
      <c r="B186" s="56" t="s">
        <v>119</v>
      </c>
      <c r="C186" s="56" t="s">
        <v>146</v>
      </c>
      <c r="D186" s="56" t="s">
        <v>199</v>
      </c>
      <c r="E186" s="56" t="s">
        <v>59</v>
      </c>
      <c r="F186" s="56" t="s">
        <v>70</v>
      </c>
      <c r="O186" s="56" t="s">
        <v>200</v>
      </c>
      <c r="Q186" s="56" t="s">
        <v>201</v>
      </c>
      <c r="R186" s="56">
        <v>3</v>
      </c>
      <c r="S186" s="56">
        <v>21</v>
      </c>
      <c r="T186" s="56" t="s">
        <v>201</v>
      </c>
      <c r="U186" s="56">
        <v>9.7231579999999998E-2</v>
      </c>
      <c r="AA186" s="56" t="b">
        <v>1</v>
      </c>
    </row>
    <row r="187" spans="1:27" x14ac:dyDescent="0.6">
      <c r="A187" s="56">
        <v>1</v>
      </c>
      <c r="B187" s="56" t="s">
        <v>202</v>
      </c>
      <c r="C187" s="56" t="s">
        <v>146</v>
      </c>
      <c r="D187" s="56" t="s">
        <v>199</v>
      </c>
      <c r="E187" s="56" t="s">
        <v>59</v>
      </c>
      <c r="F187" s="56">
        <v>22.10999</v>
      </c>
      <c r="L187" s="56">
        <v>22.361484999999998</v>
      </c>
      <c r="M187" s="56">
        <v>22.361484999999998</v>
      </c>
      <c r="N187" s="56">
        <v>0.35566681999999999</v>
      </c>
      <c r="O187" s="56" t="s">
        <v>200</v>
      </c>
      <c r="Q187" s="56" t="s">
        <v>201</v>
      </c>
      <c r="R187" s="56">
        <v>3</v>
      </c>
      <c r="S187" s="56">
        <v>21</v>
      </c>
      <c r="T187" s="56" t="s">
        <v>201</v>
      </c>
      <c r="U187" s="56">
        <v>9.7231579999999998E-2</v>
      </c>
    </row>
    <row r="188" spans="1:27" x14ac:dyDescent="0.6">
      <c r="A188" s="56">
        <v>25</v>
      </c>
      <c r="B188" s="56" t="s">
        <v>202</v>
      </c>
      <c r="C188" s="56" t="s">
        <v>146</v>
      </c>
      <c r="D188" s="56" t="s">
        <v>199</v>
      </c>
      <c r="E188" s="56" t="s">
        <v>59</v>
      </c>
      <c r="F188" s="56">
        <v>22.612977999999998</v>
      </c>
      <c r="L188" s="56">
        <v>22.361484999999998</v>
      </c>
      <c r="M188" s="56">
        <v>22.361484999999998</v>
      </c>
      <c r="N188" s="56">
        <v>0.35566681999999999</v>
      </c>
      <c r="O188" s="56" t="s">
        <v>200</v>
      </c>
      <c r="Q188" s="56" t="s">
        <v>201</v>
      </c>
      <c r="R188" s="56">
        <v>3</v>
      </c>
      <c r="S188" s="56">
        <v>21</v>
      </c>
      <c r="T188" s="56" t="s">
        <v>201</v>
      </c>
      <c r="U188" s="56">
        <v>9.7231579999999998E-2</v>
      </c>
    </row>
    <row r="189" spans="1:27" x14ac:dyDescent="0.6">
      <c r="A189" s="56">
        <v>2</v>
      </c>
      <c r="B189" s="56" t="s">
        <v>203</v>
      </c>
      <c r="C189" s="56" t="s">
        <v>146</v>
      </c>
      <c r="D189" s="56" t="s">
        <v>199</v>
      </c>
      <c r="E189" s="56" t="s">
        <v>59</v>
      </c>
      <c r="F189" s="56">
        <v>21.908735</v>
      </c>
      <c r="L189" s="56">
        <v>22.211437</v>
      </c>
      <c r="M189" s="56">
        <v>22.211437</v>
      </c>
      <c r="N189" s="56">
        <v>0.42808655000000001</v>
      </c>
      <c r="O189" s="56" t="s">
        <v>200</v>
      </c>
      <c r="Q189" s="56" t="s">
        <v>201</v>
      </c>
      <c r="R189" s="56">
        <v>3</v>
      </c>
      <c r="S189" s="56">
        <v>21</v>
      </c>
      <c r="T189" s="56" t="s">
        <v>201</v>
      </c>
      <c r="U189" s="56">
        <v>9.7231579999999998E-2</v>
      </c>
    </row>
    <row r="190" spans="1:27" x14ac:dyDescent="0.6">
      <c r="A190" s="56">
        <v>26</v>
      </c>
      <c r="B190" s="56" t="s">
        <v>203</v>
      </c>
      <c r="C190" s="56" t="s">
        <v>146</v>
      </c>
      <c r="D190" s="56" t="s">
        <v>199</v>
      </c>
      <c r="E190" s="56" t="s">
        <v>59</v>
      </c>
      <c r="F190" s="56">
        <v>22.514140999999999</v>
      </c>
      <c r="L190" s="56">
        <v>22.211437</v>
      </c>
      <c r="M190" s="56">
        <v>22.211437</v>
      </c>
      <c r="N190" s="56">
        <v>0.42808655000000001</v>
      </c>
      <c r="O190" s="56" t="s">
        <v>200</v>
      </c>
      <c r="Q190" s="56" t="s">
        <v>201</v>
      </c>
      <c r="R190" s="56">
        <v>3</v>
      </c>
      <c r="S190" s="56">
        <v>21</v>
      </c>
      <c r="T190" s="56" t="s">
        <v>201</v>
      </c>
      <c r="U190" s="56">
        <v>9.7231579999999998E-2</v>
      </c>
    </row>
    <row r="191" spans="1:27" x14ac:dyDescent="0.6">
      <c r="A191" s="56">
        <v>3</v>
      </c>
      <c r="B191" s="56" t="s">
        <v>204</v>
      </c>
      <c r="C191" s="56" t="s">
        <v>146</v>
      </c>
      <c r="D191" s="56" t="s">
        <v>199</v>
      </c>
      <c r="E191" s="56" t="s">
        <v>59</v>
      </c>
      <c r="F191" s="56">
        <v>21.236436999999999</v>
      </c>
      <c r="L191" s="56">
        <v>21.283529999999999</v>
      </c>
      <c r="M191" s="56">
        <v>21.283529999999999</v>
      </c>
      <c r="N191" s="56">
        <v>6.6598766000000004E-2</v>
      </c>
      <c r="O191" s="56" t="s">
        <v>200</v>
      </c>
      <c r="Q191" s="56" t="s">
        <v>201</v>
      </c>
      <c r="R191" s="56">
        <v>3</v>
      </c>
      <c r="S191" s="56">
        <v>21</v>
      </c>
      <c r="T191" s="56" t="s">
        <v>201</v>
      </c>
      <c r="U191" s="56">
        <v>9.7231579999999998E-2</v>
      </c>
    </row>
    <row r="192" spans="1:27" x14ac:dyDescent="0.6">
      <c r="A192" s="56">
        <v>27</v>
      </c>
      <c r="B192" s="56" t="s">
        <v>204</v>
      </c>
      <c r="C192" s="56" t="s">
        <v>146</v>
      </c>
      <c r="D192" s="56" t="s">
        <v>199</v>
      </c>
      <c r="E192" s="56" t="s">
        <v>59</v>
      </c>
      <c r="F192" s="56">
        <v>21.330622000000002</v>
      </c>
      <c r="L192" s="56">
        <v>21.283529999999999</v>
      </c>
      <c r="M192" s="56">
        <v>21.283529999999999</v>
      </c>
      <c r="N192" s="56">
        <v>6.6598766000000004E-2</v>
      </c>
      <c r="O192" s="56" t="s">
        <v>200</v>
      </c>
      <c r="Q192" s="56" t="s">
        <v>201</v>
      </c>
      <c r="R192" s="56">
        <v>3</v>
      </c>
      <c r="S192" s="56">
        <v>21</v>
      </c>
      <c r="T192" s="56" t="s">
        <v>201</v>
      </c>
      <c r="U192" s="56">
        <v>9.7231579999999998E-2</v>
      </c>
    </row>
    <row r="193" spans="1:33" x14ac:dyDescent="0.6">
      <c r="A193" s="56">
        <v>4</v>
      </c>
      <c r="B193" s="56" t="s">
        <v>137</v>
      </c>
      <c r="C193" s="56" t="s">
        <v>146</v>
      </c>
      <c r="D193" s="56" t="s">
        <v>199</v>
      </c>
      <c r="E193" s="56" t="s">
        <v>59</v>
      </c>
      <c r="F193" s="56">
        <v>22.911095</v>
      </c>
      <c r="L193" s="56">
        <v>22.871738000000001</v>
      </c>
      <c r="M193" s="56">
        <v>22.871738000000001</v>
      </c>
      <c r="N193" s="56">
        <v>5.5658117E-2</v>
      </c>
      <c r="O193" s="56" t="s">
        <v>200</v>
      </c>
      <c r="Q193" s="56" t="s">
        <v>201</v>
      </c>
      <c r="R193" s="56">
        <v>3</v>
      </c>
      <c r="S193" s="56">
        <v>21</v>
      </c>
      <c r="T193" s="56" t="s">
        <v>201</v>
      </c>
      <c r="U193" s="56">
        <v>9.7231579999999998E-2</v>
      </c>
    </row>
    <row r="194" spans="1:33" x14ac:dyDescent="0.6">
      <c r="A194" s="56">
        <v>28</v>
      </c>
      <c r="B194" s="56" t="s">
        <v>137</v>
      </c>
      <c r="C194" s="56" t="s">
        <v>146</v>
      </c>
      <c r="D194" s="56" t="s">
        <v>199</v>
      </c>
      <c r="E194" s="56" t="s">
        <v>59</v>
      </c>
      <c r="F194" s="56">
        <v>22.832381999999999</v>
      </c>
      <c r="L194" s="56">
        <v>22.871738000000001</v>
      </c>
      <c r="M194" s="56">
        <v>22.871738000000001</v>
      </c>
      <c r="N194" s="56">
        <v>5.5658117E-2</v>
      </c>
      <c r="O194" s="56" t="s">
        <v>200</v>
      </c>
      <c r="Q194" s="56" t="s">
        <v>201</v>
      </c>
      <c r="R194" s="56">
        <v>3</v>
      </c>
      <c r="S194" s="56">
        <v>21</v>
      </c>
      <c r="T194" s="56" t="s">
        <v>201</v>
      </c>
      <c r="U194" s="56">
        <v>9.7231579999999998E-2</v>
      </c>
    </row>
    <row r="195" spans="1:33" x14ac:dyDescent="0.6">
      <c r="A195" s="56">
        <v>5</v>
      </c>
      <c r="B195" s="56" t="s">
        <v>138</v>
      </c>
      <c r="C195" s="56" t="s">
        <v>146</v>
      </c>
      <c r="D195" s="56" t="s">
        <v>199</v>
      </c>
      <c r="E195" s="56" t="s">
        <v>59</v>
      </c>
      <c r="F195" s="56">
        <v>21.810151999999999</v>
      </c>
      <c r="L195" s="56">
        <v>21.867073000000001</v>
      </c>
      <c r="M195" s="56">
        <v>21.867073000000001</v>
      </c>
      <c r="N195" s="56">
        <v>8.0499805999999993E-2</v>
      </c>
      <c r="O195" s="56" t="s">
        <v>200</v>
      </c>
      <c r="Q195" s="56" t="s">
        <v>201</v>
      </c>
      <c r="R195" s="56">
        <v>3</v>
      </c>
      <c r="S195" s="56">
        <v>21</v>
      </c>
      <c r="T195" s="56" t="s">
        <v>201</v>
      </c>
      <c r="U195" s="56">
        <v>9.7231579999999998E-2</v>
      </c>
    </row>
    <row r="196" spans="1:33" x14ac:dyDescent="0.6">
      <c r="A196" s="56">
        <v>29</v>
      </c>
      <c r="B196" s="56" t="s">
        <v>138</v>
      </c>
      <c r="C196" s="56" t="s">
        <v>146</v>
      </c>
      <c r="D196" s="56" t="s">
        <v>199</v>
      </c>
      <c r="E196" s="56" t="s">
        <v>59</v>
      </c>
      <c r="F196" s="56">
        <v>21.923995999999999</v>
      </c>
      <c r="L196" s="56">
        <v>21.867073000000001</v>
      </c>
      <c r="M196" s="56">
        <v>21.867073000000001</v>
      </c>
      <c r="N196" s="56">
        <v>8.0499805999999993E-2</v>
      </c>
      <c r="O196" s="56" t="s">
        <v>200</v>
      </c>
      <c r="Q196" s="56" t="s">
        <v>201</v>
      </c>
      <c r="R196" s="56">
        <v>3</v>
      </c>
      <c r="S196" s="56">
        <v>21</v>
      </c>
      <c r="T196" s="56" t="s">
        <v>201</v>
      </c>
      <c r="U196" s="56">
        <v>9.7231579999999998E-2</v>
      </c>
    </row>
    <row r="197" spans="1:33" x14ac:dyDescent="0.6">
      <c r="A197" s="56" t="s">
        <v>205</v>
      </c>
      <c r="C197" s="56" t="s">
        <v>206</v>
      </c>
    </row>
    <row r="198" spans="1:33" x14ac:dyDescent="0.6">
      <c r="A198" s="56" t="s">
        <v>207</v>
      </c>
    </row>
    <row r="199" spans="1:33" x14ac:dyDescent="0.6">
      <c r="A199" s="56" t="s">
        <v>136</v>
      </c>
    </row>
    <row r="202" spans="1:33" x14ac:dyDescent="0.6">
      <c r="A202" s="56" t="s">
        <v>170</v>
      </c>
      <c r="B202" s="56" t="s">
        <v>54</v>
      </c>
      <c r="C202" s="56" t="s">
        <v>134</v>
      </c>
      <c r="D202" s="56" t="s">
        <v>171</v>
      </c>
      <c r="E202" s="56" t="s">
        <v>56</v>
      </c>
      <c r="F202" s="56" t="s">
        <v>57</v>
      </c>
      <c r="G202" s="56" t="s">
        <v>172</v>
      </c>
      <c r="H202" s="56" t="s">
        <v>173</v>
      </c>
      <c r="I202" s="56" t="s">
        <v>174</v>
      </c>
      <c r="J202" s="56" t="s">
        <v>175</v>
      </c>
      <c r="K202" s="56" t="s">
        <v>176</v>
      </c>
      <c r="L202" s="56" t="s">
        <v>177</v>
      </c>
      <c r="M202" s="56" t="s">
        <v>178</v>
      </c>
      <c r="N202" s="56" t="s">
        <v>135</v>
      </c>
      <c r="O202" s="56" t="s">
        <v>179</v>
      </c>
      <c r="P202" s="56" t="s">
        <v>180</v>
      </c>
      <c r="Q202" s="56" t="s">
        <v>181</v>
      </c>
      <c r="R202" s="56" t="s">
        <v>182</v>
      </c>
      <c r="S202" s="56" t="s">
        <v>183</v>
      </c>
      <c r="T202" s="56" t="s">
        <v>184</v>
      </c>
      <c r="U202" s="56" t="s">
        <v>185</v>
      </c>
      <c r="V202" s="56" t="s">
        <v>186</v>
      </c>
      <c r="W202" s="56" t="s">
        <v>187</v>
      </c>
      <c r="X202" s="56" t="s">
        <v>188</v>
      </c>
      <c r="Y202" s="56" t="s">
        <v>189</v>
      </c>
      <c r="Z202" s="56" t="s">
        <v>190</v>
      </c>
      <c r="AA202" s="56" t="s">
        <v>191</v>
      </c>
      <c r="AB202" s="56" t="s">
        <v>192</v>
      </c>
      <c r="AC202" s="56" t="s">
        <v>193</v>
      </c>
      <c r="AD202" s="56" t="s">
        <v>194</v>
      </c>
      <c r="AE202" s="56" t="s">
        <v>195</v>
      </c>
      <c r="AF202" s="56" t="s">
        <v>196</v>
      </c>
      <c r="AG202" s="56" t="s">
        <v>197</v>
      </c>
    </row>
    <row r="203" spans="1:33" x14ac:dyDescent="0.6">
      <c r="A203" s="56">
        <v>107</v>
      </c>
      <c r="B203" s="56" t="s">
        <v>157</v>
      </c>
      <c r="C203" s="56" t="s">
        <v>144</v>
      </c>
      <c r="D203" s="56" t="s">
        <v>199</v>
      </c>
      <c r="E203" s="56" t="s">
        <v>59</v>
      </c>
      <c r="F203" s="56">
        <v>24.480978</v>
      </c>
      <c r="O203" s="56" t="s">
        <v>200</v>
      </c>
      <c r="Q203" s="56" t="s">
        <v>201</v>
      </c>
      <c r="R203" s="56">
        <v>3</v>
      </c>
      <c r="S203" s="56">
        <v>21</v>
      </c>
      <c r="T203" s="56" t="s">
        <v>201</v>
      </c>
      <c r="U203" s="56">
        <v>2.4779411000000001E-2</v>
      </c>
    </row>
    <row r="204" spans="1:33" x14ac:dyDescent="0.6">
      <c r="A204" s="56">
        <v>110</v>
      </c>
      <c r="B204" s="56" t="s">
        <v>57</v>
      </c>
      <c r="C204" s="56" t="s">
        <v>144</v>
      </c>
      <c r="D204" s="56" t="s">
        <v>199</v>
      </c>
      <c r="E204" s="56" t="s">
        <v>59</v>
      </c>
      <c r="F204" s="56">
        <v>35.142487000000003</v>
      </c>
      <c r="L204" s="56">
        <v>35.354346999999997</v>
      </c>
      <c r="O204" s="56" t="s">
        <v>200</v>
      </c>
      <c r="Q204" s="56" t="s">
        <v>201</v>
      </c>
      <c r="R204" s="56">
        <v>3</v>
      </c>
      <c r="S204" s="56">
        <v>21</v>
      </c>
      <c r="T204" s="56" t="s">
        <v>201</v>
      </c>
      <c r="U204" s="56">
        <v>2.4779411000000001E-2</v>
      </c>
      <c r="AA204" s="56" t="b">
        <v>1</v>
      </c>
    </row>
    <row r="205" spans="1:33" x14ac:dyDescent="0.6">
      <c r="A205" s="56">
        <v>134</v>
      </c>
      <c r="B205" s="56" t="s">
        <v>57</v>
      </c>
      <c r="C205" s="56" t="s">
        <v>144</v>
      </c>
      <c r="D205" s="56" t="s">
        <v>199</v>
      </c>
      <c r="E205" s="56" t="s">
        <v>59</v>
      </c>
      <c r="F205" s="56" t="s">
        <v>70</v>
      </c>
      <c r="L205" s="56">
        <v>35.354346999999997</v>
      </c>
      <c r="O205" s="56" t="s">
        <v>200</v>
      </c>
      <c r="Q205" s="56" t="s">
        <v>201</v>
      </c>
      <c r="R205" s="56">
        <v>3</v>
      </c>
      <c r="S205" s="56">
        <v>21</v>
      </c>
      <c r="T205" s="56" t="s">
        <v>201</v>
      </c>
      <c r="U205" s="56">
        <v>2.4779411000000001E-2</v>
      </c>
      <c r="AA205" s="56" t="b">
        <v>1</v>
      </c>
    </row>
    <row r="206" spans="1:33" x14ac:dyDescent="0.6">
      <c r="A206" s="56">
        <v>102</v>
      </c>
      <c r="B206" s="56" t="s">
        <v>114</v>
      </c>
      <c r="C206" s="56" t="s">
        <v>144</v>
      </c>
      <c r="D206" s="56" t="s">
        <v>199</v>
      </c>
      <c r="E206" s="56" t="s">
        <v>59</v>
      </c>
      <c r="F206" s="56">
        <v>26.454615</v>
      </c>
      <c r="L206" s="56">
        <v>26.530221999999998</v>
      </c>
      <c r="M206" s="56">
        <v>26.530221999999998</v>
      </c>
      <c r="N206" s="56">
        <v>0.10692487000000001</v>
      </c>
      <c r="O206" s="56" t="s">
        <v>200</v>
      </c>
      <c r="Q206" s="56" t="s">
        <v>201</v>
      </c>
      <c r="R206" s="56">
        <v>3</v>
      </c>
      <c r="S206" s="56">
        <v>21</v>
      </c>
      <c r="T206" s="56" t="s">
        <v>201</v>
      </c>
      <c r="U206" s="56">
        <v>2.4779411000000001E-2</v>
      </c>
    </row>
    <row r="207" spans="1:33" x14ac:dyDescent="0.6">
      <c r="A207" s="56">
        <v>126</v>
      </c>
      <c r="B207" s="56" t="s">
        <v>114</v>
      </c>
      <c r="C207" s="56" t="s">
        <v>144</v>
      </c>
      <c r="D207" s="56" t="s">
        <v>199</v>
      </c>
      <c r="E207" s="56" t="s">
        <v>59</v>
      </c>
      <c r="F207" s="56">
        <v>26.605830000000001</v>
      </c>
      <c r="L207" s="56">
        <v>26.530221999999998</v>
      </c>
      <c r="M207" s="56">
        <v>26.530221999999998</v>
      </c>
      <c r="N207" s="56">
        <v>0.10692487000000001</v>
      </c>
      <c r="O207" s="56" t="s">
        <v>200</v>
      </c>
      <c r="Q207" s="56" t="s">
        <v>201</v>
      </c>
      <c r="R207" s="56">
        <v>3</v>
      </c>
      <c r="S207" s="56">
        <v>21</v>
      </c>
      <c r="T207" s="56" t="s">
        <v>201</v>
      </c>
      <c r="U207" s="56">
        <v>2.4779411000000001E-2</v>
      </c>
    </row>
    <row r="208" spans="1:33" x14ac:dyDescent="0.6">
      <c r="A208" s="56">
        <v>103</v>
      </c>
      <c r="B208" s="56" t="s">
        <v>115</v>
      </c>
      <c r="C208" s="56" t="s">
        <v>144</v>
      </c>
      <c r="D208" s="56" t="s">
        <v>199</v>
      </c>
      <c r="E208" s="56" t="s">
        <v>59</v>
      </c>
      <c r="F208" s="56">
        <v>21.947569000000001</v>
      </c>
      <c r="L208" s="56">
        <v>22.112964999999999</v>
      </c>
      <c r="M208" s="56">
        <v>22.112964999999999</v>
      </c>
      <c r="N208" s="56">
        <v>0.23390353999999999</v>
      </c>
      <c r="O208" s="56" t="s">
        <v>200</v>
      </c>
      <c r="Q208" s="56" t="s">
        <v>201</v>
      </c>
      <c r="R208" s="56">
        <v>3</v>
      </c>
      <c r="S208" s="56">
        <v>21</v>
      </c>
      <c r="T208" s="56" t="s">
        <v>201</v>
      </c>
      <c r="U208" s="56">
        <v>2.4779411000000001E-2</v>
      </c>
    </row>
    <row r="209" spans="1:27" x14ac:dyDescent="0.6">
      <c r="A209" s="56">
        <v>127</v>
      </c>
      <c r="B209" s="56" t="s">
        <v>115</v>
      </c>
      <c r="C209" s="56" t="s">
        <v>144</v>
      </c>
      <c r="D209" s="56" t="s">
        <v>199</v>
      </c>
      <c r="E209" s="56" t="s">
        <v>59</v>
      </c>
      <c r="F209" s="56">
        <v>22.278358000000001</v>
      </c>
      <c r="L209" s="56">
        <v>22.112964999999999</v>
      </c>
      <c r="M209" s="56">
        <v>22.112964999999999</v>
      </c>
      <c r="N209" s="56">
        <v>0.23390353999999999</v>
      </c>
      <c r="O209" s="56" t="s">
        <v>200</v>
      </c>
      <c r="Q209" s="56" t="s">
        <v>201</v>
      </c>
      <c r="R209" s="56">
        <v>3</v>
      </c>
      <c r="S209" s="56">
        <v>21</v>
      </c>
      <c r="T209" s="56" t="s">
        <v>201</v>
      </c>
      <c r="U209" s="56">
        <v>2.4779411000000001E-2</v>
      </c>
    </row>
    <row r="210" spans="1:27" x14ac:dyDescent="0.6">
      <c r="A210" s="56">
        <v>104</v>
      </c>
      <c r="B210" s="56" t="s">
        <v>116</v>
      </c>
      <c r="C210" s="56" t="s">
        <v>144</v>
      </c>
      <c r="D210" s="56" t="s">
        <v>199</v>
      </c>
      <c r="E210" s="56" t="s">
        <v>59</v>
      </c>
      <c r="F210" s="56">
        <v>22.499392</v>
      </c>
      <c r="L210" s="56">
        <v>22.516914</v>
      </c>
      <c r="M210" s="56">
        <v>22.516914</v>
      </c>
      <c r="N210" s="56">
        <v>2.4780997999999999E-2</v>
      </c>
      <c r="O210" s="56" t="s">
        <v>200</v>
      </c>
      <c r="Q210" s="56" t="s">
        <v>201</v>
      </c>
      <c r="R210" s="56">
        <v>3</v>
      </c>
      <c r="S210" s="56">
        <v>21</v>
      </c>
      <c r="T210" s="56" t="s">
        <v>201</v>
      </c>
      <c r="U210" s="56">
        <v>2.4779411000000001E-2</v>
      </c>
    </row>
    <row r="211" spans="1:27" x14ac:dyDescent="0.6">
      <c r="A211" s="56">
        <v>128</v>
      </c>
      <c r="B211" s="56" t="s">
        <v>116</v>
      </c>
      <c r="C211" s="56" t="s">
        <v>144</v>
      </c>
      <c r="D211" s="56" t="s">
        <v>199</v>
      </c>
      <c r="E211" s="56" t="s">
        <v>59</v>
      </c>
      <c r="F211" s="56">
        <v>22.534437</v>
      </c>
      <c r="L211" s="56">
        <v>22.516914</v>
      </c>
      <c r="M211" s="56">
        <v>22.516914</v>
      </c>
      <c r="N211" s="56">
        <v>2.4780997999999999E-2</v>
      </c>
      <c r="O211" s="56" t="s">
        <v>200</v>
      </c>
      <c r="Q211" s="56" t="s">
        <v>201</v>
      </c>
      <c r="R211" s="56">
        <v>3</v>
      </c>
      <c r="S211" s="56">
        <v>21</v>
      </c>
      <c r="T211" s="56" t="s">
        <v>201</v>
      </c>
      <c r="U211" s="56">
        <v>2.4779411000000001E-2</v>
      </c>
    </row>
    <row r="212" spans="1:27" x14ac:dyDescent="0.6">
      <c r="A212" s="56">
        <v>105</v>
      </c>
      <c r="B212" s="56" t="s">
        <v>117</v>
      </c>
      <c r="C212" s="56" t="s">
        <v>144</v>
      </c>
      <c r="D212" s="56" t="s">
        <v>199</v>
      </c>
      <c r="E212" s="56" t="s">
        <v>59</v>
      </c>
      <c r="F212" s="56">
        <v>24.857282999999999</v>
      </c>
      <c r="L212" s="56">
        <v>28.472553000000001</v>
      </c>
      <c r="M212" s="56">
        <v>28.472553000000001</v>
      </c>
      <c r="N212" s="56">
        <v>5.1127634000000004</v>
      </c>
      <c r="O212" s="56" t="s">
        <v>200</v>
      </c>
      <c r="Q212" s="56" t="s">
        <v>201</v>
      </c>
      <c r="R212" s="56">
        <v>3</v>
      </c>
      <c r="S212" s="56">
        <v>21</v>
      </c>
      <c r="T212" s="56" t="s">
        <v>201</v>
      </c>
      <c r="U212" s="56">
        <v>2.4779411000000001E-2</v>
      </c>
    </row>
    <row r="213" spans="1:27" x14ac:dyDescent="0.6">
      <c r="A213" s="56">
        <v>129</v>
      </c>
      <c r="B213" s="56" t="s">
        <v>117</v>
      </c>
      <c r="C213" s="56" t="s">
        <v>144</v>
      </c>
      <c r="D213" s="56" t="s">
        <v>199</v>
      </c>
      <c r="E213" s="56" t="s">
        <v>59</v>
      </c>
      <c r="F213" s="56">
        <v>32.087822000000003</v>
      </c>
      <c r="L213" s="56">
        <v>28.472553000000001</v>
      </c>
      <c r="M213" s="56">
        <v>28.472553000000001</v>
      </c>
      <c r="N213" s="56">
        <v>5.1127634000000004</v>
      </c>
      <c r="O213" s="56" t="s">
        <v>200</v>
      </c>
      <c r="Q213" s="56" t="s">
        <v>201</v>
      </c>
      <c r="R213" s="56">
        <v>3</v>
      </c>
      <c r="S213" s="56">
        <v>21</v>
      </c>
      <c r="T213" s="56" t="s">
        <v>201</v>
      </c>
      <c r="U213" s="56">
        <v>2.4779411000000001E-2</v>
      </c>
      <c r="AA213" s="56" t="b">
        <v>1</v>
      </c>
    </row>
    <row r="214" spans="1:27" x14ac:dyDescent="0.6">
      <c r="A214" s="56">
        <v>130</v>
      </c>
      <c r="B214" s="56" t="s">
        <v>139</v>
      </c>
      <c r="C214" s="56" t="s">
        <v>144</v>
      </c>
      <c r="D214" s="56" t="s">
        <v>199</v>
      </c>
      <c r="E214" s="56" t="s">
        <v>59</v>
      </c>
      <c r="F214" s="56">
        <v>23.460840000000001</v>
      </c>
      <c r="O214" s="56" t="s">
        <v>200</v>
      </c>
      <c r="Q214" s="56" t="s">
        <v>201</v>
      </c>
      <c r="R214" s="56">
        <v>3</v>
      </c>
      <c r="S214" s="56">
        <v>21</v>
      </c>
      <c r="T214" s="56" t="s">
        <v>201</v>
      </c>
      <c r="U214" s="56">
        <v>2.4779411000000001E-2</v>
      </c>
    </row>
    <row r="215" spans="1:27" x14ac:dyDescent="0.6">
      <c r="A215" s="56">
        <v>106</v>
      </c>
      <c r="B215" s="56" t="s">
        <v>118</v>
      </c>
      <c r="C215" s="56" t="s">
        <v>144</v>
      </c>
      <c r="D215" s="56" t="s">
        <v>199</v>
      </c>
      <c r="E215" s="56" t="s">
        <v>59</v>
      </c>
      <c r="F215" s="56">
        <v>22.842538999999999</v>
      </c>
      <c r="L215" s="56">
        <v>23.649010000000001</v>
      </c>
      <c r="M215" s="56">
        <v>23.649010000000001</v>
      </c>
      <c r="N215" s="56">
        <v>1.1405206999999999</v>
      </c>
      <c r="O215" s="56" t="s">
        <v>200</v>
      </c>
      <c r="Q215" s="56" t="s">
        <v>201</v>
      </c>
      <c r="R215" s="56">
        <v>3</v>
      </c>
      <c r="S215" s="56">
        <v>21</v>
      </c>
      <c r="T215" s="56" t="s">
        <v>201</v>
      </c>
      <c r="U215" s="56">
        <v>2.4779411000000001E-2</v>
      </c>
    </row>
    <row r="216" spans="1:27" x14ac:dyDescent="0.6">
      <c r="A216" s="56">
        <v>131</v>
      </c>
      <c r="B216" s="56" t="s">
        <v>118</v>
      </c>
      <c r="C216" s="56" t="s">
        <v>144</v>
      </c>
      <c r="D216" s="56" t="s">
        <v>199</v>
      </c>
      <c r="E216" s="56" t="s">
        <v>59</v>
      </c>
      <c r="F216" s="56">
        <v>24.455479</v>
      </c>
      <c r="L216" s="56">
        <v>23.649010000000001</v>
      </c>
      <c r="M216" s="56">
        <v>23.649010000000001</v>
      </c>
      <c r="N216" s="56">
        <v>1.1405206999999999</v>
      </c>
      <c r="O216" s="56" t="s">
        <v>200</v>
      </c>
      <c r="Q216" s="56" t="s">
        <v>201</v>
      </c>
      <c r="R216" s="56">
        <v>3</v>
      </c>
      <c r="S216" s="56">
        <v>21</v>
      </c>
      <c r="T216" s="56" t="s">
        <v>201</v>
      </c>
      <c r="U216" s="56">
        <v>2.4779411000000001E-2</v>
      </c>
    </row>
    <row r="217" spans="1:27" x14ac:dyDescent="0.6">
      <c r="A217" s="56">
        <v>109</v>
      </c>
      <c r="B217" s="56" t="s">
        <v>120</v>
      </c>
      <c r="C217" s="56" t="s">
        <v>144</v>
      </c>
      <c r="D217" s="56" t="s">
        <v>199</v>
      </c>
      <c r="E217" s="56" t="s">
        <v>59</v>
      </c>
      <c r="F217" s="56" t="s">
        <v>70</v>
      </c>
      <c r="L217" s="56">
        <v>29.461791999999999</v>
      </c>
      <c r="O217" s="56" t="s">
        <v>200</v>
      </c>
      <c r="Q217" s="56" t="s">
        <v>201</v>
      </c>
      <c r="R217" s="56">
        <v>3</v>
      </c>
      <c r="S217" s="56">
        <v>21</v>
      </c>
      <c r="T217" s="56" t="s">
        <v>201</v>
      </c>
      <c r="U217" s="56">
        <v>2.4779411000000001E-2</v>
      </c>
      <c r="AA217" s="56" t="b">
        <v>1</v>
      </c>
    </row>
    <row r="218" spans="1:27" x14ac:dyDescent="0.6">
      <c r="A218" s="56">
        <v>133</v>
      </c>
      <c r="B218" s="56" t="s">
        <v>120</v>
      </c>
      <c r="C218" s="56" t="s">
        <v>144</v>
      </c>
      <c r="D218" s="56" t="s">
        <v>199</v>
      </c>
      <c r="E218" s="56" t="s">
        <v>59</v>
      </c>
      <c r="F218" s="56" t="s">
        <v>70</v>
      </c>
      <c r="L218" s="56">
        <v>29.461791999999999</v>
      </c>
      <c r="O218" s="56" t="s">
        <v>200</v>
      </c>
      <c r="Q218" s="56" t="s">
        <v>201</v>
      </c>
      <c r="R218" s="56">
        <v>3</v>
      </c>
      <c r="S218" s="56">
        <v>21</v>
      </c>
      <c r="T218" s="56" t="s">
        <v>201</v>
      </c>
      <c r="U218" s="56">
        <v>2.4779411000000001E-2</v>
      </c>
      <c r="AA218" s="56" t="b">
        <v>1</v>
      </c>
    </row>
    <row r="219" spans="1:27" x14ac:dyDescent="0.6">
      <c r="A219" s="56">
        <v>108</v>
      </c>
      <c r="B219" s="56" t="s">
        <v>119</v>
      </c>
      <c r="C219" s="56" t="s">
        <v>144</v>
      </c>
      <c r="D219" s="56" t="s">
        <v>199</v>
      </c>
      <c r="E219" s="56" t="s">
        <v>59</v>
      </c>
      <c r="F219" s="56" t="s">
        <v>70</v>
      </c>
      <c r="O219" s="56" t="s">
        <v>200</v>
      </c>
      <c r="Q219" s="56" t="s">
        <v>201</v>
      </c>
      <c r="R219" s="56">
        <v>3</v>
      </c>
      <c r="S219" s="56">
        <v>21</v>
      </c>
      <c r="T219" s="56" t="s">
        <v>201</v>
      </c>
      <c r="U219" s="56">
        <v>2.4779411000000001E-2</v>
      </c>
      <c r="AA219" s="56" t="b">
        <v>1</v>
      </c>
    </row>
    <row r="220" spans="1:27" x14ac:dyDescent="0.6">
      <c r="A220" s="56">
        <v>132</v>
      </c>
      <c r="B220" s="56" t="s">
        <v>119</v>
      </c>
      <c r="C220" s="56" t="s">
        <v>144</v>
      </c>
      <c r="D220" s="56" t="s">
        <v>199</v>
      </c>
      <c r="E220" s="56" t="s">
        <v>59</v>
      </c>
      <c r="F220" s="56" t="s">
        <v>70</v>
      </c>
      <c r="O220" s="56" t="s">
        <v>200</v>
      </c>
      <c r="Q220" s="56" t="s">
        <v>201</v>
      </c>
      <c r="R220" s="56">
        <v>3</v>
      </c>
      <c r="S220" s="56">
        <v>21</v>
      </c>
      <c r="T220" s="56" t="s">
        <v>201</v>
      </c>
      <c r="U220" s="56">
        <v>2.4779411000000001E-2</v>
      </c>
      <c r="AA220" s="56" t="b">
        <v>1</v>
      </c>
    </row>
    <row r="221" spans="1:27" x14ac:dyDescent="0.6">
      <c r="A221" s="56">
        <v>97</v>
      </c>
      <c r="B221" s="56" t="s">
        <v>202</v>
      </c>
      <c r="C221" s="56" t="s">
        <v>144</v>
      </c>
      <c r="D221" s="56" t="s">
        <v>199</v>
      </c>
      <c r="E221" s="56" t="s">
        <v>59</v>
      </c>
      <c r="F221" s="56">
        <v>21.810005</v>
      </c>
      <c r="O221" s="56" t="s">
        <v>200</v>
      </c>
      <c r="Q221" s="56" t="s">
        <v>201</v>
      </c>
      <c r="R221" s="56">
        <v>3</v>
      </c>
      <c r="S221" s="56">
        <v>21</v>
      </c>
      <c r="T221" s="56" t="s">
        <v>201</v>
      </c>
      <c r="U221" s="56">
        <v>2.4779411000000001E-2</v>
      </c>
    </row>
    <row r="222" spans="1:27" x14ac:dyDescent="0.6">
      <c r="A222" s="56">
        <v>98</v>
      </c>
      <c r="B222" s="56" t="s">
        <v>203</v>
      </c>
      <c r="C222" s="56" t="s">
        <v>144</v>
      </c>
      <c r="D222" s="56" t="s">
        <v>199</v>
      </c>
      <c r="E222" s="56" t="s">
        <v>59</v>
      </c>
      <c r="F222" s="56">
        <v>22.381632</v>
      </c>
      <c r="L222" s="56">
        <v>22.381632</v>
      </c>
      <c r="M222" s="56">
        <v>22.474927999999998</v>
      </c>
      <c r="N222" s="56">
        <v>0.39912113999999999</v>
      </c>
      <c r="O222" s="56" t="s">
        <v>200</v>
      </c>
      <c r="Q222" s="56" t="s">
        <v>201</v>
      </c>
      <c r="R222" s="56">
        <v>3</v>
      </c>
      <c r="S222" s="56">
        <v>21</v>
      </c>
      <c r="T222" s="56" t="s">
        <v>201</v>
      </c>
      <c r="U222" s="56">
        <v>2.4779411000000001E-2</v>
      </c>
    </row>
    <row r="223" spans="1:27" x14ac:dyDescent="0.6">
      <c r="A223" s="56">
        <v>121</v>
      </c>
      <c r="B223" s="56" t="s">
        <v>203</v>
      </c>
      <c r="C223" s="56" t="s">
        <v>144</v>
      </c>
      <c r="D223" s="56" t="s">
        <v>199</v>
      </c>
      <c r="E223" s="56" t="s">
        <v>59</v>
      </c>
      <c r="F223" s="56">
        <v>22.130716</v>
      </c>
      <c r="L223" s="56">
        <v>22.381632</v>
      </c>
      <c r="M223" s="56">
        <v>22.474927999999998</v>
      </c>
      <c r="N223" s="56">
        <v>0.39912113999999999</v>
      </c>
      <c r="O223" s="56" t="s">
        <v>200</v>
      </c>
      <c r="Q223" s="56" t="s">
        <v>201</v>
      </c>
      <c r="R223" s="56">
        <v>3</v>
      </c>
      <c r="S223" s="56">
        <v>21</v>
      </c>
      <c r="T223" s="56" t="s">
        <v>201</v>
      </c>
      <c r="U223" s="56">
        <v>2.4779411000000001E-2</v>
      </c>
    </row>
    <row r="224" spans="1:27" x14ac:dyDescent="0.6">
      <c r="A224" s="56">
        <v>122</v>
      </c>
      <c r="B224" s="56" t="s">
        <v>203</v>
      </c>
      <c r="C224" s="56" t="s">
        <v>144</v>
      </c>
      <c r="D224" s="56" t="s">
        <v>199</v>
      </c>
      <c r="E224" s="56" t="s">
        <v>59</v>
      </c>
      <c r="F224" s="56">
        <v>22.912431999999999</v>
      </c>
      <c r="L224" s="56">
        <v>22.381632</v>
      </c>
      <c r="M224" s="56">
        <v>22.474927999999998</v>
      </c>
      <c r="N224" s="56">
        <v>0.39912113999999999</v>
      </c>
      <c r="O224" s="56" t="s">
        <v>200</v>
      </c>
      <c r="Q224" s="56" t="s">
        <v>201</v>
      </c>
      <c r="R224" s="56">
        <v>3</v>
      </c>
      <c r="S224" s="56">
        <v>21</v>
      </c>
      <c r="T224" s="56" t="s">
        <v>201</v>
      </c>
      <c r="U224" s="56">
        <v>2.4779411000000001E-2</v>
      </c>
    </row>
    <row r="225" spans="1:33" x14ac:dyDescent="0.6">
      <c r="A225" s="56">
        <v>99</v>
      </c>
      <c r="B225" s="56" t="s">
        <v>204</v>
      </c>
      <c r="C225" s="56" t="s">
        <v>144</v>
      </c>
      <c r="D225" s="56" t="s">
        <v>199</v>
      </c>
      <c r="E225" s="56" t="s">
        <v>59</v>
      </c>
      <c r="F225" s="56">
        <v>24.655909000000001</v>
      </c>
      <c r="L225" s="56">
        <v>25.161224000000001</v>
      </c>
      <c r="M225" s="56">
        <v>25.161224000000001</v>
      </c>
      <c r="N225" s="56">
        <v>0.71462579999999998</v>
      </c>
      <c r="O225" s="56" t="s">
        <v>200</v>
      </c>
      <c r="Q225" s="56" t="s">
        <v>201</v>
      </c>
      <c r="R225" s="56">
        <v>3</v>
      </c>
      <c r="S225" s="56">
        <v>21</v>
      </c>
      <c r="T225" s="56" t="s">
        <v>201</v>
      </c>
      <c r="U225" s="56">
        <v>2.4779411000000001E-2</v>
      </c>
    </row>
    <row r="226" spans="1:33" x14ac:dyDescent="0.6">
      <c r="A226" s="56">
        <v>123</v>
      </c>
      <c r="B226" s="56" t="s">
        <v>204</v>
      </c>
      <c r="C226" s="56" t="s">
        <v>144</v>
      </c>
      <c r="D226" s="56" t="s">
        <v>199</v>
      </c>
      <c r="E226" s="56" t="s">
        <v>59</v>
      </c>
      <c r="F226" s="56">
        <v>25.666542</v>
      </c>
      <c r="L226" s="56">
        <v>25.161224000000001</v>
      </c>
      <c r="M226" s="56">
        <v>25.161224000000001</v>
      </c>
      <c r="N226" s="56">
        <v>0.71462579999999998</v>
      </c>
      <c r="O226" s="56" t="s">
        <v>200</v>
      </c>
      <c r="Q226" s="56" t="s">
        <v>201</v>
      </c>
      <c r="R226" s="56">
        <v>3</v>
      </c>
      <c r="S226" s="56">
        <v>21</v>
      </c>
      <c r="T226" s="56" t="s">
        <v>201</v>
      </c>
      <c r="U226" s="56">
        <v>2.4779411000000001E-2</v>
      </c>
      <c r="Y226" s="56" t="b">
        <v>1</v>
      </c>
      <c r="AA226" s="56" t="b">
        <v>1</v>
      </c>
    </row>
    <row r="227" spans="1:33" x14ac:dyDescent="0.6">
      <c r="A227" s="56">
        <v>100</v>
      </c>
      <c r="B227" s="56" t="s">
        <v>137</v>
      </c>
      <c r="C227" s="56" t="s">
        <v>144</v>
      </c>
      <c r="D227" s="56" t="s">
        <v>199</v>
      </c>
      <c r="E227" s="56" t="s">
        <v>59</v>
      </c>
      <c r="F227" s="56">
        <v>22.420769</v>
      </c>
      <c r="L227" s="56">
        <v>22.677012999999999</v>
      </c>
      <c r="M227" s="56">
        <v>22.677012999999999</v>
      </c>
      <c r="N227" s="56">
        <v>0.36238330000000002</v>
      </c>
      <c r="O227" s="56" t="s">
        <v>200</v>
      </c>
      <c r="Q227" s="56" t="s">
        <v>201</v>
      </c>
      <c r="R227" s="56">
        <v>3</v>
      </c>
      <c r="S227" s="56">
        <v>21</v>
      </c>
      <c r="T227" s="56" t="s">
        <v>201</v>
      </c>
      <c r="U227" s="56">
        <v>2.4779411000000001E-2</v>
      </c>
    </row>
    <row r="228" spans="1:33" x14ac:dyDescent="0.6">
      <c r="A228" s="56">
        <v>124</v>
      </c>
      <c r="B228" s="56" t="s">
        <v>137</v>
      </c>
      <c r="C228" s="56" t="s">
        <v>144</v>
      </c>
      <c r="D228" s="56" t="s">
        <v>199</v>
      </c>
      <c r="E228" s="56" t="s">
        <v>59</v>
      </c>
      <c r="F228" s="56">
        <v>22.933256</v>
      </c>
      <c r="L228" s="56">
        <v>22.677012999999999</v>
      </c>
      <c r="M228" s="56">
        <v>22.677012999999999</v>
      </c>
      <c r="N228" s="56">
        <v>0.36238330000000002</v>
      </c>
      <c r="O228" s="56" t="s">
        <v>200</v>
      </c>
      <c r="Q228" s="56" t="s">
        <v>201</v>
      </c>
      <c r="R228" s="56">
        <v>3</v>
      </c>
      <c r="S228" s="56">
        <v>21</v>
      </c>
      <c r="T228" s="56" t="s">
        <v>201</v>
      </c>
      <c r="U228" s="56">
        <v>2.4779411000000001E-2</v>
      </c>
    </row>
    <row r="229" spans="1:33" x14ac:dyDescent="0.6">
      <c r="A229" s="56">
        <v>101</v>
      </c>
      <c r="B229" s="56" t="s">
        <v>138</v>
      </c>
      <c r="C229" s="56" t="s">
        <v>144</v>
      </c>
      <c r="D229" s="56" t="s">
        <v>199</v>
      </c>
      <c r="E229" s="56" t="s">
        <v>59</v>
      </c>
      <c r="F229" s="56">
        <v>22.386158000000002</v>
      </c>
      <c r="L229" s="56">
        <v>22.314384</v>
      </c>
      <c r="M229" s="56">
        <v>22.314384</v>
      </c>
      <c r="N229" s="56">
        <v>0.10150175</v>
      </c>
      <c r="O229" s="56" t="s">
        <v>200</v>
      </c>
      <c r="Q229" s="56" t="s">
        <v>201</v>
      </c>
      <c r="R229" s="56">
        <v>3</v>
      </c>
      <c r="S229" s="56">
        <v>21</v>
      </c>
      <c r="T229" s="56" t="s">
        <v>201</v>
      </c>
      <c r="U229" s="56">
        <v>2.4779411000000001E-2</v>
      </c>
    </row>
    <row r="230" spans="1:33" x14ac:dyDescent="0.6">
      <c r="A230" s="56">
        <v>125</v>
      </c>
      <c r="B230" s="56" t="s">
        <v>138</v>
      </c>
      <c r="C230" s="56" t="s">
        <v>144</v>
      </c>
      <c r="D230" s="56" t="s">
        <v>199</v>
      </c>
      <c r="E230" s="56" t="s">
        <v>59</v>
      </c>
      <c r="F230" s="56">
        <v>22.242612999999999</v>
      </c>
      <c r="L230" s="56">
        <v>22.314384</v>
      </c>
      <c r="M230" s="56">
        <v>22.314384</v>
      </c>
      <c r="N230" s="56">
        <v>0.10150175</v>
      </c>
      <c r="O230" s="56" t="s">
        <v>200</v>
      </c>
      <c r="Q230" s="56" t="s">
        <v>201</v>
      </c>
      <c r="R230" s="56">
        <v>3</v>
      </c>
      <c r="S230" s="56">
        <v>21</v>
      </c>
      <c r="T230" s="56" t="s">
        <v>201</v>
      </c>
      <c r="U230" s="56">
        <v>2.4779411000000001E-2</v>
      </c>
    </row>
    <row r="231" spans="1:33" x14ac:dyDescent="0.6">
      <c r="A231" s="56" t="s">
        <v>205</v>
      </c>
      <c r="C231" s="56" t="s">
        <v>206</v>
      </c>
    </row>
    <row r="232" spans="1:33" x14ac:dyDescent="0.6">
      <c r="A232" s="56" t="s">
        <v>207</v>
      </c>
    </row>
    <row r="233" spans="1:33" x14ac:dyDescent="0.6">
      <c r="A233" s="56" t="s">
        <v>136</v>
      </c>
    </row>
    <row r="236" spans="1:33" x14ac:dyDescent="0.6">
      <c r="A236" s="56" t="s">
        <v>170</v>
      </c>
      <c r="B236" s="56" t="s">
        <v>54</v>
      </c>
      <c r="C236" s="56" t="s">
        <v>134</v>
      </c>
      <c r="D236" s="56" t="s">
        <v>171</v>
      </c>
      <c r="E236" s="56" t="s">
        <v>56</v>
      </c>
      <c r="F236" s="56" t="s">
        <v>57</v>
      </c>
      <c r="G236" s="56" t="s">
        <v>172</v>
      </c>
      <c r="H236" s="56" t="s">
        <v>173</v>
      </c>
      <c r="I236" s="56" t="s">
        <v>174</v>
      </c>
      <c r="J236" s="56" t="s">
        <v>175</v>
      </c>
      <c r="K236" s="56" t="s">
        <v>176</v>
      </c>
      <c r="L236" s="56" t="s">
        <v>177</v>
      </c>
      <c r="M236" s="56" t="s">
        <v>178</v>
      </c>
      <c r="N236" s="56" t="s">
        <v>135</v>
      </c>
      <c r="O236" s="56" t="s">
        <v>179</v>
      </c>
      <c r="P236" s="56" t="s">
        <v>180</v>
      </c>
      <c r="Q236" s="56" t="s">
        <v>181</v>
      </c>
      <c r="R236" s="56" t="s">
        <v>182</v>
      </c>
      <c r="S236" s="56" t="s">
        <v>183</v>
      </c>
      <c r="T236" s="56" t="s">
        <v>184</v>
      </c>
      <c r="U236" s="56" t="s">
        <v>185</v>
      </c>
      <c r="V236" s="56" t="s">
        <v>186</v>
      </c>
      <c r="W236" s="56" t="s">
        <v>187</v>
      </c>
      <c r="X236" s="56" t="s">
        <v>188</v>
      </c>
      <c r="Y236" s="56" t="s">
        <v>189</v>
      </c>
      <c r="Z236" s="56" t="s">
        <v>190</v>
      </c>
      <c r="AA236" s="56" t="s">
        <v>191</v>
      </c>
      <c r="AB236" s="56" t="s">
        <v>192</v>
      </c>
      <c r="AC236" s="56" t="s">
        <v>193</v>
      </c>
      <c r="AD236" s="56" t="s">
        <v>194</v>
      </c>
      <c r="AE236" s="56" t="s">
        <v>195</v>
      </c>
      <c r="AF236" s="56" t="s">
        <v>196</v>
      </c>
      <c r="AG236" s="56" t="s">
        <v>197</v>
      </c>
    </row>
    <row r="237" spans="1:33" x14ac:dyDescent="0.6">
      <c r="A237" s="56">
        <v>111</v>
      </c>
      <c r="B237" s="56" t="s">
        <v>157</v>
      </c>
      <c r="C237" s="56" t="s">
        <v>121</v>
      </c>
      <c r="D237" s="56" t="s">
        <v>199</v>
      </c>
      <c r="E237" s="56" t="s">
        <v>59</v>
      </c>
      <c r="F237" s="56">
        <v>29.863945000000001</v>
      </c>
      <c r="L237" s="56">
        <v>29.847939</v>
      </c>
      <c r="M237" s="56">
        <v>29.847939</v>
      </c>
      <c r="N237" s="56">
        <v>2.2637915000000002E-2</v>
      </c>
      <c r="O237" s="56" t="s">
        <v>200</v>
      </c>
      <c r="Q237" s="56" t="s">
        <v>201</v>
      </c>
      <c r="R237" s="56">
        <v>3</v>
      </c>
      <c r="S237" s="56">
        <v>21</v>
      </c>
      <c r="T237" s="56" t="s">
        <v>201</v>
      </c>
      <c r="U237" s="56">
        <v>4.1204743000000002E-2</v>
      </c>
    </row>
    <row r="238" spans="1:33" x14ac:dyDescent="0.6">
      <c r="A238" s="56">
        <v>135</v>
      </c>
      <c r="B238" s="56" t="s">
        <v>157</v>
      </c>
      <c r="C238" s="56" t="s">
        <v>121</v>
      </c>
      <c r="D238" s="56" t="s">
        <v>199</v>
      </c>
      <c r="E238" s="56" t="s">
        <v>59</v>
      </c>
      <c r="F238" s="56">
        <v>29.83193</v>
      </c>
      <c r="L238" s="56">
        <v>29.847939</v>
      </c>
      <c r="M238" s="56">
        <v>29.847939</v>
      </c>
      <c r="N238" s="56">
        <v>2.2637915000000002E-2</v>
      </c>
      <c r="O238" s="56" t="s">
        <v>200</v>
      </c>
      <c r="Q238" s="56" t="s">
        <v>201</v>
      </c>
      <c r="R238" s="56">
        <v>3</v>
      </c>
      <c r="S238" s="56">
        <v>21</v>
      </c>
      <c r="T238" s="56" t="s">
        <v>201</v>
      </c>
      <c r="U238" s="56">
        <v>4.1204743000000002E-2</v>
      </c>
    </row>
    <row r="239" spans="1:33" x14ac:dyDescent="0.6">
      <c r="A239" s="56">
        <v>114</v>
      </c>
      <c r="B239" s="56" t="s">
        <v>57</v>
      </c>
      <c r="C239" s="56" t="s">
        <v>121</v>
      </c>
      <c r="D239" s="56" t="s">
        <v>199</v>
      </c>
      <c r="E239" s="56" t="s">
        <v>59</v>
      </c>
      <c r="F239" s="56" t="s">
        <v>70</v>
      </c>
      <c r="O239" s="56" t="s">
        <v>200</v>
      </c>
      <c r="Q239" s="56" t="s">
        <v>201</v>
      </c>
      <c r="R239" s="56">
        <v>3</v>
      </c>
      <c r="S239" s="56">
        <v>21</v>
      </c>
      <c r="T239" s="56" t="s">
        <v>201</v>
      </c>
      <c r="U239" s="56">
        <v>4.1204743000000002E-2</v>
      </c>
      <c r="AA239" s="56" t="b">
        <v>1</v>
      </c>
    </row>
    <row r="240" spans="1:33" x14ac:dyDescent="0.6">
      <c r="A240" s="56">
        <v>138</v>
      </c>
      <c r="B240" s="56" t="s">
        <v>57</v>
      </c>
      <c r="C240" s="56" t="s">
        <v>121</v>
      </c>
      <c r="D240" s="56" t="s">
        <v>199</v>
      </c>
      <c r="E240" s="56" t="s">
        <v>59</v>
      </c>
      <c r="F240" s="56" t="s">
        <v>70</v>
      </c>
      <c r="O240" s="56" t="s">
        <v>200</v>
      </c>
      <c r="Q240" s="56" t="s">
        <v>201</v>
      </c>
      <c r="R240" s="56">
        <v>3</v>
      </c>
      <c r="S240" s="56">
        <v>21</v>
      </c>
      <c r="T240" s="56" t="s">
        <v>201</v>
      </c>
      <c r="U240" s="56">
        <v>4.1204743000000002E-2</v>
      </c>
      <c r="Y240" s="56" t="b">
        <v>1</v>
      </c>
      <c r="AA240" s="56" t="b">
        <v>1</v>
      </c>
    </row>
    <row r="241" spans="1:27" x14ac:dyDescent="0.6">
      <c r="A241" s="56">
        <v>63</v>
      </c>
      <c r="B241" s="56" t="s">
        <v>114</v>
      </c>
      <c r="C241" s="56" t="s">
        <v>121</v>
      </c>
      <c r="D241" s="56" t="s">
        <v>199</v>
      </c>
      <c r="E241" s="56" t="s">
        <v>59</v>
      </c>
      <c r="F241" s="56">
        <v>29.996880999999998</v>
      </c>
      <c r="L241" s="56">
        <v>30.290770999999999</v>
      </c>
      <c r="M241" s="56">
        <v>30.290770999999999</v>
      </c>
      <c r="N241" s="56">
        <v>0.41562188</v>
      </c>
      <c r="O241" s="56" t="s">
        <v>200</v>
      </c>
      <c r="Q241" s="56" t="s">
        <v>201</v>
      </c>
      <c r="R241" s="56">
        <v>3</v>
      </c>
      <c r="S241" s="56">
        <v>21</v>
      </c>
      <c r="T241" s="56" t="s">
        <v>201</v>
      </c>
      <c r="U241" s="56">
        <v>4.1204743000000002E-2</v>
      </c>
    </row>
    <row r="242" spans="1:27" x14ac:dyDescent="0.6">
      <c r="A242" s="56">
        <v>87</v>
      </c>
      <c r="B242" s="56" t="s">
        <v>114</v>
      </c>
      <c r="C242" s="56" t="s">
        <v>121</v>
      </c>
      <c r="D242" s="56" t="s">
        <v>199</v>
      </c>
      <c r="E242" s="56" t="s">
        <v>59</v>
      </c>
      <c r="F242" s="56">
        <v>30.58466</v>
      </c>
      <c r="L242" s="56">
        <v>30.290770999999999</v>
      </c>
      <c r="M242" s="56">
        <v>30.290770999999999</v>
      </c>
      <c r="N242" s="56">
        <v>0.41562188</v>
      </c>
      <c r="O242" s="56" t="s">
        <v>200</v>
      </c>
      <c r="Q242" s="56" t="s">
        <v>201</v>
      </c>
      <c r="R242" s="56">
        <v>3</v>
      </c>
      <c r="S242" s="56">
        <v>21</v>
      </c>
      <c r="T242" s="56" t="s">
        <v>201</v>
      </c>
      <c r="U242" s="56">
        <v>4.1204743000000002E-2</v>
      </c>
    </row>
    <row r="243" spans="1:27" x14ac:dyDescent="0.6">
      <c r="A243" s="56">
        <v>64</v>
      </c>
      <c r="B243" s="56" t="s">
        <v>115</v>
      </c>
      <c r="C243" s="56" t="s">
        <v>121</v>
      </c>
      <c r="D243" s="56" t="s">
        <v>199</v>
      </c>
      <c r="E243" s="56" t="s">
        <v>59</v>
      </c>
      <c r="F243" s="56">
        <v>23.153230000000001</v>
      </c>
      <c r="L243" s="56">
        <v>23.164833000000002</v>
      </c>
      <c r="M243" s="56">
        <v>23.164833000000002</v>
      </c>
      <c r="N243" s="56">
        <v>1.6406924999999999E-2</v>
      </c>
      <c r="O243" s="56" t="s">
        <v>200</v>
      </c>
      <c r="Q243" s="56" t="s">
        <v>201</v>
      </c>
      <c r="R243" s="56">
        <v>3</v>
      </c>
      <c r="S243" s="56">
        <v>21</v>
      </c>
      <c r="T243" s="56" t="s">
        <v>201</v>
      </c>
      <c r="U243" s="56">
        <v>4.1204743000000002E-2</v>
      </c>
    </row>
    <row r="244" spans="1:27" x14ac:dyDescent="0.6">
      <c r="A244" s="56">
        <v>88</v>
      </c>
      <c r="B244" s="56" t="s">
        <v>115</v>
      </c>
      <c r="C244" s="56" t="s">
        <v>121</v>
      </c>
      <c r="D244" s="56" t="s">
        <v>199</v>
      </c>
      <c r="E244" s="56" t="s">
        <v>59</v>
      </c>
      <c r="F244" s="56">
        <v>23.176434</v>
      </c>
      <c r="L244" s="56">
        <v>23.164833000000002</v>
      </c>
      <c r="M244" s="56">
        <v>23.164833000000002</v>
      </c>
      <c r="N244" s="56">
        <v>1.6406924999999999E-2</v>
      </c>
      <c r="O244" s="56" t="s">
        <v>200</v>
      </c>
      <c r="Q244" s="56" t="s">
        <v>201</v>
      </c>
      <c r="R244" s="56">
        <v>3</v>
      </c>
      <c r="S244" s="56">
        <v>21</v>
      </c>
      <c r="T244" s="56" t="s">
        <v>201</v>
      </c>
      <c r="U244" s="56">
        <v>4.1204743000000002E-2</v>
      </c>
    </row>
    <row r="245" spans="1:27" x14ac:dyDescent="0.6">
      <c r="A245" s="56">
        <v>65</v>
      </c>
      <c r="B245" s="56" t="s">
        <v>116</v>
      </c>
      <c r="C245" s="56" t="s">
        <v>121</v>
      </c>
      <c r="D245" s="56" t="s">
        <v>199</v>
      </c>
      <c r="E245" s="56" t="s">
        <v>59</v>
      </c>
      <c r="F245" s="56">
        <v>23.540832999999999</v>
      </c>
      <c r="L245" s="56">
        <v>23.587795</v>
      </c>
      <c r="M245" s="56">
        <v>23.587795</v>
      </c>
      <c r="N245" s="56">
        <v>6.641669E-2</v>
      </c>
      <c r="O245" s="56" t="s">
        <v>200</v>
      </c>
      <c r="Q245" s="56" t="s">
        <v>201</v>
      </c>
      <c r="R245" s="56">
        <v>3</v>
      </c>
      <c r="S245" s="56">
        <v>21</v>
      </c>
      <c r="T245" s="56" t="s">
        <v>201</v>
      </c>
      <c r="U245" s="56">
        <v>4.1204743000000002E-2</v>
      </c>
    </row>
    <row r="246" spans="1:27" x14ac:dyDescent="0.6">
      <c r="A246" s="56">
        <v>89</v>
      </c>
      <c r="B246" s="56" t="s">
        <v>116</v>
      </c>
      <c r="C246" s="56" t="s">
        <v>121</v>
      </c>
      <c r="D246" s="56" t="s">
        <v>199</v>
      </c>
      <c r="E246" s="56" t="s">
        <v>59</v>
      </c>
      <c r="F246" s="56">
        <v>23.63476</v>
      </c>
      <c r="L246" s="56">
        <v>23.587795</v>
      </c>
      <c r="M246" s="56">
        <v>23.587795</v>
      </c>
      <c r="N246" s="56">
        <v>6.641669E-2</v>
      </c>
      <c r="O246" s="56" t="s">
        <v>200</v>
      </c>
      <c r="Q246" s="56" t="s">
        <v>201</v>
      </c>
      <c r="R246" s="56">
        <v>3</v>
      </c>
      <c r="S246" s="56">
        <v>21</v>
      </c>
      <c r="T246" s="56" t="s">
        <v>201</v>
      </c>
      <c r="U246" s="56">
        <v>4.1204743000000002E-2</v>
      </c>
    </row>
    <row r="247" spans="1:27" x14ac:dyDescent="0.6">
      <c r="A247" s="56">
        <v>66</v>
      </c>
      <c r="B247" s="56" t="s">
        <v>117</v>
      </c>
      <c r="C247" s="56" t="s">
        <v>121</v>
      </c>
      <c r="D247" s="56" t="s">
        <v>199</v>
      </c>
      <c r="E247" s="56" t="s">
        <v>59</v>
      </c>
      <c r="F247" s="56">
        <v>20.752137999999999</v>
      </c>
      <c r="L247" s="56">
        <v>20.732018</v>
      </c>
      <c r="M247" s="56">
        <v>20.732018</v>
      </c>
      <c r="N247" s="56">
        <v>2.8453505E-2</v>
      </c>
      <c r="O247" s="56" t="s">
        <v>200</v>
      </c>
      <c r="Q247" s="56" t="s">
        <v>201</v>
      </c>
      <c r="R247" s="56">
        <v>3</v>
      </c>
      <c r="S247" s="56">
        <v>21</v>
      </c>
      <c r="T247" s="56" t="s">
        <v>201</v>
      </c>
      <c r="U247" s="56">
        <v>4.1204743000000002E-2</v>
      </c>
    </row>
    <row r="248" spans="1:27" x14ac:dyDescent="0.6">
      <c r="A248" s="56">
        <v>90</v>
      </c>
      <c r="B248" s="56" t="s">
        <v>117</v>
      </c>
      <c r="C248" s="56" t="s">
        <v>121</v>
      </c>
      <c r="D248" s="56" t="s">
        <v>199</v>
      </c>
      <c r="E248" s="56" t="s">
        <v>59</v>
      </c>
      <c r="F248" s="56">
        <v>20.711898999999999</v>
      </c>
      <c r="L248" s="56">
        <v>20.732018</v>
      </c>
      <c r="M248" s="56">
        <v>20.732018</v>
      </c>
      <c r="N248" s="56">
        <v>2.8453505E-2</v>
      </c>
      <c r="O248" s="56" t="s">
        <v>200</v>
      </c>
      <c r="Q248" s="56" t="s">
        <v>201</v>
      </c>
      <c r="R248" s="56">
        <v>3</v>
      </c>
      <c r="S248" s="56">
        <v>21</v>
      </c>
      <c r="T248" s="56" t="s">
        <v>201</v>
      </c>
      <c r="U248" s="56">
        <v>4.1204743000000002E-2</v>
      </c>
    </row>
    <row r="249" spans="1:27" x14ac:dyDescent="0.6">
      <c r="A249" s="56">
        <v>67</v>
      </c>
      <c r="B249" s="56" t="s">
        <v>118</v>
      </c>
      <c r="C249" s="56" t="s">
        <v>121</v>
      </c>
      <c r="D249" s="56" t="s">
        <v>199</v>
      </c>
      <c r="E249" s="56" t="s">
        <v>59</v>
      </c>
      <c r="F249" s="56">
        <v>25.212927000000001</v>
      </c>
      <c r="L249" s="56">
        <v>25.243117999999999</v>
      </c>
      <c r="M249" s="56">
        <v>25.243117999999999</v>
      </c>
      <c r="N249" s="56">
        <v>4.2698464999999998E-2</v>
      </c>
      <c r="O249" s="56" t="s">
        <v>200</v>
      </c>
      <c r="Q249" s="56" t="s">
        <v>201</v>
      </c>
      <c r="R249" s="56">
        <v>3</v>
      </c>
      <c r="S249" s="56">
        <v>21</v>
      </c>
      <c r="T249" s="56" t="s">
        <v>201</v>
      </c>
      <c r="U249" s="56">
        <v>4.1204743000000002E-2</v>
      </c>
    </row>
    <row r="250" spans="1:27" x14ac:dyDescent="0.6">
      <c r="A250" s="56">
        <v>91</v>
      </c>
      <c r="B250" s="56" t="s">
        <v>118</v>
      </c>
      <c r="C250" s="56" t="s">
        <v>121</v>
      </c>
      <c r="D250" s="56" t="s">
        <v>199</v>
      </c>
      <c r="E250" s="56" t="s">
        <v>59</v>
      </c>
      <c r="F250" s="56">
        <v>25.273312000000001</v>
      </c>
      <c r="L250" s="56">
        <v>25.243117999999999</v>
      </c>
      <c r="M250" s="56">
        <v>25.243117999999999</v>
      </c>
      <c r="N250" s="56">
        <v>4.2698464999999998E-2</v>
      </c>
      <c r="O250" s="56" t="s">
        <v>200</v>
      </c>
      <c r="Q250" s="56" t="s">
        <v>201</v>
      </c>
      <c r="R250" s="56">
        <v>3</v>
      </c>
      <c r="S250" s="56">
        <v>21</v>
      </c>
      <c r="T250" s="56" t="s">
        <v>201</v>
      </c>
      <c r="U250" s="56">
        <v>4.1204743000000002E-2</v>
      </c>
    </row>
    <row r="251" spans="1:27" x14ac:dyDescent="0.6">
      <c r="A251" s="56">
        <v>113</v>
      </c>
      <c r="B251" s="56" t="s">
        <v>120</v>
      </c>
      <c r="C251" s="56" t="s">
        <v>121</v>
      </c>
      <c r="D251" s="56" t="s">
        <v>199</v>
      </c>
      <c r="E251" s="56" t="s">
        <v>59</v>
      </c>
      <c r="F251" s="56" t="s">
        <v>70</v>
      </c>
      <c r="O251" s="56" t="s">
        <v>200</v>
      </c>
      <c r="Q251" s="56" t="s">
        <v>201</v>
      </c>
      <c r="R251" s="56">
        <v>3</v>
      </c>
      <c r="S251" s="56">
        <v>21</v>
      </c>
      <c r="T251" s="56" t="s">
        <v>201</v>
      </c>
      <c r="U251" s="56">
        <v>4.1204743000000002E-2</v>
      </c>
      <c r="AA251" s="56" t="b">
        <v>1</v>
      </c>
    </row>
    <row r="252" spans="1:27" x14ac:dyDescent="0.6">
      <c r="A252" s="56">
        <v>137</v>
      </c>
      <c r="B252" s="56" t="s">
        <v>120</v>
      </c>
      <c r="C252" s="56" t="s">
        <v>121</v>
      </c>
      <c r="D252" s="56" t="s">
        <v>199</v>
      </c>
      <c r="E252" s="56" t="s">
        <v>59</v>
      </c>
      <c r="F252" s="56" t="s">
        <v>70</v>
      </c>
      <c r="O252" s="56" t="s">
        <v>200</v>
      </c>
      <c r="Q252" s="56" t="s">
        <v>201</v>
      </c>
      <c r="R252" s="56">
        <v>3</v>
      </c>
      <c r="S252" s="56">
        <v>21</v>
      </c>
      <c r="T252" s="56" t="s">
        <v>201</v>
      </c>
      <c r="U252" s="56">
        <v>4.1204743000000002E-2</v>
      </c>
      <c r="AA252" s="56" t="b">
        <v>1</v>
      </c>
    </row>
    <row r="253" spans="1:27" x14ac:dyDescent="0.6">
      <c r="A253" s="56">
        <v>112</v>
      </c>
      <c r="B253" s="56" t="s">
        <v>119</v>
      </c>
      <c r="C253" s="56" t="s">
        <v>121</v>
      </c>
      <c r="D253" s="56" t="s">
        <v>199</v>
      </c>
      <c r="E253" s="56" t="s">
        <v>59</v>
      </c>
      <c r="F253" s="56">
        <v>20.955814</v>
      </c>
      <c r="O253" s="56" t="s">
        <v>200</v>
      </c>
      <c r="Q253" s="56" t="s">
        <v>201</v>
      </c>
      <c r="R253" s="56">
        <v>3</v>
      </c>
      <c r="S253" s="56">
        <v>21</v>
      </c>
      <c r="T253" s="56" t="s">
        <v>201</v>
      </c>
      <c r="U253" s="56">
        <v>4.1204743000000002E-2</v>
      </c>
    </row>
    <row r="254" spans="1:27" x14ac:dyDescent="0.6">
      <c r="A254" s="56">
        <v>136</v>
      </c>
      <c r="B254" s="56" t="s">
        <v>119</v>
      </c>
      <c r="C254" s="56" t="s">
        <v>121</v>
      </c>
      <c r="D254" s="56" t="s">
        <v>199</v>
      </c>
      <c r="E254" s="56" t="s">
        <v>59</v>
      </c>
      <c r="F254" s="56" t="s">
        <v>70</v>
      </c>
      <c r="O254" s="56" t="s">
        <v>200</v>
      </c>
      <c r="Q254" s="56" t="s">
        <v>201</v>
      </c>
      <c r="R254" s="56">
        <v>3</v>
      </c>
      <c r="S254" s="56">
        <v>21</v>
      </c>
      <c r="T254" s="56" t="s">
        <v>201</v>
      </c>
      <c r="U254" s="56">
        <v>4.1204743000000002E-2</v>
      </c>
      <c r="AA254" s="56" t="b">
        <v>1</v>
      </c>
    </row>
    <row r="255" spans="1:27" x14ac:dyDescent="0.6">
      <c r="A255" s="56">
        <v>15</v>
      </c>
      <c r="B255" s="56" t="s">
        <v>202</v>
      </c>
      <c r="C255" s="56" t="s">
        <v>121</v>
      </c>
      <c r="D255" s="56" t="s">
        <v>199</v>
      </c>
      <c r="E255" s="56" t="s">
        <v>59</v>
      </c>
      <c r="F255" s="56">
        <v>20.674423000000001</v>
      </c>
      <c r="L255" s="56">
        <v>20.682342999999999</v>
      </c>
      <c r="M255" s="56">
        <v>20.682342999999999</v>
      </c>
      <c r="N255" s="56">
        <v>1.1198249E-2</v>
      </c>
      <c r="O255" s="56" t="s">
        <v>200</v>
      </c>
      <c r="Q255" s="56" t="s">
        <v>201</v>
      </c>
      <c r="R255" s="56">
        <v>3</v>
      </c>
      <c r="S255" s="56">
        <v>21</v>
      </c>
      <c r="T255" s="56" t="s">
        <v>201</v>
      </c>
      <c r="U255" s="56">
        <v>4.1204743000000002E-2</v>
      </c>
    </row>
    <row r="256" spans="1:27" x14ac:dyDescent="0.6">
      <c r="A256" s="56">
        <v>39</v>
      </c>
      <c r="B256" s="56" t="s">
        <v>202</v>
      </c>
      <c r="C256" s="56" t="s">
        <v>121</v>
      </c>
      <c r="D256" s="56" t="s">
        <v>199</v>
      </c>
      <c r="E256" s="56" t="s">
        <v>59</v>
      </c>
      <c r="F256" s="56">
        <v>20.690259999999999</v>
      </c>
      <c r="L256" s="56">
        <v>20.682342999999999</v>
      </c>
      <c r="M256" s="56">
        <v>20.682342999999999</v>
      </c>
      <c r="N256" s="56">
        <v>1.1198249E-2</v>
      </c>
      <c r="O256" s="56" t="s">
        <v>200</v>
      </c>
      <c r="Q256" s="56" t="s">
        <v>201</v>
      </c>
      <c r="R256" s="56">
        <v>3</v>
      </c>
      <c r="S256" s="56">
        <v>21</v>
      </c>
      <c r="T256" s="56" t="s">
        <v>201</v>
      </c>
      <c r="U256" s="56">
        <v>4.1204743000000002E-2</v>
      </c>
    </row>
    <row r="257" spans="1:33" x14ac:dyDescent="0.6">
      <c r="A257" s="56">
        <v>16</v>
      </c>
      <c r="B257" s="56" t="s">
        <v>203</v>
      </c>
      <c r="C257" s="56" t="s">
        <v>121</v>
      </c>
      <c r="D257" s="56" t="s">
        <v>199</v>
      </c>
      <c r="E257" s="56" t="s">
        <v>59</v>
      </c>
      <c r="F257" s="56">
        <v>21.058579999999999</v>
      </c>
      <c r="L257" s="56">
        <v>21.069735000000001</v>
      </c>
      <c r="M257" s="56">
        <v>21.069735000000001</v>
      </c>
      <c r="N257" s="56">
        <v>1.5774386000000001E-2</v>
      </c>
      <c r="O257" s="56" t="s">
        <v>200</v>
      </c>
      <c r="Q257" s="56" t="s">
        <v>201</v>
      </c>
      <c r="R257" s="56">
        <v>3</v>
      </c>
      <c r="S257" s="56">
        <v>21</v>
      </c>
      <c r="T257" s="56" t="s">
        <v>201</v>
      </c>
      <c r="U257" s="56">
        <v>4.1204743000000002E-2</v>
      </c>
    </row>
    <row r="258" spans="1:33" x14ac:dyDescent="0.6">
      <c r="A258" s="56">
        <v>40</v>
      </c>
      <c r="B258" s="56" t="s">
        <v>203</v>
      </c>
      <c r="C258" s="56" t="s">
        <v>121</v>
      </c>
      <c r="D258" s="56" t="s">
        <v>199</v>
      </c>
      <c r="E258" s="56" t="s">
        <v>59</v>
      </c>
      <c r="F258" s="56">
        <v>21.080888999999999</v>
      </c>
      <c r="L258" s="56">
        <v>21.069735000000001</v>
      </c>
      <c r="M258" s="56">
        <v>21.069735000000001</v>
      </c>
      <c r="N258" s="56">
        <v>1.5774386000000001E-2</v>
      </c>
      <c r="O258" s="56" t="s">
        <v>200</v>
      </c>
      <c r="Q258" s="56" t="s">
        <v>201</v>
      </c>
      <c r="R258" s="56">
        <v>3</v>
      </c>
      <c r="S258" s="56">
        <v>21</v>
      </c>
      <c r="T258" s="56" t="s">
        <v>201</v>
      </c>
      <c r="U258" s="56">
        <v>4.1204743000000002E-2</v>
      </c>
    </row>
    <row r="259" spans="1:33" x14ac:dyDescent="0.6">
      <c r="A259" s="56">
        <v>17</v>
      </c>
      <c r="B259" s="56" t="s">
        <v>204</v>
      </c>
      <c r="C259" s="56" t="s">
        <v>121</v>
      </c>
      <c r="D259" s="56" t="s">
        <v>199</v>
      </c>
      <c r="E259" s="56" t="s">
        <v>59</v>
      </c>
      <c r="F259" s="56">
        <v>20.804141999999999</v>
      </c>
      <c r="O259" s="56" t="s">
        <v>200</v>
      </c>
      <c r="Q259" s="56" t="s">
        <v>201</v>
      </c>
      <c r="R259" s="56">
        <v>3</v>
      </c>
      <c r="S259" s="56">
        <v>21</v>
      </c>
      <c r="T259" s="56" t="s">
        <v>201</v>
      </c>
      <c r="U259" s="56">
        <v>4.1204743000000002E-2</v>
      </c>
    </row>
    <row r="260" spans="1:33" x14ac:dyDescent="0.6">
      <c r="A260" s="56">
        <v>41</v>
      </c>
      <c r="B260" s="56" t="s">
        <v>204</v>
      </c>
      <c r="C260" s="56" t="s">
        <v>121</v>
      </c>
      <c r="D260" s="56" t="s">
        <v>199</v>
      </c>
      <c r="E260" s="56" t="s">
        <v>59</v>
      </c>
      <c r="F260" s="56" t="s">
        <v>70</v>
      </c>
      <c r="O260" s="56" t="s">
        <v>200</v>
      </c>
      <c r="Q260" s="56" t="s">
        <v>201</v>
      </c>
      <c r="R260" s="56">
        <v>3</v>
      </c>
      <c r="S260" s="56">
        <v>21</v>
      </c>
      <c r="T260" s="56" t="s">
        <v>201</v>
      </c>
      <c r="U260" s="56">
        <v>4.1204743000000002E-2</v>
      </c>
      <c r="AA260" s="56" t="b">
        <v>1</v>
      </c>
    </row>
    <row r="261" spans="1:33" x14ac:dyDescent="0.6">
      <c r="A261" s="56">
        <v>18</v>
      </c>
      <c r="B261" s="56" t="s">
        <v>137</v>
      </c>
      <c r="C261" s="56" t="s">
        <v>121</v>
      </c>
      <c r="D261" s="56" t="s">
        <v>199</v>
      </c>
      <c r="E261" s="56" t="s">
        <v>59</v>
      </c>
      <c r="F261" s="56">
        <v>20.928298999999999</v>
      </c>
      <c r="L261" s="56">
        <v>20.915410999999999</v>
      </c>
      <c r="M261" s="56">
        <v>20.915410999999999</v>
      </c>
      <c r="N261" s="56">
        <v>1.8226320000000001E-2</v>
      </c>
      <c r="O261" s="56" t="s">
        <v>200</v>
      </c>
      <c r="Q261" s="56" t="s">
        <v>201</v>
      </c>
      <c r="R261" s="56">
        <v>3</v>
      </c>
      <c r="S261" s="56">
        <v>21</v>
      </c>
      <c r="T261" s="56" t="s">
        <v>201</v>
      </c>
      <c r="U261" s="56">
        <v>4.1204743000000002E-2</v>
      </c>
    </row>
    <row r="262" spans="1:33" x14ac:dyDescent="0.6">
      <c r="A262" s="56">
        <v>42</v>
      </c>
      <c r="B262" s="56" t="s">
        <v>137</v>
      </c>
      <c r="C262" s="56" t="s">
        <v>121</v>
      </c>
      <c r="D262" s="56" t="s">
        <v>199</v>
      </c>
      <c r="E262" s="56" t="s">
        <v>59</v>
      </c>
      <c r="F262" s="56">
        <v>20.902522999999999</v>
      </c>
      <c r="L262" s="56">
        <v>20.915410999999999</v>
      </c>
      <c r="M262" s="56">
        <v>20.915410999999999</v>
      </c>
      <c r="N262" s="56">
        <v>1.8226320000000001E-2</v>
      </c>
      <c r="O262" s="56" t="s">
        <v>200</v>
      </c>
      <c r="Q262" s="56" t="s">
        <v>201</v>
      </c>
      <c r="R262" s="56">
        <v>3</v>
      </c>
      <c r="S262" s="56">
        <v>21</v>
      </c>
      <c r="T262" s="56" t="s">
        <v>201</v>
      </c>
      <c r="U262" s="56">
        <v>4.1204743000000002E-2</v>
      </c>
    </row>
    <row r="263" spans="1:33" x14ac:dyDescent="0.6">
      <c r="A263" s="56">
        <v>19</v>
      </c>
      <c r="B263" s="56" t="s">
        <v>138</v>
      </c>
      <c r="C263" s="56" t="s">
        <v>121</v>
      </c>
      <c r="D263" s="56" t="s">
        <v>199</v>
      </c>
      <c r="E263" s="56" t="s">
        <v>59</v>
      </c>
      <c r="F263" s="56">
        <v>20.247416000000001</v>
      </c>
      <c r="L263" s="56">
        <v>20.288788</v>
      </c>
      <c r="M263" s="56">
        <v>20.288788</v>
      </c>
      <c r="N263" s="56">
        <v>5.8507919999999998E-2</v>
      </c>
      <c r="O263" s="56" t="s">
        <v>200</v>
      </c>
      <c r="Q263" s="56" t="s">
        <v>201</v>
      </c>
      <c r="R263" s="56">
        <v>3</v>
      </c>
      <c r="S263" s="56">
        <v>21</v>
      </c>
      <c r="T263" s="56" t="s">
        <v>201</v>
      </c>
      <c r="U263" s="56">
        <v>4.1204743000000002E-2</v>
      </c>
    </row>
    <row r="264" spans="1:33" x14ac:dyDescent="0.6">
      <c r="A264" s="56">
        <v>43</v>
      </c>
      <c r="B264" s="56" t="s">
        <v>138</v>
      </c>
      <c r="C264" s="56" t="s">
        <v>121</v>
      </c>
      <c r="D264" s="56" t="s">
        <v>199</v>
      </c>
      <c r="E264" s="56" t="s">
        <v>59</v>
      </c>
      <c r="F264" s="56">
        <v>20.330158000000001</v>
      </c>
      <c r="L264" s="56">
        <v>20.288788</v>
      </c>
      <c r="M264" s="56">
        <v>20.288788</v>
      </c>
      <c r="N264" s="56">
        <v>5.8507919999999998E-2</v>
      </c>
      <c r="O264" s="56" t="s">
        <v>200</v>
      </c>
      <c r="Q264" s="56" t="s">
        <v>201</v>
      </c>
      <c r="R264" s="56">
        <v>3</v>
      </c>
      <c r="S264" s="56">
        <v>21</v>
      </c>
      <c r="T264" s="56" t="s">
        <v>201</v>
      </c>
      <c r="U264" s="56">
        <v>4.1204743000000002E-2</v>
      </c>
    </row>
    <row r="265" spans="1:33" x14ac:dyDescent="0.6">
      <c r="A265" s="56" t="s">
        <v>205</v>
      </c>
      <c r="C265" s="56" t="s">
        <v>206</v>
      </c>
    </row>
    <row r="266" spans="1:33" x14ac:dyDescent="0.6">
      <c r="A266" s="56" t="s">
        <v>207</v>
      </c>
    </row>
    <row r="267" spans="1:33" x14ac:dyDescent="0.6">
      <c r="A267" s="56" t="s">
        <v>136</v>
      </c>
    </row>
    <row r="270" spans="1:33" x14ac:dyDescent="0.6">
      <c r="A270" s="56" t="s">
        <v>170</v>
      </c>
      <c r="B270" s="56" t="s">
        <v>54</v>
      </c>
      <c r="C270" s="56" t="s">
        <v>134</v>
      </c>
      <c r="D270" s="56" t="s">
        <v>171</v>
      </c>
      <c r="E270" s="56" t="s">
        <v>56</v>
      </c>
      <c r="F270" s="56" t="s">
        <v>57</v>
      </c>
      <c r="G270" s="56" t="s">
        <v>172</v>
      </c>
      <c r="H270" s="56" t="s">
        <v>173</v>
      </c>
      <c r="I270" s="56" t="s">
        <v>174</v>
      </c>
      <c r="J270" s="56" t="s">
        <v>175</v>
      </c>
      <c r="K270" s="56" t="s">
        <v>176</v>
      </c>
      <c r="L270" s="56" t="s">
        <v>177</v>
      </c>
      <c r="M270" s="56" t="s">
        <v>178</v>
      </c>
      <c r="N270" s="56" t="s">
        <v>135</v>
      </c>
      <c r="O270" s="56" t="s">
        <v>179</v>
      </c>
      <c r="P270" s="56" t="s">
        <v>180</v>
      </c>
      <c r="Q270" s="56" t="s">
        <v>181</v>
      </c>
      <c r="R270" s="56" t="s">
        <v>182</v>
      </c>
      <c r="S270" s="56" t="s">
        <v>183</v>
      </c>
      <c r="T270" s="56" t="s">
        <v>184</v>
      </c>
      <c r="U270" s="56" t="s">
        <v>185</v>
      </c>
      <c r="V270" s="56" t="s">
        <v>186</v>
      </c>
      <c r="W270" s="56" t="s">
        <v>187</v>
      </c>
      <c r="X270" s="56" t="s">
        <v>188</v>
      </c>
      <c r="Y270" s="56" t="s">
        <v>189</v>
      </c>
      <c r="Z270" s="56" t="s">
        <v>190</v>
      </c>
      <c r="AA270" s="56" t="s">
        <v>191</v>
      </c>
      <c r="AB270" s="56" t="s">
        <v>192</v>
      </c>
      <c r="AC270" s="56" t="s">
        <v>193</v>
      </c>
      <c r="AD270" s="56" t="s">
        <v>194</v>
      </c>
      <c r="AE270" s="56" t="s">
        <v>195</v>
      </c>
      <c r="AF270" s="56" t="s">
        <v>196</v>
      </c>
      <c r="AG270" s="56" t="s">
        <v>197</v>
      </c>
    </row>
    <row r="271" spans="1:33" x14ac:dyDescent="0.6">
      <c r="A271" s="56">
        <v>203</v>
      </c>
      <c r="B271" s="56" t="s">
        <v>157</v>
      </c>
      <c r="C271" s="56" t="s">
        <v>43</v>
      </c>
      <c r="D271" s="56" t="s">
        <v>199</v>
      </c>
      <c r="E271" s="56" t="s">
        <v>59</v>
      </c>
      <c r="F271" s="56">
        <v>21.802188999999998</v>
      </c>
      <c r="L271" s="56">
        <v>23.299793000000001</v>
      </c>
      <c r="M271" s="56">
        <v>23.299793000000001</v>
      </c>
      <c r="N271" s="56">
        <v>2.1179323000000001</v>
      </c>
      <c r="O271" s="56" t="s">
        <v>200</v>
      </c>
      <c r="Q271" s="56" t="s">
        <v>201</v>
      </c>
      <c r="R271" s="56">
        <v>3</v>
      </c>
      <c r="S271" s="56">
        <v>21</v>
      </c>
      <c r="T271" s="56" t="s">
        <v>201</v>
      </c>
      <c r="U271" s="56">
        <v>5.9132030000000002E-2</v>
      </c>
    </row>
    <row r="272" spans="1:33" x14ac:dyDescent="0.6">
      <c r="A272" s="56">
        <v>227</v>
      </c>
      <c r="B272" s="56" t="s">
        <v>157</v>
      </c>
      <c r="C272" s="56" t="s">
        <v>43</v>
      </c>
      <c r="D272" s="56" t="s">
        <v>199</v>
      </c>
      <c r="E272" s="56" t="s">
        <v>59</v>
      </c>
      <c r="F272" s="56">
        <v>24.797398000000001</v>
      </c>
      <c r="L272" s="56">
        <v>23.299793000000001</v>
      </c>
      <c r="M272" s="56">
        <v>23.299793000000001</v>
      </c>
      <c r="N272" s="56">
        <v>2.1179323000000001</v>
      </c>
      <c r="O272" s="56" t="s">
        <v>200</v>
      </c>
      <c r="Q272" s="56" t="s">
        <v>201</v>
      </c>
      <c r="R272" s="56">
        <v>3</v>
      </c>
      <c r="S272" s="56">
        <v>21</v>
      </c>
      <c r="T272" s="56" t="s">
        <v>201</v>
      </c>
      <c r="U272" s="56">
        <v>5.9132030000000002E-2</v>
      </c>
    </row>
    <row r="273" spans="1:27" x14ac:dyDescent="0.6">
      <c r="A273" s="56">
        <v>206</v>
      </c>
      <c r="B273" s="56" t="s">
        <v>57</v>
      </c>
      <c r="C273" s="56" t="s">
        <v>43</v>
      </c>
      <c r="D273" s="56" t="s">
        <v>199</v>
      </c>
      <c r="E273" s="56" t="s">
        <v>59</v>
      </c>
      <c r="F273" s="56" t="s">
        <v>70</v>
      </c>
      <c r="O273" s="56" t="s">
        <v>200</v>
      </c>
      <c r="Q273" s="56" t="s">
        <v>201</v>
      </c>
      <c r="R273" s="56">
        <v>3</v>
      </c>
      <c r="S273" s="56">
        <v>21</v>
      </c>
      <c r="T273" s="56" t="s">
        <v>201</v>
      </c>
      <c r="U273" s="56">
        <v>5.9132030000000002E-2</v>
      </c>
      <c r="AA273" s="56" t="b">
        <v>1</v>
      </c>
    </row>
    <row r="274" spans="1:27" x14ac:dyDescent="0.6">
      <c r="A274" s="56">
        <v>230</v>
      </c>
      <c r="B274" s="56" t="s">
        <v>57</v>
      </c>
      <c r="C274" s="56" t="s">
        <v>43</v>
      </c>
      <c r="D274" s="56" t="s">
        <v>199</v>
      </c>
      <c r="E274" s="56" t="s">
        <v>59</v>
      </c>
      <c r="F274" s="56" t="s">
        <v>70</v>
      </c>
      <c r="O274" s="56" t="s">
        <v>200</v>
      </c>
      <c r="Q274" s="56" t="s">
        <v>201</v>
      </c>
      <c r="R274" s="56">
        <v>3</v>
      </c>
      <c r="S274" s="56">
        <v>21</v>
      </c>
      <c r="T274" s="56" t="s">
        <v>201</v>
      </c>
      <c r="U274" s="56">
        <v>5.9132030000000002E-2</v>
      </c>
      <c r="AA274" s="56" t="b">
        <v>1</v>
      </c>
    </row>
    <row r="275" spans="1:27" x14ac:dyDescent="0.6">
      <c r="A275" s="56">
        <v>198</v>
      </c>
      <c r="B275" s="56" t="s">
        <v>114</v>
      </c>
      <c r="C275" s="56" t="s">
        <v>43</v>
      </c>
      <c r="D275" s="56" t="s">
        <v>199</v>
      </c>
      <c r="E275" s="56" t="s">
        <v>59</v>
      </c>
      <c r="F275" s="56">
        <v>23.141724</v>
      </c>
      <c r="L275" s="56">
        <v>23.220448000000001</v>
      </c>
      <c r="M275" s="56">
        <v>23.220448000000001</v>
      </c>
      <c r="N275" s="56">
        <v>0.111333765</v>
      </c>
      <c r="O275" s="56" t="s">
        <v>200</v>
      </c>
      <c r="Q275" s="56" t="s">
        <v>201</v>
      </c>
      <c r="R275" s="56">
        <v>3</v>
      </c>
      <c r="S275" s="56">
        <v>21</v>
      </c>
      <c r="T275" s="56" t="s">
        <v>201</v>
      </c>
      <c r="U275" s="56">
        <v>5.9132030000000002E-2</v>
      </c>
    </row>
    <row r="276" spans="1:27" x14ac:dyDescent="0.6">
      <c r="A276" s="56">
        <v>222</v>
      </c>
      <c r="B276" s="56" t="s">
        <v>114</v>
      </c>
      <c r="C276" s="56" t="s">
        <v>43</v>
      </c>
      <c r="D276" s="56" t="s">
        <v>199</v>
      </c>
      <c r="E276" s="56" t="s">
        <v>59</v>
      </c>
      <c r="F276" s="56">
        <v>23.299173</v>
      </c>
      <c r="L276" s="56">
        <v>23.220448000000001</v>
      </c>
      <c r="M276" s="56">
        <v>23.220448000000001</v>
      </c>
      <c r="N276" s="56">
        <v>0.111333765</v>
      </c>
      <c r="O276" s="56" t="s">
        <v>200</v>
      </c>
      <c r="Q276" s="56" t="s">
        <v>201</v>
      </c>
      <c r="R276" s="56">
        <v>3</v>
      </c>
      <c r="S276" s="56">
        <v>21</v>
      </c>
      <c r="T276" s="56" t="s">
        <v>201</v>
      </c>
      <c r="U276" s="56">
        <v>5.9132030000000002E-2</v>
      </c>
    </row>
    <row r="277" spans="1:27" x14ac:dyDescent="0.6">
      <c r="A277" s="56">
        <v>199</v>
      </c>
      <c r="B277" s="56" t="s">
        <v>115</v>
      </c>
      <c r="C277" s="56" t="s">
        <v>43</v>
      </c>
      <c r="D277" s="56" t="s">
        <v>199</v>
      </c>
      <c r="E277" s="56" t="s">
        <v>59</v>
      </c>
      <c r="F277" s="56">
        <v>19.973299999999998</v>
      </c>
      <c r="L277" s="56">
        <v>20.03012</v>
      </c>
      <c r="M277" s="56">
        <v>20.03012</v>
      </c>
      <c r="N277" s="56">
        <v>8.0355494999999999E-2</v>
      </c>
      <c r="O277" s="56" t="s">
        <v>200</v>
      </c>
      <c r="Q277" s="56" t="s">
        <v>201</v>
      </c>
      <c r="R277" s="56">
        <v>3</v>
      </c>
      <c r="S277" s="56">
        <v>21</v>
      </c>
      <c r="T277" s="56" t="s">
        <v>201</v>
      </c>
      <c r="U277" s="56">
        <v>5.9132030000000002E-2</v>
      </c>
    </row>
    <row r="278" spans="1:27" x14ac:dyDescent="0.6">
      <c r="A278" s="56">
        <v>223</v>
      </c>
      <c r="B278" s="56" t="s">
        <v>115</v>
      </c>
      <c r="C278" s="56" t="s">
        <v>43</v>
      </c>
      <c r="D278" s="56" t="s">
        <v>199</v>
      </c>
      <c r="E278" s="56" t="s">
        <v>59</v>
      </c>
      <c r="F278" s="56">
        <v>20.086939999999998</v>
      </c>
      <c r="L278" s="56">
        <v>20.03012</v>
      </c>
      <c r="M278" s="56">
        <v>20.03012</v>
      </c>
      <c r="N278" s="56">
        <v>8.0355494999999999E-2</v>
      </c>
      <c r="O278" s="56" t="s">
        <v>200</v>
      </c>
      <c r="Q278" s="56" t="s">
        <v>201</v>
      </c>
      <c r="R278" s="56">
        <v>3</v>
      </c>
      <c r="S278" s="56">
        <v>21</v>
      </c>
      <c r="T278" s="56" t="s">
        <v>201</v>
      </c>
      <c r="U278" s="56">
        <v>5.9132030000000002E-2</v>
      </c>
    </row>
    <row r="279" spans="1:27" x14ac:dyDescent="0.6">
      <c r="A279" s="56">
        <v>200</v>
      </c>
      <c r="B279" s="56" t="s">
        <v>116</v>
      </c>
      <c r="C279" s="56" t="s">
        <v>43</v>
      </c>
      <c r="D279" s="56" t="s">
        <v>199</v>
      </c>
      <c r="E279" s="56" t="s">
        <v>59</v>
      </c>
      <c r="F279" s="56">
        <v>19.779781</v>
      </c>
      <c r="L279" s="56">
        <v>20.012173000000001</v>
      </c>
      <c r="M279" s="56">
        <v>20.012173000000001</v>
      </c>
      <c r="N279" s="56">
        <v>0.32864967</v>
      </c>
      <c r="O279" s="56" t="s">
        <v>200</v>
      </c>
      <c r="Q279" s="56" t="s">
        <v>201</v>
      </c>
      <c r="R279" s="56">
        <v>3</v>
      </c>
      <c r="S279" s="56">
        <v>21</v>
      </c>
      <c r="T279" s="56" t="s">
        <v>201</v>
      </c>
      <c r="U279" s="56">
        <v>5.9132030000000002E-2</v>
      </c>
    </row>
    <row r="280" spans="1:27" x14ac:dyDescent="0.6">
      <c r="A280" s="56">
        <v>224</v>
      </c>
      <c r="B280" s="56" t="s">
        <v>116</v>
      </c>
      <c r="C280" s="56" t="s">
        <v>43</v>
      </c>
      <c r="D280" s="56" t="s">
        <v>199</v>
      </c>
      <c r="E280" s="56" t="s">
        <v>59</v>
      </c>
      <c r="F280" s="56">
        <v>20.244561999999998</v>
      </c>
      <c r="L280" s="56">
        <v>20.012173000000001</v>
      </c>
      <c r="M280" s="56">
        <v>20.012173000000001</v>
      </c>
      <c r="N280" s="56">
        <v>0.32864967</v>
      </c>
      <c r="O280" s="56" t="s">
        <v>200</v>
      </c>
      <c r="Q280" s="56" t="s">
        <v>201</v>
      </c>
      <c r="R280" s="56">
        <v>3</v>
      </c>
      <c r="S280" s="56">
        <v>21</v>
      </c>
      <c r="T280" s="56" t="s">
        <v>201</v>
      </c>
      <c r="U280" s="56">
        <v>5.9132030000000002E-2</v>
      </c>
    </row>
    <row r="281" spans="1:27" x14ac:dyDescent="0.6">
      <c r="A281" s="56">
        <v>201</v>
      </c>
      <c r="B281" s="56" t="s">
        <v>117</v>
      </c>
      <c r="C281" s="56" t="s">
        <v>43</v>
      </c>
      <c r="D281" s="56" t="s">
        <v>199</v>
      </c>
      <c r="E281" s="56" t="s">
        <v>59</v>
      </c>
      <c r="F281" s="56" t="s">
        <v>70</v>
      </c>
      <c r="O281" s="56" t="s">
        <v>200</v>
      </c>
      <c r="Q281" s="56" t="s">
        <v>201</v>
      </c>
      <c r="R281" s="56">
        <v>3</v>
      </c>
      <c r="S281" s="56">
        <v>21</v>
      </c>
      <c r="T281" s="56" t="s">
        <v>201</v>
      </c>
      <c r="U281" s="56">
        <v>5.9132030000000002E-2</v>
      </c>
      <c r="AA281" s="56" t="b">
        <v>1</v>
      </c>
    </row>
    <row r="282" spans="1:27" x14ac:dyDescent="0.6">
      <c r="A282" s="56">
        <v>225</v>
      </c>
      <c r="B282" s="56" t="s">
        <v>117</v>
      </c>
      <c r="C282" s="56" t="s">
        <v>43</v>
      </c>
      <c r="D282" s="56" t="s">
        <v>199</v>
      </c>
      <c r="E282" s="56" t="s">
        <v>59</v>
      </c>
      <c r="F282" s="56">
        <v>21.857234999999999</v>
      </c>
      <c r="O282" s="56" t="s">
        <v>200</v>
      </c>
      <c r="Q282" s="56" t="s">
        <v>201</v>
      </c>
      <c r="R282" s="56">
        <v>3</v>
      </c>
      <c r="S282" s="56">
        <v>21</v>
      </c>
      <c r="T282" s="56" t="s">
        <v>201</v>
      </c>
      <c r="U282" s="56">
        <v>5.9132030000000002E-2</v>
      </c>
    </row>
    <row r="283" spans="1:27" x14ac:dyDescent="0.6">
      <c r="A283" s="56">
        <v>202</v>
      </c>
      <c r="B283" s="56" t="s">
        <v>118</v>
      </c>
      <c r="C283" s="56" t="s">
        <v>43</v>
      </c>
      <c r="D283" s="56" t="s">
        <v>199</v>
      </c>
      <c r="E283" s="56" t="s">
        <v>59</v>
      </c>
      <c r="F283" s="56">
        <v>21.053008999999999</v>
      </c>
      <c r="L283" s="56">
        <v>21.017391</v>
      </c>
      <c r="M283" s="56">
        <v>21.017391</v>
      </c>
      <c r="N283" s="56">
        <v>5.0371214999999997E-2</v>
      </c>
      <c r="O283" s="56" t="s">
        <v>200</v>
      </c>
      <c r="Q283" s="56" t="s">
        <v>201</v>
      </c>
      <c r="R283" s="56">
        <v>3</v>
      </c>
      <c r="S283" s="56">
        <v>21</v>
      </c>
      <c r="T283" s="56" t="s">
        <v>201</v>
      </c>
      <c r="U283" s="56">
        <v>5.9132030000000002E-2</v>
      </c>
    </row>
    <row r="284" spans="1:27" x14ac:dyDescent="0.6">
      <c r="A284" s="56">
        <v>226</v>
      </c>
      <c r="B284" s="56" t="s">
        <v>118</v>
      </c>
      <c r="C284" s="56" t="s">
        <v>43</v>
      </c>
      <c r="D284" s="56" t="s">
        <v>199</v>
      </c>
      <c r="E284" s="56" t="s">
        <v>59</v>
      </c>
      <c r="F284" s="56">
        <v>20.981773</v>
      </c>
      <c r="L284" s="56">
        <v>21.017391</v>
      </c>
      <c r="M284" s="56">
        <v>21.017391</v>
      </c>
      <c r="N284" s="56">
        <v>5.0371214999999997E-2</v>
      </c>
      <c r="O284" s="56" t="s">
        <v>200</v>
      </c>
      <c r="Q284" s="56" t="s">
        <v>201</v>
      </c>
      <c r="R284" s="56">
        <v>3</v>
      </c>
      <c r="S284" s="56">
        <v>21</v>
      </c>
      <c r="T284" s="56" t="s">
        <v>201</v>
      </c>
      <c r="U284" s="56">
        <v>5.9132030000000002E-2</v>
      </c>
    </row>
    <row r="285" spans="1:27" x14ac:dyDescent="0.6">
      <c r="A285" s="56">
        <v>205</v>
      </c>
      <c r="B285" s="56" t="s">
        <v>120</v>
      </c>
      <c r="C285" s="56" t="s">
        <v>43</v>
      </c>
      <c r="D285" s="56" t="s">
        <v>199</v>
      </c>
      <c r="E285" s="56" t="s">
        <v>59</v>
      </c>
      <c r="F285" s="56" t="s">
        <v>70</v>
      </c>
      <c r="O285" s="56" t="s">
        <v>200</v>
      </c>
      <c r="Q285" s="56" t="s">
        <v>201</v>
      </c>
      <c r="R285" s="56">
        <v>3</v>
      </c>
      <c r="S285" s="56">
        <v>21</v>
      </c>
      <c r="T285" s="56" t="s">
        <v>201</v>
      </c>
      <c r="U285" s="56">
        <v>5.9132030000000002E-2</v>
      </c>
      <c r="AA285" s="56" t="b">
        <v>1</v>
      </c>
    </row>
    <row r="286" spans="1:27" x14ac:dyDescent="0.6">
      <c r="A286" s="56">
        <v>229</v>
      </c>
      <c r="B286" s="56" t="s">
        <v>120</v>
      </c>
      <c r="C286" s="56" t="s">
        <v>43</v>
      </c>
      <c r="D286" s="56" t="s">
        <v>199</v>
      </c>
      <c r="E286" s="56" t="s">
        <v>59</v>
      </c>
      <c r="F286" s="56" t="s">
        <v>70</v>
      </c>
      <c r="O286" s="56" t="s">
        <v>200</v>
      </c>
      <c r="Q286" s="56" t="s">
        <v>201</v>
      </c>
      <c r="R286" s="56">
        <v>3</v>
      </c>
      <c r="S286" s="56">
        <v>21</v>
      </c>
      <c r="T286" s="56" t="s">
        <v>201</v>
      </c>
      <c r="U286" s="56">
        <v>5.9132030000000002E-2</v>
      </c>
      <c r="AA286" s="56" t="b">
        <v>1</v>
      </c>
    </row>
    <row r="287" spans="1:27" x14ac:dyDescent="0.6">
      <c r="A287" s="56">
        <v>204</v>
      </c>
      <c r="B287" s="56" t="s">
        <v>119</v>
      </c>
      <c r="C287" s="56" t="s">
        <v>43</v>
      </c>
      <c r="D287" s="56" t="s">
        <v>199</v>
      </c>
      <c r="E287" s="56" t="s">
        <v>59</v>
      </c>
      <c r="F287" s="56">
        <v>36.262352</v>
      </c>
      <c r="O287" s="56" t="s">
        <v>200</v>
      </c>
      <c r="Q287" s="56" t="s">
        <v>201</v>
      </c>
      <c r="R287" s="56">
        <v>3</v>
      </c>
      <c r="S287" s="56">
        <v>21</v>
      </c>
      <c r="T287" s="56" t="s">
        <v>201</v>
      </c>
      <c r="U287" s="56">
        <v>5.9132030000000002E-2</v>
      </c>
    </row>
    <row r="288" spans="1:27" x14ac:dyDescent="0.6">
      <c r="A288" s="56">
        <v>228</v>
      </c>
      <c r="B288" s="56" t="s">
        <v>119</v>
      </c>
      <c r="C288" s="56" t="s">
        <v>43</v>
      </c>
      <c r="D288" s="56" t="s">
        <v>199</v>
      </c>
      <c r="E288" s="56" t="s">
        <v>59</v>
      </c>
      <c r="F288" s="56" t="s">
        <v>70</v>
      </c>
      <c r="O288" s="56" t="s">
        <v>200</v>
      </c>
      <c r="Q288" s="56" t="s">
        <v>201</v>
      </c>
      <c r="R288" s="56">
        <v>3</v>
      </c>
      <c r="S288" s="56">
        <v>21</v>
      </c>
      <c r="T288" s="56" t="s">
        <v>201</v>
      </c>
      <c r="U288" s="56">
        <v>5.9132030000000002E-2</v>
      </c>
      <c r="AA288" s="56" t="b">
        <v>1</v>
      </c>
    </row>
    <row r="289" spans="1:33" x14ac:dyDescent="0.6">
      <c r="A289" s="56">
        <v>193</v>
      </c>
      <c r="B289" s="56" t="s">
        <v>202</v>
      </c>
      <c r="C289" s="56" t="s">
        <v>43</v>
      </c>
      <c r="D289" s="56" t="s">
        <v>199</v>
      </c>
      <c r="E289" s="56" t="s">
        <v>59</v>
      </c>
      <c r="F289" s="56">
        <v>20.828194</v>
      </c>
      <c r="L289" s="56">
        <v>20.644842000000001</v>
      </c>
      <c r="M289" s="56">
        <v>20.644842000000001</v>
      </c>
      <c r="N289" s="56">
        <v>0.25929819999999998</v>
      </c>
      <c r="O289" s="56" t="s">
        <v>200</v>
      </c>
      <c r="Q289" s="56" t="s">
        <v>201</v>
      </c>
      <c r="R289" s="56">
        <v>3</v>
      </c>
      <c r="S289" s="56">
        <v>21</v>
      </c>
      <c r="T289" s="56" t="s">
        <v>201</v>
      </c>
      <c r="U289" s="56">
        <v>5.9132030000000002E-2</v>
      </c>
    </row>
    <row r="290" spans="1:33" x14ac:dyDescent="0.6">
      <c r="A290" s="56">
        <v>217</v>
      </c>
      <c r="B290" s="56" t="s">
        <v>202</v>
      </c>
      <c r="C290" s="56" t="s">
        <v>43</v>
      </c>
      <c r="D290" s="56" t="s">
        <v>199</v>
      </c>
      <c r="E290" s="56" t="s">
        <v>59</v>
      </c>
      <c r="F290" s="56">
        <v>20.461490000000001</v>
      </c>
      <c r="L290" s="56">
        <v>20.644842000000001</v>
      </c>
      <c r="M290" s="56">
        <v>20.644842000000001</v>
      </c>
      <c r="N290" s="56">
        <v>0.25929819999999998</v>
      </c>
      <c r="O290" s="56" t="s">
        <v>200</v>
      </c>
      <c r="Q290" s="56" t="s">
        <v>201</v>
      </c>
      <c r="R290" s="56">
        <v>3</v>
      </c>
      <c r="S290" s="56">
        <v>21</v>
      </c>
      <c r="T290" s="56" t="s">
        <v>201</v>
      </c>
      <c r="U290" s="56">
        <v>5.9132030000000002E-2</v>
      </c>
    </row>
    <row r="291" spans="1:33" x14ac:dyDescent="0.6">
      <c r="A291" s="56">
        <v>194</v>
      </c>
      <c r="B291" s="56" t="s">
        <v>203</v>
      </c>
      <c r="C291" s="56" t="s">
        <v>43</v>
      </c>
      <c r="D291" s="56" t="s">
        <v>199</v>
      </c>
      <c r="E291" s="56" t="s">
        <v>59</v>
      </c>
      <c r="F291" s="56">
        <v>20.699425000000002</v>
      </c>
      <c r="L291" s="56">
        <v>20.920840999999999</v>
      </c>
      <c r="M291" s="56">
        <v>20.920840999999999</v>
      </c>
      <c r="N291" s="56">
        <v>0.31313016999999999</v>
      </c>
      <c r="O291" s="56" t="s">
        <v>200</v>
      </c>
      <c r="Q291" s="56" t="s">
        <v>201</v>
      </c>
      <c r="R291" s="56">
        <v>3</v>
      </c>
      <c r="S291" s="56">
        <v>21</v>
      </c>
      <c r="T291" s="56" t="s">
        <v>201</v>
      </c>
      <c r="U291" s="56">
        <v>5.9132030000000002E-2</v>
      </c>
    </row>
    <row r="292" spans="1:33" x14ac:dyDescent="0.6">
      <c r="A292" s="56">
        <v>218</v>
      </c>
      <c r="B292" s="56" t="s">
        <v>203</v>
      </c>
      <c r="C292" s="56" t="s">
        <v>43</v>
      </c>
      <c r="D292" s="56" t="s">
        <v>199</v>
      </c>
      <c r="E292" s="56" t="s">
        <v>59</v>
      </c>
      <c r="F292" s="56">
        <v>21.142258000000002</v>
      </c>
      <c r="L292" s="56">
        <v>20.920840999999999</v>
      </c>
      <c r="M292" s="56">
        <v>20.920840999999999</v>
      </c>
      <c r="N292" s="56">
        <v>0.31313016999999999</v>
      </c>
      <c r="O292" s="56" t="s">
        <v>200</v>
      </c>
      <c r="Q292" s="56" t="s">
        <v>201</v>
      </c>
      <c r="R292" s="56">
        <v>3</v>
      </c>
      <c r="S292" s="56">
        <v>21</v>
      </c>
      <c r="T292" s="56" t="s">
        <v>201</v>
      </c>
      <c r="U292" s="56">
        <v>5.9132030000000002E-2</v>
      </c>
    </row>
    <row r="293" spans="1:33" x14ac:dyDescent="0.6">
      <c r="A293" s="56">
        <v>195</v>
      </c>
      <c r="B293" s="56" t="s">
        <v>204</v>
      </c>
      <c r="C293" s="56" t="s">
        <v>43</v>
      </c>
      <c r="D293" s="56" t="s">
        <v>199</v>
      </c>
      <c r="E293" s="56" t="s">
        <v>59</v>
      </c>
      <c r="F293" s="56">
        <v>21.3749</v>
      </c>
      <c r="L293" s="56">
        <v>21.207836</v>
      </c>
      <c r="M293" s="56">
        <v>21.207836</v>
      </c>
      <c r="N293" s="56">
        <v>0.23626512</v>
      </c>
      <c r="O293" s="56" t="s">
        <v>200</v>
      </c>
      <c r="Q293" s="56" t="s">
        <v>201</v>
      </c>
      <c r="R293" s="56">
        <v>3</v>
      </c>
      <c r="S293" s="56">
        <v>21</v>
      </c>
      <c r="T293" s="56" t="s">
        <v>201</v>
      </c>
      <c r="U293" s="56">
        <v>5.9132030000000002E-2</v>
      </c>
    </row>
    <row r="294" spans="1:33" x14ac:dyDescent="0.6">
      <c r="A294" s="56">
        <v>219</v>
      </c>
      <c r="B294" s="56" t="s">
        <v>204</v>
      </c>
      <c r="C294" s="56" t="s">
        <v>43</v>
      </c>
      <c r="D294" s="56" t="s">
        <v>199</v>
      </c>
      <c r="E294" s="56" t="s">
        <v>59</v>
      </c>
      <c r="F294" s="56">
        <v>21.040770999999999</v>
      </c>
      <c r="L294" s="56">
        <v>21.207836</v>
      </c>
      <c r="M294" s="56">
        <v>21.207836</v>
      </c>
      <c r="N294" s="56">
        <v>0.23626512</v>
      </c>
      <c r="O294" s="56" t="s">
        <v>200</v>
      </c>
      <c r="Q294" s="56" t="s">
        <v>201</v>
      </c>
      <c r="R294" s="56">
        <v>3</v>
      </c>
      <c r="S294" s="56">
        <v>21</v>
      </c>
      <c r="T294" s="56" t="s">
        <v>201</v>
      </c>
      <c r="U294" s="56">
        <v>5.9132030000000002E-2</v>
      </c>
    </row>
    <row r="295" spans="1:33" x14ac:dyDescent="0.6">
      <c r="A295" s="56">
        <v>196</v>
      </c>
      <c r="B295" s="56" t="s">
        <v>137</v>
      </c>
      <c r="C295" s="56" t="s">
        <v>43</v>
      </c>
      <c r="D295" s="56" t="s">
        <v>199</v>
      </c>
      <c r="E295" s="56" t="s">
        <v>59</v>
      </c>
      <c r="F295" s="56">
        <v>20.443677999999998</v>
      </c>
      <c r="L295" s="56">
        <v>20.282651999999999</v>
      </c>
      <c r="M295" s="56">
        <v>20.282651999999999</v>
      </c>
      <c r="N295" s="56">
        <v>0.22772514999999999</v>
      </c>
      <c r="O295" s="56" t="s">
        <v>200</v>
      </c>
      <c r="Q295" s="56" t="s">
        <v>201</v>
      </c>
      <c r="R295" s="56">
        <v>3</v>
      </c>
      <c r="S295" s="56">
        <v>21</v>
      </c>
      <c r="T295" s="56" t="s">
        <v>201</v>
      </c>
      <c r="U295" s="56">
        <v>5.9132030000000002E-2</v>
      </c>
    </row>
    <row r="296" spans="1:33" x14ac:dyDescent="0.6">
      <c r="A296" s="56">
        <v>220</v>
      </c>
      <c r="B296" s="56" t="s">
        <v>137</v>
      </c>
      <c r="C296" s="56" t="s">
        <v>43</v>
      </c>
      <c r="D296" s="56" t="s">
        <v>199</v>
      </c>
      <c r="E296" s="56" t="s">
        <v>59</v>
      </c>
      <c r="F296" s="56">
        <v>20.121625999999999</v>
      </c>
      <c r="L296" s="56">
        <v>20.282651999999999</v>
      </c>
      <c r="M296" s="56">
        <v>20.282651999999999</v>
      </c>
      <c r="N296" s="56">
        <v>0.22772514999999999</v>
      </c>
      <c r="O296" s="56" t="s">
        <v>200</v>
      </c>
      <c r="Q296" s="56" t="s">
        <v>201</v>
      </c>
      <c r="R296" s="56">
        <v>3</v>
      </c>
      <c r="S296" s="56">
        <v>21</v>
      </c>
      <c r="T296" s="56" t="s">
        <v>201</v>
      </c>
      <c r="U296" s="56">
        <v>5.9132030000000002E-2</v>
      </c>
    </row>
    <row r="297" spans="1:33" x14ac:dyDescent="0.6">
      <c r="A297" s="56">
        <v>197</v>
      </c>
      <c r="B297" s="56" t="s">
        <v>138</v>
      </c>
      <c r="C297" s="56" t="s">
        <v>43</v>
      </c>
      <c r="D297" s="56" t="s">
        <v>199</v>
      </c>
      <c r="E297" s="56" t="s">
        <v>59</v>
      </c>
      <c r="F297" s="56">
        <v>20.387015999999999</v>
      </c>
      <c r="L297" s="56">
        <v>20.323387</v>
      </c>
      <c r="M297" s="56">
        <v>20.323387</v>
      </c>
      <c r="N297" s="56">
        <v>8.9983865999999996E-2</v>
      </c>
      <c r="O297" s="56" t="s">
        <v>200</v>
      </c>
      <c r="Q297" s="56" t="s">
        <v>201</v>
      </c>
      <c r="R297" s="56">
        <v>3</v>
      </c>
      <c r="S297" s="56">
        <v>21</v>
      </c>
      <c r="T297" s="56" t="s">
        <v>201</v>
      </c>
      <c r="U297" s="56">
        <v>5.9132030000000002E-2</v>
      </c>
    </row>
    <row r="298" spans="1:33" x14ac:dyDescent="0.6">
      <c r="A298" s="56">
        <v>221</v>
      </c>
      <c r="B298" s="56" t="s">
        <v>138</v>
      </c>
      <c r="C298" s="56" t="s">
        <v>43</v>
      </c>
      <c r="D298" s="56" t="s">
        <v>199</v>
      </c>
      <c r="E298" s="56" t="s">
        <v>59</v>
      </c>
      <c r="F298" s="56">
        <v>20.25976</v>
      </c>
      <c r="L298" s="56">
        <v>20.323387</v>
      </c>
      <c r="M298" s="56">
        <v>20.323387</v>
      </c>
      <c r="N298" s="56">
        <v>8.9983865999999996E-2</v>
      </c>
      <c r="O298" s="56" t="s">
        <v>200</v>
      </c>
      <c r="Q298" s="56" t="s">
        <v>201</v>
      </c>
      <c r="R298" s="56">
        <v>3</v>
      </c>
      <c r="S298" s="56">
        <v>21</v>
      </c>
      <c r="T298" s="56" t="s">
        <v>201</v>
      </c>
      <c r="U298" s="56">
        <v>5.9132030000000002E-2</v>
      </c>
    </row>
    <row r="299" spans="1:33" x14ac:dyDescent="0.6">
      <c r="A299" s="56" t="s">
        <v>205</v>
      </c>
      <c r="C299" s="56" t="s">
        <v>206</v>
      </c>
    </row>
    <row r="300" spans="1:33" x14ac:dyDescent="0.6">
      <c r="A300" s="56" t="s">
        <v>207</v>
      </c>
    </row>
    <row r="301" spans="1:33" x14ac:dyDescent="0.6">
      <c r="A301" s="56" t="s">
        <v>136</v>
      </c>
    </row>
    <row r="304" spans="1:33" x14ac:dyDescent="0.6">
      <c r="A304" s="56" t="s">
        <v>170</v>
      </c>
      <c r="B304" s="56" t="s">
        <v>54</v>
      </c>
      <c r="C304" s="56" t="s">
        <v>134</v>
      </c>
      <c r="D304" s="56" t="s">
        <v>171</v>
      </c>
      <c r="E304" s="56" t="s">
        <v>56</v>
      </c>
      <c r="F304" s="56" t="s">
        <v>57</v>
      </c>
      <c r="G304" s="56" t="s">
        <v>172</v>
      </c>
      <c r="H304" s="56" t="s">
        <v>173</v>
      </c>
      <c r="I304" s="56" t="s">
        <v>174</v>
      </c>
      <c r="J304" s="56" t="s">
        <v>175</v>
      </c>
      <c r="K304" s="56" t="s">
        <v>176</v>
      </c>
      <c r="L304" s="56" t="s">
        <v>177</v>
      </c>
      <c r="M304" s="56" t="s">
        <v>178</v>
      </c>
      <c r="N304" s="56" t="s">
        <v>135</v>
      </c>
      <c r="O304" s="56" t="s">
        <v>179</v>
      </c>
      <c r="P304" s="56" t="s">
        <v>180</v>
      </c>
      <c r="Q304" s="56" t="s">
        <v>181</v>
      </c>
      <c r="R304" s="56" t="s">
        <v>182</v>
      </c>
      <c r="S304" s="56" t="s">
        <v>183</v>
      </c>
      <c r="T304" s="56" t="s">
        <v>184</v>
      </c>
      <c r="U304" s="56" t="s">
        <v>185</v>
      </c>
      <c r="V304" s="56" t="s">
        <v>186</v>
      </c>
      <c r="W304" s="56" t="s">
        <v>187</v>
      </c>
      <c r="X304" s="56" t="s">
        <v>188</v>
      </c>
      <c r="Y304" s="56" t="s">
        <v>189</v>
      </c>
      <c r="Z304" s="56" t="s">
        <v>190</v>
      </c>
      <c r="AA304" s="56" t="s">
        <v>191</v>
      </c>
      <c r="AB304" s="56" t="s">
        <v>192</v>
      </c>
      <c r="AC304" s="56" t="s">
        <v>193</v>
      </c>
      <c r="AD304" s="56" t="s">
        <v>194</v>
      </c>
      <c r="AE304" s="56" t="s">
        <v>195</v>
      </c>
      <c r="AF304" s="56" t="s">
        <v>196</v>
      </c>
      <c r="AG304" s="56" t="s">
        <v>197</v>
      </c>
    </row>
    <row r="305" spans="1:27" x14ac:dyDescent="0.6">
      <c r="A305" s="56">
        <v>255</v>
      </c>
      <c r="B305" s="56" t="s">
        <v>157</v>
      </c>
      <c r="C305" s="56" t="s">
        <v>209</v>
      </c>
      <c r="D305" s="56" t="s">
        <v>199</v>
      </c>
      <c r="E305" s="56" t="s">
        <v>59</v>
      </c>
      <c r="F305" s="56">
        <v>23.781527000000001</v>
      </c>
      <c r="L305" s="56">
        <v>23.344792999999999</v>
      </c>
      <c r="M305" s="56">
        <v>23.344792999999999</v>
      </c>
      <c r="N305" s="56">
        <v>0.61763405999999998</v>
      </c>
      <c r="O305" s="56" t="s">
        <v>200</v>
      </c>
      <c r="Q305" s="56" t="s">
        <v>201</v>
      </c>
      <c r="R305" s="56">
        <v>3</v>
      </c>
      <c r="S305" s="56">
        <v>21</v>
      </c>
      <c r="T305" s="56" t="s">
        <v>201</v>
      </c>
      <c r="U305" s="56">
        <v>4.0887315E-2</v>
      </c>
    </row>
    <row r="306" spans="1:27" x14ac:dyDescent="0.6">
      <c r="A306" s="56">
        <v>279</v>
      </c>
      <c r="B306" s="56" t="s">
        <v>157</v>
      </c>
      <c r="C306" s="56" t="s">
        <v>209</v>
      </c>
      <c r="D306" s="56" t="s">
        <v>199</v>
      </c>
      <c r="E306" s="56" t="s">
        <v>59</v>
      </c>
      <c r="F306" s="56">
        <v>22.908059999999999</v>
      </c>
      <c r="L306" s="56">
        <v>23.344792999999999</v>
      </c>
      <c r="M306" s="56">
        <v>23.344792999999999</v>
      </c>
      <c r="N306" s="56">
        <v>0.61763405999999998</v>
      </c>
      <c r="O306" s="56" t="s">
        <v>200</v>
      </c>
      <c r="Q306" s="56" t="s">
        <v>201</v>
      </c>
      <c r="R306" s="56">
        <v>3</v>
      </c>
      <c r="S306" s="56">
        <v>21</v>
      </c>
      <c r="T306" s="56" t="s">
        <v>201</v>
      </c>
      <c r="U306" s="56">
        <v>4.0887315E-2</v>
      </c>
    </row>
    <row r="307" spans="1:27" x14ac:dyDescent="0.6">
      <c r="A307" s="56">
        <v>258</v>
      </c>
      <c r="B307" s="56" t="s">
        <v>57</v>
      </c>
      <c r="C307" s="56" t="s">
        <v>209</v>
      </c>
      <c r="D307" s="56" t="s">
        <v>199</v>
      </c>
      <c r="E307" s="56" t="s">
        <v>59</v>
      </c>
      <c r="F307" s="56" t="s">
        <v>70</v>
      </c>
      <c r="O307" s="56" t="s">
        <v>200</v>
      </c>
      <c r="Q307" s="56" t="s">
        <v>201</v>
      </c>
      <c r="R307" s="56">
        <v>3</v>
      </c>
      <c r="S307" s="56">
        <v>21</v>
      </c>
      <c r="T307" s="56" t="s">
        <v>201</v>
      </c>
      <c r="U307" s="56">
        <v>4.0887315E-2</v>
      </c>
      <c r="AA307" s="56" t="b">
        <v>1</v>
      </c>
    </row>
    <row r="308" spans="1:27" x14ac:dyDescent="0.6">
      <c r="A308" s="56">
        <v>282</v>
      </c>
      <c r="B308" s="56" t="s">
        <v>125</v>
      </c>
      <c r="C308" s="56" t="s">
        <v>209</v>
      </c>
      <c r="D308" s="56" t="s">
        <v>199</v>
      </c>
      <c r="E308" s="56" t="s">
        <v>59</v>
      </c>
      <c r="F308" s="56">
        <v>16.023019999999999</v>
      </c>
      <c r="O308" s="56" t="s">
        <v>200</v>
      </c>
      <c r="Q308" s="56" t="s">
        <v>201</v>
      </c>
      <c r="R308" s="56">
        <v>3</v>
      </c>
      <c r="S308" s="56">
        <v>21</v>
      </c>
      <c r="T308" s="56" t="s">
        <v>201</v>
      </c>
      <c r="U308" s="56">
        <v>4.0887315E-2</v>
      </c>
      <c r="Y308" s="56" t="b">
        <v>1</v>
      </c>
    </row>
    <row r="309" spans="1:27" x14ac:dyDescent="0.6">
      <c r="A309" s="56">
        <v>207</v>
      </c>
      <c r="B309" s="56" t="s">
        <v>114</v>
      </c>
      <c r="C309" s="56" t="s">
        <v>209</v>
      </c>
      <c r="D309" s="56" t="s">
        <v>199</v>
      </c>
      <c r="E309" s="56" t="s">
        <v>59</v>
      </c>
      <c r="F309" s="56">
        <v>35.176099999999998</v>
      </c>
      <c r="L309" s="56">
        <v>34.969048000000001</v>
      </c>
      <c r="M309" s="56">
        <v>34.969048000000001</v>
      </c>
      <c r="N309" s="56">
        <v>0.29281875000000002</v>
      </c>
      <c r="O309" s="56" t="s">
        <v>200</v>
      </c>
      <c r="Q309" s="56" t="s">
        <v>201</v>
      </c>
      <c r="R309" s="56">
        <v>3</v>
      </c>
      <c r="S309" s="56">
        <v>21</v>
      </c>
      <c r="T309" s="56" t="s">
        <v>201</v>
      </c>
      <c r="U309" s="56">
        <v>4.0887315E-2</v>
      </c>
    </row>
    <row r="310" spans="1:27" x14ac:dyDescent="0.6">
      <c r="A310" s="56">
        <v>231</v>
      </c>
      <c r="B310" s="56" t="s">
        <v>114</v>
      </c>
      <c r="C310" s="56" t="s">
        <v>209</v>
      </c>
      <c r="D310" s="56" t="s">
        <v>199</v>
      </c>
      <c r="E310" s="56" t="s">
        <v>59</v>
      </c>
      <c r="F310" s="56">
        <v>34.761992999999997</v>
      </c>
      <c r="L310" s="56">
        <v>34.969048000000001</v>
      </c>
      <c r="M310" s="56">
        <v>34.969048000000001</v>
      </c>
      <c r="N310" s="56">
        <v>0.29281875000000002</v>
      </c>
      <c r="O310" s="56" t="s">
        <v>200</v>
      </c>
      <c r="Q310" s="56" t="s">
        <v>201</v>
      </c>
      <c r="R310" s="56">
        <v>3</v>
      </c>
      <c r="S310" s="56">
        <v>21</v>
      </c>
      <c r="T310" s="56" t="s">
        <v>201</v>
      </c>
      <c r="U310" s="56">
        <v>4.0887315E-2</v>
      </c>
    </row>
    <row r="311" spans="1:27" x14ac:dyDescent="0.6">
      <c r="A311" s="56">
        <v>208</v>
      </c>
      <c r="B311" s="56" t="s">
        <v>115</v>
      </c>
      <c r="C311" s="56" t="s">
        <v>209</v>
      </c>
      <c r="D311" s="56" t="s">
        <v>199</v>
      </c>
      <c r="E311" s="56" t="s">
        <v>59</v>
      </c>
      <c r="F311" s="56">
        <v>31.425125000000001</v>
      </c>
      <c r="L311" s="56">
        <v>31.320457000000001</v>
      </c>
      <c r="M311" s="56">
        <v>31.320457000000001</v>
      </c>
      <c r="N311" s="56">
        <v>0.14802243000000001</v>
      </c>
      <c r="O311" s="56" t="s">
        <v>200</v>
      </c>
      <c r="Q311" s="56" t="s">
        <v>201</v>
      </c>
      <c r="R311" s="56">
        <v>3</v>
      </c>
      <c r="S311" s="56">
        <v>21</v>
      </c>
      <c r="T311" s="56" t="s">
        <v>201</v>
      </c>
      <c r="U311" s="56">
        <v>4.0887315E-2</v>
      </c>
    </row>
    <row r="312" spans="1:27" x14ac:dyDescent="0.6">
      <c r="A312" s="56">
        <v>232</v>
      </c>
      <c r="B312" s="56" t="s">
        <v>115</v>
      </c>
      <c r="C312" s="56" t="s">
        <v>209</v>
      </c>
      <c r="D312" s="56" t="s">
        <v>199</v>
      </c>
      <c r="E312" s="56" t="s">
        <v>59</v>
      </c>
      <c r="F312" s="56">
        <v>31.215789999999998</v>
      </c>
      <c r="L312" s="56">
        <v>31.320457000000001</v>
      </c>
      <c r="M312" s="56">
        <v>31.320457000000001</v>
      </c>
      <c r="N312" s="56">
        <v>0.14802243000000001</v>
      </c>
      <c r="O312" s="56" t="s">
        <v>200</v>
      </c>
      <c r="Q312" s="56" t="s">
        <v>201</v>
      </c>
      <c r="R312" s="56">
        <v>3</v>
      </c>
      <c r="S312" s="56">
        <v>21</v>
      </c>
      <c r="T312" s="56" t="s">
        <v>201</v>
      </c>
      <c r="U312" s="56">
        <v>4.0887315E-2</v>
      </c>
    </row>
    <row r="313" spans="1:27" x14ac:dyDescent="0.6">
      <c r="A313" s="56">
        <v>209</v>
      </c>
      <c r="B313" s="56" t="s">
        <v>116</v>
      </c>
      <c r="C313" s="56" t="s">
        <v>209</v>
      </c>
      <c r="D313" s="56" t="s">
        <v>199</v>
      </c>
      <c r="E313" s="56" t="s">
        <v>59</v>
      </c>
      <c r="F313" s="56">
        <v>33.246963999999998</v>
      </c>
      <c r="L313" s="56">
        <v>32.990592999999997</v>
      </c>
      <c r="M313" s="56">
        <v>32.990592999999997</v>
      </c>
      <c r="N313" s="56">
        <v>0.36255999999999999</v>
      </c>
      <c r="O313" s="56" t="s">
        <v>200</v>
      </c>
      <c r="Q313" s="56" t="s">
        <v>201</v>
      </c>
      <c r="R313" s="56">
        <v>3</v>
      </c>
      <c r="S313" s="56">
        <v>21</v>
      </c>
      <c r="T313" s="56" t="s">
        <v>201</v>
      </c>
      <c r="U313" s="56">
        <v>4.0887315E-2</v>
      </c>
    </row>
    <row r="314" spans="1:27" x14ac:dyDescent="0.6">
      <c r="A314" s="56">
        <v>233</v>
      </c>
      <c r="B314" s="56" t="s">
        <v>116</v>
      </c>
      <c r="C314" s="56" t="s">
        <v>209</v>
      </c>
      <c r="D314" s="56" t="s">
        <v>199</v>
      </c>
      <c r="E314" s="56" t="s">
        <v>59</v>
      </c>
      <c r="F314" s="56">
        <v>32.734226</v>
      </c>
      <c r="L314" s="56">
        <v>32.990592999999997</v>
      </c>
      <c r="M314" s="56">
        <v>32.990592999999997</v>
      </c>
      <c r="N314" s="56">
        <v>0.36255999999999999</v>
      </c>
      <c r="O314" s="56" t="s">
        <v>200</v>
      </c>
      <c r="Q314" s="56" t="s">
        <v>201</v>
      </c>
      <c r="R314" s="56">
        <v>3</v>
      </c>
      <c r="S314" s="56">
        <v>21</v>
      </c>
      <c r="T314" s="56" t="s">
        <v>201</v>
      </c>
      <c r="U314" s="56">
        <v>4.0887315E-2</v>
      </c>
    </row>
    <row r="315" spans="1:27" x14ac:dyDescent="0.6">
      <c r="A315" s="56">
        <v>210</v>
      </c>
      <c r="B315" s="56" t="s">
        <v>117</v>
      </c>
      <c r="C315" s="56" t="s">
        <v>209</v>
      </c>
      <c r="D315" s="56" t="s">
        <v>199</v>
      </c>
      <c r="E315" s="56" t="s">
        <v>59</v>
      </c>
      <c r="F315" s="56">
        <v>31.059977</v>
      </c>
      <c r="L315" s="56">
        <v>31.23302</v>
      </c>
      <c r="M315" s="56">
        <v>31.23302</v>
      </c>
      <c r="N315" s="56">
        <v>0.24472146</v>
      </c>
      <c r="O315" s="56" t="s">
        <v>200</v>
      </c>
      <c r="Q315" s="56" t="s">
        <v>201</v>
      </c>
      <c r="R315" s="56">
        <v>3</v>
      </c>
      <c r="S315" s="56">
        <v>21</v>
      </c>
      <c r="T315" s="56" t="s">
        <v>201</v>
      </c>
      <c r="U315" s="56">
        <v>4.0887315E-2</v>
      </c>
    </row>
    <row r="316" spans="1:27" x14ac:dyDescent="0.6">
      <c r="A316" s="56">
        <v>234</v>
      </c>
      <c r="B316" s="56" t="s">
        <v>117</v>
      </c>
      <c r="C316" s="56" t="s">
        <v>209</v>
      </c>
      <c r="D316" s="56" t="s">
        <v>199</v>
      </c>
      <c r="E316" s="56" t="s">
        <v>59</v>
      </c>
      <c r="F316" s="56">
        <v>31.406065000000002</v>
      </c>
      <c r="L316" s="56">
        <v>31.23302</v>
      </c>
      <c r="M316" s="56">
        <v>31.23302</v>
      </c>
      <c r="N316" s="56">
        <v>0.24472146</v>
      </c>
      <c r="O316" s="56" t="s">
        <v>200</v>
      </c>
      <c r="Q316" s="56" t="s">
        <v>201</v>
      </c>
      <c r="R316" s="56">
        <v>3</v>
      </c>
      <c r="S316" s="56">
        <v>21</v>
      </c>
      <c r="T316" s="56" t="s">
        <v>201</v>
      </c>
      <c r="U316" s="56">
        <v>4.0887315E-2</v>
      </c>
    </row>
    <row r="317" spans="1:27" x14ac:dyDescent="0.6">
      <c r="A317" s="56">
        <v>211</v>
      </c>
      <c r="B317" s="56" t="s">
        <v>139</v>
      </c>
      <c r="C317" s="56" t="s">
        <v>209</v>
      </c>
      <c r="D317" s="56" t="s">
        <v>199</v>
      </c>
      <c r="E317" s="56" t="s">
        <v>59</v>
      </c>
      <c r="F317" s="56">
        <v>31.093561000000001</v>
      </c>
      <c r="L317" s="56">
        <v>30.705542000000001</v>
      </c>
      <c r="M317" s="56">
        <v>30.705542000000001</v>
      </c>
      <c r="N317" s="56">
        <v>0.54874252999999995</v>
      </c>
      <c r="O317" s="56" t="s">
        <v>200</v>
      </c>
      <c r="Q317" s="56" t="s">
        <v>201</v>
      </c>
      <c r="R317" s="56">
        <v>3</v>
      </c>
      <c r="S317" s="56">
        <v>21</v>
      </c>
      <c r="T317" s="56" t="s">
        <v>201</v>
      </c>
      <c r="U317" s="56">
        <v>4.0887315E-2</v>
      </c>
    </row>
    <row r="318" spans="1:27" x14ac:dyDescent="0.6">
      <c r="A318" s="56">
        <v>235</v>
      </c>
      <c r="B318" s="56" t="s">
        <v>139</v>
      </c>
      <c r="C318" s="56" t="s">
        <v>209</v>
      </c>
      <c r="D318" s="56" t="s">
        <v>199</v>
      </c>
      <c r="E318" s="56" t="s">
        <v>59</v>
      </c>
      <c r="F318" s="56">
        <v>30.317522</v>
      </c>
      <c r="L318" s="56">
        <v>30.705542000000001</v>
      </c>
      <c r="M318" s="56">
        <v>30.705542000000001</v>
      </c>
      <c r="N318" s="56">
        <v>0.54874252999999995</v>
      </c>
      <c r="O318" s="56" t="s">
        <v>200</v>
      </c>
      <c r="Q318" s="56" t="s">
        <v>201</v>
      </c>
      <c r="R318" s="56">
        <v>3</v>
      </c>
      <c r="S318" s="56">
        <v>21</v>
      </c>
      <c r="T318" s="56" t="s">
        <v>201</v>
      </c>
      <c r="U318" s="56">
        <v>4.0887315E-2</v>
      </c>
    </row>
    <row r="319" spans="1:27" x14ac:dyDescent="0.6">
      <c r="A319" s="56">
        <v>257</v>
      </c>
      <c r="B319" s="56" t="s">
        <v>120</v>
      </c>
      <c r="C319" s="56" t="s">
        <v>209</v>
      </c>
      <c r="D319" s="56" t="s">
        <v>199</v>
      </c>
      <c r="E319" s="56" t="s">
        <v>59</v>
      </c>
      <c r="F319" s="56" t="s">
        <v>70</v>
      </c>
      <c r="L319" s="56">
        <v>23.960854000000001</v>
      </c>
      <c r="O319" s="56" t="s">
        <v>200</v>
      </c>
      <c r="Q319" s="56" t="s">
        <v>201</v>
      </c>
      <c r="R319" s="56">
        <v>3</v>
      </c>
      <c r="S319" s="56">
        <v>21</v>
      </c>
      <c r="T319" s="56" t="s">
        <v>201</v>
      </c>
      <c r="U319" s="56">
        <v>4.0887315E-2</v>
      </c>
      <c r="AA319" s="56" t="b">
        <v>1</v>
      </c>
    </row>
    <row r="320" spans="1:27" x14ac:dyDescent="0.6">
      <c r="A320" s="56">
        <v>281</v>
      </c>
      <c r="B320" s="56" t="s">
        <v>120</v>
      </c>
      <c r="C320" s="56" t="s">
        <v>209</v>
      </c>
      <c r="D320" s="56" t="s">
        <v>199</v>
      </c>
      <c r="E320" s="56" t="s">
        <v>59</v>
      </c>
      <c r="F320" s="56" t="s">
        <v>70</v>
      </c>
      <c r="L320" s="56">
        <v>23.960854000000001</v>
      </c>
      <c r="O320" s="56" t="s">
        <v>200</v>
      </c>
      <c r="Q320" s="56" t="s">
        <v>201</v>
      </c>
      <c r="R320" s="56">
        <v>3</v>
      </c>
      <c r="S320" s="56">
        <v>21</v>
      </c>
      <c r="T320" s="56" t="s">
        <v>201</v>
      </c>
      <c r="U320" s="56">
        <v>4.0887315E-2</v>
      </c>
      <c r="AA320" s="56" t="b">
        <v>1</v>
      </c>
    </row>
    <row r="321" spans="1:27" x14ac:dyDescent="0.6">
      <c r="A321" s="56">
        <v>256</v>
      </c>
      <c r="B321" s="56" t="s">
        <v>119</v>
      </c>
      <c r="C321" s="56" t="s">
        <v>209</v>
      </c>
      <c r="D321" s="56" t="s">
        <v>199</v>
      </c>
      <c r="E321" s="56" t="s">
        <v>59</v>
      </c>
      <c r="F321" s="56" t="s">
        <v>70</v>
      </c>
      <c r="O321" s="56" t="s">
        <v>200</v>
      </c>
      <c r="Q321" s="56" t="s">
        <v>201</v>
      </c>
      <c r="R321" s="56">
        <v>3</v>
      </c>
      <c r="S321" s="56">
        <v>21</v>
      </c>
      <c r="T321" s="56" t="s">
        <v>201</v>
      </c>
      <c r="U321" s="56">
        <v>4.0887315E-2</v>
      </c>
      <c r="AA321" s="56" t="b">
        <v>1</v>
      </c>
    </row>
    <row r="322" spans="1:27" x14ac:dyDescent="0.6">
      <c r="A322" s="56">
        <v>280</v>
      </c>
      <c r="B322" s="56" t="s">
        <v>119</v>
      </c>
      <c r="C322" s="56" t="s">
        <v>209</v>
      </c>
      <c r="D322" s="56" t="s">
        <v>199</v>
      </c>
      <c r="E322" s="56" t="s">
        <v>59</v>
      </c>
      <c r="F322" s="56" t="s">
        <v>70</v>
      </c>
      <c r="O322" s="56" t="s">
        <v>200</v>
      </c>
      <c r="Q322" s="56" t="s">
        <v>201</v>
      </c>
      <c r="R322" s="56">
        <v>3</v>
      </c>
      <c r="S322" s="56">
        <v>21</v>
      </c>
      <c r="T322" s="56" t="s">
        <v>201</v>
      </c>
      <c r="U322" s="56">
        <v>4.0887315E-2</v>
      </c>
      <c r="AA322" s="56" t="b">
        <v>1</v>
      </c>
    </row>
    <row r="323" spans="1:27" x14ac:dyDescent="0.6">
      <c r="A323" s="56">
        <v>159</v>
      </c>
      <c r="B323" s="56" t="s">
        <v>202</v>
      </c>
      <c r="C323" s="56" t="s">
        <v>209</v>
      </c>
      <c r="D323" s="56" t="s">
        <v>199</v>
      </c>
      <c r="E323" s="56" t="s">
        <v>59</v>
      </c>
      <c r="F323" s="56">
        <v>30.546751</v>
      </c>
      <c r="L323" s="56">
        <v>30.671707000000001</v>
      </c>
      <c r="M323" s="56">
        <v>30.671707000000001</v>
      </c>
      <c r="N323" s="56">
        <v>0.17671600000000001</v>
      </c>
      <c r="O323" s="56" t="s">
        <v>200</v>
      </c>
      <c r="Q323" s="56" t="s">
        <v>201</v>
      </c>
      <c r="R323" s="56">
        <v>3</v>
      </c>
      <c r="S323" s="56">
        <v>21</v>
      </c>
      <c r="T323" s="56" t="s">
        <v>201</v>
      </c>
      <c r="U323" s="56">
        <v>4.0887315E-2</v>
      </c>
    </row>
    <row r="324" spans="1:27" x14ac:dyDescent="0.6">
      <c r="A324" s="56">
        <v>183</v>
      </c>
      <c r="B324" s="56" t="s">
        <v>202</v>
      </c>
      <c r="C324" s="56" t="s">
        <v>209</v>
      </c>
      <c r="D324" s="56" t="s">
        <v>199</v>
      </c>
      <c r="E324" s="56" t="s">
        <v>59</v>
      </c>
      <c r="F324" s="56">
        <v>30.796665000000001</v>
      </c>
      <c r="L324" s="56">
        <v>30.671707000000001</v>
      </c>
      <c r="M324" s="56">
        <v>30.671707000000001</v>
      </c>
      <c r="N324" s="56">
        <v>0.17671600000000001</v>
      </c>
      <c r="O324" s="56" t="s">
        <v>200</v>
      </c>
      <c r="Q324" s="56" t="s">
        <v>201</v>
      </c>
      <c r="R324" s="56">
        <v>3</v>
      </c>
      <c r="S324" s="56">
        <v>21</v>
      </c>
      <c r="T324" s="56" t="s">
        <v>201</v>
      </c>
      <c r="U324" s="56">
        <v>4.0887315E-2</v>
      </c>
    </row>
    <row r="325" spans="1:27" x14ac:dyDescent="0.6">
      <c r="A325" s="56">
        <v>160</v>
      </c>
      <c r="B325" s="56" t="s">
        <v>203</v>
      </c>
      <c r="C325" s="56" t="s">
        <v>209</v>
      </c>
      <c r="D325" s="56" t="s">
        <v>199</v>
      </c>
      <c r="E325" s="56" t="s">
        <v>59</v>
      </c>
      <c r="F325" s="56">
        <v>31.772161000000001</v>
      </c>
      <c r="L325" s="56">
        <v>31.576326000000002</v>
      </c>
      <c r="M325" s="56">
        <v>31.576326000000002</v>
      </c>
      <c r="N325" s="56">
        <v>0.27695268000000001</v>
      </c>
      <c r="O325" s="56" t="s">
        <v>200</v>
      </c>
      <c r="Q325" s="56" t="s">
        <v>201</v>
      </c>
      <c r="R325" s="56">
        <v>3</v>
      </c>
      <c r="S325" s="56">
        <v>21</v>
      </c>
      <c r="T325" s="56" t="s">
        <v>201</v>
      </c>
      <c r="U325" s="56">
        <v>4.0887315E-2</v>
      </c>
    </row>
    <row r="326" spans="1:27" x14ac:dyDescent="0.6">
      <c r="A326" s="56">
        <v>184</v>
      </c>
      <c r="B326" s="56" t="s">
        <v>203</v>
      </c>
      <c r="C326" s="56" t="s">
        <v>209</v>
      </c>
      <c r="D326" s="56" t="s">
        <v>199</v>
      </c>
      <c r="E326" s="56" t="s">
        <v>59</v>
      </c>
      <c r="F326" s="56">
        <v>31.380490999999999</v>
      </c>
      <c r="L326" s="56">
        <v>31.576326000000002</v>
      </c>
      <c r="M326" s="56">
        <v>31.576326000000002</v>
      </c>
      <c r="N326" s="56">
        <v>0.27695268000000001</v>
      </c>
      <c r="O326" s="56" t="s">
        <v>200</v>
      </c>
      <c r="Q326" s="56" t="s">
        <v>201</v>
      </c>
      <c r="R326" s="56">
        <v>3</v>
      </c>
      <c r="S326" s="56">
        <v>21</v>
      </c>
      <c r="T326" s="56" t="s">
        <v>201</v>
      </c>
      <c r="U326" s="56">
        <v>4.0887315E-2</v>
      </c>
    </row>
    <row r="327" spans="1:27" x14ac:dyDescent="0.6">
      <c r="A327" s="56">
        <v>161</v>
      </c>
      <c r="B327" s="56" t="s">
        <v>204</v>
      </c>
      <c r="C327" s="56" t="s">
        <v>209</v>
      </c>
      <c r="D327" s="56" t="s">
        <v>199</v>
      </c>
      <c r="E327" s="56" t="s">
        <v>59</v>
      </c>
      <c r="F327" s="56">
        <v>32.058909999999997</v>
      </c>
      <c r="O327" s="56" t="s">
        <v>200</v>
      </c>
      <c r="Q327" s="56" t="s">
        <v>201</v>
      </c>
      <c r="R327" s="56">
        <v>3</v>
      </c>
      <c r="S327" s="56">
        <v>21</v>
      </c>
      <c r="T327" s="56" t="s">
        <v>201</v>
      </c>
      <c r="U327" s="56">
        <v>4.0887315E-2</v>
      </c>
    </row>
    <row r="328" spans="1:27" x14ac:dyDescent="0.6">
      <c r="A328" s="56">
        <v>185</v>
      </c>
      <c r="B328" s="56" t="s">
        <v>204</v>
      </c>
      <c r="C328" s="56" t="s">
        <v>209</v>
      </c>
      <c r="D328" s="56" t="s">
        <v>199</v>
      </c>
      <c r="E328" s="56" t="s">
        <v>59</v>
      </c>
      <c r="F328" s="56" t="s">
        <v>70</v>
      </c>
      <c r="O328" s="56" t="s">
        <v>200</v>
      </c>
      <c r="Q328" s="56" t="s">
        <v>201</v>
      </c>
      <c r="R328" s="56">
        <v>3</v>
      </c>
      <c r="S328" s="56">
        <v>21</v>
      </c>
      <c r="T328" s="56" t="s">
        <v>201</v>
      </c>
      <c r="U328" s="56">
        <v>4.0887315E-2</v>
      </c>
      <c r="AA328" s="56" t="b">
        <v>1</v>
      </c>
    </row>
    <row r="329" spans="1:27" x14ac:dyDescent="0.6">
      <c r="A329" s="56">
        <v>162</v>
      </c>
      <c r="B329" s="56" t="s">
        <v>137</v>
      </c>
      <c r="C329" s="56" t="s">
        <v>209</v>
      </c>
      <c r="D329" s="56" t="s">
        <v>199</v>
      </c>
      <c r="E329" s="56" t="s">
        <v>59</v>
      </c>
      <c r="F329" s="56">
        <v>31.061836</v>
      </c>
      <c r="L329" s="56">
        <v>33.739019999999996</v>
      </c>
      <c r="O329" s="56" t="s">
        <v>200</v>
      </c>
      <c r="Q329" s="56" t="s">
        <v>201</v>
      </c>
      <c r="R329" s="56">
        <v>3</v>
      </c>
      <c r="S329" s="56">
        <v>21</v>
      </c>
      <c r="T329" s="56" t="s">
        <v>201</v>
      </c>
      <c r="U329" s="56">
        <v>4.0887315E-2</v>
      </c>
    </row>
    <row r="330" spans="1:27" x14ac:dyDescent="0.6">
      <c r="A330" s="56">
        <v>186</v>
      </c>
      <c r="B330" s="56" t="s">
        <v>137</v>
      </c>
      <c r="C330" s="56" t="s">
        <v>209</v>
      </c>
      <c r="D330" s="56" t="s">
        <v>199</v>
      </c>
      <c r="E330" s="56" t="s">
        <v>59</v>
      </c>
      <c r="F330" s="56" t="s">
        <v>70</v>
      </c>
      <c r="L330" s="56">
        <v>33.739019999999996</v>
      </c>
      <c r="O330" s="56" t="s">
        <v>200</v>
      </c>
      <c r="Q330" s="56" t="s">
        <v>201</v>
      </c>
      <c r="R330" s="56">
        <v>3</v>
      </c>
      <c r="S330" s="56">
        <v>21</v>
      </c>
      <c r="T330" s="56" t="s">
        <v>201</v>
      </c>
      <c r="U330" s="56">
        <v>4.0887315E-2</v>
      </c>
      <c r="AA330" s="56" t="b">
        <v>1</v>
      </c>
    </row>
    <row r="331" spans="1:27" x14ac:dyDescent="0.6">
      <c r="A331" s="56">
        <v>163</v>
      </c>
      <c r="B331" s="56" t="s">
        <v>138</v>
      </c>
      <c r="C331" s="56" t="s">
        <v>209</v>
      </c>
      <c r="D331" s="56" t="s">
        <v>199</v>
      </c>
      <c r="E331" s="56" t="s">
        <v>59</v>
      </c>
      <c r="F331" s="56">
        <v>31.051915999999999</v>
      </c>
      <c r="L331" s="56">
        <v>21.258790999999999</v>
      </c>
      <c r="O331" s="56" t="s">
        <v>200</v>
      </c>
      <c r="Q331" s="56" t="s">
        <v>201</v>
      </c>
      <c r="R331" s="56">
        <v>3</v>
      </c>
      <c r="S331" s="56">
        <v>21</v>
      </c>
      <c r="T331" s="56" t="s">
        <v>201</v>
      </c>
      <c r="U331" s="56">
        <v>4.0887315E-2</v>
      </c>
    </row>
    <row r="332" spans="1:27" x14ac:dyDescent="0.6">
      <c r="A332" s="56">
        <v>187</v>
      </c>
      <c r="B332" s="56" t="s">
        <v>138</v>
      </c>
      <c r="C332" s="56" t="s">
        <v>209</v>
      </c>
      <c r="D332" s="56" t="s">
        <v>199</v>
      </c>
      <c r="E332" s="56" t="s">
        <v>59</v>
      </c>
      <c r="F332" s="56" t="s">
        <v>70</v>
      </c>
      <c r="L332" s="56">
        <v>21.258790999999999</v>
      </c>
      <c r="O332" s="56" t="s">
        <v>200</v>
      </c>
      <c r="Q332" s="56" t="s">
        <v>201</v>
      </c>
      <c r="R332" s="56">
        <v>3</v>
      </c>
      <c r="S332" s="56">
        <v>21</v>
      </c>
      <c r="T332" s="56" t="s">
        <v>201</v>
      </c>
      <c r="U332" s="56">
        <v>4.0887315E-2</v>
      </c>
      <c r="AA332" s="56" t="b">
        <v>1</v>
      </c>
    </row>
    <row r="333" spans="1:27" x14ac:dyDescent="0.6">
      <c r="A333" s="56" t="s">
        <v>205</v>
      </c>
      <c r="C333" s="56" t="s">
        <v>206</v>
      </c>
    </row>
    <row r="334" spans="1:27" x14ac:dyDescent="0.6">
      <c r="A334" s="56" t="s">
        <v>207</v>
      </c>
    </row>
    <row r="335" spans="1:27" x14ac:dyDescent="0.6">
      <c r="A335" s="56" t="s">
        <v>136</v>
      </c>
    </row>
    <row r="338" spans="1:33" x14ac:dyDescent="0.6">
      <c r="A338" s="56" t="s">
        <v>170</v>
      </c>
      <c r="B338" s="56" t="s">
        <v>54</v>
      </c>
      <c r="C338" s="56" t="s">
        <v>134</v>
      </c>
      <c r="D338" s="56" t="s">
        <v>171</v>
      </c>
      <c r="E338" s="56" t="s">
        <v>56</v>
      </c>
      <c r="F338" s="56" t="s">
        <v>57</v>
      </c>
      <c r="G338" s="56" t="s">
        <v>172</v>
      </c>
      <c r="H338" s="56" t="s">
        <v>173</v>
      </c>
      <c r="I338" s="56" t="s">
        <v>174</v>
      </c>
      <c r="J338" s="56" t="s">
        <v>175</v>
      </c>
      <c r="K338" s="56" t="s">
        <v>176</v>
      </c>
      <c r="L338" s="56" t="s">
        <v>177</v>
      </c>
      <c r="M338" s="56" t="s">
        <v>178</v>
      </c>
      <c r="N338" s="56" t="s">
        <v>135</v>
      </c>
      <c r="O338" s="56" t="s">
        <v>179</v>
      </c>
      <c r="P338" s="56" t="s">
        <v>180</v>
      </c>
      <c r="Q338" s="56" t="s">
        <v>181</v>
      </c>
      <c r="R338" s="56" t="s">
        <v>182</v>
      </c>
      <c r="S338" s="56" t="s">
        <v>183</v>
      </c>
      <c r="T338" s="56" t="s">
        <v>184</v>
      </c>
      <c r="U338" s="56" t="s">
        <v>185</v>
      </c>
      <c r="V338" s="56" t="s">
        <v>186</v>
      </c>
      <c r="W338" s="56" t="s">
        <v>187</v>
      </c>
      <c r="X338" s="56" t="s">
        <v>188</v>
      </c>
      <c r="Y338" s="56" t="s">
        <v>189</v>
      </c>
      <c r="Z338" s="56" t="s">
        <v>190</v>
      </c>
      <c r="AA338" s="56" t="s">
        <v>191</v>
      </c>
      <c r="AB338" s="56" t="s">
        <v>192</v>
      </c>
      <c r="AC338" s="56" t="s">
        <v>193</v>
      </c>
      <c r="AD338" s="56" t="s">
        <v>194</v>
      </c>
      <c r="AE338" s="56" t="s">
        <v>195</v>
      </c>
      <c r="AF338" s="56" t="s">
        <v>196</v>
      </c>
      <c r="AG338" s="56" t="s">
        <v>197</v>
      </c>
    </row>
    <row r="339" spans="1:33" x14ac:dyDescent="0.6">
      <c r="A339" s="56">
        <v>59</v>
      </c>
      <c r="B339" s="56" t="s">
        <v>157</v>
      </c>
      <c r="C339" s="56" t="s">
        <v>143</v>
      </c>
      <c r="D339" s="56" t="s">
        <v>199</v>
      </c>
      <c r="E339" s="56" t="s">
        <v>59</v>
      </c>
      <c r="F339" s="56">
        <v>24.690878000000001</v>
      </c>
      <c r="O339" s="56" t="s">
        <v>200</v>
      </c>
      <c r="Q339" s="56" t="s">
        <v>201</v>
      </c>
      <c r="R339" s="56">
        <v>3</v>
      </c>
      <c r="S339" s="56">
        <v>21</v>
      </c>
      <c r="T339" s="56" t="s">
        <v>201</v>
      </c>
      <c r="U339" s="56">
        <v>0.14126219000000001</v>
      </c>
    </row>
    <row r="340" spans="1:33" x14ac:dyDescent="0.6">
      <c r="A340" s="56">
        <v>62</v>
      </c>
      <c r="B340" s="56" t="s">
        <v>57</v>
      </c>
      <c r="C340" s="56" t="s">
        <v>143</v>
      </c>
      <c r="D340" s="56" t="s">
        <v>199</v>
      </c>
      <c r="E340" s="56" t="s">
        <v>59</v>
      </c>
      <c r="F340" s="56" t="s">
        <v>70</v>
      </c>
      <c r="O340" s="56" t="s">
        <v>200</v>
      </c>
      <c r="Q340" s="56" t="s">
        <v>201</v>
      </c>
      <c r="R340" s="56">
        <v>3</v>
      </c>
      <c r="S340" s="56">
        <v>21</v>
      </c>
      <c r="T340" s="56" t="s">
        <v>201</v>
      </c>
      <c r="U340" s="56">
        <v>0.14126219000000001</v>
      </c>
      <c r="AA340" s="56" t="b">
        <v>1</v>
      </c>
    </row>
    <row r="341" spans="1:33" x14ac:dyDescent="0.6">
      <c r="A341" s="56">
        <v>86</v>
      </c>
      <c r="B341" s="56" t="s">
        <v>57</v>
      </c>
      <c r="C341" s="56" t="s">
        <v>143</v>
      </c>
      <c r="D341" s="56" t="s">
        <v>199</v>
      </c>
      <c r="E341" s="56" t="s">
        <v>59</v>
      </c>
      <c r="F341" s="56" t="s">
        <v>70</v>
      </c>
      <c r="O341" s="56" t="s">
        <v>200</v>
      </c>
      <c r="Q341" s="56" t="s">
        <v>201</v>
      </c>
      <c r="R341" s="56">
        <v>3</v>
      </c>
      <c r="S341" s="56">
        <v>21</v>
      </c>
      <c r="T341" s="56" t="s">
        <v>201</v>
      </c>
      <c r="U341" s="56">
        <v>0.14126219000000001</v>
      </c>
      <c r="AA341" s="56" t="b">
        <v>1</v>
      </c>
    </row>
    <row r="342" spans="1:33" x14ac:dyDescent="0.6">
      <c r="A342" s="56">
        <v>54</v>
      </c>
      <c r="B342" s="56" t="s">
        <v>114</v>
      </c>
      <c r="C342" s="56" t="s">
        <v>143</v>
      </c>
      <c r="D342" s="56" t="s">
        <v>199</v>
      </c>
      <c r="E342" s="56" t="s">
        <v>59</v>
      </c>
      <c r="F342" s="56">
        <v>23.121217999999999</v>
      </c>
      <c r="L342" s="56">
        <v>21.425014000000001</v>
      </c>
      <c r="M342" s="56">
        <v>21.425014000000001</v>
      </c>
      <c r="N342" s="56">
        <v>2.3987923000000002</v>
      </c>
      <c r="O342" s="56" t="s">
        <v>200</v>
      </c>
      <c r="Q342" s="56" t="s">
        <v>201</v>
      </c>
      <c r="R342" s="56">
        <v>3</v>
      </c>
      <c r="S342" s="56">
        <v>21</v>
      </c>
      <c r="T342" s="56" t="s">
        <v>201</v>
      </c>
      <c r="U342" s="56">
        <v>0.14126219000000001</v>
      </c>
    </row>
    <row r="343" spans="1:33" x14ac:dyDescent="0.6">
      <c r="A343" s="56">
        <v>79</v>
      </c>
      <c r="B343" s="56" t="s">
        <v>114</v>
      </c>
      <c r="C343" s="56" t="s">
        <v>143</v>
      </c>
      <c r="D343" s="56" t="s">
        <v>199</v>
      </c>
      <c r="E343" s="56" t="s">
        <v>59</v>
      </c>
      <c r="F343" s="56">
        <v>19.728812999999999</v>
      </c>
      <c r="L343" s="56">
        <v>21.425014000000001</v>
      </c>
      <c r="M343" s="56">
        <v>21.425014000000001</v>
      </c>
      <c r="N343" s="56">
        <v>2.3987923000000002</v>
      </c>
      <c r="O343" s="56" t="s">
        <v>200</v>
      </c>
      <c r="Q343" s="56" t="s">
        <v>201</v>
      </c>
      <c r="R343" s="56">
        <v>3</v>
      </c>
      <c r="S343" s="56">
        <v>21</v>
      </c>
      <c r="T343" s="56" t="s">
        <v>201</v>
      </c>
      <c r="U343" s="56">
        <v>0.14126219000000001</v>
      </c>
    </row>
    <row r="344" spans="1:33" x14ac:dyDescent="0.6">
      <c r="A344" s="56">
        <v>55</v>
      </c>
      <c r="B344" s="56" t="s">
        <v>115</v>
      </c>
      <c r="C344" s="56" t="s">
        <v>143</v>
      </c>
      <c r="D344" s="56" t="s">
        <v>199</v>
      </c>
      <c r="E344" s="56" t="s">
        <v>59</v>
      </c>
      <c r="F344" s="56">
        <v>20.205002</v>
      </c>
      <c r="L344" s="56">
        <v>20.19387</v>
      </c>
      <c r="M344" s="56">
        <v>20.19387</v>
      </c>
      <c r="N344" s="56">
        <v>1.5743366000000002E-2</v>
      </c>
      <c r="O344" s="56" t="s">
        <v>200</v>
      </c>
      <c r="Q344" s="56" t="s">
        <v>201</v>
      </c>
      <c r="R344" s="56">
        <v>3</v>
      </c>
      <c r="S344" s="56">
        <v>21</v>
      </c>
      <c r="T344" s="56" t="s">
        <v>201</v>
      </c>
      <c r="U344" s="56">
        <v>0.14126219000000001</v>
      </c>
    </row>
    <row r="345" spans="1:33" x14ac:dyDescent="0.6">
      <c r="A345" s="56">
        <v>80</v>
      </c>
      <c r="B345" s="56" t="s">
        <v>115</v>
      </c>
      <c r="C345" s="56" t="s">
        <v>143</v>
      </c>
      <c r="D345" s="56" t="s">
        <v>199</v>
      </c>
      <c r="E345" s="56" t="s">
        <v>59</v>
      </c>
      <c r="F345" s="56">
        <v>20.182736999999999</v>
      </c>
      <c r="L345" s="56">
        <v>20.19387</v>
      </c>
      <c r="M345" s="56">
        <v>20.19387</v>
      </c>
      <c r="N345" s="56">
        <v>1.5743366000000002E-2</v>
      </c>
      <c r="O345" s="56" t="s">
        <v>200</v>
      </c>
      <c r="Q345" s="56" t="s">
        <v>201</v>
      </c>
      <c r="R345" s="56">
        <v>3</v>
      </c>
      <c r="S345" s="56">
        <v>21</v>
      </c>
      <c r="T345" s="56" t="s">
        <v>201</v>
      </c>
      <c r="U345" s="56">
        <v>0.14126219000000001</v>
      </c>
    </row>
    <row r="346" spans="1:33" x14ac:dyDescent="0.6">
      <c r="A346" s="56">
        <v>56</v>
      </c>
      <c r="B346" s="56" t="s">
        <v>116</v>
      </c>
      <c r="C346" s="56" t="s">
        <v>143</v>
      </c>
      <c r="D346" s="56" t="s">
        <v>199</v>
      </c>
      <c r="E346" s="56" t="s">
        <v>59</v>
      </c>
      <c r="F346" s="56">
        <v>20.440415999999999</v>
      </c>
      <c r="O346" s="56" t="s">
        <v>200</v>
      </c>
      <c r="Q346" s="56" t="s">
        <v>201</v>
      </c>
      <c r="R346" s="56">
        <v>3</v>
      </c>
      <c r="S346" s="56">
        <v>21</v>
      </c>
      <c r="T346" s="56" t="s">
        <v>201</v>
      </c>
      <c r="U346" s="56">
        <v>0.14126219000000001</v>
      </c>
    </row>
    <row r="347" spans="1:33" x14ac:dyDescent="0.6">
      <c r="A347" s="56">
        <v>81</v>
      </c>
      <c r="B347" s="56" t="s">
        <v>116</v>
      </c>
      <c r="C347" s="56" t="s">
        <v>143</v>
      </c>
      <c r="D347" s="56" t="s">
        <v>199</v>
      </c>
      <c r="E347" s="56" t="s">
        <v>59</v>
      </c>
      <c r="F347" s="56" t="s">
        <v>70</v>
      </c>
      <c r="O347" s="56" t="s">
        <v>200</v>
      </c>
      <c r="Q347" s="56" t="s">
        <v>201</v>
      </c>
      <c r="R347" s="56">
        <v>3</v>
      </c>
      <c r="S347" s="56">
        <v>21</v>
      </c>
      <c r="T347" s="56" t="s">
        <v>201</v>
      </c>
      <c r="U347" s="56">
        <v>0.14126219000000001</v>
      </c>
      <c r="AA347" s="56" t="b">
        <v>1</v>
      </c>
    </row>
    <row r="348" spans="1:33" x14ac:dyDescent="0.6">
      <c r="A348" s="56">
        <v>57</v>
      </c>
      <c r="B348" s="56" t="s">
        <v>117</v>
      </c>
      <c r="C348" s="56" t="s">
        <v>143</v>
      </c>
      <c r="D348" s="56" t="s">
        <v>199</v>
      </c>
      <c r="E348" s="56" t="s">
        <v>59</v>
      </c>
      <c r="F348" s="56">
        <v>22.964759999999998</v>
      </c>
      <c r="L348" s="56">
        <v>21.789013000000001</v>
      </c>
      <c r="M348" s="56">
        <v>21.789013000000001</v>
      </c>
      <c r="N348" s="56">
        <v>1.6627586000000001</v>
      </c>
      <c r="O348" s="56" t="s">
        <v>200</v>
      </c>
      <c r="Q348" s="56" t="s">
        <v>201</v>
      </c>
      <c r="R348" s="56">
        <v>3</v>
      </c>
      <c r="S348" s="56">
        <v>21</v>
      </c>
      <c r="T348" s="56" t="s">
        <v>201</v>
      </c>
      <c r="U348" s="56">
        <v>0.14126219000000001</v>
      </c>
    </row>
    <row r="349" spans="1:33" x14ac:dyDescent="0.6">
      <c r="A349" s="56">
        <v>82</v>
      </c>
      <c r="B349" s="56" t="s">
        <v>117</v>
      </c>
      <c r="C349" s="56" t="s">
        <v>143</v>
      </c>
      <c r="D349" s="56" t="s">
        <v>199</v>
      </c>
      <c r="E349" s="56" t="s">
        <v>59</v>
      </c>
      <c r="F349" s="56">
        <v>20.613264000000001</v>
      </c>
      <c r="L349" s="56">
        <v>21.789013000000001</v>
      </c>
      <c r="M349" s="56">
        <v>21.789013000000001</v>
      </c>
      <c r="N349" s="56">
        <v>1.6627586000000001</v>
      </c>
      <c r="O349" s="56" t="s">
        <v>200</v>
      </c>
      <c r="Q349" s="56" t="s">
        <v>201</v>
      </c>
      <c r="R349" s="56">
        <v>3</v>
      </c>
      <c r="S349" s="56">
        <v>21</v>
      </c>
      <c r="T349" s="56" t="s">
        <v>201</v>
      </c>
      <c r="U349" s="56">
        <v>0.14126219000000001</v>
      </c>
    </row>
    <row r="350" spans="1:33" x14ac:dyDescent="0.6">
      <c r="A350" s="56">
        <v>58</v>
      </c>
      <c r="B350" s="56" t="s">
        <v>118</v>
      </c>
      <c r="C350" s="56" t="s">
        <v>143</v>
      </c>
      <c r="D350" s="56" t="s">
        <v>199</v>
      </c>
      <c r="E350" s="56" t="s">
        <v>59</v>
      </c>
      <c r="F350" s="56">
        <v>21.289389</v>
      </c>
      <c r="L350" s="56">
        <v>23.360975</v>
      </c>
      <c r="M350" s="56">
        <v>23.360975</v>
      </c>
      <c r="N350" s="56">
        <v>2.9296658</v>
      </c>
      <c r="O350" s="56" t="s">
        <v>200</v>
      </c>
      <c r="Q350" s="56" t="s">
        <v>201</v>
      </c>
      <c r="R350" s="56">
        <v>3</v>
      </c>
      <c r="S350" s="56">
        <v>21</v>
      </c>
      <c r="T350" s="56" t="s">
        <v>201</v>
      </c>
      <c r="U350" s="56">
        <v>0.14126219000000001</v>
      </c>
    </row>
    <row r="351" spans="1:33" x14ac:dyDescent="0.6">
      <c r="A351" s="56">
        <v>83</v>
      </c>
      <c r="B351" s="56" t="s">
        <v>118</v>
      </c>
      <c r="C351" s="56" t="s">
        <v>143</v>
      </c>
      <c r="D351" s="56" t="s">
        <v>199</v>
      </c>
      <c r="E351" s="56" t="s">
        <v>59</v>
      </c>
      <c r="F351" s="56">
        <v>25.432562000000001</v>
      </c>
      <c r="L351" s="56">
        <v>23.360975</v>
      </c>
      <c r="M351" s="56">
        <v>23.360975</v>
      </c>
      <c r="N351" s="56">
        <v>2.9296658</v>
      </c>
      <c r="O351" s="56" t="s">
        <v>200</v>
      </c>
      <c r="Q351" s="56" t="s">
        <v>201</v>
      </c>
      <c r="R351" s="56">
        <v>3</v>
      </c>
      <c r="S351" s="56">
        <v>21</v>
      </c>
      <c r="T351" s="56" t="s">
        <v>201</v>
      </c>
      <c r="U351" s="56">
        <v>0.14126219000000001</v>
      </c>
    </row>
    <row r="352" spans="1:33" x14ac:dyDescent="0.6">
      <c r="A352" s="56">
        <v>61</v>
      </c>
      <c r="B352" s="56" t="s">
        <v>120</v>
      </c>
      <c r="C352" s="56" t="s">
        <v>143</v>
      </c>
      <c r="D352" s="56" t="s">
        <v>199</v>
      </c>
      <c r="E352" s="56" t="s">
        <v>59</v>
      </c>
      <c r="F352" s="56">
        <v>37.175719999999998</v>
      </c>
      <c r="L352" s="56">
        <v>36.938164</v>
      </c>
      <c r="O352" s="56" t="s">
        <v>200</v>
      </c>
      <c r="Q352" s="56" t="s">
        <v>201</v>
      </c>
      <c r="R352" s="56">
        <v>3</v>
      </c>
      <c r="S352" s="56">
        <v>21</v>
      </c>
      <c r="T352" s="56" t="s">
        <v>201</v>
      </c>
      <c r="U352" s="56">
        <v>0.14126219000000001</v>
      </c>
    </row>
    <row r="353" spans="1:27" x14ac:dyDescent="0.6">
      <c r="A353" s="56">
        <v>85</v>
      </c>
      <c r="B353" s="56" t="s">
        <v>120</v>
      </c>
      <c r="C353" s="56" t="s">
        <v>143</v>
      </c>
      <c r="D353" s="56" t="s">
        <v>199</v>
      </c>
      <c r="E353" s="56" t="s">
        <v>59</v>
      </c>
      <c r="F353" s="56" t="s">
        <v>70</v>
      </c>
      <c r="L353" s="56">
        <v>36.938164</v>
      </c>
      <c r="O353" s="56" t="s">
        <v>200</v>
      </c>
      <c r="Q353" s="56" t="s">
        <v>201</v>
      </c>
      <c r="R353" s="56">
        <v>3</v>
      </c>
      <c r="S353" s="56">
        <v>21</v>
      </c>
      <c r="T353" s="56" t="s">
        <v>201</v>
      </c>
      <c r="U353" s="56">
        <v>0.14126219000000001</v>
      </c>
      <c r="AA353" s="56" t="b">
        <v>1</v>
      </c>
    </row>
    <row r="354" spans="1:27" x14ac:dyDescent="0.6">
      <c r="A354" s="56">
        <v>60</v>
      </c>
      <c r="B354" s="56" t="s">
        <v>119</v>
      </c>
      <c r="C354" s="56" t="s">
        <v>143</v>
      </c>
      <c r="D354" s="56" t="s">
        <v>199</v>
      </c>
      <c r="E354" s="56" t="s">
        <v>59</v>
      </c>
      <c r="F354" s="56">
        <v>38.658436000000002</v>
      </c>
      <c r="O354" s="56" t="s">
        <v>200</v>
      </c>
      <c r="Q354" s="56" t="s">
        <v>201</v>
      </c>
      <c r="R354" s="56">
        <v>3</v>
      </c>
      <c r="S354" s="56">
        <v>21</v>
      </c>
      <c r="T354" s="56" t="s">
        <v>201</v>
      </c>
      <c r="U354" s="56">
        <v>0.14126219000000001</v>
      </c>
      <c r="AA354" s="56" t="b">
        <v>1</v>
      </c>
    </row>
    <row r="355" spans="1:27" x14ac:dyDescent="0.6">
      <c r="A355" s="56">
        <v>84</v>
      </c>
      <c r="B355" s="56" t="s">
        <v>119</v>
      </c>
      <c r="C355" s="56" t="s">
        <v>143</v>
      </c>
      <c r="D355" s="56" t="s">
        <v>199</v>
      </c>
      <c r="E355" s="56" t="s">
        <v>59</v>
      </c>
      <c r="F355" s="56" t="s">
        <v>70</v>
      </c>
      <c r="O355" s="56" t="s">
        <v>200</v>
      </c>
      <c r="Q355" s="56" t="s">
        <v>201</v>
      </c>
      <c r="R355" s="56">
        <v>3</v>
      </c>
      <c r="S355" s="56">
        <v>21</v>
      </c>
      <c r="T355" s="56" t="s">
        <v>201</v>
      </c>
      <c r="U355" s="56">
        <v>0.14126219000000001</v>
      </c>
      <c r="AA355" s="56" t="b">
        <v>1</v>
      </c>
    </row>
    <row r="356" spans="1:27" x14ac:dyDescent="0.6">
      <c r="A356" s="56">
        <v>49</v>
      </c>
      <c r="B356" s="56" t="s">
        <v>202</v>
      </c>
      <c r="C356" s="56" t="s">
        <v>143</v>
      </c>
      <c r="D356" s="56" t="s">
        <v>199</v>
      </c>
      <c r="E356" s="56" t="s">
        <v>59</v>
      </c>
      <c r="F356" s="56">
        <v>20.561007</v>
      </c>
      <c r="L356" s="56">
        <v>20.599148</v>
      </c>
      <c r="M356" s="56">
        <v>20.599148</v>
      </c>
      <c r="N356" s="56">
        <v>5.3938523000000002E-2</v>
      </c>
      <c r="O356" s="56" t="s">
        <v>200</v>
      </c>
      <c r="Q356" s="56" t="s">
        <v>201</v>
      </c>
      <c r="R356" s="56">
        <v>3</v>
      </c>
      <c r="S356" s="56">
        <v>21</v>
      </c>
      <c r="T356" s="56" t="s">
        <v>201</v>
      </c>
      <c r="U356" s="56">
        <v>0.14126219000000001</v>
      </c>
    </row>
    <row r="357" spans="1:27" x14ac:dyDescent="0.6">
      <c r="A357" s="56">
        <v>73</v>
      </c>
      <c r="B357" s="56" t="s">
        <v>202</v>
      </c>
      <c r="C357" s="56" t="s">
        <v>143</v>
      </c>
      <c r="D357" s="56" t="s">
        <v>199</v>
      </c>
      <c r="E357" s="56" t="s">
        <v>59</v>
      </c>
      <c r="F357" s="56">
        <v>20.637287000000001</v>
      </c>
      <c r="L357" s="56">
        <v>20.599148</v>
      </c>
      <c r="M357" s="56">
        <v>20.599148</v>
      </c>
      <c r="N357" s="56">
        <v>5.3938523000000002E-2</v>
      </c>
      <c r="O357" s="56" t="s">
        <v>200</v>
      </c>
      <c r="Q357" s="56" t="s">
        <v>201</v>
      </c>
      <c r="R357" s="56">
        <v>3</v>
      </c>
      <c r="S357" s="56">
        <v>21</v>
      </c>
      <c r="T357" s="56" t="s">
        <v>201</v>
      </c>
      <c r="U357" s="56">
        <v>0.14126219000000001</v>
      </c>
    </row>
    <row r="358" spans="1:27" x14ac:dyDescent="0.6">
      <c r="A358" s="56">
        <v>50</v>
      </c>
      <c r="B358" s="56" t="s">
        <v>203</v>
      </c>
      <c r="C358" s="56" t="s">
        <v>143</v>
      </c>
      <c r="D358" s="56" t="s">
        <v>199</v>
      </c>
      <c r="E358" s="56" t="s">
        <v>59</v>
      </c>
      <c r="F358" s="56">
        <v>20.571743000000001</v>
      </c>
      <c r="L358" s="56">
        <v>20.462029999999999</v>
      </c>
      <c r="M358" s="56">
        <v>20.462029999999999</v>
      </c>
      <c r="N358" s="56">
        <v>0.15515704</v>
      </c>
      <c r="O358" s="56" t="s">
        <v>200</v>
      </c>
      <c r="Q358" s="56" t="s">
        <v>201</v>
      </c>
      <c r="R358" s="56">
        <v>3</v>
      </c>
      <c r="S358" s="56">
        <v>21</v>
      </c>
      <c r="T358" s="56" t="s">
        <v>201</v>
      </c>
      <c r="U358" s="56">
        <v>0.14126219000000001</v>
      </c>
    </row>
    <row r="359" spans="1:27" x14ac:dyDescent="0.6">
      <c r="A359" s="56">
        <v>74</v>
      </c>
      <c r="B359" s="56" t="s">
        <v>203</v>
      </c>
      <c r="C359" s="56" t="s">
        <v>143</v>
      </c>
      <c r="D359" s="56" t="s">
        <v>199</v>
      </c>
      <c r="E359" s="56" t="s">
        <v>59</v>
      </c>
      <c r="F359" s="56">
        <v>20.352318</v>
      </c>
      <c r="L359" s="56">
        <v>20.462029999999999</v>
      </c>
      <c r="M359" s="56">
        <v>20.462029999999999</v>
      </c>
      <c r="N359" s="56">
        <v>0.15515704</v>
      </c>
      <c r="O359" s="56" t="s">
        <v>200</v>
      </c>
      <c r="Q359" s="56" t="s">
        <v>201</v>
      </c>
      <c r="R359" s="56">
        <v>3</v>
      </c>
      <c r="S359" s="56">
        <v>21</v>
      </c>
      <c r="T359" s="56" t="s">
        <v>201</v>
      </c>
      <c r="U359" s="56">
        <v>0.14126219000000001</v>
      </c>
    </row>
    <row r="360" spans="1:27" x14ac:dyDescent="0.6">
      <c r="A360" s="56">
        <v>51</v>
      </c>
      <c r="B360" s="56" t="s">
        <v>204</v>
      </c>
      <c r="C360" s="56" t="s">
        <v>143</v>
      </c>
      <c r="D360" s="56" t="s">
        <v>199</v>
      </c>
      <c r="E360" s="56" t="s">
        <v>59</v>
      </c>
      <c r="F360" s="56">
        <v>19.730727999999999</v>
      </c>
      <c r="L360" s="56">
        <v>19.812317</v>
      </c>
      <c r="M360" s="56">
        <v>19.812317</v>
      </c>
      <c r="N360" s="56">
        <v>0.11538256</v>
      </c>
      <c r="O360" s="56" t="s">
        <v>200</v>
      </c>
      <c r="Q360" s="56" t="s">
        <v>201</v>
      </c>
      <c r="R360" s="56">
        <v>3</v>
      </c>
      <c r="S360" s="56">
        <v>21</v>
      </c>
      <c r="T360" s="56" t="s">
        <v>201</v>
      </c>
      <c r="U360" s="56">
        <v>0.14126219000000001</v>
      </c>
    </row>
    <row r="361" spans="1:27" x14ac:dyDescent="0.6">
      <c r="A361" s="56">
        <v>75</v>
      </c>
      <c r="B361" s="56" t="s">
        <v>204</v>
      </c>
      <c r="C361" s="56" t="s">
        <v>143</v>
      </c>
      <c r="D361" s="56" t="s">
        <v>199</v>
      </c>
      <c r="E361" s="56" t="s">
        <v>59</v>
      </c>
      <c r="F361" s="56">
        <v>19.893903999999999</v>
      </c>
      <c r="L361" s="56">
        <v>19.812317</v>
      </c>
      <c r="M361" s="56">
        <v>19.812317</v>
      </c>
      <c r="N361" s="56">
        <v>0.11538256</v>
      </c>
      <c r="O361" s="56" t="s">
        <v>200</v>
      </c>
      <c r="Q361" s="56" t="s">
        <v>201</v>
      </c>
      <c r="R361" s="56">
        <v>3</v>
      </c>
      <c r="S361" s="56">
        <v>21</v>
      </c>
      <c r="T361" s="56" t="s">
        <v>201</v>
      </c>
      <c r="U361" s="56">
        <v>0.14126219000000001</v>
      </c>
    </row>
    <row r="362" spans="1:27" x14ac:dyDescent="0.6">
      <c r="A362" s="56">
        <v>52</v>
      </c>
      <c r="B362" s="56" t="s">
        <v>137</v>
      </c>
      <c r="C362" s="56" t="s">
        <v>143</v>
      </c>
      <c r="D362" s="56" t="s">
        <v>199</v>
      </c>
      <c r="E362" s="56" t="s">
        <v>59</v>
      </c>
      <c r="F362" s="56">
        <v>19.937881000000001</v>
      </c>
      <c r="L362" s="56">
        <v>20.019165000000001</v>
      </c>
      <c r="M362" s="56">
        <v>20.019165000000001</v>
      </c>
      <c r="N362" s="56">
        <v>0.11495097999999999</v>
      </c>
      <c r="O362" s="56" t="s">
        <v>200</v>
      </c>
      <c r="Q362" s="56" t="s">
        <v>201</v>
      </c>
      <c r="R362" s="56">
        <v>3</v>
      </c>
      <c r="S362" s="56">
        <v>21</v>
      </c>
      <c r="T362" s="56" t="s">
        <v>201</v>
      </c>
      <c r="U362" s="56">
        <v>0.14126219000000001</v>
      </c>
    </row>
    <row r="363" spans="1:27" x14ac:dyDescent="0.6">
      <c r="A363" s="56">
        <v>76</v>
      </c>
      <c r="B363" s="56" t="s">
        <v>137</v>
      </c>
      <c r="C363" s="56" t="s">
        <v>143</v>
      </c>
      <c r="D363" s="56" t="s">
        <v>199</v>
      </c>
      <c r="E363" s="56" t="s">
        <v>59</v>
      </c>
      <c r="F363" s="56">
        <v>20.100446999999999</v>
      </c>
      <c r="L363" s="56">
        <v>20.019165000000001</v>
      </c>
      <c r="M363" s="56">
        <v>20.019165000000001</v>
      </c>
      <c r="N363" s="56">
        <v>0.11495097999999999</v>
      </c>
      <c r="O363" s="56" t="s">
        <v>200</v>
      </c>
      <c r="Q363" s="56" t="s">
        <v>201</v>
      </c>
      <c r="R363" s="56">
        <v>3</v>
      </c>
      <c r="S363" s="56">
        <v>21</v>
      </c>
      <c r="T363" s="56" t="s">
        <v>201</v>
      </c>
      <c r="U363" s="56">
        <v>0.14126219000000001</v>
      </c>
    </row>
    <row r="364" spans="1:27" x14ac:dyDescent="0.6">
      <c r="A364" s="56">
        <v>53</v>
      </c>
      <c r="B364" s="56" t="s">
        <v>138</v>
      </c>
      <c r="C364" s="56" t="s">
        <v>143</v>
      </c>
      <c r="D364" s="56" t="s">
        <v>199</v>
      </c>
      <c r="E364" s="56" t="s">
        <v>59</v>
      </c>
      <c r="F364" s="56">
        <v>19.328700999999999</v>
      </c>
      <c r="L364" s="56">
        <v>19.772354</v>
      </c>
      <c r="M364" s="56">
        <v>19.772354</v>
      </c>
      <c r="N364" s="56">
        <v>0.62742025000000001</v>
      </c>
      <c r="O364" s="56" t="s">
        <v>200</v>
      </c>
      <c r="Q364" s="56" t="s">
        <v>201</v>
      </c>
      <c r="R364" s="56">
        <v>3</v>
      </c>
      <c r="S364" s="56">
        <v>21</v>
      </c>
      <c r="T364" s="56" t="s">
        <v>201</v>
      </c>
      <c r="U364" s="56">
        <v>0.14126219000000001</v>
      </c>
    </row>
    <row r="365" spans="1:27" x14ac:dyDescent="0.6">
      <c r="A365" s="56">
        <v>77</v>
      </c>
      <c r="B365" s="56" t="s">
        <v>138</v>
      </c>
      <c r="C365" s="56" t="s">
        <v>143</v>
      </c>
      <c r="D365" s="56" t="s">
        <v>199</v>
      </c>
      <c r="E365" s="56" t="s">
        <v>59</v>
      </c>
      <c r="F365" s="56">
        <v>20.216007000000001</v>
      </c>
      <c r="L365" s="56">
        <v>19.772354</v>
      </c>
      <c r="M365" s="56">
        <v>19.772354</v>
      </c>
      <c r="N365" s="56">
        <v>0.62742025000000001</v>
      </c>
      <c r="O365" s="56" t="s">
        <v>200</v>
      </c>
      <c r="Q365" s="56" t="s">
        <v>201</v>
      </c>
      <c r="R365" s="56">
        <v>3</v>
      </c>
      <c r="S365" s="56">
        <v>21</v>
      </c>
      <c r="T365" s="56" t="s">
        <v>201</v>
      </c>
      <c r="U365" s="56">
        <v>0.14126219000000001</v>
      </c>
    </row>
    <row r="366" spans="1:27" x14ac:dyDescent="0.6">
      <c r="A366" s="56">
        <v>78</v>
      </c>
      <c r="B366" s="56" t="s">
        <v>210</v>
      </c>
      <c r="C366" s="56" t="s">
        <v>143</v>
      </c>
      <c r="D366" s="56" t="s">
        <v>199</v>
      </c>
      <c r="E366" s="56" t="s">
        <v>59</v>
      </c>
      <c r="F366" s="56">
        <v>23.292341</v>
      </c>
      <c r="O366" s="56" t="s">
        <v>200</v>
      </c>
      <c r="Q366" s="56" t="s">
        <v>201</v>
      </c>
      <c r="R366" s="56">
        <v>3</v>
      </c>
      <c r="S366" s="56">
        <v>21</v>
      </c>
      <c r="T366" s="56" t="s">
        <v>201</v>
      </c>
      <c r="U366" s="56">
        <v>0.14126219000000001</v>
      </c>
    </row>
    <row r="367" spans="1:27" x14ac:dyDescent="0.6">
      <c r="A367" s="56" t="s">
        <v>205</v>
      </c>
      <c r="C367" s="56" t="s">
        <v>206</v>
      </c>
    </row>
    <row r="368" spans="1:27" x14ac:dyDescent="0.6">
      <c r="A368" s="56" t="s">
        <v>207</v>
      </c>
    </row>
    <row r="369" spans="1:3" x14ac:dyDescent="0.6">
      <c r="A369" s="56" t="s">
        <v>136</v>
      </c>
    </row>
    <row r="373" spans="1:3" x14ac:dyDescent="0.6">
      <c r="A373" s="56" t="s">
        <v>141</v>
      </c>
      <c r="B373" s="56" t="s">
        <v>142</v>
      </c>
    </row>
    <row r="375" spans="1:3" x14ac:dyDescent="0.6">
      <c r="A375" s="56" t="s">
        <v>159</v>
      </c>
      <c r="B375" s="56" t="s">
        <v>160</v>
      </c>
      <c r="C375" s="56">
        <v>1</v>
      </c>
    </row>
    <row r="376" spans="1:3" x14ac:dyDescent="0.6">
      <c r="A376" s="56" t="s">
        <v>161</v>
      </c>
      <c r="B376" s="56" t="s">
        <v>162</v>
      </c>
    </row>
    <row r="377" spans="1:3" x14ac:dyDescent="0.6">
      <c r="A377" s="56" t="s">
        <v>163</v>
      </c>
    </row>
    <row r="378" spans="1:3" x14ac:dyDescent="0.6">
      <c r="A378" s="56" t="s">
        <v>164</v>
      </c>
      <c r="B378" s="56" t="s">
        <v>165</v>
      </c>
    </row>
    <row r="379" spans="1:3" x14ac:dyDescent="0.6">
      <c r="A379" s="56" t="s">
        <v>166</v>
      </c>
      <c r="B379" s="57">
        <v>43790.870162037034</v>
      </c>
    </row>
    <row r="380" spans="1:3" x14ac:dyDescent="0.6">
      <c r="A380" s="56" t="s">
        <v>167</v>
      </c>
    </row>
    <row r="381" spans="1:3" x14ac:dyDescent="0.6">
      <c r="A381" s="56" t="s">
        <v>168</v>
      </c>
    </row>
    <row r="383" spans="1:3" x14ac:dyDescent="0.6">
      <c r="A383" s="56" t="s">
        <v>169</v>
      </c>
    </row>
    <row r="385" spans="1:33" x14ac:dyDescent="0.6">
      <c r="A385" s="56" t="s">
        <v>170</v>
      </c>
      <c r="B385" s="56" t="s">
        <v>54</v>
      </c>
      <c r="C385" s="56" t="s">
        <v>134</v>
      </c>
      <c r="D385" s="56" t="s">
        <v>171</v>
      </c>
      <c r="E385" s="56" t="s">
        <v>56</v>
      </c>
      <c r="F385" s="56" t="s">
        <v>57</v>
      </c>
      <c r="G385" s="56" t="s">
        <v>172</v>
      </c>
      <c r="H385" s="56" t="s">
        <v>173</v>
      </c>
      <c r="I385" s="56" t="s">
        <v>174</v>
      </c>
      <c r="J385" s="56" t="s">
        <v>175</v>
      </c>
      <c r="K385" s="56" t="s">
        <v>176</v>
      </c>
      <c r="L385" s="56" t="s">
        <v>177</v>
      </c>
      <c r="M385" s="56" t="s">
        <v>178</v>
      </c>
      <c r="N385" s="56" t="s">
        <v>135</v>
      </c>
      <c r="O385" s="56" t="s">
        <v>179</v>
      </c>
      <c r="P385" s="56" t="s">
        <v>180</v>
      </c>
      <c r="Q385" s="56" t="s">
        <v>181</v>
      </c>
      <c r="R385" s="56" t="s">
        <v>182</v>
      </c>
      <c r="S385" s="56" t="s">
        <v>183</v>
      </c>
      <c r="T385" s="56" t="s">
        <v>184</v>
      </c>
      <c r="U385" s="56" t="s">
        <v>185</v>
      </c>
      <c r="V385" s="56" t="s">
        <v>186</v>
      </c>
      <c r="W385" s="56" t="s">
        <v>187</v>
      </c>
      <c r="X385" s="56" t="s">
        <v>188</v>
      </c>
      <c r="Y385" s="56" t="s">
        <v>189</v>
      </c>
      <c r="Z385" s="56" t="s">
        <v>190</v>
      </c>
      <c r="AA385" s="56" t="s">
        <v>191</v>
      </c>
      <c r="AB385" s="56" t="s">
        <v>192</v>
      </c>
      <c r="AC385" s="56" t="s">
        <v>193</v>
      </c>
      <c r="AD385" s="56" t="s">
        <v>194</v>
      </c>
      <c r="AE385" s="56" t="s">
        <v>195</v>
      </c>
      <c r="AF385" s="56" t="s">
        <v>196</v>
      </c>
      <c r="AG385" s="56" t="s">
        <v>197</v>
      </c>
    </row>
    <row r="386" spans="1:33" x14ac:dyDescent="0.6">
      <c r="A386" s="56">
        <v>241</v>
      </c>
      <c r="B386" s="56" t="s">
        <v>202</v>
      </c>
      <c r="C386" s="56" t="s">
        <v>198</v>
      </c>
      <c r="D386" s="56" t="s">
        <v>199</v>
      </c>
      <c r="E386" s="56" t="s">
        <v>59</v>
      </c>
      <c r="F386" s="56" t="s">
        <v>70</v>
      </c>
      <c r="O386" s="56" t="s">
        <v>200</v>
      </c>
      <c r="Q386" s="56" t="s">
        <v>201</v>
      </c>
      <c r="R386" s="56">
        <v>3</v>
      </c>
      <c r="S386" s="56">
        <v>23</v>
      </c>
      <c r="T386" s="56" t="s">
        <v>201</v>
      </c>
      <c r="U386" s="56">
        <v>8.6135164E-2</v>
      </c>
      <c r="AA386" s="56" t="b">
        <v>1</v>
      </c>
    </row>
    <row r="387" spans="1:33" x14ac:dyDescent="0.6">
      <c r="A387" s="56">
        <v>242</v>
      </c>
      <c r="B387" s="56" t="s">
        <v>203</v>
      </c>
      <c r="C387" s="56" t="s">
        <v>198</v>
      </c>
      <c r="D387" s="56" t="s">
        <v>199</v>
      </c>
      <c r="E387" s="56" t="s">
        <v>59</v>
      </c>
      <c r="F387" s="56">
        <v>20.1127</v>
      </c>
      <c r="L387" s="56">
        <v>20.17277</v>
      </c>
      <c r="M387" s="56">
        <v>20.17277</v>
      </c>
      <c r="N387" s="56">
        <v>8.4951860000000004E-2</v>
      </c>
      <c r="O387" s="56" t="s">
        <v>200</v>
      </c>
      <c r="Q387" s="56" t="s">
        <v>201</v>
      </c>
      <c r="R387" s="56">
        <v>3</v>
      </c>
      <c r="S387" s="56">
        <v>23</v>
      </c>
      <c r="T387" s="56" t="s">
        <v>201</v>
      </c>
      <c r="U387" s="56">
        <v>8.6135164E-2</v>
      </c>
    </row>
    <row r="388" spans="1:33" x14ac:dyDescent="0.6">
      <c r="A388" s="56">
        <v>243</v>
      </c>
      <c r="B388" s="56" t="s">
        <v>204</v>
      </c>
      <c r="C388" s="56" t="s">
        <v>198</v>
      </c>
      <c r="D388" s="56" t="s">
        <v>199</v>
      </c>
      <c r="E388" s="56" t="s">
        <v>59</v>
      </c>
      <c r="F388" s="56">
        <v>19.62426</v>
      </c>
      <c r="L388" s="56">
        <v>19.695212999999999</v>
      </c>
      <c r="M388" s="56">
        <v>19.695212999999999</v>
      </c>
      <c r="N388" s="56">
        <v>0.10034322</v>
      </c>
      <c r="O388" s="56" t="s">
        <v>200</v>
      </c>
      <c r="Q388" s="56" t="s">
        <v>201</v>
      </c>
      <c r="R388" s="56">
        <v>3</v>
      </c>
      <c r="S388" s="56">
        <v>23</v>
      </c>
      <c r="T388" s="56" t="s">
        <v>201</v>
      </c>
      <c r="U388" s="56">
        <v>8.6135164E-2</v>
      </c>
    </row>
    <row r="389" spans="1:33" x14ac:dyDescent="0.6">
      <c r="A389" s="56">
        <v>244</v>
      </c>
      <c r="B389" s="56" t="s">
        <v>137</v>
      </c>
      <c r="C389" s="56" t="s">
        <v>198</v>
      </c>
      <c r="D389" s="56" t="s">
        <v>199</v>
      </c>
      <c r="E389" s="56" t="s">
        <v>59</v>
      </c>
      <c r="F389" s="56" t="s">
        <v>70</v>
      </c>
      <c r="L389" s="56">
        <v>27.667719000000002</v>
      </c>
      <c r="O389" s="56" t="s">
        <v>200</v>
      </c>
      <c r="Q389" s="56" t="s">
        <v>201</v>
      </c>
      <c r="R389" s="56">
        <v>3</v>
      </c>
      <c r="S389" s="56">
        <v>23</v>
      </c>
      <c r="T389" s="56" t="s">
        <v>201</v>
      </c>
      <c r="U389" s="56">
        <v>8.6135164E-2</v>
      </c>
      <c r="AA389" s="56" t="b">
        <v>1</v>
      </c>
    </row>
    <row r="390" spans="1:33" x14ac:dyDescent="0.6">
      <c r="A390" s="56">
        <v>245</v>
      </c>
      <c r="B390" s="56" t="s">
        <v>138</v>
      </c>
      <c r="C390" s="56" t="s">
        <v>198</v>
      </c>
      <c r="D390" s="56" t="s">
        <v>199</v>
      </c>
      <c r="E390" s="56" t="s">
        <v>59</v>
      </c>
      <c r="F390" s="56">
        <v>19.144221999999999</v>
      </c>
      <c r="L390" s="56">
        <v>19.275241999999999</v>
      </c>
      <c r="M390" s="56">
        <v>19.275241999999999</v>
      </c>
      <c r="N390" s="56">
        <v>0.18528834</v>
      </c>
      <c r="O390" s="56" t="s">
        <v>200</v>
      </c>
      <c r="Q390" s="56" t="s">
        <v>201</v>
      </c>
      <c r="R390" s="56">
        <v>3</v>
      </c>
      <c r="S390" s="56">
        <v>23</v>
      </c>
      <c r="T390" s="56" t="s">
        <v>201</v>
      </c>
      <c r="U390" s="56">
        <v>8.6135164E-2</v>
      </c>
    </row>
    <row r="391" spans="1:33" x14ac:dyDescent="0.6">
      <c r="A391" s="56">
        <v>246</v>
      </c>
      <c r="B391" s="56" t="s">
        <v>114</v>
      </c>
      <c r="C391" s="56" t="s">
        <v>198</v>
      </c>
      <c r="D391" s="56" t="s">
        <v>199</v>
      </c>
      <c r="E391" s="56" t="s">
        <v>59</v>
      </c>
      <c r="F391" s="56">
        <v>21.083255999999999</v>
      </c>
      <c r="L391" s="56">
        <v>20.931152000000001</v>
      </c>
      <c r="M391" s="56">
        <v>20.931152000000001</v>
      </c>
      <c r="N391" s="56">
        <v>0.21510538000000001</v>
      </c>
      <c r="O391" s="56" t="s">
        <v>200</v>
      </c>
      <c r="Q391" s="56" t="s">
        <v>201</v>
      </c>
      <c r="R391" s="56">
        <v>3</v>
      </c>
      <c r="S391" s="56">
        <v>23</v>
      </c>
      <c r="T391" s="56" t="s">
        <v>201</v>
      </c>
      <c r="U391" s="56">
        <v>8.6135164E-2</v>
      </c>
    </row>
    <row r="392" spans="1:33" x14ac:dyDescent="0.6">
      <c r="A392" s="56">
        <v>247</v>
      </c>
      <c r="B392" s="56" t="s">
        <v>115</v>
      </c>
      <c r="C392" s="56" t="s">
        <v>198</v>
      </c>
      <c r="D392" s="56" t="s">
        <v>199</v>
      </c>
      <c r="E392" s="56" t="s">
        <v>59</v>
      </c>
      <c r="F392" s="56">
        <v>19.64141</v>
      </c>
      <c r="L392" s="56">
        <v>19.638697000000001</v>
      </c>
      <c r="M392" s="56">
        <v>19.638697000000001</v>
      </c>
      <c r="N392" s="56">
        <v>3.8383978000000002E-3</v>
      </c>
      <c r="O392" s="56" t="s">
        <v>200</v>
      </c>
      <c r="Q392" s="56" t="s">
        <v>201</v>
      </c>
      <c r="R392" s="56">
        <v>3</v>
      </c>
      <c r="S392" s="56">
        <v>23</v>
      </c>
      <c r="T392" s="56" t="s">
        <v>201</v>
      </c>
      <c r="U392" s="56">
        <v>8.6135164E-2</v>
      </c>
    </row>
    <row r="393" spans="1:33" x14ac:dyDescent="0.6">
      <c r="A393" s="56">
        <v>248</v>
      </c>
      <c r="B393" s="56" t="s">
        <v>116</v>
      </c>
      <c r="C393" s="56" t="s">
        <v>198</v>
      </c>
      <c r="D393" s="56" t="s">
        <v>199</v>
      </c>
      <c r="E393" s="56" t="s">
        <v>59</v>
      </c>
      <c r="F393" s="56">
        <v>19.459161999999999</v>
      </c>
      <c r="L393" s="56">
        <v>19.466303</v>
      </c>
      <c r="M393" s="56">
        <v>19.466303</v>
      </c>
      <c r="N393" s="56">
        <v>1.0099059000000001E-2</v>
      </c>
      <c r="O393" s="56" t="s">
        <v>200</v>
      </c>
      <c r="Q393" s="56" t="s">
        <v>201</v>
      </c>
      <c r="R393" s="56">
        <v>3</v>
      </c>
      <c r="S393" s="56">
        <v>23</v>
      </c>
      <c r="T393" s="56" t="s">
        <v>201</v>
      </c>
      <c r="U393" s="56">
        <v>8.6135164E-2</v>
      </c>
    </row>
    <row r="394" spans="1:33" x14ac:dyDescent="0.6">
      <c r="A394" s="56">
        <v>249</v>
      </c>
      <c r="B394" s="56" t="s">
        <v>117</v>
      </c>
      <c r="C394" s="56" t="s">
        <v>198</v>
      </c>
      <c r="D394" s="56" t="s">
        <v>199</v>
      </c>
      <c r="E394" s="56" t="s">
        <v>59</v>
      </c>
      <c r="F394" s="56" t="s">
        <v>70</v>
      </c>
      <c r="L394" s="56">
        <v>27.018136999999999</v>
      </c>
      <c r="O394" s="56" t="s">
        <v>200</v>
      </c>
      <c r="Q394" s="56" t="s">
        <v>201</v>
      </c>
      <c r="R394" s="56">
        <v>3</v>
      </c>
      <c r="S394" s="56">
        <v>23</v>
      </c>
      <c r="T394" s="56" t="s">
        <v>201</v>
      </c>
      <c r="U394" s="56">
        <v>8.6135164E-2</v>
      </c>
      <c r="AA394" s="56" t="b">
        <v>1</v>
      </c>
    </row>
    <row r="395" spans="1:33" x14ac:dyDescent="0.6">
      <c r="A395" s="56">
        <v>250</v>
      </c>
      <c r="B395" s="56" t="s">
        <v>118</v>
      </c>
      <c r="C395" s="56" t="s">
        <v>198</v>
      </c>
      <c r="D395" s="56" t="s">
        <v>199</v>
      </c>
      <c r="E395" s="56" t="s">
        <v>59</v>
      </c>
      <c r="F395" s="56">
        <v>20.406130000000001</v>
      </c>
      <c r="O395" s="56" t="s">
        <v>200</v>
      </c>
      <c r="Q395" s="56" t="s">
        <v>201</v>
      </c>
      <c r="R395" s="56">
        <v>3</v>
      </c>
      <c r="S395" s="56">
        <v>23</v>
      </c>
      <c r="T395" s="56" t="s">
        <v>201</v>
      </c>
      <c r="U395" s="56">
        <v>8.6135164E-2</v>
      </c>
    </row>
    <row r="396" spans="1:33" x14ac:dyDescent="0.6">
      <c r="A396" s="56">
        <v>251</v>
      </c>
      <c r="B396" s="56" t="s">
        <v>157</v>
      </c>
      <c r="C396" s="56" t="s">
        <v>198</v>
      </c>
      <c r="D396" s="56" t="s">
        <v>199</v>
      </c>
      <c r="E396" s="56" t="s">
        <v>59</v>
      </c>
      <c r="F396" s="56">
        <v>28.180302000000001</v>
      </c>
      <c r="L396" s="56">
        <v>28.270035</v>
      </c>
      <c r="M396" s="56">
        <v>28.270035</v>
      </c>
      <c r="N396" s="56">
        <v>0.12690045</v>
      </c>
      <c r="O396" s="56" t="s">
        <v>200</v>
      </c>
      <c r="Q396" s="56" t="s">
        <v>201</v>
      </c>
      <c r="R396" s="56">
        <v>3</v>
      </c>
      <c r="S396" s="56">
        <v>23</v>
      </c>
      <c r="T396" s="56" t="s">
        <v>201</v>
      </c>
      <c r="U396" s="56">
        <v>8.6135164E-2</v>
      </c>
    </row>
    <row r="397" spans="1:33" x14ac:dyDescent="0.6">
      <c r="A397" s="56">
        <v>252</v>
      </c>
      <c r="B397" s="56" t="s">
        <v>119</v>
      </c>
      <c r="C397" s="56" t="s">
        <v>198</v>
      </c>
      <c r="D397" s="56" t="s">
        <v>199</v>
      </c>
      <c r="E397" s="56" t="s">
        <v>59</v>
      </c>
      <c r="F397" s="56" t="s">
        <v>70</v>
      </c>
      <c r="O397" s="56" t="s">
        <v>200</v>
      </c>
      <c r="Q397" s="56" t="s">
        <v>201</v>
      </c>
      <c r="R397" s="56">
        <v>3</v>
      </c>
      <c r="S397" s="56">
        <v>23</v>
      </c>
      <c r="T397" s="56" t="s">
        <v>201</v>
      </c>
      <c r="U397" s="56">
        <v>8.6135164E-2</v>
      </c>
      <c r="AA397" s="56" t="b">
        <v>1</v>
      </c>
    </row>
    <row r="398" spans="1:33" x14ac:dyDescent="0.6">
      <c r="A398" s="56">
        <v>253</v>
      </c>
      <c r="B398" s="56" t="s">
        <v>120</v>
      </c>
      <c r="C398" s="56" t="s">
        <v>198</v>
      </c>
      <c r="D398" s="56" t="s">
        <v>199</v>
      </c>
      <c r="E398" s="56" t="s">
        <v>59</v>
      </c>
      <c r="F398" s="56">
        <v>27.081569999999999</v>
      </c>
      <c r="O398" s="56" t="s">
        <v>200</v>
      </c>
      <c r="Q398" s="56" t="s">
        <v>201</v>
      </c>
      <c r="R398" s="56">
        <v>3</v>
      </c>
      <c r="S398" s="56">
        <v>23</v>
      </c>
      <c r="T398" s="56" t="s">
        <v>201</v>
      </c>
      <c r="U398" s="56">
        <v>8.6135164E-2</v>
      </c>
    </row>
    <row r="399" spans="1:33" x14ac:dyDescent="0.6">
      <c r="A399" s="56">
        <v>254</v>
      </c>
      <c r="B399" s="56" t="s">
        <v>57</v>
      </c>
      <c r="C399" s="56" t="s">
        <v>198</v>
      </c>
      <c r="D399" s="56" t="s">
        <v>199</v>
      </c>
      <c r="E399" s="56" t="s">
        <v>59</v>
      </c>
      <c r="F399" s="56" t="s">
        <v>70</v>
      </c>
      <c r="O399" s="56" t="s">
        <v>200</v>
      </c>
      <c r="Q399" s="56" t="s">
        <v>201</v>
      </c>
      <c r="R399" s="56">
        <v>3</v>
      </c>
      <c r="S399" s="56">
        <v>23</v>
      </c>
      <c r="T399" s="56" t="s">
        <v>201</v>
      </c>
      <c r="U399" s="56">
        <v>8.6135164E-2</v>
      </c>
      <c r="AA399" s="56" t="b">
        <v>1</v>
      </c>
    </row>
    <row r="400" spans="1:33" x14ac:dyDescent="0.6">
      <c r="A400" s="56">
        <v>265</v>
      </c>
      <c r="B400" s="56" t="s">
        <v>202</v>
      </c>
      <c r="C400" s="56" t="s">
        <v>198</v>
      </c>
      <c r="D400" s="56" t="s">
        <v>199</v>
      </c>
      <c r="E400" s="56" t="s">
        <v>59</v>
      </c>
      <c r="F400" s="56">
        <v>19.990901999999998</v>
      </c>
      <c r="O400" s="56" t="s">
        <v>200</v>
      </c>
      <c r="Q400" s="56" t="s">
        <v>201</v>
      </c>
      <c r="R400" s="56">
        <v>3</v>
      </c>
      <c r="S400" s="56">
        <v>23</v>
      </c>
      <c r="T400" s="56" t="s">
        <v>201</v>
      </c>
      <c r="U400" s="56">
        <v>8.6135164E-2</v>
      </c>
    </row>
    <row r="401" spans="1:27" x14ac:dyDescent="0.6">
      <c r="A401" s="56">
        <v>266</v>
      </c>
      <c r="B401" s="56" t="s">
        <v>203</v>
      </c>
      <c r="C401" s="56" t="s">
        <v>198</v>
      </c>
      <c r="D401" s="56" t="s">
        <v>199</v>
      </c>
      <c r="E401" s="56" t="s">
        <v>59</v>
      </c>
      <c r="F401" s="56">
        <v>20.232839999999999</v>
      </c>
      <c r="L401" s="56">
        <v>20.17277</v>
      </c>
      <c r="M401" s="56">
        <v>20.17277</v>
      </c>
      <c r="N401" s="56">
        <v>8.4951860000000004E-2</v>
      </c>
      <c r="O401" s="56" t="s">
        <v>200</v>
      </c>
      <c r="Q401" s="56" t="s">
        <v>201</v>
      </c>
      <c r="R401" s="56">
        <v>3</v>
      </c>
      <c r="S401" s="56">
        <v>23</v>
      </c>
      <c r="T401" s="56" t="s">
        <v>201</v>
      </c>
      <c r="U401" s="56">
        <v>8.6135164E-2</v>
      </c>
    </row>
    <row r="402" spans="1:27" x14ac:dyDescent="0.6">
      <c r="A402" s="56">
        <v>267</v>
      </c>
      <c r="B402" s="56" t="s">
        <v>204</v>
      </c>
      <c r="C402" s="56" t="s">
        <v>198</v>
      </c>
      <c r="D402" s="56" t="s">
        <v>199</v>
      </c>
      <c r="E402" s="56" t="s">
        <v>59</v>
      </c>
      <c r="F402" s="56">
        <v>19.766166999999999</v>
      </c>
      <c r="L402" s="56">
        <v>19.695212999999999</v>
      </c>
      <c r="M402" s="56">
        <v>19.695212999999999</v>
      </c>
      <c r="N402" s="56">
        <v>0.10034322</v>
      </c>
      <c r="O402" s="56" t="s">
        <v>200</v>
      </c>
      <c r="Q402" s="56" t="s">
        <v>201</v>
      </c>
      <c r="R402" s="56">
        <v>3</v>
      </c>
      <c r="S402" s="56">
        <v>23</v>
      </c>
      <c r="T402" s="56" t="s">
        <v>201</v>
      </c>
      <c r="U402" s="56">
        <v>8.6135164E-2</v>
      </c>
    </row>
    <row r="403" spans="1:27" x14ac:dyDescent="0.6">
      <c r="A403" s="56">
        <v>268</v>
      </c>
      <c r="B403" s="56" t="s">
        <v>137</v>
      </c>
      <c r="C403" s="56" t="s">
        <v>198</v>
      </c>
      <c r="D403" s="56" t="s">
        <v>199</v>
      </c>
      <c r="E403" s="56" t="s">
        <v>59</v>
      </c>
      <c r="F403" s="56">
        <v>19.540330000000001</v>
      </c>
      <c r="L403" s="56">
        <v>27.667719000000002</v>
      </c>
      <c r="O403" s="56" t="s">
        <v>200</v>
      </c>
      <c r="Q403" s="56" t="s">
        <v>201</v>
      </c>
      <c r="R403" s="56">
        <v>3</v>
      </c>
      <c r="S403" s="56">
        <v>23</v>
      </c>
      <c r="T403" s="56" t="s">
        <v>201</v>
      </c>
      <c r="U403" s="56">
        <v>8.6135164E-2</v>
      </c>
    </row>
    <row r="404" spans="1:27" x14ac:dyDescent="0.6">
      <c r="A404" s="56">
        <v>269</v>
      </c>
      <c r="B404" s="56" t="s">
        <v>138</v>
      </c>
      <c r="C404" s="56" t="s">
        <v>198</v>
      </c>
      <c r="D404" s="56" t="s">
        <v>199</v>
      </c>
      <c r="E404" s="56" t="s">
        <v>59</v>
      </c>
      <c r="F404" s="56">
        <v>19.40626</v>
      </c>
      <c r="L404" s="56">
        <v>19.275241999999999</v>
      </c>
      <c r="M404" s="56">
        <v>19.275241999999999</v>
      </c>
      <c r="N404" s="56">
        <v>0.18528834</v>
      </c>
      <c r="O404" s="56" t="s">
        <v>200</v>
      </c>
      <c r="Q404" s="56" t="s">
        <v>201</v>
      </c>
      <c r="R404" s="56">
        <v>3</v>
      </c>
      <c r="S404" s="56">
        <v>23</v>
      </c>
      <c r="T404" s="56" t="s">
        <v>201</v>
      </c>
      <c r="U404" s="56">
        <v>8.6135164E-2</v>
      </c>
    </row>
    <row r="405" spans="1:27" x14ac:dyDescent="0.6">
      <c r="A405" s="56">
        <v>270</v>
      </c>
      <c r="B405" s="56" t="s">
        <v>114</v>
      </c>
      <c r="C405" s="56" t="s">
        <v>198</v>
      </c>
      <c r="D405" s="56" t="s">
        <v>199</v>
      </c>
      <c r="E405" s="56" t="s">
        <v>59</v>
      </c>
      <c r="F405" s="56">
        <v>20.779050000000002</v>
      </c>
      <c r="L405" s="56">
        <v>20.931152000000001</v>
      </c>
      <c r="M405" s="56">
        <v>20.931152000000001</v>
      </c>
      <c r="N405" s="56">
        <v>0.21510538000000001</v>
      </c>
      <c r="O405" s="56" t="s">
        <v>200</v>
      </c>
      <c r="Q405" s="56" t="s">
        <v>201</v>
      </c>
      <c r="R405" s="56">
        <v>3</v>
      </c>
      <c r="S405" s="56">
        <v>23</v>
      </c>
      <c r="T405" s="56" t="s">
        <v>201</v>
      </c>
      <c r="U405" s="56">
        <v>8.6135164E-2</v>
      </c>
    </row>
    <row r="406" spans="1:27" x14ac:dyDescent="0.6">
      <c r="A406" s="56">
        <v>271</v>
      </c>
      <c r="B406" s="56" t="s">
        <v>115</v>
      </c>
      <c r="C406" s="56" t="s">
        <v>198</v>
      </c>
      <c r="D406" s="56" t="s">
        <v>199</v>
      </c>
      <c r="E406" s="56" t="s">
        <v>59</v>
      </c>
      <c r="F406" s="56">
        <v>19.635983</v>
      </c>
      <c r="L406" s="56">
        <v>19.638697000000001</v>
      </c>
      <c r="M406" s="56">
        <v>19.638697000000001</v>
      </c>
      <c r="N406" s="56">
        <v>3.8383978000000002E-3</v>
      </c>
      <c r="O406" s="56" t="s">
        <v>200</v>
      </c>
      <c r="Q406" s="56" t="s">
        <v>201</v>
      </c>
      <c r="R406" s="56">
        <v>3</v>
      </c>
      <c r="S406" s="56">
        <v>23</v>
      </c>
      <c r="T406" s="56" t="s">
        <v>201</v>
      </c>
      <c r="U406" s="56">
        <v>8.6135164E-2</v>
      </c>
    </row>
    <row r="407" spans="1:27" x14ac:dyDescent="0.6">
      <c r="A407" s="56">
        <v>272</v>
      </c>
      <c r="B407" s="56" t="s">
        <v>116</v>
      </c>
      <c r="C407" s="56" t="s">
        <v>198</v>
      </c>
      <c r="D407" s="56" t="s">
        <v>199</v>
      </c>
      <c r="E407" s="56" t="s">
        <v>59</v>
      </c>
      <c r="F407" s="56">
        <v>19.473444000000001</v>
      </c>
      <c r="L407" s="56">
        <v>19.466303</v>
      </c>
      <c r="M407" s="56">
        <v>19.466303</v>
      </c>
      <c r="N407" s="56">
        <v>1.0099059000000001E-2</v>
      </c>
      <c r="O407" s="56" t="s">
        <v>200</v>
      </c>
      <c r="Q407" s="56" t="s">
        <v>201</v>
      </c>
      <c r="R407" s="56">
        <v>3</v>
      </c>
      <c r="S407" s="56">
        <v>23</v>
      </c>
      <c r="T407" s="56" t="s">
        <v>201</v>
      </c>
      <c r="U407" s="56">
        <v>8.6135164E-2</v>
      </c>
    </row>
    <row r="408" spans="1:27" x14ac:dyDescent="0.6">
      <c r="A408" s="56">
        <v>273</v>
      </c>
      <c r="B408" s="56" t="s">
        <v>117</v>
      </c>
      <c r="C408" s="56" t="s">
        <v>198</v>
      </c>
      <c r="D408" s="56" t="s">
        <v>199</v>
      </c>
      <c r="E408" s="56" t="s">
        <v>59</v>
      </c>
      <c r="F408" s="56">
        <v>20.923418000000002</v>
      </c>
      <c r="L408" s="56">
        <v>27.018136999999999</v>
      </c>
      <c r="O408" s="56" t="s">
        <v>200</v>
      </c>
      <c r="Q408" s="56" t="s">
        <v>201</v>
      </c>
      <c r="R408" s="56">
        <v>3</v>
      </c>
      <c r="S408" s="56">
        <v>23</v>
      </c>
      <c r="T408" s="56" t="s">
        <v>201</v>
      </c>
      <c r="U408" s="56">
        <v>8.6135164E-2</v>
      </c>
    </row>
    <row r="409" spans="1:27" x14ac:dyDescent="0.6">
      <c r="A409" s="56">
        <v>274</v>
      </c>
      <c r="B409" s="56" t="s">
        <v>139</v>
      </c>
      <c r="C409" s="56" t="s">
        <v>198</v>
      </c>
      <c r="D409" s="56" t="s">
        <v>199</v>
      </c>
      <c r="E409" s="56" t="s">
        <v>59</v>
      </c>
      <c r="F409" s="56">
        <v>20.404596000000002</v>
      </c>
      <c r="O409" s="56" t="s">
        <v>200</v>
      </c>
      <c r="Q409" s="56" t="s">
        <v>201</v>
      </c>
      <c r="R409" s="56">
        <v>3</v>
      </c>
      <c r="S409" s="56">
        <v>23</v>
      </c>
      <c r="T409" s="56" t="s">
        <v>201</v>
      </c>
      <c r="U409" s="56">
        <v>8.6135164E-2</v>
      </c>
    </row>
    <row r="410" spans="1:27" x14ac:dyDescent="0.6">
      <c r="A410" s="56">
        <v>275</v>
      </c>
      <c r="B410" s="56" t="s">
        <v>157</v>
      </c>
      <c r="C410" s="56" t="s">
        <v>198</v>
      </c>
      <c r="D410" s="56" t="s">
        <v>199</v>
      </c>
      <c r="E410" s="56" t="s">
        <v>59</v>
      </c>
      <c r="F410" s="56">
        <v>28.359766</v>
      </c>
      <c r="L410" s="56">
        <v>28.270035</v>
      </c>
      <c r="M410" s="56">
        <v>28.270035</v>
      </c>
      <c r="N410" s="56">
        <v>0.12690045</v>
      </c>
      <c r="O410" s="56" t="s">
        <v>200</v>
      </c>
      <c r="Q410" s="56" t="s">
        <v>201</v>
      </c>
      <c r="R410" s="56">
        <v>3</v>
      </c>
      <c r="S410" s="56">
        <v>23</v>
      </c>
      <c r="T410" s="56" t="s">
        <v>201</v>
      </c>
      <c r="U410" s="56">
        <v>8.6135164E-2</v>
      </c>
    </row>
    <row r="411" spans="1:27" x14ac:dyDescent="0.6">
      <c r="A411" s="56">
        <v>276</v>
      </c>
      <c r="B411" s="56" t="s">
        <v>119</v>
      </c>
      <c r="C411" s="56" t="s">
        <v>198</v>
      </c>
      <c r="D411" s="56" t="s">
        <v>199</v>
      </c>
      <c r="E411" s="56" t="s">
        <v>59</v>
      </c>
      <c r="F411" s="56" t="s">
        <v>70</v>
      </c>
      <c r="O411" s="56" t="s">
        <v>200</v>
      </c>
      <c r="Q411" s="56" t="s">
        <v>201</v>
      </c>
      <c r="R411" s="56">
        <v>3</v>
      </c>
      <c r="S411" s="56">
        <v>23</v>
      </c>
      <c r="T411" s="56" t="s">
        <v>201</v>
      </c>
      <c r="U411" s="56">
        <v>8.6135164E-2</v>
      </c>
      <c r="AA411" s="56" t="b">
        <v>1</v>
      </c>
    </row>
    <row r="412" spans="1:27" x14ac:dyDescent="0.6">
      <c r="A412" s="56">
        <v>277</v>
      </c>
      <c r="B412" s="56" t="s">
        <v>120</v>
      </c>
      <c r="C412" s="56" t="s">
        <v>198</v>
      </c>
      <c r="D412" s="56" t="s">
        <v>199</v>
      </c>
      <c r="E412" s="56" t="s">
        <v>59</v>
      </c>
      <c r="F412" s="56" t="s">
        <v>70</v>
      </c>
      <c r="O412" s="56" t="s">
        <v>200</v>
      </c>
      <c r="Q412" s="56" t="s">
        <v>201</v>
      </c>
      <c r="R412" s="56">
        <v>3</v>
      </c>
      <c r="S412" s="56">
        <v>23</v>
      </c>
      <c r="T412" s="56" t="s">
        <v>201</v>
      </c>
      <c r="U412" s="56">
        <v>8.6135164E-2</v>
      </c>
      <c r="AA412" s="56" t="b">
        <v>1</v>
      </c>
    </row>
    <row r="413" spans="1:27" x14ac:dyDescent="0.6">
      <c r="A413" s="56">
        <v>278</v>
      </c>
      <c r="B413" s="56" t="s">
        <v>57</v>
      </c>
      <c r="C413" s="56" t="s">
        <v>198</v>
      </c>
      <c r="D413" s="56" t="s">
        <v>199</v>
      </c>
      <c r="E413" s="56" t="s">
        <v>59</v>
      </c>
      <c r="F413" s="56" t="s">
        <v>70</v>
      </c>
      <c r="O413" s="56" t="s">
        <v>200</v>
      </c>
      <c r="Q413" s="56" t="s">
        <v>201</v>
      </c>
      <c r="R413" s="56">
        <v>3</v>
      </c>
      <c r="S413" s="56">
        <v>23</v>
      </c>
      <c r="T413" s="56" t="s">
        <v>201</v>
      </c>
      <c r="U413" s="56">
        <v>8.6135164E-2</v>
      </c>
      <c r="AA413" s="56" t="b">
        <v>1</v>
      </c>
    </row>
    <row r="414" spans="1:27" x14ac:dyDescent="0.6">
      <c r="A414" s="56" t="s">
        <v>205</v>
      </c>
      <c r="C414" s="56" t="s">
        <v>206</v>
      </c>
    </row>
    <row r="415" spans="1:27" x14ac:dyDescent="0.6">
      <c r="A415" s="56" t="s">
        <v>207</v>
      </c>
    </row>
    <row r="416" spans="1:27" x14ac:dyDescent="0.6">
      <c r="A416" s="56" t="s">
        <v>136</v>
      </c>
    </row>
    <row r="419" spans="1:33" x14ac:dyDescent="0.6">
      <c r="A419" s="56" t="s">
        <v>170</v>
      </c>
      <c r="B419" s="56" t="s">
        <v>54</v>
      </c>
      <c r="C419" s="56" t="s">
        <v>134</v>
      </c>
      <c r="D419" s="56" t="s">
        <v>171</v>
      </c>
      <c r="E419" s="56" t="s">
        <v>56</v>
      </c>
      <c r="F419" s="56" t="s">
        <v>57</v>
      </c>
      <c r="G419" s="56" t="s">
        <v>172</v>
      </c>
      <c r="H419" s="56" t="s">
        <v>173</v>
      </c>
      <c r="I419" s="56" t="s">
        <v>174</v>
      </c>
      <c r="J419" s="56" t="s">
        <v>175</v>
      </c>
      <c r="K419" s="56" t="s">
        <v>176</v>
      </c>
      <c r="L419" s="56" t="s">
        <v>177</v>
      </c>
      <c r="M419" s="56" t="s">
        <v>178</v>
      </c>
      <c r="N419" s="56" t="s">
        <v>135</v>
      </c>
      <c r="O419" s="56" t="s">
        <v>179</v>
      </c>
      <c r="P419" s="56" t="s">
        <v>180</v>
      </c>
      <c r="Q419" s="56" t="s">
        <v>181</v>
      </c>
      <c r="R419" s="56" t="s">
        <v>182</v>
      </c>
      <c r="S419" s="56" t="s">
        <v>183</v>
      </c>
      <c r="T419" s="56" t="s">
        <v>184</v>
      </c>
      <c r="U419" s="56" t="s">
        <v>185</v>
      </c>
      <c r="V419" s="56" t="s">
        <v>186</v>
      </c>
      <c r="W419" s="56" t="s">
        <v>187</v>
      </c>
      <c r="X419" s="56" t="s">
        <v>188</v>
      </c>
      <c r="Y419" s="56" t="s">
        <v>189</v>
      </c>
      <c r="Z419" s="56" t="s">
        <v>190</v>
      </c>
      <c r="AA419" s="56" t="s">
        <v>191</v>
      </c>
      <c r="AB419" s="56" t="s">
        <v>192</v>
      </c>
      <c r="AC419" s="56" t="s">
        <v>193</v>
      </c>
      <c r="AD419" s="56" t="s">
        <v>194</v>
      </c>
      <c r="AE419" s="56" t="s">
        <v>195</v>
      </c>
      <c r="AF419" s="56" t="s">
        <v>196</v>
      </c>
      <c r="AG419" s="56" t="s">
        <v>197</v>
      </c>
    </row>
    <row r="420" spans="1:33" x14ac:dyDescent="0.6">
      <c r="A420" s="56" t="s">
        <v>205</v>
      </c>
      <c r="C420" s="56" t="s">
        <v>206</v>
      </c>
    </row>
    <row r="421" spans="1:33" x14ac:dyDescent="0.6">
      <c r="A421" s="56" t="s">
        <v>207</v>
      </c>
    </row>
    <row r="422" spans="1:33" x14ac:dyDescent="0.6">
      <c r="A422" s="56" t="s">
        <v>136</v>
      </c>
    </row>
    <row r="425" spans="1:33" x14ac:dyDescent="0.6">
      <c r="A425" s="56" t="s">
        <v>170</v>
      </c>
      <c r="B425" s="56" t="s">
        <v>54</v>
      </c>
      <c r="C425" s="56" t="s">
        <v>134</v>
      </c>
      <c r="D425" s="56" t="s">
        <v>171</v>
      </c>
      <c r="E425" s="56" t="s">
        <v>56</v>
      </c>
      <c r="F425" s="56" t="s">
        <v>57</v>
      </c>
      <c r="G425" s="56" t="s">
        <v>172</v>
      </c>
      <c r="H425" s="56" t="s">
        <v>173</v>
      </c>
      <c r="I425" s="56" t="s">
        <v>174</v>
      </c>
      <c r="J425" s="56" t="s">
        <v>175</v>
      </c>
      <c r="K425" s="56" t="s">
        <v>176</v>
      </c>
      <c r="L425" s="56" t="s">
        <v>177</v>
      </c>
      <c r="M425" s="56" t="s">
        <v>178</v>
      </c>
      <c r="N425" s="56" t="s">
        <v>135</v>
      </c>
      <c r="O425" s="56" t="s">
        <v>179</v>
      </c>
      <c r="P425" s="56" t="s">
        <v>180</v>
      </c>
      <c r="Q425" s="56" t="s">
        <v>181</v>
      </c>
      <c r="R425" s="56" t="s">
        <v>182</v>
      </c>
      <c r="S425" s="56" t="s">
        <v>183</v>
      </c>
      <c r="T425" s="56" t="s">
        <v>184</v>
      </c>
      <c r="U425" s="56" t="s">
        <v>185</v>
      </c>
      <c r="V425" s="56" t="s">
        <v>186</v>
      </c>
      <c r="W425" s="56" t="s">
        <v>187</v>
      </c>
      <c r="X425" s="56" t="s">
        <v>188</v>
      </c>
      <c r="Y425" s="56" t="s">
        <v>189</v>
      </c>
      <c r="Z425" s="56" t="s">
        <v>190</v>
      </c>
      <c r="AA425" s="56" t="s">
        <v>191</v>
      </c>
      <c r="AB425" s="56" t="s">
        <v>192</v>
      </c>
      <c r="AC425" s="56" t="s">
        <v>193</v>
      </c>
      <c r="AD425" s="56" t="s">
        <v>194</v>
      </c>
      <c r="AE425" s="56" t="s">
        <v>195</v>
      </c>
      <c r="AF425" s="56" t="s">
        <v>196</v>
      </c>
      <c r="AG425" s="56" t="s">
        <v>197</v>
      </c>
    </row>
    <row r="426" spans="1:33" x14ac:dyDescent="0.6">
      <c r="A426" s="56" t="s">
        <v>205</v>
      </c>
      <c r="C426" s="56" t="s">
        <v>206</v>
      </c>
    </row>
    <row r="427" spans="1:33" x14ac:dyDescent="0.6">
      <c r="A427" s="56" t="s">
        <v>207</v>
      </c>
    </row>
    <row r="428" spans="1:33" x14ac:dyDescent="0.6">
      <c r="A428" s="56" t="s">
        <v>136</v>
      </c>
    </row>
    <row r="431" spans="1:33" x14ac:dyDescent="0.6">
      <c r="A431" s="56" t="s">
        <v>170</v>
      </c>
      <c r="B431" s="56" t="s">
        <v>54</v>
      </c>
      <c r="C431" s="56" t="s">
        <v>134</v>
      </c>
      <c r="D431" s="56" t="s">
        <v>171</v>
      </c>
      <c r="E431" s="56" t="s">
        <v>56</v>
      </c>
      <c r="F431" s="56" t="s">
        <v>57</v>
      </c>
      <c r="G431" s="56" t="s">
        <v>172</v>
      </c>
      <c r="H431" s="56" t="s">
        <v>173</v>
      </c>
      <c r="I431" s="56" t="s">
        <v>174</v>
      </c>
      <c r="J431" s="56" t="s">
        <v>175</v>
      </c>
      <c r="K431" s="56" t="s">
        <v>176</v>
      </c>
      <c r="L431" s="56" t="s">
        <v>177</v>
      </c>
      <c r="M431" s="56" t="s">
        <v>178</v>
      </c>
      <c r="N431" s="56" t="s">
        <v>135</v>
      </c>
      <c r="O431" s="56" t="s">
        <v>179</v>
      </c>
      <c r="P431" s="56" t="s">
        <v>180</v>
      </c>
      <c r="Q431" s="56" t="s">
        <v>181</v>
      </c>
      <c r="R431" s="56" t="s">
        <v>182</v>
      </c>
      <c r="S431" s="56" t="s">
        <v>183</v>
      </c>
      <c r="T431" s="56" t="s">
        <v>184</v>
      </c>
      <c r="U431" s="56" t="s">
        <v>185</v>
      </c>
      <c r="V431" s="56" t="s">
        <v>186</v>
      </c>
      <c r="W431" s="56" t="s">
        <v>187</v>
      </c>
      <c r="X431" s="56" t="s">
        <v>188</v>
      </c>
      <c r="Y431" s="56" t="s">
        <v>189</v>
      </c>
      <c r="Z431" s="56" t="s">
        <v>190</v>
      </c>
      <c r="AA431" s="56" t="s">
        <v>191</v>
      </c>
      <c r="AB431" s="56" t="s">
        <v>192</v>
      </c>
      <c r="AC431" s="56" t="s">
        <v>193</v>
      </c>
      <c r="AD431" s="56" t="s">
        <v>194</v>
      </c>
      <c r="AE431" s="56" t="s">
        <v>195</v>
      </c>
      <c r="AF431" s="56" t="s">
        <v>196</v>
      </c>
      <c r="AG431" s="56" t="s">
        <v>197</v>
      </c>
    </row>
    <row r="432" spans="1:33" x14ac:dyDescent="0.6">
      <c r="A432" s="56" t="s">
        <v>205</v>
      </c>
      <c r="C432" s="56" t="s">
        <v>206</v>
      </c>
    </row>
    <row r="433" spans="1:33" x14ac:dyDescent="0.6">
      <c r="A433" s="56" t="s">
        <v>207</v>
      </c>
    </row>
    <row r="434" spans="1:33" x14ac:dyDescent="0.6">
      <c r="A434" s="56" t="s">
        <v>136</v>
      </c>
    </row>
    <row r="437" spans="1:33" x14ac:dyDescent="0.6">
      <c r="A437" s="56" t="s">
        <v>170</v>
      </c>
      <c r="B437" s="56" t="s">
        <v>54</v>
      </c>
      <c r="C437" s="56" t="s">
        <v>134</v>
      </c>
      <c r="D437" s="56" t="s">
        <v>171</v>
      </c>
      <c r="E437" s="56" t="s">
        <v>56</v>
      </c>
      <c r="F437" s="56" t="s">
        <v>57</v>
      </c>
      <c r="G437" s="56" t="s">
        <v>172</v>
      </c>
      <c r="H437" s="56" t="s">
        <v>173</v>
      </c>
      <c r="I437" s="56" t="s">
        <v>174</v>
      </c>
      <c r="J437" s="56" t="s">
        <v>175</v>
      </c>
      <c r="K437" s="56" t="s">
        <v>176</v>
      </c>
      <c r="L437" s="56" t="s">
        <v>177</v>
      </c>
      <c r="M437" s="56" t="s">
        <v>178</v>
      </c>
      <c r="N437" s="56" t="s">
        <v>135</v>
      </c>
      <c r="O437" s="56" t="s">
        <v>179</v>
      </c>
      <c r="P437" s="56" t="s">
        <v>180</v>
      </c>
      <c r="Q437" s="56" t="s">
        <v>181</v>
      </c>
      <c r="R437" s="56" t="s">
        <v>182</v>
      </c>
      <c r="S437" s="56" t="s">
        <v>183</v>
      </c>
      <c r="T437" s="56" t="s">
        <v>184</v>
      </c>
      <c r="U437" s="56" t="s">
        <v>185</v>
      </c>
      <c r="V437" s="56" t="s">
        <v>186</v>
      </c>
      <c r="W437" s="56" t="s">
        <v>187</v>
      </c>
      <c r="X437" s="56" t="s">
        <v>188</v>
      </c>
      <c r="Y437" s="56" t="s">
        <v>189</v>
      </c>
      <c r="Z437" s="56" t="s">
        <v>190</v>
      </c>
      <c r="AA437" s="56" t="s">
        <v>191</v>
      </c>
      <c r="AB437" s="56" t="s">
        <v>192</v>
      </c>
      <c r="AC437" s="56" t="s">
        <v>193</v>
      </c>
      <c r="AD437" s="56" t="s">
        <v>194</v>
      </c>
      <c r="AE437" s="56" t="s">
        <v>195</v>
      </c>
      <c r="AF437" s="56" t="s">
        <v>196</v>
      </c>
      <c r="AG437" s="56" t="s">
        <v>197</v>
      </c>
    </row>
    <row r="438" spans="1:33" x14ac:dyDescent="0.6">
      <c r="A438" s="56" t="s">
        <v>205</v>
      </c>
      <c r="C438" s="56" t="s">
        <v>206</v>
      </c>
    </row>
    <row r="439" spans="1:33" x14ac:dyDescent="0.6">
      <c r="A439" s="56" t="s">
        <v>207</v>
      </c>
    </row>
    <row r="440" spans="1:33" x14ac:dyDescent="0.6">
      <c r="A440" s="56" t="s">
        <v>136</v>
      </c>
    </row>
    <row r="443" spans="1:33" x14ac:dyDescent="0.6">
      <c r="A443" s="56" t="s">
        <v>170</v>
      </c>
      <c r="B443" s="56" t="s">
        <v>54</v>
      </c>
      <c r="C443" s="56" t="s">
        <v>134</v>
      </c>
      <c r="D443" s="56" t="s">
        <v>171</v>
      </c>
      <c r="E443" s="56" t="s">
        <v>56</v>
      </c>
      <c r="F443" s="56" t="s">
        <v>57</v>
      </c>
      <c r="G443" s="56" t="s">
        <v>172</v>
      </c>
      <c r="H443" s="56" t="s">
        <v>173</v>
      </c>
      <c r="I443" s="56" t="s">
        <v>174</v>
      </c>
      <c r="J443" s="56" t="s">
        <v>175</v>
      </c>
      <c r="K443" s="56" t="s">
        <v>176</v>
      </c>
      <c r="L443" s="56" t="s">
        <v>177</v>
      </c>
      <c r="M443" s="56" t="s">
        <v>178</v>
      </c>
      <c r="N443" s="56" t="s">
        <v>135</v>
      </c>
      <c r="O443" s="56" t="s">
        <v>179</v>
      </c>
      <c r="P443" s="56" t="s">
        <v>180</v>
      </c>
      <c r="Q443" s="56" t="s">
        <v>181</v>
      </c>
      <c r="R443" s="56" t="s">
        <v>182</v>
      </c>
      <c r="S443" s="56" t="s">
        <v>183</v>
      </c>
      <c r="T443" s="56" t="s">
        <v>184</v>
      </c>
      <c r="U443" s="56" t="s">
        <v>185</v>
      </c>
      <c r="V443" s="56" t="s">
        <v>186</v>
      </c>
      <c r="W443" s="56" t="s">
        <v>187</v>
      </c>
      <c r="X443" s="56" t="s">
        <v>188</v>
      </c>
      <c r="Y443" s="56" t="s">
        <v>189</v>
      </c>
      <c r="Z443" s="56" t="s">
        <v>190</v>
      </c>
      <c r="AA443" s="56" t="s">
        <v>191</v>
      </c>
      <c r="AB443" s="56" t="s">
        <v>192</v>
      </c>
      <c r="AC443" s="56" t="s">
        <v>193</v>
      </c>
      <c r="AD443" s="56" t="s">
        <v>194</v>
      </c>
      <c r="AE443" s="56" t="s">
        <v>195</v>
      </c>
      <c r="AF443" s="56" t="s">
        <v>196</v>
      </c>
      <c r="AG443" s="56" t="s">
        <v>197</v>
      </c>
    </row>
    <row r="444" spans="1:33" x14ac:dyDescent="0.6">
      <c r="A444" s="56" t="s">
        <v>205</v>
      </c>
      <c r="C444" s="56" t="s">
        <v>206</v>
      </c>
    </row>
    <row r="445" spans="1:33" x14ac:dyDescent="0.6">
      <c r="A445" s="56" t="s">
        <v>207</v>
      </c>
    </row>
    <row r="446" spans="1:33" x14ac:dyDescent="0.6">
      <c r="A446" s="56" t="s">
        <v>136</v>
      </c>
    </row>
    <row r="449" spans="1:33" x14ac:dyDescent="0.6">
      <c r="A449" s="56" t="s">
        <v>170</v>
      </c>
      <c r="B449" s="56" t="s">
        <v>54</v>
      </c>
      <c r="C449" s="56" t="s">
        <v>134</v>
      </c>
      <c r="D449" s="56" t="s">
        <v>171</v>
      </c>
      <c r="E449" s="56" t="s">
        <v>56</v>
      </c>
      <c r="F449" s="56" t="s">
        <v>57</v>
      </c>
      <c r="G449" s="56" t="s">
        <v>172</v>
      </c>
      <c r="H449" s="56" t="s">
        <v>173</v>
      </c>
      <c r="I449" s="56" t="s">
        <v>174</v>
      </c>
      <c r="J449" s="56" t="s">
        <v>175</v>
      </c>
      <c r="K449" s="56" t="s">
        <v>176</v>
      </c>
      <c r="L449" s="56" t="s">
        <v>177</v>
      </c>
      <c r="M449" s="56" t="s">
        <v>178</v>
      </c>
      <c r="N449" s="56" t="s">
        <v>135</v>
      </c>
      <c r="O449" s="56" t="s">
        <v>179</v>
      </c>
      <c r="P449" s="56" t="s">
        <v>180</v>
      </c>
      <c r="Q449" s="56" t="s">
        <v>181</v>
      </c>
      <c r="R449" s="56" t="s">
        <v>182</v>
      </c>
      <c r="S449" s="56" t="s">
        <v>183</v>
      </c>
      <c r="T449" s="56" t="s">
        <v>184</v>
      </c>
      <c r="U449" s="56" t="s">
        <v>185</v>
      </c>
      <c r="V449" s="56" t="s">
        <v>186</v>
      </c>
      <c r="W449" s="56" t="s">
        <v>187</v>
      </c>
      <c r="X449" s="56" t="s">
        <v>188</v>
      </c>
      <c r="Y449" s="56" t="s">
        <v>189</v>
      </c>
      <c r="Z449" s="56" t="s">
        <v>190</v>
      </c>
      <c r="AA449" s="56" t="s">
        <v>191</v>
      </c>
      <c r="AB449" s="56" t="s">
        <v>192</v>
      </c>
      <c r="AC449" s="56" t="s">
        <v>193</v>
      </c>
      <c r="AD449" s="56" t="s">
        <v>194</v>
      </c>
      <c r="AE449" s="56" t="s">
        <v>195</v>
      </c>
      <c r="AF449" s="56" t="s">
        <v>196</v>
      </c>
      <c r="AG449" s="56" t="s">
        <v>197</v>
      </c>
    </row>
    <row r="450" spans="1:33" x14ac:dyDescent="0.6">
      <c r="A450" s="56" t="s">
        <v>205</v>
      </c>
      <c r="C450" s="56" t="s">
        <v>206</v>
      </c>
    </row>
    <row r="451" spans="1:33" x14ac:dyDescent="0.6">
      <c r="A451" s="56" t="s">
        <v>207</v>
      </c>
    </row>
    <row r="452" spans="1:33" x14ac:dyDescent="0.6">
      <c r="A452" s="56" t="s">
        <v>136</v>
      </c>
    </row>
    <row r="455" spans="1:33" x14ac:dyDescent="0.6">
      <c r="A455" s="56" t="s">
        <v>170</v>
      </c>
      <c r="B455" s="56" t="s">
        <v>54</v>
      </c>
      <c r="C455" s="56" t="s">
        <v>134</v>
      </c>
      <c r="D455" s="56" t="s">
        <v>171</v>
      </c>
      <c r="E455" s="56" t="s">
        <v>56</v>
      </c>
      <c r="F455" s="56" t="s">
        <v>57</v>
      </c>
      <c r="G455" s="56" t="s">
        <v>172</v>
      </c>
      <c r="H455" s="56" t="s">
        <v>173</v>
      </c>
      <c r="I455" s="56" t="s">
        <v>174</v>
      </c>
      <c r="J455" s="56" t="s">
        <v>175</v>
      </c>
      <c r="K455" s="56" t="s">
        <v>176</v>
      </c>
      <c r="L455" s="56" t="s">
        <v>177</v>
      </c>
      <c r="M455" s="56" t="s">
        <v>178</v>
      </c>
      <c r="N455" s="56" t="s">
        <v>135</v>
      </c>
      <c r="O455" s="56" t="s">
        <v>179</v>
      </c>
      <c r="P455" s="56" t="s">
        <v>180</v>
      </c>
      <c r="Q455" s="56" t="s">
        <v>181</v>
      </c>
      <c r="R455" s="56" t="s">
        <v>182</v>
      </c>
      <c r="S455" s="56" t="s">
        <v>183</v>
      </c>
      <c r="T455" s="56" t="s">
        <v>184</v>
      </c>
      <c r="U455" s="56" t="s">
        <v>185</v>
      </c>
      <c r="V455" s="56" t="s">
        <v>186</v>
      </c>
      <c r="W455" s="56" t="s">
        <v>187</v>
      </c>
      <c r="X455" s="56" t="s">
        <v>188</v>
      </c>
      <c r="Y455" s="56" t="s">
        <v>189</v>
      </c>
      <c r="Z455" s="56" t="s">
        <v>190</v>
      </c>
      <c r="AA455" s="56" t="s">
        <v>191</v>
      </c>
      <c r="AB455" s="56" t="s">
        <v>192</v>
      </c>
      <c r="AC455" s="56" t="s">
        <v>193</v>
      </c>
      <c r="AD455" s="56" t="s">
        <v>194</v>
      </c>
      <c r="AE455" s="56" t="s">
        <v>195</v>
      </c>
      <c r="AF455" s="56" t="s">
        <v>196</v>
      </c>
      <c r="AG455" s="56" t="s">
        <v>197</v>
      </c>
    </row>
    <row r="456" spans="1:33" x14ac:dyDescent="0.6">
      <c r="A456" s="56" t="s">
        <v>205</v>
      </c>
      <c r="C456" s="56" t="s">
        <v>206</v>
      </c>
    </row>
    <row r="457" spans="1:33" x14ac:dyDescent="0.6">
      <c r="A457" s="56" t="s">
        <v>207</v>
      </c>
    </row>
    <row r="458" spans="1:33" x14ac:dyDescent="0.6">
      <c r="A458" s="56" t="s">
        <v>136</v>
      </c>
    </row>
    <row r="462" spans="1:33" x14ac:dyDescent="0.6">
      <c r="A462" s="56" t="s">
        <v>141</v>
      </c>
      <c r="B462" s="56" t="s">
        <v>142</v>
      </c>
    </row>
    <row r="465" spans="1:33" x14ac:dyDescent="0.6">
      <c r="A465" s="56" t="s">
        <v>159</v>
      </c>
      <c r="B465" s="56" t="s">
        <v>160</v>
      </c>
      <c r="C465" s="56">
        <v>1</v>
      </c>
    </row>
    <row r="466" spans="1:33" x14ac:dyDescent="0.6">
      <c r="A466" s="56" t="s">
        <v>161</v>
      </c>
      <c r="B466" s="56" t="s">
        <v>162</v>
      </c>
    </row>
    <row r="467" spans="1:33" x14ac:dyDescent="0.6">
      <c r="A467" s="56" t="s">
        <v>163</v>
      </c>
    </row>
    <row r="468" spans="1:33" x14ac:dyDescent="0.6">
      <c r="A468" s="56" t="s">
        <v>164</v>
      </c>
      <c r="B468" s="56" t="s">
        <v>165</v>
      </c>
    </row>
    <row r="469" spans="1:33" x14ac:dyDescent="0.6">
      <c r="A469" s="56" t="s">
        <v>166</v>
      </c>
      <c r="B469" s="57">
        <v>43790.870162037034</v>
      </c>
    </row>
    <row r="470" spans="1:33" x14ac:dyDescent="0.6">
      <c r="A470" s="56" t="s">
        <v>167</v>
      </c>
    </row>
    <row r="471" spans="1:33" x14ac:dyDescent="0.6">
      <c r="A471" s="56" t="s">
        <v>168</v>
      </c>
    </row>
    <row r="473" spans="1:33" x14ac:dyDescent="0.6">
      <c r="A473" s="56" t="s">
        <v>169</v>
      </c>
    </row>
    <row r="475" spans="1:33" x14ac:dyDescent="0.6">
      <c r="A475" s="56" t="s">
        <v>170</v>
      </c>
      <c r="B475" s="56" t="s">
        <v>54</v>
      </c>
      <c r="C475" s="56" t="s">
        <v>134</v>
      </c>
      <c r="D475" s="56" t="s">
        <v>171</v>
      </c>
      <c r="E475" s="56" t="s">
        <v>56</v>
      </c>
      <c r="F475" s="56" t="s">
        <v>57</v>
      </c>
      <c r="G475" s="56" t="s">
        <v>172</v>
      </c>
      <c r="H475" s="56" t="s">
        <v>173</v>
      </c>
      <c r="I475" s="56" t="s">
        <v>174</v>
      </c>
      <c r="J475" s="56" t="s">
        <v>175</v>
      </c>
      <c r="K475" s="56" t="s">
        <v>176</v>
      </c>
      <c r="L475" s="56" t="s">
        <v>177</v>
      </c>
      <c r="M475" s="56" t="s">
        <v>178</v>
      </c>
      <c r="N475" s="56" t="s">
        <v>135</v>
      </c>
      <c r="O475" s="56" t="s">
        <v>179</v>
      </c>
      <c r="P475" s="56" t="s">
        <v>180</v>
      </c>
      <c r="Q475" s="56" t="s">
        <v>181</v>
      </c>
      <c r="R475" s="56" t="s">
        <v>182</v>
      </c>
      <c r="S475" s="56" t="s">
        <v>183</v>
      </c>
      <c r="T475" s="56" t="s">
        <v>184</v>
      </c>
      <c r="U475" s="56" t="s">
        <v>185</v>
      </c>
      <c r="V475" s="56" t="s">
        <v>186</v>
      </c>
      <c r="W475" s="56" t="s">
        <v>187</v>
      </c>
      <c r="X475" s="56" t="s">
        <v>188</v>
      </c>
      <c r="Y475" s="56" t="s">
        <v>189</v>
      </c>
      <c r="Z475" s="56" t="s">
        <v>190</v>
      </c>
      <c r="AA475" s="56" t="s">
        <v>191</v>
      </c>
      <c r="AB475" s="56" t="s">
        <v>192</v>
      </c>
      <c r="AC475" s="56" t="s">
        <v>193</v>
      </c>
      <c r="AD475" s="56" t="s">
        <v>194</v>
      </c>
      <c r="AE475" s="56" t="s">
        <v>195</v>
      </c>
      <c r="AF475" s="56" t="s">
        <v>196</v>
      </c>
      <c r="AG475" s="56" t="s">
        <v>197</v>
      </c>
    </row>
    <row r="476" spans="1:33" x14ac:dyDescent="0.6">
      <c r="A476" s="56" t="s">
        <v>205</v>
      </c>
      <c r="C476" s="56" t="s">
        <v>206</v>
      </c>
    </row>
    <row r="477" spans="1:33" x14ac:dyDescent="0.6">
      <c r="A477" s="56" t="s">
        <v>207</v>
      </c>
    </row>
    <row r="478" spans="1:33" x14ac:dyDescent="0.6">
      <c r="A478" s="56" t="s">
        <v>136</v>
      </c>
    </row>
    <row r="481" spans="1:33" x14ac:dyDescent="0.6">
      <c r="A481" s="56" t="s">
        <v>170</v>
      </c>
      <c r="B481" s="56" t="s">
        <v>54</v>
      </c>
      <c r="C481" s="56" t="s">
        <v>134</v>
      </c>
      <c r="D481" s="56" t="s">
        <v>171</v>
      </c>
      <c r="E481" s="56" t="s">
        <v>56</v>
      </c>
      <c r="F481" s="56" t="s">
        <v>57</v>
      </c>
      <c r="G481" s="56" t="s">
        <v>172</v>
      </c>
      <c r="H481" s="56" t="s">
        <v>173</v>
      </c>
      <c r="I481" s="56" t="s">
        <v>174</v>
      </c>
      <c r="J481" s="56" t="s">
        <v>175</v>
      </c>
      <c r="K481" s="56" t="s">
        <v>176</v>
      </c>
      <c r="L481" s="56" t="s">
        <v>177</v>
      </c>
      <c r="M481" s="56" t="s">
        <v>178</v>
      </c>
      <c r="N481" s="56" t="s">
        <v>135</v>
      </c>
      <c r="O481" s="56" t="s">
        <v>179</v>
      </c>
      <c r="P481" s="56" t="s">
        <v>180</v>
      </c>
      <c r="Q481" s="56" t="s">
        <v>181</v>
      </c>
      <c r="R481" s="56" t="s">
        <v>182</v>
      </c>
      <c r="S481" s="56" t="s">
        <v>183</v>
      </c>
      <c r="T481" s="56" t="s">
        <v>184</v>
      </c>
      <c r="U481" s="56" t="s">
        <v>185</v>
      </c>
      <c r="V481" s="56" t="s">
        <v>186</v>
      </c>
      <c r="W481" s="56" t="s">
        <v>187</v>
      </c>
      <c r="X481" s="56" t="s">
        <v>188</v>
      </c>
      <c r="Y481" s="56" t="s">
        <v>189</v>
      </c>
      <c r="Z481" s="56" t="s">
        <v>190</v>
      </c>
      <c r="AA481" s="56" t="s">
        <v>191</v>
      </c>
      <c r="AB481" s="56" t="s">
        <v>192</v>
      </c>
      <c r="AC481" s="56" t="s">
        <v>193</v>
      </c>
      <c r="AD481" s="56" t="s">
        <v>194</v>
      </c>
      <c r="AE481" s="56" t="s">
        <v>195</v>
      </c>
      <c r="AF481" s="56" t="s">
        <v>196</v>
      </c>
      <c r="AG481" s="56" t="s">
        <v>197</v>
      </c>
    </row>
    <row r="482" spans="1:33" x14ac:dyDescent="0.6">
      <c r="A482" s="56">
        <v>337</v>
      </c>
      <c r="B482" s="56" t="s">
        <v>202</v>
      </c>
      <c r="C482" s="56" t="s">
        <v>208</v>
      </c>
      <c r="D482" s="56" t="s">
        <v>199</v>
      </c>
      <c r="E482" s="56" t="s">
        <v>59</v>
      </c>
      <c r="F482" s="56">
        <v>18.146495999999999</v>
      </c>
      <c r="O482" s="56" t="s">
        <v>200</v>
      </c>
      <c r="Q482" s="56" t="s">
        <v>201</v>
      </c>
      <c r="R482" s="56">
        <v>3</v>
      </c>
      <c r="S482" s="56">
        <v>21</v>
      </c>
      <c r="T482" s="56" t="s">
        <v>201</v>
      </c>
      <c r="U482" s="56">
        <v>2.9097537E-2</v>
      </c>
    </row>
    <row r="483" spans="1:33" x14ac:dyDescent="0.6">
      <c r="A483" s="56">
        <v>338</v>
      </c>
      <c r="B483" s="56" t="s">
        <v>203</v>
      </c>
      <c r="C483" s="56" t="s">
        <v>208</v>
      </c>
      <c r="D483" s="56" t="s">
        <v>199</v>
      </c>
      <c r="E483" s="56" t="s">
        <v>59</v>
      </c>
      <c r="F483" s="56">
        <v>18.676694999999999</v>
      </c>
      <c r="L483" s="56">
        <v>18.693038999999999</v>
      </c>
      <c r="M483" s="56">
        <v>18.693038999999999</v>
      </c>
      <c r="N483" s="56">
        <v>2.3115354000000001E-2</v>
      </c>
      <c r="O483" s="56" t="s">
        <v>200</v>
      </c>
      <c r="Q483" s="56" t="s">
        <v>201</v>
      </c>
      <c r="R483" s="56">
        <v>3</v>
      </c>
      <c r="S483" s="56">
        <v>21</v>
      </c>
      <c r="T483" s="56" t="s">
        <v>201</v>
      </c>
      <c r="U483" s="56">
        <v>2.9097537E-2</v>
      </c>
    </row>
    <row r="484" spans="1:33" x14ac:dyDescent="0.6">
      <c r="A484" s="56">
        <v>339</v>
      </c>
      <c r="B484" s="56" t="s">
        <v>204</v>
      </c>
      <c r="C484" s="56" t="s">
        <v>208</v>
      </c>
      <c r="D484" s="56" t="s">
        <v>199</v>
      </c>
      <c r="E484" s="56" t="s">
        <v>59</v>
      </c>
      <c r="F484" s="56">
        <v>18.25892</v>
      </c>
      <c r="L484" s="56">
        <v>18.430814999999999</v>
      </c>
      <c r="M484" s="56">
        <v>18.430814999999999</v>
      </c>
      <c r="N484" s="56">
        <v>0.24309491999999999</v>
      </c>
      <c r="O484" s="56" t="s">
        <v>200</v>
      </c>
      <c r="Q484" s="56" t="s">
        <v>201</v>
      </c>
      <c r="R484" s="56">
        <v>3</v>
      </c>
      <c r="S484" s="56">
        <v>21</v>
      </c>
      <c r="T484" s="56" t="s">
        <v>201</v>
      </c>
      <c r="U484" s="56">
        <v>2.9097537E-2</v>
      </c>
    </row>
    <row r="485" spans="1:33" x14ac:dyDescent="0.6">
      <c r="A485" s="56">
        <v>340</v>
      </c>
      <c r="B485" s="56" t="s">
        <v>137</v>
      </c>
      <c r="C485" s="56" t="s">
        <v>208</v>
      </c>
      <c r="D485" s="56" t="s">
        <v>199</v>
      </c>
      <c r="E485" s="56" t="s">
        <v>59</v>
      </c>
      <c r="F485" s="56">
        <v>18.705598999999999</v>
      </c>
      <c r="L485" s="56">
        <v>18.698509999999999</v>
      </c>
      <c r="M485" s="56">
        <v>18.698509999999999</v>
      </c>
      <c r="N485" s="56">
        <v>1.0024880999999999E-2</v>
      </c>
      <c r="O485" s="56" t="s">
        <v>200</v>
      </c>
      <c r="Q485" s="56" t="s">
        <v>201</v>
      </c>
      <c r="R485" s="56">
        <v>3</v>
      </c>
      <c r="S485" s="56">
        <v>21</v>
      </c>
      <c r="T485" s="56" t="s">
        <v>201</v>
      </c>
      <c r="U485" s="56">
        <v>2.9097537E-2</v>
      </c>
    </row>
    <row r="486" spans="1:33" x14ac:dyDescent="0.6">
      <c r="A486" s="56">
        <v>341</v>
      </c>
      <c r="B486" s="56" t="s">
        <v>138</v>
      </c>
      <c r="C486" s="56" t="s">
        <v>208</v>
      </c>
      <c r="D486" s="56" t="s">
        <v>199</v>
      </c>
      <c r="E486" s="56" t="s">
        <v>59</v>
      </c>
      <c r="F486" s="56">
        <v>18.558465999999999</v>
      </c>
      <c r="L486" s="56">
        <v>18.531766999999999</v>
      </c>
      <c r="M486" s="56">
        <v>18.531766999999999</v>
      </c>
      <c r="N486" s="56">
        <v>3.7758183000000001E-2</v>
      </c>
      <c r="O486" s="56" t="s">
        <v>200</v>
      </c>
      <c r="Q486" s="56" t="s">
        <v>201</v>
      </c>
      <c r="R486" s="56">
        <v>3</v>
      </c>
      <c r="S486" s="56">
        <v>21</v>
      </c>
      <c r="T486" s="56" t="s">
        <v>201</v>
      </c>
      <c r="U486" s="56">
        <v>2.9097537E-2</v>
      </c>
    </row>
    <row r="487" spans="1:33" x14ac:dyDescent="0.6">
      <c r="A487" s="56">
        <v>342</v>
      </c>
      <c r="B487" s="56" t="s">
        <v>114</v>
      </c>
      <c r="C487" s="56" t="s">
        <v>208</v>
      </c>
      <c r="D487" s="56" t="s">
        <v>199</v>
      </c>
      <c r="E487" s="56" t="s">
        <v>59</v>
      </c>
      <c r="F487" s="56">
        <v>19.681083999999998</v>
      </c>
      <c r="L487" s="56">
        <v>19.674149</v>
      </c>
      <c r="M487" s="56">
        <v>19.674149</v>
      </c>
      <c r="N487" s="56">
        <v>9.8077400000000006E-3</v>
      </c>
      <c r="O487" s="56" t="s">
        <v>200</v>
      </c>
      <c r="Q487" s="56" t="s">
        <v>201</v>
      </c>
      <c r="R487" s="56">
        <v>3</v>
      </c>
      <c r="S487" s="56">
        <v>21</v>
      </c>
      <c r="T487" s="56" t="s">
        <v>201</v>
      </c>
      <c r="U487" s="56">
        <v>2.9097537E-2</v>
      </c>
    </row>
    <row r="488" spans="1:33" x14ac:dyDescent="0.6">
      <c r="A488" s="56">
        <v>343</v>
      </c>
      <c r="B488" s="56" t="s">
        <v>115</v>
      </c>
      <c r="C488" s="56" t="s">
        <v>208</v>
      </c>
      <c r="D488" s="56" t="s">
        <v>199</v>
      </c>
      <c r="E488" s="56" t="s">
        <v>59</v>
      </c>
      <c r="F488" s="56">
        <v>18.586435000000002</v>
      </c>
      <c r="L488" s="56">
        <v>18.55904</v>
      </c>
      <c r="M488" s="56">
        <v>18.55904</v>
      </c>
      <c r="N488" s="56">
        <v>3.874408E-2</v>
      </c>
      <c r="O488" s="56" t="s">
        <v>200</v>
      </c>
      <c r="Q488" s="56" t="s">
        <v>201</v>
      </c>
      <c r="R488" s="56">
        <v>3</v>
      </c>
      <c r="S488" s="56">
        <v>21</v>
      </c>
      <c r="T488" s="56" t="s">
        <v>201</v>
      </c>
      <c r="U488" s="56">
        <v>2.9097537E-2</v>
      </c>
    </row>
    <row r="489" spans="1:33" x14ac:dyDescent="0.6">
      <c r="A489" s="56">
        <v>344</v>
      </c>
      <c r="B489" s="56" t="s">
        <v>116</v>
      </c>
      <c r="C489" s="56" t="s">
        <v>208</v>
      </c>
      <c r="D489" s="56" t="s">
        <v>199</v>
      </c>
      <c r="E489" s="56" t="s">
        <v>59</v>
      </c>
      <c r="F489" s="56">
        <v>18.656338000000002</v>
      </c>
      <c r="L489" s="56">
        <v>18.597359000000001</v>
      </c>
      <c r="M489" s="56">
        <v>18.597359000000001</v>
      </c>
      <c r="N489" s="56">
        <v>8.3407599999999998E-2</v>
      </c>
      <c r="O489" s="56" t="s">
        <v>200</v>
      </c>
      <c r="Q489" s="56" t="s">
        <v>201</v>
      </c>
      <c r="R489" s="56">
        <v>3</v>
      </c>
      <c r="S489" s="56">
        <v>21</v>
      </c>
      <c r="T489" s="56" t="s">
        <v>201</v>
      </c>
      <c r="U489" s="56">
        <v>2.9097537E-2</v>
      </c>
    </row>
    <row r="490" spans="1:33" x14ac:dyDescent="0.6">
      <c r="A490" s="56">
        <v>345</v>
      </c>
      <c r="B490" s="56" t="s">
        <v>117</v>
      </c>
      <c r="C490" s="56" t="s">
        <v>208</v>
      </c>
      <c r="D490" s="56" t="s">
        <v>199</v>
      </c>
      <c r="E490" s="56" t="s">
        <v>59</v>
      </c>
      <c r="F490" s="56">
        <v>19.468395000000001</v>
      </c>
      <c r="L490" s="56">
        <v>19.477722</v>
      </c>
      <c r="M490" s="56">
        <v>19.477722</v>
      </c>
      <c r="N490" s="56">
        <v>1.3188929E-2</v>
      </c>
      <c r="O490" s="56" t="s">
        <v>200</v>
      </c>
      <c r="Q490" s="56" t="s">
        <v>201</v>
      </c>
      <c r="R490" s="56">
        <v>3</v>
      </c>
      <c r="S490" s="56">
        <v>21</v>
      </c>
      <c r="T490" s="56" t="s">
        <v>201</v>
      </c>
      <c r="U490" s="56">
        <v>2.9097537E-2</v>
      </c>
    </row>
    <row r="491" spans="1:33" x14ac:dyDescent="0.6">
      <c r="A491" s="56">
        <v>346</v>
      </c>
      <c r="B491" s="56" t="s">
        <v>118</v>
      </c>
      <c r="C491" s="56" t="s">
        <v>208</v>
      </c>
      <c r="D491" s="56" t="s">
        <v>199</v>
      </c>
      <c r="E491" s="56" t="s">
        <v>59</v>
      </c>
      <c r="F491" s="56">
        <v>19.143034</v>
      </c>
      <c r="L491" s="56">
        <v>19.146269</v>
      </c>
      <c r="M491" s="56">
        <v>19.146269</v>
      </c>
      <c r="N491" s="56">
        <v>4.5747873E-3</v>
      </c>
      <c r="O491" s="56" t="s">
        <v>200</v>
      </c>
      <c r="Q491" s="56" t="s">
        <v>201</v>
      </c>
      <c r="R491" s="56">
        <v>3</v>
      </c>
      <c r="S491" s="56">
        <v>21</v>
      </c>
      <c r="T491" s="56" t="s">
        <v>201</v>
      </c>
      <c r="U491" s="56">
        <v>2.9097537E-2</v>
      </c>
    </row>
    <row r="492" spans="1:33" x14ac:dyDescent="0.6">
      <c r="A492" s="56">
        <v>347</v>
      </c>
      <c r="B492" s="56" t="s">
        <v>157</v>
      </c>
      <c r="C492" s="56" t="s">
        <v>208</v>
      </c>
      <c r="D492" s="56" t="s">
        <v>199</v>
      </c>
      <c r="E492" s="56" t="s">
        <v>59</v>
      </c>
      <c r="F492" s="56">
        <v>26.293306000000001</v>
      </c>
      <c r="L492" s="56">
        <v>26.241405</v>
      </c>
      <c r="M492" s="56">
        <v>26.241405</v>
      </c>
      <c r="N492" s="56">
        <v>7.3397554000000004E-2</v>
      </c>
      <c r="O492" s="56" t="s">
        <v>200</v>
      </c>
      <c r="Q492" s="56" t="s">
        <v>201</v>
      </c>
      <c r="R492" s="56">
        <v>3</v>
      </c>
      <c r="S492" s="56">
        <v>21</v>
      </c>
      <c r="T492" s="56" t="s">
        <v>201</v>
      </c>
      <c r="U492" s="56">
        <v>2.9097537E-2</v>
      </c>
    </row>
    <row r="493" spans="1:33" x14ac:dyDescent="0.6">
      <c r="A493" s="56">
        <v>348</v>
      </c>
      <c r="B493" s="56" t="s">
        <v>119</v>
      </c>
      <c r="C493" s="56" t="s">
        <v>208</v>
      </c>
      <c r="D493" s="56" t="s">
        <v>199</v>
      </c>
      <c r="E493" s="56" t="s">
        <v>59</v>
      </c>
      <c r="F493" s="56" t="s">
        <v>70</v>
      </c>
      <c r="O493" s="56" t="s">
        <v>200</v>
      </c>
      <c r="Q493" s="56" t="s">
        <v>201</v>
      </c>
      <c r="R493" s="56">
        <v>3</v>
      </c>
      <c r="S493" s="56">
        <v>21</v>
      </c>
      <c r="T493" s="56" t="s">
        <v>201</v>
      </c>
      <c r="U493" s="56">
        <v>2.9097537E-2</v>
      </c>
      <c r="AA493" s="56" t="b">
        <v>1</v>
      </c>
    </row>
    <row r="494" spans="1:33" x14ac:dyDescent="0.6">
      <c r="A494" s="56">
        <v>349</v>
      </c>
      <c r="B494" s="56" t="s">
        <v>120</v>
      </c>
      <c r="C494" s="56" t="s">
        <v>208</v>
      </c>
      <c r="D494" s="56" t="s">
        <v>199</v>
      </c>
      <c r="E494" s="56" t="s">
        <v>59</v>
      </c>
      <c r="F494" s="56" t="s">
        <v>70</v>
      </c>
      <c r="O494" s="56" t="s">
        <v>200</v>
      </c>
      <c r="Q494" s="56" t="s">
        <v>201</v>
      </c>
      <c r="R494" s="56">
        <v>3</v>
      </c>
      <c r="S494" s="56">
        <v>21</v>
      </c>
      <c r="T494" s="56" t="s">
        <v>201</v>
      </c>
      <c r="U494" s="56">
        <v>2.9097537E-2</v>
      </c>
      <c r="AA494" s="56" t="b">
        <v>1</v>
      </c>
    </row>
    <row r="495" spans="1:33" x14ac:dyDescent="0.6">
      <c r="A495" s="56">
        <v>350</v>
      </c>
      <c r="B495" s="56" t="s">
        <v>57</v>
      </c>
      <c r="C495" s="56" t="s">
        <v>208</v>
      </c>
      <c r="D495" s="56" t="s">
        <v>199</v>
      </c>
      <c r="E495" s="56" t="s">
        <v>59</v>
      </c>
      <c r="F495" s="56" t="s">
        <v>70</v>
      </c>
      <c r="O495" s="56" t="s">
        <v>200</v>
      </c>
      <c r="Q495" s="56" t="s">
        <v>201</v>
      </c>
      <c r="R495" s="56">
        <v>3</v>
      </c>
      <c r="S495" s="56">
        <v>21</v>
      </c>
      <c r="T495" s="56" t="s">
        <v>201</v>
      </c>
      <c r="U495" s="56">
        <v>2.9097537E-2</v>
      </c>
      <c r="AA495" s="56" t="b">
        <v>1</v>
      </c>
    </row>
    <row r="496" spans="1:33" x14ac:dyDescent="0.6">
      <c r="A496" s="56">
        <v>361</v>
      </c>
      <c r="B496" s="56" t="s">
        <v>202</v>
      </c>
      <c r="C496" s="56" t="s">
        <v>208</v>
      </c>
      <c r="D496" s="56" t="s">
        <v>199</v>
      </c>
      <c r="E496" s="56" t="s">
        <v>59</v>
      </c>
      <c r="F496" s="56" t="s">
        <v>70</v>
      </c>
      <c r="O496" s="56" t="s">
        <v>200</v>
      </c>
      <c r="Q496" s="56" t="s">
        <v>201</v>
      </c>
      <c r="R496" s="56">
        <v>3</v>
      </c>
      <c r="S496" s="56">
        <v>21</v>
      </c>
      <c r="T496" s="56" t="s">
        <v>201</v>
      </c>
      <c r="U496" s="56">
        <v>2.9097537E-2</v>
      </c>
      <c r="AA496" s="56" t="b">
        <v>1</v>
      </c>
    </row>
    <row r="497" spans="1:27" x14ac:dyDescent="0.6">
      <c r="A497" s="56">
        <v>362</v>
      </c>
      <c r="B497" s="56" t="s">
        <v>203</v>
      </c>
      <c r="C497" s="56" t="s">
        <v>208</v>
      </c>
      <c r="D497" s="56" t="s">
        <v>199</v>
      </c>
      <c r="E497" s="56" t="s">
        <v>59</v>
      </c>
      <c r="F497" s="56">
        <v>18.709385000000001</v>
      </c>
      <c r="L497" s="56">
        <v>18.693038999999999</v>
      </c>
      <c r="M497" s="56">
        <v>18.693038999999999</v>
      </c>
      <c r="N497" s="56">
        <v>2.3115354000000001E-2</v>
      </c>
      <c r="O497" s="56" t="s">
        <v>200</v>
      </c>
      <c r="Q497" s="56" t="s">
        <v>201</v>
      </c>
      <c r="R497" s="56">
        <v>3</v>
      </c>
      <c r="S497" s="56">
        <v>21</v>
      </c>
      <c r="T497" s="56" t="s">
        <v>201</v>
      </c>
      <c r="U497" s="56">
        <v>2.9097537E-2</v>
      </c>
    </row>
    <row r="498" spans="1:27" x14ac:dyDescent="0.6">
      <c r="A498" s="56">
        <v>363</v>
      </c>
      <c r="B498" s="56" t="s">
        <v>204</v>
      </c>
      <c r="C498" s="56" t="s">
        <v>208</v>
      </c>
      <c r="D498" s="56" t="s">
        <v>199</v>
      </c>
      <c r="E498" s="56" t="s">
        <v>59</v>
      </c>
      <c r="F498" s="56">
        <v>18.602709000000001</v>
      </c>
      <c r="L498" s="56">
        <v>18.430814999999999</v>
      </c>
      <c r="M498" s="56">
        <v>18.430814999999999</v>
      </c>
      <c r="N498" s="56">
        <v>0.24309491999999999</v>
      </c>
      <c r="O498" s="56" t="s">
        <v>200</v>
      </c>
      <c r="Q498" s="56" t="s">
        <v>201</v>
      </c>
      <c r="R498" s="56">
        <v>3</v>
      </c>
      <c r="S498" s="56">
        <v>21</v>
      </c>
      <c r="T498" s="56" t="s">
        <v>201</v>
      </c>
      <c r="U498" s="56">
        <v>2.9097537E-2</v>
      </c>
    </row>
    <row r="499" spans="1:27" x14ac:dyDescent="0.6">
      <c r="A499" s="56">
        <v>364</v>
      </c>
      <c r="B499" s="56" t="s">
        <v>137</v>
      </c>
      <c r="C499" s="56" t="s">
        <v>208</v>
      </c>
      <c r="D499" s="56" t="s">
        <v>199</v>
      </c>
      <c r="E499" s="56" t="s">
        <v>59</v>
      </c>
      <c r="F499" s="56">
        <v>18.691421999999999</v>
      </c>
      <c r="L499" s="56">
        <v>18.698509999999999</v>
      </c>
      <c r="M499" s="56">
        <v>18.698509999999999</v>
      </c>
      <c r="N499" s="56">
        <v>1.0024880999999999E-2</v>
      </c>
      <c r="O499" s="56" t="s">
        <v>200</v>
      </c>
      <c r="Q499" s="56" t="s">
        <v>201</v>
      </c>
      <c r="R499" s="56">
        <v>3</v>
      </c>
      <c r="S499" s="56">
        <v>21</v>
      </c>
      <c r="T499" s="56" t="s">
        <v>201</v>
      </c>
      <c r="U499" s="56">
        <v>2.9097537E-2</v>
      </c>
    </row>
    <row r="500" spans="1:27" x14ac:dyDescent="0.6">
      <c r="A500" s="56">
        <v>365</v>
      </c>
      <c r="B500" s="56" t="s">
        <v>138</v>
      </c>
      <c r="C500" s="56" t="s">
        <v>208</v>
      </c>
      <c r="D500" s="56" t="s">
        <v>199</v>
      </c>
      <c r="E500" s="56" t="s">
        <v>59</v>
      </c>
      <c r="F500" s="56">
        <v>18.505068000000001</v>
      </c>
      <c r="L500" s="56">
        <v>18.531766999999999</v>
      </c>
      <c r="M500" s="56">
        <v>18.531766999999999</v>
      </c>
      <c r="N500" s="56">
        <v>3.7758183000000001E-2</v>
      </c>
      <c r="O500" s="56" t="s">
        <v>200</v>
      </c>
      <c r="Q500" s="56" t="s">
        <v>201</v>
      </c>
      <c r="R500" s="56">
        <v>3</v>
      </c>
      <c r="S500" s="56">
        <v>21</v>
      </c>
      <c r="T500" s="56" t="s">
        <v>201</v>
      </c>
      <c r="U500" s="56">
        <v>2.9097537E-2</v>
      </c>
    </row>
    <row r="501" spans="1:27" x14ac:dyDescent="0.6">
      <c r="A501" s="56">
        <v>366</v>
      </c>
      <c r="B501" s="56" t="s">
        <v>114</v>
      </c>
      <c r="C501" s="56" t="s">
        <v>208</v>
      </c>
      <c r="D501" s="56" t="s">
        <v>199</v>
      </c>
      <c r="E501" s="56" t="s">
        <v>59</v>
      </c>
      <c r="F501" s="56">
        <v>19.667213</v>
      </c>
      <c r="L501" s="56">
        <v>19.674149</v>
      </c>
      <c r="M501" s="56">
        <v>19.674149</v>
      </c>
      <c r="N501" s="56">
        <v>9.8077400000000006E-3</v>
      </c>
      <c r="O501" s="56" t="s">
        <v>200</v>
      </c>
      <c r="Q501" s="56" t="s">
        <v>201</v>
      </c>
      <c r="R501" s="56">
        <v>3</v>
      </c>
      <c r="S501" s="56">
        <v>21</v>
      </c>
      <c r="T501" s="56" t="s">
        <v>201</v>
      </c>
      <c r="U501" s="56">
        <v>2.9097537E-2</v>
      </c>
    </row>
    <row r="502" spans="1:27" x14ac:dyDescent="0.6">
      <c r="A502" s="56">
        <v>367</v>
      </c>
      <c r="B502" s="56" t="s">
        <v>115</v>
      </c>
      <c r="C502" s="56" t="s">
        <v>208</v>
      </c>
      <c r="D502" s="56" t="s">
        <v>199</v>
      </c>
      <c r="E502" s="56" t="s">
        <v>59</v>
      </c>
      <c r="F502" s="56">
        <v>18.531642999999999</v>
      </c>
      <c r="L502" s="56">
        <v>18.55904</v>
      </c>
      <c r="M502" s="56">
        <v>18.55904</v>
      </c>
      <c r="N502" s="56">
        <v>3.874408E-2</v>
      </c>
      <c r="O502" s="56" t="s">
        <v>200</v>
      </c>
      <c r="Q502" s="56" t="s">
        <v>201</v>
      </c>
      <c r="R502" s="56">
        <v>3</v>
      </c>
      <c r="S502" s="56">
        <v>21</v>
      </c>
      <c r="T502" s="56" t="s">
        <v>201</v>
      </c>
      <c r="U502" s="56">
        <v>2.9097537E-2</v>
      </c>
    </row>
    <row r="503" spans="1:27" x14ac:dyDescent="0.6">
      <c r="A503" s="56">
        <v>368</v>
      </c>
      <c r="B503" s="56" t="s">
        <v>116</v>
      </c>
      <c r="C503" s="56" t="s">
        <v>208</v>
      </c>
      <c r="D503" s="56" t="s">
        <v>199</v>
      </c>
      <c r="E503" s="56" t="s">
        <v>59</v>
      </c>
      <c r="F503" s="56">
        <v>18.538381999999999</v>
      </c>
      <c r="L503" s="56">
        <v>18.597359000000001</v>
      </c>
      <c r="M503" s="56">
        <v>18.597359000000001</v>
      </c>
      <c r="N503" s="56">
        <v>8.3407599999999998E-2</v>
      </c>
      <c r="O503" s="56" t="s">
        <v>200</v>
      </c>
      <c r="Q503" s="56" t="s">
        <v>201</v>
      </c>
      <c r="R503" s="56">
        <v>3</v>
      </c>
      <c r="S503" s="56">
        <v>21</v>
      </c>
      <c r="T503" s="56" t="s">
        <v>201</v>
      </c>
      <c r="U503" s="56">
        <v>2.9097537E-2</v>
      </c>
    </row>
    <row r="504" spans="1:27" x14ac:dyDescent="0.6">
      <c r="A504" s="56">
        <v>369</v>
      </c>
      <c r="B504" s="56" t="s">
        <v>117</v>
      </c>
      <c r="C504" s="56" t="s">
        <v>208</v>
      </c>
      <c r="D504" s="56" t="s">
        <v>199</v>
      </c>
      <c r="E504" s="56" t="s">
        <v>59</v>
      </c>
      <c r="F504" s="56">
        <v>19.487047</v>
      </c>
      <c r="L504" s="56">
        <v>19.477722</v>
      </c>
      <c r="M504" s="56">
        <v>19.477722</v>
      </c>
      <c r="N504" s="56">
        <v>1.3188929E-2</v>
      </c>
      <c r="O504" s="56" t="s">
        <v>200</v>
      </c>
      <c r="Q504" s="56" t="s">
        <v>201</v>
      </c>
      <c r="R504" s="56">
        <v>3</v>
      </c>
      <c r="S504" s="56">
        <v>21</v>
      </c>
      <c r="T504" s="56" t="s">
        <v>201</v>
      </c>
      <c r="U504" s="56">
        <v>2.9097537E-2</v>
      </c>
    </row>
    <row r="505" spans="1:27" x14ac:dyDescent="0.6">
      <c r="A505" s="56">
        <v>370</v>
      </c>
      <c r="B505" s="56" t="s">
        <v>118</v>
      </c>
      <c r="C505" s="56" t="s">
        <v>208</v>
      </c>
      <c r="D505" s="56" t="s">
        <v>199</v>
      </c>
      <c r="E505" s="56" t="s">
        <v>59</v>
      </c>
      <c r="F505" s="56">
        <v>19.149504</v>
      </c>
      <c r="L505" s="56">
        <v>19.146269</v>
      </c>
      <c r="M505" s="56">
        <v>19.146269</v>
      </c>
      <c r="N505" s="56">
        <v>4.5747873E-3</v>
      </c>
      <c r="O505" s="56" t="s">
        <v>200</v>
      </c>
      <c r="Q505" s="56" t="s">
        <v>201</v>
      </c>
      <c r="R505" s="56">
        <v>3</v>
      </c>
      <c r="S505" s="56">
        <v>21</v>
      </c>
      <c r="T505" s="56" t="s">
        <v>201</v>
      </c>
      <c r="U505" s="56">
        <v>2.9097537E-2</v>
      </c>
    </row>
    <row r="506" spans="1:27" x14ac:dyDescent="0.6">
      <c r="A506" s="56">
        <v>371</v>
      </c>
      <c r="B506" s="56" t="s">
        <v>157</v>
      </c>
      <c r="C506" s="56" t="s">
        <v>208</v>
      </c>
      <c r="D506" s="56" t="s">
        <v>199</v>
      </c>
      <c r="E506" s="56" t="s">
        <v>59</v>
      </c>
      <c r="F506" s="56">
        <v>26.189506999999999</v>
      </c>
      <c r="L506" s="56">
        <v>26.241405</v>
      </c>
      <c r="M506" s="56">
        <v>26.241405</v>
      </c>
      <c r="N506" s="56">
        <v>7.3397554000000004E-2</v>
      </c>
      <c r="O506" s="56" t="s">
        <v>200</v>
      </c>
      <c r="Q506" s="56" t="s">
        <v>201</v>
      </c>
      <c r="R506" s="56">
        <v>3</v>
      </c>
      <c r="S506" s="56">
        <v>21</v>
      </c>
      <c r="T506" s="56" t="s">
        <v>201</v>
      </c>
      <c r="U506" s="56">
        <v>2.9097537E-2</v>
      </c>
    </row>
    <row r="507" spans="1:27" x14ac:dyDescent="0.6">
      <c r="A507" s="56">
        <v>372</v>
      </c>
      <c r="B507" s="56" t="s">
        <v>119</v>
      </c>
      <c r="C507" s="56" t="s">
        <v>208</v>
      </c>
      <c r="D507" s="56" t="s">
        <v>199</v>
      </c>
      <c r="E507" s="56" t="s">
        <v>59</v>
      </c>
      <c r="F507" s="56" t="s">
        <v>70</v>
      </c>
      <c r="O507" s="56" t="s">
        <v>200</v>
      </c>
      <c r="Q507" s="56" t="s">
        <v>201</v>
      </c>
      <c r="R507" s="56">
        <v>3</v>
      </c>
      <c r="S507" s="56">
        <v>21</v>
      </c>
      <c r="T507" s="56" t="s">
        <v>201</v>
      </c>
      <c r="U507" s="56">
        <v>2.9097537E-2</v>
      </c>
      <c r="AA507" s="56" t="b">
        <v>1</v>
      </c>
    </row>
    <row r="508" spans="1:27" x14ac:dyDescent="0.6">
      <c r="A508" s="56">
        <v>373</v>
      </c>
      <c r="B508" s="56" t="s">
        <v>120</v>
      </c>
      <c r="C508" s="56" t="s">
        <v>208</v>
      </c>
      <c r="D508" s="56" t="s">
        <v>199</v>
      </c>
      <c r="E508" s="56" t="s">
        <v>59</v>
      </c>
      <c r="F508" s="56" t="s">
        <v>70</v>
      </c>
      <c r="O508" s="56" t="s">
        <v>200</v>
      </c>
      <c r="Q508" s="56" t="s">
        <v>201</v>
      </c>
      <c r="R508" s="56">
        <v>3</v>
      </c>
      <c r="S508" s="56">
        <v>21</v>
      </c>
      <c r="T508" s="56" t="s">
        <v>201</v>
      </c>
      <c r="U508" s="56">
        <v>2.9097537E-2</v>
      </c>
      <c r="AA508" s="56" t="b">
        <v>1</v>
      </c>
    </row>
    <row r="509" spans="1:27" x14ac:dyDescent="0.6">
      <c r="A509" s="56">
        <v>374</v>
      </c>
      <c r="B509" s="56" t="s">
        <v>57</v>
      </c>
      <c r="C509" s="56" t="s">
        <v>208</v>
      </c>
      <c r="D509" s="56" t="s">
        <v>199</v>
      </c>
      <c r="E509" s="56" t="s">
        <v>59</v>
      </c>
      <c r="F509" s="56" t="s">
        <v>70</v>
      </c>
      <c r="O509" s="56" t="s">
        <v>200</v>
      </c>
      <c r="Q509" s="56" t="s">
        <v>201</v>
      </c>
      <c r="R509" s="56">
        <v>3</v>
      </c>
      <c r="S509" s="56">
        <v>21</v>
      </c>
      <c r="T509" s="56" t="s">
        <v>201</v>
      </c>
      <c r="U509" s="56">
        <v>2.9097537E-2</v>
      </c>
      <c r="AA509" s="56" t="b">
        <v>1</v>
      </c>
    </row>
    <row r="510" spans="1:27" x14ac:dyDescent="0.6">
      <c r="A510" s="56" t="s">
        <v>205</v>
      </c>
      <c r="C510" s="56" t="s">
        <v>206</v>
      </c>
    </row>
    <row r="511" spans="1:27" x14ac:dyDescent="0.6">
      <c r="A511" s="56" t="s">
        <v>207</v>
      </c>
    </row>
    <row r="512" spans="1:27" x14ac:dyDescent="0.6">
      <c r="A512" s="56" t="s">
        <v>136</v>
      </c>
    </row>
    <row r="515" spans="1:33" x14ac:dyDescent="0.6">
      <c r="A515" s="56" t="s">
        <v>170</v>
      </c>
      <c r="B515" s="56" t="s">
        <v>54</v>
      </c>
      <c r="C515" s="56" t="s">
        <v>134</v>
      </c>
      <c r="D515" s="56" t="s">
        <v>171</v>
      </c>
      <c r="E515" s="56" t="s">
        <v>56</v>
      </c>
      <c r="F515" s="56" t="s">
        <v>57</v>
      </c>
      <c r="G515" s="56" t="s">
        <v>172</v>
      </c>
      <c r="H515" s="56" t="s">
        <v>173</v>
      </c>
      <c r="I515" s="56" t="s">
        <v>174</v>
      </c>
      <c r="J515" s="56" t="s">
        <v>175</v>
      </c>
      <c r="K515" s="56" t="s">
        <v>176</v>
      </c>
      <c r="L515" s="56" t="s">
        <v>177</v>
      </c>
      <c r="M515" s="56" t="s">
        <v>178</v>
      </c>
      <c r="N515" s="56" t="s">
        <v>135</v>
      </c>
      <c r="O515" s="56" t="s">
        <v>179</v>
      </c>
      <c r="P515" s="56" t="s">
        <v>180</v>
      </c>
      <c r="Q515" s="56" t="s">
        <v>181</v>
      </c>
      <c r="R515" s="56" t="s">
        <v>182</v>
      </c>
      <c r="S515" s="56" t="s">
        <v>183</v>
      </c>
      <c r="T515" s="56" t="s">
        <v>184</v>
      </c>
      <c r="U515" s="56" t="s">
        <v>185</v>
      </c>
      <c r="V515" s="56" t="s">
        <v>186</v>
      </c>
      <c r="W515" s="56" t="s">
        <v>187</v>
      </c>
      <c r="X515" s="56" t="s">
        <v>188</v>
      </c>
      <c r="Y515" s="56" t="s">
        <v>189</v>
      </c>
      <c r="Z515" s="56" t="s">
        <v>190</v>
      </c>
      <c r="AA515" s="56" t="s">
        <v>191</v>
      </c>
      <c r="AB515" s="56" t="s">
        <v>192</v>
      </c>
      <c r="AC515" s="56" t="s">
        <v>193</v>
      </c>
      <c r="AD515" s="56" t="s">
        <v>194</v>
      </c>
      <c r="AE515" s="56" t="s">
        <v>195</v>
      </c>
      <c r="AF515" s="56" t="s">
        <v>196</v>
      </c>
      <c r="AG515" s="56" t="s">
        <v>197</v>
      </c>
    </row>
    <row r="516" spans="1:33" x14ac:dyDescent="0.6">
      <c r="A516" s="56" t="s">
        <v>205</v>
      </c>
      <c r="C516" s="56" t="s">
        <v>206</v>
      </c>
    </row>
    <row r="517" spans="1:33" x14ac:dyDescent="0.6">
      <c r="A517" s="56" t="s">
        <v>207</v>
      </c>
    </row>
    <row r="518" spans="1:33" x14ac:dyDescent="0.6">
      <c r="A518" s="56" t="s">
        <v>136</v>
      </c>
    </row>
    <row r="521" spans="1:33" x14ac:dyDescent="0.6">
      <c r="A521" s="56" t="s">
        <v>170</v>
      </c>
      <c r="B521" s="56" t="s">
        <v>54</v>
      </c>
      <c r="C521" s="56" t="s">
        <v>134</v>
      </c>
      <c r="D521" s="56" t="s">
        <v>171</v>
      </c>
      <c r="E521" s="56" t="s">
        <v>56</v>
      </c>
      <c r="F521" s="56" t="s">
        <v>57</v>
      </c>
      <c r="G521" s="56" t="s">
        <v>172</v>
      </c>
      <c r="H521" s="56" t="s">
        <v>173</v>
      </c>
      <c r="I521" s="56" t="s">
        <v>174</v>
      </c>
      <c r="J521" s="56" t="s">
        <v>175</v>
      </c>
      <c r="K521" s="56" t="s">
        <v>176</v>
      </c>
      <c r="L521" s="56" t="s">
        <v>177</v>
      </c>
      <c r="M521" s="56" t="s">
        <v>178</v>
      </c>
      <c r="N521" s="56" t="s">
        <v>135</v>
      </c>
      <c r="O521" s="56" t="s">
        <v>179</v>
      </c>
      <c r="P521" s="56" t="s">
        <v>180</v>
      </c>
      <c r="Q521" s="56" t="s">
        <v>181</v>
      </c>
      <c r="R521" s="56" t="s">
        <v>182</v>
      </c>
      <c r="S521" s="56" t="s">
        <v>183</v>
      </c>
      <c r="T521" s="56" t="s">
        <v>184</v>
      </c>
      <c r="U521" s="56" t="s">
        <v>185</v>
      </c>
      <c r="V521" s="56" t="s">
        <v>186</v>
      </c>
      <c r="W521" s="56" t="s">
        <v>187</v>
      </c>
      <c r="X521" s="56" t="s">
        <v>188</v>
      </c>
      <c r="Y521" s="56" t="s">
        <v>189</v>
      </c>
      <c r="Z521" s="56" t="s">
        <v>190</v>
      </c>
      <c r="AA521" s="56" t="s">
        <v>191</v>
      </c>
      <c r="AB521" s="56" t="s">
        <v>192</v>
      </c>
      <c r="AC521" s="56" t="s">
        <v>193</v>
      </c>
      <c r="AD521" s="56" t="s">
        <v>194</v>
      </c>
      <c r="AE521" s="56" t="s">
        <v>195</v>
      </c>
      <c r="AF521" s="56" t="s">
        <v>196</v>
      </c>
      <c r="AG521" s="56" t="s">
        <v>197</v>
      </c>
    </row>
    <row r="522" spans="1:33" x14ac:dyDescent="0.6">
      <c r="A522" s="56" t="s">
        <v>205</v>
      </c>
      <c r="C522" s="56" t="s">
        <v>206</v>
      </c>
    </row>
    <row r="523" spans="1:33" x14ac:dyDescent="0.6">
      <c r="A523" s="56" t="s">
        <v>207</v>
      </c>
    </row>
    <row r="524" spans="1:33" x14ac:dyDescent="0.6">
      <c r="A524" s="56" t="s">
        <v>136</v>
      </c>
    </row>
    <row r="527" spans="1:33" x14ac:dyDescent="0.6">
      <c r="A527" s="56" t="s">
        <v>170</v>
      </c>
      <c r="B527" s="56" t="s">
        <v>54</v>
      </c>
      <c r="C527" s="56" t="s">
        <v>134</v>
      </c>
      <c r="D527" s="56" t="s">
        <v>171</v>
      </c>
      <c r="E527" s="56" t="s">
        <v>56</v>
      </c>
      <c r="F527" s="56" t="s">
        <v>57</v>
      </c>
      <c r="G527" s="56" t="s">
        <v>172</v>
      </c>
      <c r="H527" s="56" t="s">
        <v>173</v>
      </c>
      <c r="I527" s="56" t="s">
        <v>174</v>
      </c>
      <c r="J527" s="56" t="s">
        <v>175</v>
      </c>
      <c r="K527" s="56" t="s">
        <v>176</v>
      </c>
      <c r="L527" s="56" t="s">
        <v>177</v>
      </c>
      <c r="M527" s="56" t="s">
        <v>178</v>
      </c>
      <c r="N527" s="56" t="s">
        <v>135</v>
      </c>
      <c r="O527" s="56" t="s">
        <v>179</v>
      </c>
      <c r="P527" s="56" t="s">
        <v>180</v>
      </c>
      <c r="Q527" s="56" t="s">
        <v>181</v>
      </c>
      <c r="R527" s="56" t="s">
        <v>182</v>
      </c>
      <c r="S527" s="56" t="s">
        <v>183</v>
      </c>
      <c r="T527" s="56" t="s">
        <v>184</v>
      </c>
      <c r="U527" s="56" t="s">
        <v>185</v>
      </c>
      <c r="V527" s="56" t="s">
        <v>186</v>
      </c>
      <c r="W527" s="56" t="s">
        <v>187</v>
      </c>
      <c r="X527" s="56" t="s">
        <v>188</v>
      </c>
      <c r="Y527" s="56" t="s">
        <v>189</v>
      </c>
      <c r="Z527" s="56" t="s">
        <v>190</v>
      </c>
      <c r="AA527" s="56" t="s">
        <v>191</v>
      </c>
      <c r="AB527" s="56" t="s">
        <v>192</v>
      </c>
      <c r="AC527" s="56" t="s">
        <v>193</v>
      </c>
      <c r="AD527" s="56" t="s">
        <v>194</v>
      </c>
      <c r="AE527" s="56" t="s">
        <v>195</v>
      </c>
      <c r="AF527" s="56" t="s">
        <v>196</v>
      </c>
      <c r="AG527" s="56" t="s">
        <v>197</v>
      </c>
    </row>
    <row r="528" spans="1:33" x14ac:dyDescent="0.6">
      <c r="A528" s="56" t="s">
        <v>205</v>
      </c>
      <c r="C528" s="56" t="s">
        <v>206</v>
      </c>
    </row>
    <row r="529" spans="1:33" x14ac:dyDescent="0.6">
      <c r="A529" s="56" t="s">
        <v>207</v>
      </c>
    </row>
    <row r="530" spans="1:33" x14ac:dyDescent="0.6">
      <c r="A530" s="56" t="s">
        <v>136</v>
      </c>
    </row>
    <row r="533" spans="1:33" x14ac:dyDescent="0.6">
      <c r="A533" s="56" t="s">
        <v>170</v>
      </c>
      <c r="B533" s="56" t="s">
        <v>54</v>
      </c>
      <c r="C533" s="56" t="s">
        <v>134</v>
      </c>
      <c r="D533" s="56" t="s">
        <v>171</v>
      </c>
      <c r="E533" s="56" t="s">
        <v>56</v>
      </c>
      <c r="F533" s="56" t="s">
        <v>57</v>
      </c>
      <c r="G533" s="56" t="s">
        <v>172</v>
      </c>
      <c r="H533" s="56" t="s">
        <v>173</v>
      </c>
      <c r="I533" s="56" t="s">
        <v>174</v>
      </c>
      <c r="J533" s="56" t="s">
        <v>175</v>
      </c>
      <c r="K533" s="56" t="s">
        <v>176</v>
      </c>
      <c r="L533" s="56" t="s">
        <v>177</v>
      </c>
      <c r="M533" s="56" t="s">
        <v>178</v>
      </c>
      <c r="N533" s="56" t="s">
        <v>135</v>
      </c>
      <c r="O533" s="56" t="s">
        <v>179</v>
      </c>
      <c r="P533" s="56" t="s">
        <v>180</v>
      </c>
      <c r="Q533" s="56" t="s">
        <v>181</v>
      </c>
      <c r="R533" s="56" t="s">
        <v>182</v>
      </c>
      <c r="S533" s="56" t="s">
        <v>183</v>
      </c>
      <c r="T533" s="56" t="s">
        <v>184</v>
      </c>
      <c r="U533" s="56" t="s">
        <v>185</v>
      </c>
      <c r="V533" s="56" t="s">
        <v>186</v>
      </c>
      <c r="W533" s="56" t="s">
        <v>187</v>
      </c>
      <c r="X533" s="56" t="s">
        <v>188</v>
      </c>
      <c r="Y533" s="56" t="s">
        <v>189</v>
      </c>
      <c r="Z533" s="56" t="s">
        <v>190</v>
      </c>
      <c r="AA533" s="56" t="s">
        <v>191</v>
      </c>
      <c r="AB533" s="56" t="s">
        <v>192</v>
      </c>
      <c r="AC533" s="56" t="s">
        <v>193</v>
      </c>
      <c r="AD533" s="56" t="s">
        <v>194</v>
      </c>
      <c r="AE533" s="56" t="s">
        <v>195</v>
      </c>
      <c r="AF533" s="56" t="s">
        <v>196</v>
      </c>
      <c r="AG533" s="56" t="s">
        <v>197</v>
      </c>
    </row>
    <row r="534" spans="1:33" x14ac:dyDescent="0.6">
      <c r="A534" s="56" t="s">
        <v>205</v>
      </c>
      <c r="C534" s="56" t="s">
        <v>206</v>
      </c>
    </row>
    <row r="535" spans="1:33" x14ac:dyDescent="0.6">
      <c r="A535" s="56" t="s">
        <v>207</v>
      </c>
    </row>
    <row r="536" spans="1:33" x14ac:dyDescent="0.6">
      <c r="A536" s="56" t="s">
        <v>136</v>
      </c>
    </row>
    <row r="539" spans="1:33" x14ac:dyDescent="0.6">
      <c r="A539" s="56" t="s">
        <v>170</v>
      </c>
      <c r="B539" s="56" t="s">
        <v>54</v>
      </c>
      <c r="C539" s="56" t="s">
        <v>134</v>
      </c>
      <c r="D539" s="56" t="s">
        <v>171</v>
      </c>
      <c r="E539" s="56" t="s">
        <v>56</v>
      </c>
      <c r="F539" s="56" t="s">
        <v>57</v>
      </c>
      <c r="G539" s="56" t="s">
        <v>172</v>
      </c>
      <c r="H539" s="56" t="s">
        <v>173</v>
      </c>
      <c r="I539" s="56" t="s">
        <v>174</v>
      </c>
      <c r="J539" s="56" t="s">
        <v>175</v>
      </c>
      <c r="K539" s="56" t="s">
        <v>176</v>
      </c>
      <c r="L539" s="56" t="s">
        <v>177</v>
      </c>
      <c r="M539" s="56" t="s">
        <v>178</v>
      </c>
      <c r="N539" s="56" t="s">
        <v>135</v>
      </c>
      <c r="O539" s="56" t="s">
        <v>179</v>
      </c>
      <c r="P539" s="56" t="s">
        <v>180</v>
      </c>
      <c r="Q539" s="56" t="s">
        <v>181</v>
      </c>
      <c r="R539" s="56" t="s">
        <v>182</v>
      </c>
      <c r="S539" s="56" t="s">
        <v>183</v>
      </c>
      <c r="T539" s="56" t="s">
        <v>184</v>
      </c>
      <c r="U539" s="56" t="s">
        <v>185</v>
      </c>
      <c r="V539" s="56" t="s">
        <v>186</v>
      </c>
      <c r="W539" s="56" t="s">
        <v>187</v>
      </c>
      <c r="X539" s="56" t="s">
        <v>188</v>
      </c>
      <c r="Y539" s="56" t="s">
        <v>189</v>
      </c>
      <c r="Z539" s="56" t="s">
        <v>190</v>
      </c>
      <c r="AA539" s="56" t="s">
        <v>191</v>
      </c>
      <c r="AB539" s="56" t="s">
        <v>192</v>
      </c>
      <c r="AC539" s="56" t="s">
        <v>193</v>
      </c>
      <c r="AD539" s="56" t="s">
        <v>194</v>
      </c>
      <c r="AE539" s="56" t="s">
        <v>195</v>
      </c>
      <c r="AF539" s="56" t="s">
        <v>196</v>
      </c>
      <c r="AG539" s="56" t="s">
        <v>197</v>
      </c>
    </row>
    <row r="540" spans="1:33" x14ac:dyDescent="0.6">
      <c r="A540" s="56" t="s">
        <v>205</v>
      </c>
      <c r="C540" s="56" t="s">
        <v>206</v>
      </c>
    </row>
    <row r="541" spans="1:33" x14ac:dyDescent="0.6">
      <c r="A541" s="56" t="s">
        <v>207</v>
      </c>
    </row>
    <row r="542" spans="1:33" x14ac:dyDescent="0.6">
      <c r="A542" s="56" t="s">
        <v>136</v>
      </c>
    </row>
    <row r="545" spans="1:33" x14ac:dyDescent="0.6">
      <c r="A545" s="56" t="s">
        <v>170</v>
      </c>
      <c r="B545" s="56" t="s">
        <v>54</v>
      </c>
      <c r="C545" s="56" t="s">
        <v>134</v>
      </c>
      <c r="D545" s="56" t="s">
        <v>171</v>
      </c>
      <c r="E545" s="56" t="s">
        <v>56</v>
      </c>
      <c r="F545" s="56" t="s">
        <v>57</v>
      </c>
      <c r="G545" s="56" t="s">
        <v>172</v>
      </c>
      <c r="H545" s="56" t="s">
        <v>173</v>
      </c>
      <c r="I545" s="56" t="s">
        <v>174</v>
      </c>
      <c r="J545" s="56" t="s">
        <v>175</v>
      </c>
      <c r="K545" s="56" t="s">
        <v>176</v>
      </c>
      <c r="L545" s="56" t="s">
        <v>177</v>
      </c>
      <c r="M545" s="56" t="s">
        <v>178</v>
      </c>
      <c r="N545" s="56" t="s">
        <v>135</v>
      </c>
      <c r="O545" s="56" t="s">
        <v>179</v>
      </c>
      <c r="P545" s="56" t="s">
        <v>180</v>
      </c>
      <c r="Q545" s="56" t="s">
        <v>181</v>
      </c>
      <c r="R545" s="56" t="s">
        <v>182</v>
      </c>
      <c r="S545" s="56" t="s">
        <v>183</v>
      </c>
      <c r="T545" s="56" t="s">
        <v>184</v>
      </c>
      <c r="U545" s="56" t="s">
        <v>185</v>
      </c>
      <c r="V545" s="56" t="s">
        <v>186</v>
      </c>
      <c r="W545" s="56" t="s">
        <v>187</v>
      </c>
      <c r="X545" s="56" t="s">
        <v>188</v>
      </c>
      <c r="Y545" s="56" t="s">
        <v>189</v>
      </c>
      <c r="Z545" s="56" t="s">
        <v>190</v>
      </c>
      <c r="AA545" s="56" t="s">
        <v>191</v>
      </c>
      <c r="AB545" s="56" t="s">
        <v>192</v>
      </c>
      <c r="AC545" s="56" t="s">
        <v>193</v>
      </c>
      <c r="AD545" s="56" t="s">
        <v>194</v>
      </c>
      <c r="AE545" s="56" t="s">
        <v>195</v>
      </c>
      <c r="AF545" s="56" t="s">
        <v>196</v>
      </c>
      <c r="AG545" s="56" t="s">
        <v>197</v>
      </c>
    </row>
    <row r="546" spans="1:33" x14ac:dyDescent="0.6">
      <c r="A546" s="56" t="s">
        <v>205</v>
      </c>
      <c r="C546" s="56" t="s">
        <v>206</v>
      </c>
    </row>
    <row r="547" spans="1:33" x14ac:dyDescent="0.6">
      <c r="A547" s="56" t="s">
        <v>207</v>
      </c>
    </row>
    <row r="548" spans="1:33" x14ac:dyDescent="0.6">
      <c r="A548" s="56" t="s">
        <v>136</v>
      </c>
    </row>
    <row r="552" spans="1:33" x14ac:dyDescent="0.6">
      <c r="A552" s="56" t="s">
        <v>141</v>
      </c>
      <c r="B552" s="56" t="s">
        <v>142</v>
      </c>
    </row>
    <row r="554" spans="1:33" x14ac:dyDescent="0.6">
      <c r="A554" s="56" t="s">
        <v>159</v>
      </c>
      <c r="B554" s="56" t="s">
        <v>160</v>
      </c>
      <c r="C554" s="56">
        <v>1</v>
      </c>
    </row>
    <row r="555" spans="1:33" x14ac:dyDescent="0.6">
      <c r="A555" s="56" t="s">
        <v>161</v>
      </c>
      <c r="B555" s="56" t="s">
        <v>162</v>
      </c>
    </row>
    <row r="556" spans="1:33" x14ac:dyDescent="0.6">
      <c r="A556" s="56" t="s">
        <v>163</v>
      </c>
    </row>
    <row r="557" spans="1:33" x14ac:dyDescent="0.6">
      <c r="A557" s="56" t="s">
        <v>164</v>
      </c>
      <c r="B557" s="56" t="s">
        <v>165</v>
      </c>
    </row>
    <row r="558" spans="1:33" x14ac:dyDescent="0.6">
      <c r="A558" s="56" t="s">
        <v>166</v>
      </c>
      <c r="B558" s="57">
        <v>43790.870162037034</v>
      </c>
    </row>
    <row r="559" spans="1:33" x14ac:dyDescent="0.6">
      <c r="A559" s="56" t="s">
        <v>167</v>
      </c>
    </row>
    <row r="560" spans="1:33" x14ac:dyDescent="0.6">
      <c r="A560" s="56" t="s">
        <v>168</v>
      </c>
    </row>
    <row r="562" spans="1:33" x14ac:dyDescent="0.6">
      <c r="A562" s="56" t="s">
        <v>169</v>
      </c>
    </row>
    <row r="564" spans="1:33" x14ac:dyDescent="0.6">
      <c r="A564" s="56" t="s">
        <v>170</v>
      </c>
      <c r="B564" s="56" t="s">
        <v>54</v>
      </c>
      <c r="C564" s="56" t="s">
        <v>134</v>
      </c>
      <c r="D564" s="56" t="s">
        <v>171</v>
      </c>
      <c r="E564" s="56" t="s">
        <v>56</v>
      </c>
      <c r="F564" s="56" t="s">
        <v>57</v>
      </c>
      <c r="G564" s="56" t="s">
        <v>172</v>
      </c>
      <c r="H564" s="56" t="s">
        <v>173</v>
      </c>
      <c r="I564" s="56" t="s">
        <v>174</v>
      </c>
      <c r="J564" s="56" t="s">
        <v>175</v>
      </c>
      <c r="K564" s="56" t="s">
        <v>176</v>
      </c>
      <c r="L564" s="56" t="s">
        <v>177</v>
      </c>
      <c r="M564" s="56" t="s">
        <v>178</v>
      </c>
      <c r="N564" s="56" t="s">
        <v>135</v>
      </c>
      <c r="O564" s="56" t="s">
        <v>179</v>
      </c>
      <c r="P564" s="56" t="s">
        <v>180</v>
      </c>
      <c r="Q564" s="56" t="s">
        <v>181</v>
      </c>
      <c r="R564" s="56" t="s">
        <v>182</v>
      </c>
      <c r="S564" s="56" t="s">
        <v>183</v>
      </c>
      <c r="T564" s="56" t="s">
        <v>184</v>
      </c>
      <c r="U564" s="56" t="s">
        <v>185</v>
      </c>
      <c r="V564" s="56" t="s">
        <v>186</v>
      </c>
      <c r="W564" s="56" t="s">
        <v>187</v>
      </c>
      <c r="X564" s="56" t="s">
        <v>188</v>
      </c>
      <c r="Y564" s="56" t="s">
        <v>189</v>
      </c>
      <c r="Z564" s="56" t="s">
        <v>190</v>
      </c>
      <c r="AA564" s="56" t="s">
        <v>191</v>
      </c>
      <c r="AB564" s="56" t="s">
        <v>192</v>
      </c>
      <c r="AC564" s="56" t="s">
        <v>193</v>
      </c>
      <c r="AD564" s="56" t="s">
        <v>194</v>
      </c>
      <c r="AE564" s="56" t="s">
        <v>195</v>
      </c>
      <c r="AF564" s="56" t="s">
        <v>196</v>
      </c>
      <c r="AG564" s="56" t="s">
        <v>197</v>
      </c>
    </row>
    <row r="565" spans="1:33" x14ac:dyDescent="0.6">
      <c r="A565" s="56" t="s">
        <v>205</v>
      </c>
      <c r="C565" s="56" t="s">
        <v>206</v>
      </c>
    </row>
    <row r="566" spans="1:33" x14ac:dyDescent="0.6">
      <c r="A566" s="56" t="s">
        <v>207</v>
      </c>
    </row>
    <row r="567" spans="1:33" x14ac:dyDescent="0.6">
      <c r="A567" s="56" t="s">
        <v>136</v>
      </c>
    </row>
    <row r="570" spans="1:33" x14ac:dyDescent="0.6">
      <c r="A570" s="56" t="s">
        <v>170</v>
      </c>
      <c r="B570" s="56" t="s">
        <v>54</v>
      </c>
      <c r="C570" s="56" t="s">
        <v>134</v>
      </c>
      <c r="D570" s="56" t="s">
        <v>171</v>
      </c>
      <c r="E570" s="56" t="s">
        <v>56</v>
      </c>
      <c r="F570" s="56" t="s">
        <v>57</v>
      </c>
      <c r="G570" s="56" t="s">
        <v>172</v>
      </c>
      <c r="H570" s="56" t="s">
        <v>173</v>
      </c>
      <c r="I570" s="56" t="s">
        <v>174</v>
      </c>
      <c r="J570" s="56" t="s">
        <v>175</v>
      </c>
      <c r="K570" s="56" t="s">
        <v>176</v>
      </c>
      <c r="L570" s="56" t="s">
        <v>177</v>
      </c>
      <c r="M570" s="56" t="s">
        <v>178</v>
      </c>
      <c r="N570" s="56" t="s">
        <v>135</v>
      </c>
      <c r="O570" s="56" t="s">
        <v>179</v>
      </c>
      <c r="P570" s="56" t="s">
        <v>180</v>
      </c>
      <c r="Q570" s="56" t="s">
        <v>181</v>
      </c>
      <c r="R570" s="56" t="s">
        <v>182</v>
      </c>
      <c r="S570" s="56" t="s">
        <v>183</v>
      </c>
      <c r="T570" s="56" t="s">
        <v>184</v>
      </c>
      <c r="U570" s="56" t="s">
        <v>185</v>
      </c>
      <c r="V570" s="56" t="s">
        <v>186</v>
      </c>
      <c r="W570" s="56" t="s">
        <v>187</v>
      </c>
      <c r="X570" s="56" t="s">
        <v>188</v>
      </c>
      <c r="Y570" s="56" t="s">
        <v>189</v>
      </c>
      <c r="Z570" s="56" t="s">
        <v>190</v>
      </c>
      <c r="AA570" s="56" t="s">
        <v>191</v>
      </c>
      <c r="AB570" s="56" t="s">
        <v>192</v>
      </c>
      <c r="AC570" s="56" t="s">
        <v>193</v>
      </c>
      <c r="AD570" s="56" t="s">
        <v>194</v>
      </c>
      <c r="AE570" s="56" t="s">
        <v>195</v>
      </c>
      <c r="AF570" s="56" t="s">
        <v>196</v>
      </c>
      <c r="AG570" s="56" t="s">
        <v>197</v>
      </c>
    </row>
    <row r="571" spans="1:33" x14ac:dyDescent="0.6">
      <c r="A571" s="56" t="s">
        <v>205</v>
      </c>
      <c r="C571" s="56" t="s">
        <v>206</v>
      </c>
    </row>
    <row r="572" spans="1:33" x14ac:dyDescent="0.6">
      <c r="A572" s="56" t="s">
        <v>207</v>
      </c>
    </row>
    <row r="573" spans="1:33" x14ac:dyDescent="0.6">
      <c r="A573" s="56" t="s">
        <v>136</v>
      </c>
    </row>
    <row r="576" spans="1:33" x14ac:dyDescent="0.6">
      <c r="A576" s="56" t="s">
        <v>170</v>
      </c>
      <c r="B576" s="56" t="s">
        <v>54</v>
      </c>
      <c r="C576" s="56" t="s">
        <v>134</v>
      </c>
      <c r="D576" s="56" t="s">
        <v>171</v>
      </c>
      <c r="E576" s="56" t="s">
        <v>56</v>
      </c>
      <c r="F576" s="56" t="s">
        <v>57</v>
      </c>
      <c r="G576" s="56" t="s">
        <v>172</v>
      </c>
      <c r="H576" s="56" t="s">
        <v>173</v>
      </c>
      <c r="I576" s="56" t="s">
        <v>174</v>
      </c>
      <c r="J576" s="56" t="s">
        <v>175</v>
      </c>
      <c r="K576" s="56" t="s">
        <v>176</v>
      </c>
      <c r="L576" s="56" t="s">
        <v>177</v>
      </c>
      <c r="M576" s="56" t="s">
        <v>178</v>
      </c>
      <c r="N576" s="56" t="s">
        <v>135</v>
      </c>
      <c r="O576" s="56" t="s">
        <v>179</v>
      </c>
      <c r="P576" s="56" t="s">
        <v>180</v>
      </c>
      <c r="Q576" s="56" t="s">
        <v>181</v>
      </c>
      <c r="R576" s="56" t="s">
        <v>182</v>
      </c>
      <c r="S576" s="56" t="s">
        <v>183</v>
      </c>
      <c r="T576" s="56" t="s">
        <v>184</v>
      </c>
      <c r="U576" s="56" t="s">
        <v>185</v>
      </c>
      <c r="V576" s="56" t="s">
        <v>186</v>
      </c>
      <c r="W576" s="56" t="s">
        <v>187</v>
      </c>
      <c r="X576" s="56" t="s">
        <v>188</v>
      </c>
      <c r="Y576" s="56" t="s">
        <v>189</v>
      </c>
      <c r="Z576" s="56" t="s">
        <v>190</v>
      </c>
      <c r="AA576" s="56" t="s">
        <v>191</v>
      </c>
      <c r="AB576" s="56" t="s">
        <v>192</v>
      </c>
      <c r="AC576" s="56" t="s">
        <v>193</v>
      </c>
      <c r="AD576" s="56" t="s">
        <v>194</v>
      </c>
      <c r="AE576" s="56" t="s">
        <v>195</v>
      </c>
      <c r="AF576" s="56" t="s">
        <v>196</v>
      </c>
      <c r="AG576" s="56" t="s">
        <v>197</v>
      </c>
    </row>
    <row r="577" spans="1:33" x14ac:dyDescent="0.6">
      <c r="A577" s="56" t="s">
        <v>205</v>
      </c>
      <c r="C577" s="56" t="s">
        <v>206</v>
      </c>
    </row>
    <row r="578" spans="1:33" x14ac:dyDescent="0.6">
      <c r="A578" s="56" t="s">
        <v>207</v>
      </c>
    </row>
    <row r="579" spans="1:33" x14ac:dyDescent="0.6">
      <c r="A579" s="56" t="s">
        <v>136</v>
      </c>
    </row>
    <row r="582" spans="1:33" x14ac:dyDescent="0.6">
      <c r="A582" s="56" t="s">
        <v>170</v>
      </c>
      <c r="B582" s="56" t="s">
        <v>54</v>
      </c>
      <c r="C582" s="56" t="s">
        <v>134</v>
      </c>
      <c r="D582" s="56" t="s">
        <v>171</v>
      </c>
      <c r="E582" s="56" t="s">
        <v>56</v>
      </c>
      <c r="F582" s="56" t="s">
        <v>57</v>
      </c>
      <c r="G582" s="56" t="s">
        <v>172</v>
      </c>
      <c r="H582" s="56" t="s">
        <v>173</v>
      </c>
      <c r="I582" s="56" t="s">
        <v>174</v>
      </c>
      <c r="J582" s="56" t="s">
        <v>175</v>
      </c>
      <c r="K582" s="56" t="s">
        <v>176</v>
      </c>
      <c r="L582" s="56" t="s">
        <v>177</v>
      </c>
      <c r="M582" s="56" t="s">
        <v>178</v>
      </c>
      <c r="N582" s="56" t="s">
        <v>135</v>
      </c>
      <c r="O582" s="56" t="s">
        <v>179</v>
      </c>
      <c r="P582" s="56" t="s">
        <v>180</v>
      </c>
      <c r="Q582" s="56" t="s">
        <v>181</v>
      </c>
      <c r="R582" s="56" t="s">
        <v>182</v>
      </c>
      <c r="S582" s="56" t="s">
        <v>183</v>
      </c>
      <c r="T582" s="56" t="s">
        <v>184</v>
      </c>
      <c r="U582" s="56" t="s">
        <v>185</v>
      </c>
      <c r="V582" s="56" t="s">
        <v>186</v>
      </c>
      <c r="W582" s="56" t="s">
        <v>187</v>
      </c>
      <c r="X582" s="56" t="s">
        <v>188</v>
      </c>
      <c r="Y582" s="56" t="s">
        <v>189</v>
      </c>
      <c r="Z582" s="56" t="s">
        <v>190</v>
      </c>
      <c r="AA582" s="56" t="s">
        <v>191</v>
      </c>
      <c r="AB582" s="56" t="s">
        <v>192</v>
      </c>
      <c r="AC582" s="56" t="s">
        <v>193</v>
      </c>
      <c r="AD582" s="56" t="s">
        <v>194</v>
      </c>
      <c r="AE582" s="56" t="s">
        <v>195</v>
      </c>
      <c r="AF582" s="56" t="s">
        <v>196</v>
      </c>
      <c r="AG582" s="56" t="s">
        <v>197</v>
      </c>
    </row>
    <row r="583" spans="1:33" x14ac:dyDescent="0.6">
      <c r="A583" s="56" t="s">
        <v>205</v>
      </c>
      <c r="C583" s="56" t="s">
        <v>206</v>
      </c>
    </row>
    <row r="584" spans="1:33" x14ac:dyDescent="0.6">
      <c r="A584" s="56" t="s">
        <v>207</v>
      </c>
    </row>
    <row r="585" spans="1:33" x14ac:dyDescent="0.6">
      <c r="A585" s="56" t="s">
        <v>136</v>
      </c>
    </row>
    <row r="588" spans="1:33" x14ac:dyDescent="0.6">
      <c r="A588" s="56" t="s">
        <v>170</v>
      </c>
      <c r="B588" s="56" t="s">
        <v>54</v>
      </c>
      <c r="C588" s="56" t="s">
        <v>134</v>
      </c>
      <c r="D588" s="56" t="s">
        <v>171</v>
      </c>
      <c r="E588" s="56" t="s">
        <v>56</v>
      </c>
      <c r="F588" s="56" t="s">
        <v>57</v>
      </c>
      <c r="G588" s="56" t="s">
        <v>172</v>
      </c>
      <c r="H588" s="56" t="s">
        <v>173</v>
      </c>
      <c r="I588" s="56" t="s">
        <v>174</v>
      </c>
      <c r="J588" s="56" t="s">
        <v>175</v>
      </c>
      <c r="K588" s="56" t="s">
        <v>176</v>
      </c>
      <c r="L588" s="56" t="s">
        <v>177</v>
      </c>
      <c r="M588" s="56" t="s">
        <v>178</v>
      </c>
      <c r="N588" s="56" t="s">
        <v>135</v>
      </c>
      <c r="O588" s="56" t="s">
        <v>179</v>
      </c>
      <c r="P588" s="56" t="s">
        <v>180</v>
      </c>
      <c r="Q588" s="56" t="s">
        <v>181</v>
      </c>
      <c r="R588" s="56" t="s">
        <v>182</v>
      </c>
      <c r="S588" s="56" t="s">
        <v>183</v>
      </c>
      <c r="T588" s="56" t="s">
        <v>184</v>
      </c>
      <c r="U588" s="56" t="s">
        <v>185</v>
      </c>
      <c r="V588" s="56" t="s">
        <v>186</v>
      </c>
      <c r="W588" s="56" t="s">
        <v>187</v>
      </c>
      <c r="X588" s="56" t="s">
        <v>188</v>
      </c>
      <c r="Y588" s="56" t="s">
        <v>189</v>
      </c>
      <c r="Z588" s="56" t="s">
        <v>190</v>
      </c>
      <c r="AA588" s="56" t="s">
        <v>191</v>
      </c>
      <c r="AB588" s="56" t="s">
        <v>192</v>
      </c>
      <c r="AC588" s="56" t="s">
        <v>193</v>
      </c>
      <c r="AD588" s="56" t="s">
        <v>194</v>
      </c>
      <c r="AE588" s="56" t="s">
        <v>195</v>
      </c>
      <c r="AF588" s="56" t="s">
        <v>196</v>
      </c>
      <c r="AG588" s="56" t="s">
        <v>197</v>
      </c>
    </row>
    <row r="589" spans="1:33" x14ac:dyDescent="0.6">
      <c r="A589" s="56" t="s">
        <v>205</v>
      </c>
      <c r="C589" s="56" t="s">
        <v>206</v>
      </c>
    </row>
    <row r="590" spans="1:33" x14ac:dyDescent="0.6">
      <c r="A590" s="56" t="s">
        <v>207</v>
      </c>
    </row>
    <row r="591" spans="1:33" x14ac:dyDescent="0.6">
      <c r="A591" s="56" t="s">
        <v>136</v>
      </c>
    </row>
    <row r="594" spans="1:33" x14ac:dyDescent="0.6">
      <c r="A594" s="56" t="s">
        <v>170</v>
      </c>
      <c r="B594" s="56" t="s">
        <v>54</v>
      </c>
      <c r="C594" s="56" t="s">
        <v>134</v>
      </c>
      <c r="D594" s="56" t="s">
        <v>171</v>
      </c>
      <c r="E594" s="56" t="s">
        <v>56</v>
      </c>
      <c r="F594" s="56" t="s">
        <v>57</v>
      </c>
      <c r="G594" s="56" t="s">
        <v>172</v>
      </c>
      <c r="H594" s="56" t="s">
        <v>173</v>
      </c>
      <c r="I594" s="56" t="s">
        <v>174</v>
      </c>
      <c r="J594" s="56" t="s">
        <v>175</v>
      </c>
      <c r="K594" s="56" t="s">
        <v>176</v>
      </c>
      <c r="L594" s="56" t="s">
        <v>177</v>
      </c>
      <c r="M594" s="56" t="s">
        <v>178</v>
      </c>
      <c r="N594" s="56" t="s">
        <v>135</v>
      </c>
      <c r="O594" s="56" t="s">
        <v>179</v>
      </c>
      <c r="P594" s="56" t="s">
        <v>180</v>
      </c>
      <c r="Q594" s="56" t="s">
        <v>181</v>
      </c>
      <c r="R594" s="56" t="s">
        <v>182</v>
      </c>
      <c r="S594" s="56" t="s">
        <v>183</v>
      </c>
      <c r="T594" s="56" t="s">
        <v>184</v>
      </c>
      <c r="U594" s="56" t="s">
        <v>185</v>
      </c>
      <c r="V594" s="56" t="s">
        <v>186</v>
      </c>
      <c r="W594" s="56" t="s">
        <v>187</v>
      </c>
      <c r="X594" s="56" t="s">
        <v>188</v>
      </c>
      <c r="Y594" s="56" t="s">
        <v>189</v>
      </c>
      <c r="Z594" s="56" t="s">
        <v>190</v>
      </c>
      <c r="AA594" s="56" t="s">
        <v>191</v>
      </c>
      <c r="AB594" s="56" t="s">
        <v>192</v>
      </c>
      <c r="AC594" s="56" t="s">
        <v>193</v>
      </c>
      <c r="AD594" s="56" t="s">
        <v>194</v>
      </c>
      <c r="AE594" s="56" t="s">
        <v>195</v>
      </c>
      <c r="AF594" s="56" t="s">
        <v>196</v>
      </c>
      <c r="AG594" s="56" t="s">
        <v>197</v>
      </c>
    </row>
    <row r="595" spans="1:33" x14ac:dyDescent="0.6">
      <c r="A595" s="56">
        <v>193</v>
      </c>
      <c r="B595" s="56" t="s">
        <v>202</v>
      </c>
      <c r="C595" s="56" t="s">
        <v>43</v>
      </c>
      <c r="D595" s="56" t="s">
        <v>199</v>
      </c>
      <c r="E595" s="56" t="s">
        <v>59</v>
      </c>
      <c r="F595" s="56">
        <v>21.55414</v>
      </c>
      <c r="L595" s="56">
        <v>21.338626999999999</v>
      </c>
      <c r="M595" s="56">
        <v>21.338626999999999</v>
      </c>
      <c r="N595" s="56">
        <v>0.30478040000000001</v>
      </c>
      <c r="O595" s="56" t="s">
        <v>200</v>
      </c>
      <c r="Q595" s="56" t="s">
        <v>201</v>
      </c>
      <c r="R595" s="56">
        <v>3</v>
      </c>
      <c r="S595" s="56">
        <v>21</v>
      </c>
      <c r="T595" s="56" t="s">
        <v>201</v>
      </c>
      <c r="U595" s="56">
        <v>9.9689700000000006E-2</v>
      </c>
    </row>
    <row r="596" spans="1:33" x14ac:dyDescent="0.6">
      <c r="A596" s="56">
        <v>194</v>
      </c>
      <c r="B596" s="56" t="s">
        <v>203</v>
      </c>
      <c r="C596" s="56" t="s">
        <v>43</v>
      </c>
      <c r="D596" s="56" t="s">
        <v>199</v>
      </c>
      <c r="E596" s="56" t="s">
        <v>59</v>
      </c>
      <c r="F596" s="56">
        <v>21.365773999999998</v>
      </c>
      <c r="L596" s="56">
        <v>21.694807000000001</v>
      </c>
      <c r="M596" s="56">
        <v>21.694807000000001</v>
      </c>
      <c r="N596" s="56">
        <v>0.46532279999999998</v>
      </c>
      <c r="O596" s="56" t="s">
        <v>200</v>
      </c>
      <c r="Q596" s="56" t="s">
        <v>201</v>
      </c>
      <c r="R596" s="56">
        <v>3</v>
      </c>
      <c r="S596" s="56">
        <v>21</v>
      </c>
      <c r="T596" s="56" t="s">
        <v>201</v>
      </c>
      <c r="U596" s="56">
        <v>9.9689700000000006E-2</v>
      </c>
    </row>
    <row r="597" spans="1:33" x14ac:dyDescent="0.6">
      <c r="A597" s="56">
        <v>195</v>
      </c>
      <c r="B597" s="56" t="s">
        <v>204</v>
      </c>
      <c r="C597" s="56" t="s">
        <v>43</v>
      </c>
      <c r="D597" s="56" t="s">
        <v>199</v>
      </c>
      <c r="E597" s="56" t="s">
        <v>59</v>
      </c>
      <c r="F597" s="56">
        <v>22.334523999999998</v>
      </c>
      <c r="L597" s="56">
        <v>22.115024999999999</v>
      </c>
      <c r="M597" s="56">
        <v>22.115024999999999</v>
      </c>
      <c r="N597" s="56">
        <v>0.31041795</v>
      </c>
      <c r="O597" s="56" t="s">
        <v>200</v>
      </c>
      <c r="Q597" s="56" t="s">
        <v>201</v>
      </c>
      <c r="R597" s="56">
        <v>3</v>
      </c>
      <c r="S597" s="56">
        <v>21</v>
      </c>
      <c r="T597" s="56" t="s">
        <v>201</v>
      </c>
      <c r="U597" s="56">
        <v>9.9689700000000006E-2</v>
      </c>
    </row>
    <row r="598" spans="1:33" x14ac:dyDescent="0.6">
      <c r="A598" s="56">
        <v>196</v>
      </c>
      <c r="B598" s="56" t="s">
        <v>137</v>
      </c>
      <c r="C598" s="56" t="s">
        <v>43</v>
      </c>
      <c r="D598" s="56" t="s">
        <v>199</v>
      </c>
      <c r="E598" s="56" t="s">
        <v>59</v>
      </c>
      <c r="F598" s="56">
        <v>21.020844</v>
      </c>
      <c r="L598" s="56">
        <v>20.809380000000001</v>
      </c>
      <c r="M598" s="56">
        <v>20.809380000000001</v>
      </c>
      <c r="N598" s="56">
        <v>0.2990565</v>
      </c>
      <c r="O598" s="56" t="s">
        <v>200</v>
      </c>
      <c r="Q598" s="56" t="s">
        <v>201</v>
      </c>
      <c r="R598" s="56">
        <v>3</v>
      </c>
      <c r="S598" s="56">
        <v>21</v>
      </c>
      <c r="T598" s="56" t="s">
        <v>201</v>
      </c>
      <c r="U598" s="56">
        <v>9.9689700000000006E-2</v>
      </c>
    </row>
    <row r="599" spans="1:33" x14ac:dyDescent="0.6">
      <c r="A599" s="56">
        <v>197</v>
      </c>
      <c r="B599" s="56" t="s">
        <v>138</v>
      </c>
      <c r="C599" s="56" t="s">
        <v>43</v>
      </c>
      <c r="D599" s="56" t="s">
        <v>199</v>
      </c>
      <c r="E599" s="56" t="s">
        <v>59</v>
      </c>
      <c r="F599" s="56">
        <v>20.978842</v>
      </c>
      <c r="L599" s="56">
        <v>20.901122999999998</v>
      </c>
      <c r="M599" s="56">
        <v>20.901122999999998</v>
      </c>
      <c r="N599" s="56">
        <v>0.10991089</v>
      </c>
      <c r="O599" s="56" t="s">
        <v>200</v>
      </c>
      <c r="Q599" s="56" t="s">
        <v>201</v>
      </c>
      <c r="R599" s="56">
        <v>3</v>
      </c>
      <c r="S599" s="56">
        <v>21</v>
      </c>
      <c r="T599" s="56" t="s">
        <v>201</v>
      </c>
      <c r="U599" s="56">
        <v>9.9689700000000006E-2</v>
      </c>
    </row>
    <row r="600" spans="1:33" x14ac:dyDescent="0.6">
      <c r="A600" s="56">
        <v>198</v>
      </c>
      <c r="B600" s="56" t="s">
        <v>114</v>
      </c>
      <c r="C600" s="56" t="s">
        <v>43</v>
      </c>
      <c r="D600" s="56" t="s">
        <v>199</v>
      </c>
      <c r="E600" s="56" t="s">
        <v>59</v>
      </c>
      <c r="F600" s="56">
        <v>23.952836999999999</v>
      </c>
      <c r="L600" s="56">
        <v>24.037113000000002</v>
      </c>
      <c r="M600" s="56">
        <v>24.037113000000002</v>
      </c>
      <c r="N600" s="56">
        <v>0.1191832</v>
      </c>
      <c r="O600" s="56" t="s">
        <v>200</v>
      </c>
      <c r="Q600" s="56" t="s">
        <v>201</v>
      </c>
      <c r="R600" s="56">
        <v>3</v>
      </c>
      <c r="S600" s="56">
        <v>21</v>
      </c>
      <c r="T600" s="56" t="s">
        <v>201</v>
      </c>
      <c r="U600" s="56">
        <v>9.9689700000000006E-2</v>
      </c>
    </row>
    <row r="601" spans="1:33" x14ac:dyDescent="0.6">
      <c r="A601" s="56">
        <v>199</v>
      </c>
      <c r="B601" s="56" t="s">
        <v>115</v>
      </c>
      <c r="C601" s="56" t="s">
        <v>43</v>
      </c>
      <c r="D601" s="56" t="s">
        <v>199</v>
      </c>
      <c r="E601" s="56" t="s">
        <v>59</v>
      </c>
      <c r="F601" s="56">
        <v>20.407340000000001</v>
      </c>
      <c r="L601" s="56">
        <v>20.489864000000001</v>
      </c>
      <c r="M601" s="56">
        <v>20.489864000000001</v>
      </c>
      <c r="N601" s="56">
        <v>0.11670833</v>
      </c>
      <c r="O601" s="56" t="s">
        <v>200</v>
      </c>
      <c r="Q601" s="56" t="s">
        <v>201</v>
      </c>
      <c r="R601" s="56">
        <v>3</v>
      </c>
      <c r="S601" s="56">
        <v>21</v>
      </c>
      <c r="T601" s="56" t="s">
        <v>201</v>
      </c>
      <c r="U601" s="56">
        <v>9.9689700000000006E-2</v>
      </c>
    </row>
    <row r="602" spans="1:33" x14ac:dyDescent="0.6">
      <c r="A602" s="56">
        <v>200</v>
      </c>
      <c r="B602" s="56" t="s">
        <v>116</v>
      </c>
      <c r="C602" s="56" t="s">
        <v>43</v>
      </c>
      <c r="D602" s="56" t="s">
        <v>199</v>
      </c>
      <c r="E602" s="56" t="s">
        <v>59</v>
      </c>
      <c r="F602" s="56">
        <v>20.109425000000002</v>
      </c>
      <c r="L602" s="56">
        <v>20.466422999999999</v>
      </c>
      <c r="M602" s="56">
        <v>20.466422999999999</v>
      </c>
      <c r="N602" s="56">
        <v>0.50487070000000001</v>
      </c>
      <c r="O602" s="56" t="s">
        <v>200</v>
      </c>
      <c r="Q602" s="56" t="s">
        <v>201</v>
      </c>
      <c r="R602" s="56">
        <v>3</v>
      </c>
      <c r="S602" s="56">
        <v>21</v>
      </c>
      <c r="T602" s="56" t="s">
        <v>201</v>
      </c>
      <c r="U602" s="56">
        <v>9.9689700000000006E-2</v>
      </c>
    </row>
    <row r="603" spans="1:33" x14ac:dyDescent="0.6">
      <c r="A603" s="56">
        <v>201</v>
      </c>
      <c r="B603" s="56" t="s">
        <v>117</v>
      </c>
      <c r="C603" s="56" t="s">
        <v>43</v>
      </c>
      <c r="D603" s="56" t="s">
        <v>199</v>
      </c>
      <c r="E603" s="56" t="s">
        <v>59</v>
      </c>
      <c r="F603" s="56" t="s">
        <v>70</v>
      </c>
      <c r="O603" s="56" t="s">
        <v>200</v>
      </c>
      <c r="Q603" s="56" t="s">
        <v>201</v>
      </c>
      <c r="R603" s="56">
        <v>3</v>
      </c>
      <c r="S603" s="56">
        <v>21</v>
      </c>
      <c r="T603" s="56" t="s">
        <v>201</v>
      </c>
      <c r="U603" s="56">
        <v>9.9689700000000006E-2</v>
      </c>
      <c r="AA603" s="56" t="b">
        <v>1</v>
      </c>
    </row>
    <row r="604" spans="1:33" x14ac:dyDescent="0.6">
      <c r="A604" s="56">
        <v>202</v>
      </c>
      <c r="B604" s="56" t="s">
        <v>118</v>
      </c>
      <c r="C604" s="56" t="s">
        <v>43</v>
      </c>
      <c r="D604" s="56" t="s">
        <v>199</v>
      </c>
      <c r="E604" s="56" t="s">
        <v>59</v>
      </c>
      <c r="F604" s="56">
        <v>21.648910000000001</v>
      </c>
      <c r="L604" s="56">
        <v>21.637215000000001</v>
      </c>
      <c r="M604" s="56">
        <v>21.637215000000001</v>
      </c>
      <c r="N604" s="56">
        <v>1.6541796000000001E-2</v>
      </c>
      <c r="O604" s="56" t="s">
        <v>200</v>
      </c>
      <c r="Q604" s="56" t="s">
        <v>201</v>
      </c>
      <c r="R604" s="56">
        <v>3</v>
      </c>
      <c r="S604" s="56">
        <v>21</v>
      </c>
      <c r="T604" s="56" t="s">
        <v>201</v>
      </c>
      <c r="U604" s="56">
        <v>9.9689700000000006E-2</v>
      </c>
    </row>
    <row r="605" spans="1:33" x14ac:dyDescent="0.6">
      <c r="A605" s="56">
        <v>203</v>
      </c>
      <c r="B605" s="56" t="s">
        <v>157</v>
      </c>
      <c r="C605" s="56" t="s">
        <v>43</v>
      </c>
      <c r="D605" s="56" t="s">
        <v>199</v>
      </c>
      <c r="E605" s="56" t="s">
        <v>59</v>
      </c>
      <c r="F605" s="56">
        <v>22.493372000000001</v>
      </c>
      <c r="L605" s="56">
        <v>24.085152000000001</v>
      </c>
      <c r="M605" s="56">
        <v>24.085152000000001</v>
      </c>
      <c r="N605" s="56">
        <v>2.251115</v>
      </c>
      <c r="O605" s="56" t="s">
        <v>200</v>
      </c>
      <c r="Q605" s="56" t="s">
        <v>201</v>
      </c>
      <c r="R605" s="56">
        <v>3</v>
      </c>
      <c r="S605" s="56">
        <v>21</v>
      </c>
      <c r="T605" s="56" t="s">
        <v>201</v>
      </c>
      <c r="U605" s="56">
        <v>9.9689700000000006E-2</v>
      </c>
    </row>
    <row r="606" spans="1:33" x14ac:dyDescent="0.6">
      <c r="A606" s="56">
        <v>204</v>
      </c>
      <c r="B606" s="56" t="s">
        <v>119</v>
      </c>
      <c r="C606" s="56" t="s">
        <v>43</v>
      </c>
      <c r="D606" s="56" t="s">
        <v>199</v>
      </c>
      <c r="E606" s="56" t="s">
        <v>59</v>
      </c>
      <c r="F606" s="56">
        <v>37.13897</v>
      </c>
      <c r="O606" s="56" t="s">
        <v>200</v>
      </c>
      <c r="Q606" s="56" t="s">
        <v>201</v>
      </c>
      <c r="R606" s="56">
        <v>3</v>
      </c>
      <c r="S606" s="56">
        <v>21</v>
      </c>
      <c r="T606" s="56" t="s">
        <v>201</v>
      </c>
      <c r="U606" s="56">
        <v>9.9689700000000006E-2</v>
      </c>
    </row>
    <row r="607" spans="1:33" x14ac:dyDescent="0.6">
      <c r="A607" s="56">
        <v>205</v>
      </c>
      <c r="B607" s="56" t="s">
        <v>120</v>
      </c>
      <c r="C607" s="56" t="s">
        <v>43</v>
      </c>
      <c r="D607" s="56" t="s">
        <v>199</v>
      </c>
      <c r="E607" s="56" t="s">
        <v>59</v>
      </c>
      <c r="F607" s="56" t="s">
        <v>70</v>
      </c>
      <c r="O607" s="56" t="s">
        <v>200</v>
      </c>
      <c r="Q607" s="56" t="s">
        <v>201</v>
      </c>
      <c r="R607" s="56">
        <v>3</v>
      </c>
      <c r="S607" s="56">
        <v>21</v>
      </c>
      <c r="T607" s="56" t="s">
        <v>201</v>
      </c>
      <c r="U607" s="56">
        <v>9.9689700000000006E-2</v>
      </c>
      <c r="AA607" s="56" t="b">
        <v>1</v>
      </c>
    </row>
    <row r="608" spans="1:33" x14ac:dyDescent="0.6">
      <c r="A608" s="56">
        <v>206</v>
      </c>
      <c r="B608" s="56" t="s">
        <v>57</v>
      </c>
      <c r="C608" s="56" t="s">
        <v>43</v>
      </c>
      <c r="D608" s="56" t="s">
        <v>199</v>
      </c>
      <c r="E608" s="56" t="s">
        <v>59</v>
      </c>
      <c r="F608" s="56" t="s">
        <v>70</v>
      </c>
      <c r="O608" s="56" t="s">
        <v>200</v>
      </c>
      <c r="Q608" s="56" t="s">
        <v>201</v>
      </c>
      <c r="R608" s="56">
        <v>3</v>
      </c>
      <c r="S608" s="56">
        <v>21</v>
      </c>
      <c r="T608" s="56" t="s">
        <v>201</v>
      </c>
      <c r="U608" s="56">
        <v>9.9689700000000006E-2</v>
      </c>
      <c r="AA608" s="56" t="b">
        <v>1</v>
      </c>
    </row>
    <row r="609" spans="1:27" x14ac:dyDescent="0.6">
      <c r="A609" s="56">
        <v>217</v>
      </c>
      <c r="B609" s="56" t="s">
        <v>202</v>
      </c>
      <c r="C609" s="56" t="s">
        <v>43</v>
      </c>
      <c r="D609" s="56" t="s">
        <v>199</v>
      </c>
      <c r="E609" s="56" t="s">
        <v>59</v>
      </c>
      <c r="F609" s="56">
        <v>21.123116</v>
      </c>
      <c r="L609" s="56">
        <v>21.338626999999999</v>
      </c>
      <c r="M609" s="56">
        <v>21.338626999999999</v>
      </c>
      <c r="N609" s="56">
        <v>0.30478040000000001</v>
      </c>
      <c r="O609" s="56" t="s">
        <v>200</v>
      </c>
      <c r="Q609" s="56" t="s">
        <v>201</v>
      </c>
      <c r="R609" s="56">
        <v>3</v>
      </c>
      <c r="S609" s="56">
        <v>21</v>
      </c>
      <c r="T609" s="56" t="s">
        <v>201</v>
      </c>
      <c r="U609" s="56">
        <v>9.9689700000000006E-2</v>
      </c>
    </row>
    <row r="610" spans="1:27" x14ac:dyDescent="0.6">
      <c r="A610" s="56">
        <v>218</v>
      </c>
      <c r="B610" s="56" t="s">
        <v>203</v>
      </c>
      <c r="C610" s="56" t="s">
        <v>43</v>
      </c>
      <c r="D610" s="56" t="s">
        <v>199</v>
      </c>
      <c r="E610" s="56" t="s">
        <v>59</v>
      </c>
      <c r="F610" s="56">
        <v>22.02384</v>
      </c>
      <c r="L610" s="56">
        <v>21.694807000000001</v>
      </c>
      <c r="M610" s="56">
        <v>21.694807000000001</v>
      </c>
      <c r="N610" s="56">
        <v>0.46532279999999998</v>
      </c>
      <c r="O610" s="56" t="s">
        <v>200</v>
      </c>
      <c r="Q610" s="56" t="s">
        <v>201</v>
      </c>
      <c r="R610" s="56">
        <v>3</v>
      </c>
      <c r="S610" s="56">
        <v>21</v>
      </c>
      <c r="T610" s="56" t="s">
        <v>201</v>
      </c>
      <c r="U610" s="56">
        <v>9.9689700000000006E-2</v>
      </c>
    </row>
    <row r="611" spans="1:27" x14ac:dyDescent="0.6">
      <c r="A611" s="56">
        <v>219</v>
      </c>
      <c r="B611" s="56" t="s">
        <v>204</v>
      </c>
      <c r="C611" s="56" t="s">
        <v>43</v>
      </c>
      <c r="D611" s="56" t="s">
        <v>199</v>
      </c>
      <c r="E611" s="56" t="s">
        <v>59</v>
      </c>
      <c r="F611" s="56">
        <v>21.895527000000001</v>
      </c>
      <c r="L611" s="56">
        <v>22.115024999999999</v>
      </c>
      <c r="M611" s="56">
        <v>22.115024999999999</v>
      </c>
      <c r="N611" s="56">
        <v>0.31041795</v>
      </c>
      <c r="O611" s="56" t="s">
        <v>200</v>
      </c>
      <c r="Q611" s="56" t="s">
        <v>201</v>
      </c>
      <c r="R611" s="56">
        <v>3</v>
      </c>
      <c r="S611" s="56">
        <v>21</v>
      </c>
      <c r="T611" s="56" t="s">
        <v>201</v>
      </c>
      <c r="U611" s="56">
        <v>9.9689700000000006E-2</v>
      </c>
    </row>
    <row r="612" spans="1:27" x14ac:dyDescent="0.6">
      <c r="A612" s="56">
        <v>220</v>
      </c>
      <c r="B612" s="56" t="s">
        <v>137</v>
      </c>
      <c r="C612" s="56" t="s">
        <v>43</v>
      </c>
      <c r="D612" s="56" t="s">
        <v>199</v>
      </c>
      <c r="E612" s="56" t="s">
        <v>59</v>
      </c>
      <c r="F612" s="56">
        <v>20.597913999999999</v>
      </c>
      <c r="L612" s="56">
        <v>20.809380000000001</v>
      </c>
      <c r="M612" s="56">
        <v>20.809380000000001</v>
      </c>
      <c r="N612" s="56">
        <v>0.2990565</v>
      </c>
      <c r="O612" s="56" t="s">
        <v>200</v>
      </c>
      <c r="Q612" s="56" t="s">
        <v>201</v>
      </c>
      <c r="R612" s="56">
        <v>3</v>
      </c>
      <c r="S612" s="56">
        <v>21</v>
      </c>
      <c r="T612" s="56" t="s">
        <v>201</v>
      </c>
      <c r="U612" s="56">
        <v>9.9689700000000006E-2</v>
      </c>
    </row>
    <row r="613" spans="1:27" x14ac:dyDescent="0.6">
      <c r="A613" s="56">
        <v>221</v>
      </c>
      <c r="B613" s="56" t="s">
        <v>138</v>
      </c>
      <c r="C613" s="56" t="s">
        <v>43</v>
      </c>
      <c r="D613" s="56" t="s">
        <v>199</v>
      </c>
      <c r="E613" s="56" t="s">
        <v>59</v>
      </c>
      <c r="F613" s="56">
        <v>20.823404</v>
      </c>
      <c r="L613" s="56">
        <v>20.901122999999998</v>
      </c>
      <c r="M613" s="56">
        <v>20.901122999999998</v>
      </c>
      <c r="N613" s="56">
        <v>0.10991089</v>
      </c>
      <c r="O613" s="56" t="s">
        <v>200</v>
      </c>
      <c r="Q613" s="56" t="s">
        <v>201</v>
      </c>
      <c r="R613" s="56">
        <v>3</v>
      </c>
      <c r="S613" s="56">
        <v>21</v>
      </c>
      <c r="T613" s="56" t="s">
        <v>201</v>
      </c>
      <c r="U613" s="56">
        <v>9.9689700000000006E-2</v>
      </c>
    </row>
    <row r="614" spans="1:27" x14ac:dyDescent="0.6">
      <c r="A614" s="56">
        <v>222</v>
      </c>
      <c r="B614" s="56" t="s">
        <v>114</v>
      </c>
      <c r="C614" s="56" t="s">
        <v>43</v>
      </c>
      <c r="D614" s="56" t="s">
        <v>199</v>
      </c>
      <c r="E614" s="56" t="s">
        <v>59</v>
      </c>
      <c r="F614" s="56">
        <v>24.121386999999999</v>
      </c>
      <c r="L614" s="56">
        <v>24.037113000000002</v>
      </c>
      <c r="M614" s="56">
        <v>24.037113000000002</v>
      </c>
      <c r="N614" s="56">
        <v>0.1191832</v>
      </c>
      <c r="O614" s="56" t="s">
        <v>200</v>
      </c>
      <c r="Q614" s="56" t="s">
        <v>201</v>
      </c>
      <c r="R614" s="56">
        <v>3</v>
      </c>
      <c r="S614" s="56">
        <v>21</v>
      </c>
      <c r="T614" s="56" t="s">
        <v>201</v>
      </c>
      <c r="U614" s="56">
        <v>9.9689700000000006E-2</v>
      </c>
    </row>
    <row r="615" spans="1:27" x14ac:dyDescent="0.6">
      <c r="A615" s="56">
        <v>223</v>
      </c>
      <c r="B615" s="56" t="s">
        <v>115</v>
      </c>
      <c r="C615" s="56" t="s">
        <v>43</v>
      </c>
      <c r="D615" s="56" t="s">
        <v>199</v>
      </c>
      <c r="E615" s="56" t="s">
        <v>59</v>
      </c>
      <c r="F615" s="56">
        <v>20.572389999999999</v>
      </c>
      <c r="L615" s="56">
        <v>20.489864000000001</v>
      </c>
      <c r="M615" s="56">
        <v>20.489864000000001</v>
      </c>
      <c r="N615" s="56">
        <v>0.11670833</v>
      </c>
      <c r="O615" s="56" t="s">
        <v>200</v>
      </c>
      <c r="Q615" s="56" t="s">
        <v>201</v>
      </c>
      <c r="R615" s="56">
        <v>3</v>
      </c>
      <c r="S615" s="56">
        <v>21</v>
      </c>
      <c r="T615" s="56" t="s">
        <v>201</v>
      </c>
      <c r="U615" s="56">
        <v>9.9689700000000006E-2</v>
      </c>
    </row>
    <row r="616" spans="1:27" x14ac:dyDescent="0.6">
      <c r="A616" s="56">
        <v>224</v>
      </c>
      <c r="B616" s="56" t="s">
        <v>116</v>
      </c>
      <c r="C616" s="56" t="s">
        <v>43</v>
      </c>
      <c r="D616" s="56" t="s">
        <v>199</v>
      </c>
      <c r="E616" s="56" t="s">
        <v>59</v>
      </c>
      <c r="F616" s="56">
        <v>20.823419999999999</v>
      </c>
      <c r="L616" s="56">
        <v>20.466422999999999</v>
      </c>
      <c r="M616" s="56">
        <v>20.466422999999999</v>
      </c>
      <c r="N616" s="56">
        <v>0.50487070000000001</v>
      </c>
      <c r="O616" s="56" t="s">
        <v>200</v>
      </c>
      <c r="Q616" s="56" t="s">
        <v>201</v>
      </c>
      <c r="R616" s="56">
        <v>3</v>
      </c>
      <c r="S616" s="56">
        <v>21</v>
      </c>
      <c r="T616" s="56" t="s">
        <v>201</v>
      </c>
      <c r="U616" s="56">
        <v>9.9689700000000006E-2</v>
      </c>
    </row>
    <row r="617" spans="1:27" x14ac:dyDescent="0.6">
      <c r="A617" s="56">
        <v>225</v>
      </c>
      <c r="B617" s="56" t="s">
        <v>117</v>
      </c>
      <c r="C617" s="56" t="s">
        <v>43</v>
      </c>
      <c r="D617" s="56" t="s">
        <v>199</v>
      </c>
      <c r="E617" s="56" t="s">
        <v>59</v>
      </c>
      <c r="F617" s="56">
        <v>22.586791999999999</v>
      </c>
      <c r="O617" s="56" t="s">
        <v>200</v>
      </c>
      <c r="Q617" s="56" t="s">
        <v>201</v>
      </c>
      <c r="R617" s="56">
        <v>3</v>
      </c>
      <c r="S617" s="56">
        <v>21</v>
      </c>
      <c r="T617" s="56" t="s">
        <v>201</v>
      </c>
      <c r="U617" s="56">
        <v>9.9689700000000006E-2</v>
      </c>
    </row>
    <row r="618" spans="1:27" x14ac:dyDescent="0.6">
      <c r="A618" s="56">
        <v>226</v>
      </c>
      <c r="B618" s="56" t="s">
        <v>118</v>
      </c>
      <c r="C618" s="56" t="s">
        <v>43</v>
      </c>
      <c r="D618" s="56" t="s">
        <v>199</v>
      </c>
      <c r="E618" s="56" t="s">
        <v>59</v>
      </c>
      <c r="F618" s="56">
        <v>21.625516999999999</v>
      </c>
      <c r="L618" s="56">
        <v>21.637215000000001</v>
      </c>
      <c r="M618" s="56">
        <v>21.637215000000001</v>
      </c>
      <c r="N618" s="56">
        <v>1.6541796000000001E-2</v>
      </c>
      <c r="O618" s="56" t="s">
        <v>200</v>
      </c>
      <c r="Q618" s="56" t="s">
        <v>201</v>
      </c>
      <c r="R618" s="56">
        <v>3</v>
      </c>
      <c r="S618" s="56">
        <v>21</v>
      </c>
      <c r="T618" s="56" t="s">
        <v>201</v>
      </c>
      <c r="U618" s="56">
        <v>9.9689700000000006E-2</v>
      </c>
    </row>
    <row r="619" spans="1:27" x14ac:dyDescent="0.6">
      <c r="A619" s="56">
        <v>227</v>
      </c>
      <c r="B619" s="56" t="s">
        <v>157</v>
      </c>
      <c r="C619" s="56" t="s">
        <v>43</v>
      </c>
      <c r="D619" s="56" t="s">
        <v>199</v>
      </c>
      <c r="E619" s="56" t="s">
        <v>59</v>
      </c>
      <c r="F619" s="56">
        <v>25.676929999999999</v>
      </c>
      <c r="L619" s="56">
        <v>24.085152000000001</v>
      </c>
      <c r="M619" s="56">
        <v>24.085152000000001</v>
      </c>
      <c r="N619" s="56">
        <v>2.251115</v>
      </c>
      <c r="O619" s="56" t="s">
        <v>200</v>
      </c>
      <c r="Q619" s="56" t="s">
        <v>201</v>
      </c>
      <c r="R619" s="56">
        <v>3</v>
      </c>
      <c r="S619" s="56">
        <v>21</v>
      </c>
      <c r="T619" s="56" t="s">
        <v>201</v>
      </c>
      <c r="U619" s="56">
        <v>9.9689700000000006E-2</v>
      </c>
    </row>
    <row r="620" spans="1:27" x14ac:dyDescent="0.6">
      <c r="A620" s="56">
        <v>228</v>
      </c>
      <c r="B620" s="56" t="s">
        <v>119</v>
      </c>
      <c r="C620" s="56" t="s">
        <v>43</v>
      </c>
      <c r="D620" s="56" t="s">
        <v>199</v>
      </c>
      <c r="E620" s="56" t="s">
        <v>59</v>
      </c>
      <c r="F620" s="56" t="s">
        <v>70</v>
      </c>
      <c r="O620" s="56" t="s">
        <v>200</v>
      </c>
      <c r="Q620" s="56" t="s">
        <v>201</v>
      </c>
      <c r="R620" s="56">
        <v>3</v>
      </c>
      <c r="S620" s="56">
        <v>21</v>
      </c>
      <c r="T620" s="56" t="s">
        <v>201</v>
      </c>
      <c r="U620" s="56">
        <v>9.9689700000000006E-2</v>
      </c>
      <c r="AA620" s="56" t="b">
        <v>1</v>
      </c>
    </row>
    <row r="621" spans="1:27" x14ac:dyDescent="0.6">
      <c r="A621" s="56">
        <v>229</v>
      </c>
      <c r="B621" s="56" t="s">
        <v>120</v>
      </c>
      <c r="C621" s="56" t="s">
        <v>43</v>
      </c>
      <c r="D621" s="56" t="s">
        <v>199</v>
      </c>
      <c r="E621" s="56" t="s">
        <v>59</v>
      </c>
      <c r="F621" s="56" t="s">
        <v>70</v>
      </c>
      <c r="O621" s="56" t="s">
        <v>200</v>
      </c>
      <c r="Q621" s="56" t="s">
        <v>201</v>
      </c>
      <c r="R621" s="56">
        <v>3</v>
      </c>
      <c r="S621" s="56">
        <v>21</v>
      </c>
      <c r="T621" s="56" t="s">
        <v>201</v>
      </c>
      <c r="U621" s="56">
        <v>9.9689700000000006E-2</v>
      </c>
      <c r="AA621" s="56" t="b">
        <v>1</v>
      </c>
    </row>
    <row r="622" spans="1:27" x14ac:dyDescent="0.6">
      <c r="A622" s="56">
        <v>230</v>
      </c>
      <c r="B622" s="56" t="s">
        <v>57</v>
      </c>
      <c r="C622" s="56" t="s">
        <v>43</v>
      </c>
      <c r="D622" s="56" t="s">
        <v>199</v>
      </c>
      <c r="E622" s="56" t="s">
        <v>59</v>
      </c>
      <c r="F622" s="56" t="s">
        <v>70</v>
      </c>
      <c r="O622" s="56" t="s">
        <v>200</v>
      </c>
      <c r="Q622" s="56" t="s">
        <v>201</v>
      </c>
      <c r="R622" s="56">
        <v>3</v>
      </c>
      <c r="S622" s="56">
        <v>21</v>
      </c>
      <c r="T622" s="56" t="s">
        <v>201</v>
      </c>
      <c r="U622" s="56">
        <v>9.9689700000000006E-2</v>
      </c>
      <c r="AA622" s="56" t="b">
        <v>1</v>
      </c>
    </row>
    <row r="623" spans="1:27" x14ac:dyDescent="0.6">
      <c r="A623" s="56" t="s">
        <v>205</v>
      </c>
      <c r="C623" s="56" t="s">
        <v>206</v>
      </c>
    </row>
    <row r="624" spans="1:27" x14ac:dyDescent="0.6">
      <c r="A624" s="56" t="s">
        <v>207</v>
      </c>
    </row>
    <row r="625" spans="1:33" x14ac:dyDescent="0.6">
      <c r="A625" s="56" t="s">
        <v>136</v>
      </c>
    </row>
    <row r="628" spans="1:33" x14ac:dyDescent="0.6">
      <c r="A628" s="56" t="s">
        <v>170</v>
      </c>
      <c r="B628" s="56" t="s">
        <v>54</v>
      </c>
      <c r="C628" s="56" t="s">
        <v>134</v>
      </c>
      <c r="D628" s="56" t="s">
        <v>171</v>
      </c>
      <c r="E628" s="56" t="s">
        <v>56</v>
      </c>
      <c r="F628" s="56" t="s">
        <v>57</v>
      </c>
      <c r="G628" s="56" t="s">
        <v>172</v>
      </c>
      <c r="H628" s="56" t="s">
        <v>173</v>
      </c>
      <c r="I628" s="56" t="s">
        <v>174</v>
      </c>
      <c r="J628" s="56" t="s">
        <v>175</v>
      </c>
      <c r="K628" s="56" t="s">
        <v>176</v>
      </c>
      <c r="L628" s="56" t="s">
        <v>177</v>
      </c>
      <c r="M628" s="56" t="s">
        <v>178</v>
      </c>
      <c r="N628" s="56" t="s">
        <v>135</v>
      </c>
      <c r="O628" s="56" t="s">
        <v>179</v>
      </c>
      <c r="P628" s="56" t="s">
        <v>180</v>
      </c>
      <c r="Q628" s="56" t="s">
        <v>181</v>
      </c>
      <c r="R628" s="56" t="s">
        <v>182</v>
      </c>
      <c r="S628" s="56" t="s">
        <v>183</v>
      </c>
      <c r="T628" s="56" t="s">
        <v>184</v>
      </c>
      <c r="U628" s="56" t="s">
        <v>185</v>
      </c>
      <c r="V628" s="56" t="s">
        <v>186</v>
      </c>
      <c r="W628" s="56" t="s">
        <v>187</v>
      </c>
      <c r="X628" s="56" t="s">
        <v>188</v>
      </c>
      <c r="Y628" s="56" t="s">
        <v>189</v>
      </c>
      <c r="Z628" s="56" t="s">
        <v>190</v>
      </c>
      <c r="AA628" s="56" t="s">
        <v>191</v>
      </c>
      <c r="AB628" s="56" t="s">
        <v>192</v>
      </c>
      <c r="AC628" s="56" t="s">
        <v>193</v>
      </c>
      <c r="AD628" s="56" t="s">
        <v>194</v>
      </c>
      <c r="AE628" s="56" t="s">
        <v>195</v>
      </c>
      <c r="AF628" s="56" t="s">
        <v>196</v>
      </c>
      <c r="AG628" s="56" t="s">
        <v>197</v>
      </c>
    </row>
    <row r="629" spans="1:33" x14ac:dyDescent="0.6">
      <c r="A629" s="56" t="s">
        <v>205</v>
      </c>
      <c r="C629" s="56" t="s">
        <v>206</v>
      </c>
    </row>
    <row r="630" spans="1:33" x14ac:dyDescent="0.6">
      <c r="A630" s="56" t="s">
        <v>207</v>
      </c>
    </row>
    <row r="631" spans="1:33" x14ac:dyDescent="0.6">
      <c r="A631" s="56" t="s">
        <v>136</v>
      </c>
    </row>
    <row r="634" spans="1:33" x14ac:dyDescent="0.6">
      <c r="A634" s="56" t="s">
        <v>170</v>
      </c>
      <c r="B634" s="56" t="s">
        <v>54</v>
      </c>
      <c r="C634" s="56" t="s">
        <v>134</v>
      </c>
      <c r="D634" s="56" t="s">
        <v>171</v>
      </c>
      <c r="E634" s="56" t="s">
        <v>56</v>
      </c>
      <c r="F634" s="56" t="s">
        <v>57</v>
      </c>
      <c r="G634" s="56" t="s">
        <v>172</v>
      </c>
      <c r="H634" s="56" t="s">
        <v>173</v>
      </c>
      <c r="I634" s="56" t="s">
        <v>174</v>
      </c>
      <c r="J634" s="56" t="s">
        <v>175</v>
      </c>
      <c r="K634" s="56" t="s">
        <v>176</v>
      </c>
      <c r="L634" s="56" t="s">
        <v>177</v>
      </c>
      <c r="M634" s="56" t="s">
        <v>178</v>
      </c>
      <c r="N634" s="56" t="s">
        <v>135</v>
      </c>
      <c r="O634" s="56" t="s">
        <v>179</v>
      </c>
      <c r="P634" s="56" t="s">
        <v>180</v>
      </c>
      <c r="Q634" s="56" t="s">
        <v>181</v>
      </c>
      <c r="R634" s="56" t="s">
        <v>182</v>
      </c>
      <c r="S634" s="56" t="s">
        <v>183</v>
      </c>
      <c r="T634" s="56" t="s">
        <v>184</v>
      </c>
      <c r="U634" s="56" t="s">
        <v>185</v>
      </c>
      <c r="V634" s="56" t="s">
        <v>186</v>
      </c>
      <c r="W634" s="56" t="s">
        <v>187</v>
      </c>
      <c r="X634" s="56" t="s">
        <v>188</v>
      </c>
      <c r="Y634" s="56" t="s">
        <v>189</v>
      </c>
      <c r="Z634" s="56" t="s">
        <v>190</v>
      </c>
      <c r="AA634" s="56" t="s">
        <v>191</v>
      </c>
      <c r="AB634" s="56" t="s">
        <v>192</v>
      </c>
      <c r="AC634" s="56" t="s">
        <v>193</v>
      </c>
      <c r="AD634" s="56" t="s">
        <v>194</v>
      </c>
      <c r="AE634" s="56" t="s">
        <v>195</v>
      </c>
      <c r="AF634" s="56" t="s">
        <v>196</v>
      </c>
      <c r="AG634" s="56" t="s">
        <v>197</v>
      </c>
    </row>
    <row r="635" spans="1:33" x14ac:dyDescent="0.6">
      <c r="A635" s="56" t="s">
        <v>205</v>
      </c>
      <c r="C635" s="56" t="s">
        <v>206</v>
      </c>
    </row>
    <row r="636" spans="1:33" x14ac:dyDescent="0.6">
      <c r="A636" s="56" t="s">
        <v>207</v>
      </c>
    </row>
    <row r="637" spans="1:33" x14ac:dyDescent="0.6">
      <c r="A637" s="56" t="s">
        <v>136</v>
      </c>
    </row>
    <row r="641" spans="1:33" x14ac:dyDescent="0.6">
      <c r="A641" s="56" t="s">
        <v>141</v>
      </c>
      <c r="B641" s="56" t="s">
        <v>142</v>
      </c>
    </row>
    <row r="643" spans="1:33" x14ac:dyDescent="0.6">
      <c r="A643" s="56" t="s">
        <v>159</v>
      </c>
      <c r="B643" s="56" t="s">
        <v>160</v>
      </c>
      <c r="C643" s="56">
        <v>1</v>
      </c>
    </row>
    <row r="644" spans="1:33" x14ac:dyDescent="0.6">
      <c r="A644" s="56" t="s">
        <v>161</v>
      </c>
      <c r="B644" s="56" t="s">
        <v>162</v>
      </c>
    </row>
    <row r="645" spans="1:33" x14ac:dyDescent="0.6">
      <c r="A645" s="56" t="s">
        <v>163</v>
      </c>
    </row>
    <row r="646" spans="1:33" x14ac:dyDescent="0.6">
      <c r="A646" s="56" t="s">
        <v>164</v>
      </c>
      <c r="B646" s="56" t="s">
        <v>165</v>
      </c>
    </row>
    <row r="647" spans="1:33" x14ac:dyDescent="0.6">
      <c r="A647" s="56" t="s">
        <v>166</v>
      </c>
      <c r="B647" s="57">
        <v>43790.870162037034</v>
      </c>
    </row>
    <row r="648" spans="1:33" x14ac:dyDescent="0.6">
      <c r="A648" s="56" t="s">
        <v>167</v>
      </c>
    </row>
    <row r="649" spans="1:33" x14ac:dyDescent="0.6">
      <c r="A649" s="56" t="s">
        <v>168</v>
      </c>
    </row>
    <row r="651" spans="1:33" x14ac:dyDescent="0.6">
      <c r="A651" s="56" t="s">
        <v>169</v>
      </c>
    </row>
    <row r="653" spans="1:33" x14ac:dyDescent="0.6">
      <c r="A653" s="56" t="s">
        <v>170</v>
      </c>
      <c r="B653" s="56" t="s">
        <v>54</v>
      </c>
      <c r="C653" s="56" t="s">
        <v>134</v>
      </c>
      <c r="D653" s="56" t="s">
        <v>171</v>
      </c>
      <c r="E653" s="56" t="s">
        <v>56</v>
      </c>
      <c r="F653" s="56" t="s">
        <v>57</v>
      </c>
      <c r="G653" s="56" t="s">
        <v>172</v>
      </c>
      <c r="H653" s="56" t="s">
        <v>173</v>
      </c>
      <c r="I653" s="56" t="s">
        <v>174</v>
      </c>
      <c r="J653" s="56" t="s">
        <v>175</v>
      </c>
      <c r="K653" s="56" t="s">
        <v>176</v>
      </c>
      <c r="L653" s="56" t="s">
        <v>177</v>
      </c>
      <c r="M653" s="56" t="s">
        <v>178</v>
      </c>
      <c r="N653" s="56" t="s">
        <v>135</v>
      </c>
      <c r="O653" s="56" t="s">
        <v>179</v>
      </c>
      <c r="P653" s="56" t="s">
        <v>180</v>
      </c>
      <c r="Q653" s="56" t="s">
        <v>181</v>
      </c>
      <c r="R653" s="56" t="s">
        <v>182</v>
      </c>
      <c r="S653" s="56" t="s">
        <v>183</v>
      </c>
      <c r="T653" s="56" t="s">
        <v>184</v>
      </c>
      <c r="U653" s="56" t="s">
        <v>185</v>
      </c>
      <c r="V653" s="56" t="s">
        <v>186</v>
      </c>
      <c r="W653" s="56" t="s">
        <v>187</v>
      </c>
      <c r="X653" s="56" t="s">
        <v>188</v>
      </c>
      <c r="Y653" s="56" t="s">
        <v>189</v>
      </c>
      <c r="Z653" s="56" t="s">
        <v>190</v>
      </c>
      <c r="AA653" s="56" t="s">
        <v>191</v>
      </c>
      <c r="AB653" s="56" t="s">
        <v>192</v>
      </c>
      <c r="AC653" s="56" t="s">
        <v>193</v>
      </c>
      <c r="AD653" s="56" t="s">
        <v>194</v>
      </c>
      <c r="AE653" s="56" t="s">
        <v>195</v>
      </c>
      <c r="AF653" s="56" t="s">
        <v>196</v>
      </c>
      <c r="AG653" s="56" t="s">
        <v>197</v>
      </c>
    </row>
    <row r="654" spans="1:33" x14ac:dyDescent="0.6">
      <c r="A654" s="56" t="s">
        <v>205</v>
      </c>
      <c r="C654" s="56" t="s">
        <v>206</v>
      </c>
    </row>
    <row r="655" spans="1:33" x14ac:dyDescent="0.6">
      <c r="A655" s="56" t="s">
        <v>207</v>
      </c>
    </row>
    <row r="656" spans="1:33" x14ac:dyDescent="0.6">
      <c r="A656" s="56" t="s">
        <v>136</v>
      </c>
    </row>
    <row r="659" spans="1:33" x14ac:dyDescent="0.6">
      <c r="A659" s="56" t="s">
        <v>170</v>
      </c>
      <c r="B659" s="56" t="s">
        <v>54</v>
      </c>
      <c r="C659" s="56" t="s">
        <v>134</v>
      </c>
      <c r="D659" s="56" t="s">
        <v>171</v>
      </c>
      <c r="E659" s="56" t="s">
        <v>56</v>
      </c>
      <c r="F659" s="56" t="s">
        <v>57</v>
      </c>
      <c r="G659" s="56" t="s">
        <v>172</v>
      </c>
      <c r="H659" s="56" t="s">
        <v>173</v>
      </c>
      <c r="I659" s="56" t="s">
        <v>174</v>
      </c>
      <c r="J659" s="56" t="s">
        <v>175</v>
      </c>
      <c r="K659" s="56" t="s">
        <v>176</v>
      </c>
      <c r="L659" s="56" t="s">
        <v>177</v>
      </c>
      <c r="M659" s="56" t="s">
        <v>178</v>
      </c>
      <c r="N659" s="56" t="s">
        <v>135</v>
      </c>
      <c r="O659" s="56" t="s">
        <v>179</v>
      </c>
      <c r="P659" s="56" t="s">
        <v>180</v>
      </c>
      <c r="Q659" s="56" t="s">
        <v>181</v>
      </c>
      <c r="R659" s="56" t="s">
        <v>182</v>
      </c>
      <c r="S659" s="56" t="s">
        <v>183</v>
      </c>
      <c r="T659" s="56" t="s">
        <v>184</v>
      </c>
      <c r="U659" s="56" t="s">
        <v>185</v>
      </c>
      <c r="V659" s="56" t="s">
        <v>186</v>
      </c>
      <c r="W659" s="56" t="s">
        <v>187</v>
      </c>
      <c r="X659" s="56" t="s">
        <v>188</v>
      </c>
      <c r="Y659" s="56" t="s">
        <v>189</v>
      </c>
      <c r="Z659" s="56" t="s">
        <v>190</v>
      </c>
      <c r="AA659" s="56" t="s">
        <v>191</v>
      </c>
      <c r="AB659" s="56" t="s">
        <v>192</v>
      </c>
      <c r="AC659" s="56" t="s">
        <v>193</v>
      </c>
      <c r="AD659" s="56" t="s">
        <v>194</v>
      </c>
      <c r="AE659" s="56" t="s">
        <v>195</v>
      </c>
      <c r="AF659" s="56" t="s">
        <v>196</v>
      </c>
      <c r="AG659" s="56" t="s">
        <v>197</v>
      </c>
    </row>
    <row r="660" spans="1:33" x14ac:dyDescent="0.6">
      <c r="A660" s="56" t="s">
        <v>205</v>
      </c>
      <c r="C660" s="56" t="s">
        <v>206</v>
      </c>
    </row>
    <row r="661" spans="1:33" x14ac:dyDescent="0.6">
      <c r="A661" s="56" t="s">
        <v>207</v>
      </c>
    </row>
    <row r="662" spans="1:33" x14ac:dyDescent="0.6">
      <c r="A662" s="56" t="s">
        <v>136</v>
      </c>
    </row>
    <row r="665" spans="1:33" x14ac:dyDescent="0.6">
      <c r="A665" s="56" t="s">
        <v>170</v>
      </c>
      <c r="B665" s="56" t="s">
        <v>54</v>
      </c>
      <c r="C665" s="56" t="s">
        <v>134</v>
      </c>
      <c r="D665" s="56" t="s">
        <v>171</v>
      </c>
      <c r="E665" s="56" t="s">
        <v>56</v>
      </c>
      <c r="F665" s="56" t="s">
        <v>57</v>
      </c>
      <c r="G665" s="56" t="s">
        <v>172</v>
      </c>
      <c r="H665" s="56" t="s">
        <v>173</v>
      </c>
      <c r="I665" s="56" t="s">
        <v>174</v>
      </c>
      <c r="J665" s="56" t="s">
        <v>175</v>
      </c>
      <c r="K665" s="56" t="s">
        <v>176</v>
      </c>
      <c r="L665" s="56" t="s">
        <v>177</v>
      </c>
      <c r="M665" s="56" t="s">
        <v>178</v>
      </c>
      <c r="N665" s="56" t="s">
        <v>135</v>
      </c>
      <c r="O665" s="56" t="s">
        <v>179</v>
      </c>
      <c r="P665" s="56" t="s">
        <v>180</v>
      </c>
      <c r="Q665" s="56" t="s">
        <v>181</v>
      </c>
      <c r="R665" s="56" t="s">
        <v>182</v>
      </c>
      <c r="S665" s="56" t="s">
        <v>183</v>
      </c>
      <c r="T665" s="56" t="s">
        <v>184</v>
      </c>
      <c r="U665" s="56" t="s">
        <v>185</v>
      </c>
      <c r="V665" s="56" t="s">
        <v>186</v>
      </c>
      <c r="W665" s="56" t="s">
        <v>187</v>
      </c>
      <c r="X665" s="56" t="s">
        <v>188</v>
      </c>
      <c r="Y665" s="56" t="s">
        <v>189</v>
      </c>
      <c r="Z665" s="56" t="s">
        <v>190</v>
      </c>
      <c r="AA665" s="56" t="s">
        <v>191</v>
      </c>
      <c r="AB665" s="56" t="s">
        <v>192</v>
      </c>
      <c r="AC665" s="56" t="s">
        <v>193</v>
      </c>
      <c r="AD665" s="56" t="s">
        <v>194</v>
      </c>
      <c r="AE665" s="56" t="s">
        <v>195</v>
      </c>
      <c r="AF665" s="56" t="s">
        <v>196</v>
      </c>
      <c r="AG665" s="56" t="s">
        <v>197</v>
      </c>
    </row>
    <row r="666" spans="1:33" x14ac:dyDescent="0.6">
      <c r="A666" s="56" t="s">
        <v>205</v>
      </c>
      <c r="C666" s="56" t="s">
        <v>206</v>
      </c>
    </row>
    <row r="667" spans="1:33" x14ac:dyDescent="0.6">
      <c r="A667" s="56" t="s">
        <v>207</v>
      </c>
    </row>
    <row r="668" spans="1:33" x14ac:dyDescent="0.6">
      <c r="A668" s="56" t="s">
        <v>136</v>
      </c>
    </row>
    <row r="671" spans="1:33" x14ac:dyDescent="0.6">
      <c r="A671" s="56" t="s">
        <v>170</v>
      </c>
      <c r="B671" s="56" t="s">
        <v>54</v>
      </c>
      <c r="C671" s="56" t="s">
        <v>134</v>
      </c>
      <c r="D671" s="56" t="s">
        <v>171</v>
      </c>
      <c r="E671" s="56" t="s">
        <v>56</v>
      </c>
      <c r="F671" s="56" t="s">
        <v>57</v>
      </c>
      <c r="G671" s="56" t="s">
        <v>172</v>
      </c>
      <c r="H671" s="56" t="s">
        <v>173</v>
      </c>
      <c r="I671" s="56" t="s">
        <v>174</v>
      </c>
      <c r="J671" s="56" t="s">
        <v>175</v>
      </c>
      <c r="K671" s="56" t="s">
        <v>176</v>
      </c>
      <c r="L671" s="56" t="s">
        <v>177</v>
      </c>
      <c r="M671" s="56" t="s">
        <v>178</v>
      </c>
      <c r="N671" s="56" t="s">
        <v>135</v>
      </c>
      <c r="O671" s="56" t="s">
        <v>179</v>
      </c>
      <c r="P671" s="56" t="s">
        <v>180</v>
      </c>
      <c r="Q671" s="56" t="s">
        <v>181</v>
      </c>
      <c r="R671" s="56" t="s">
        <v>182</v>
      </c>
      <c r="S671" s="56" t="s">
        <v>183</v>
      </c>
      <c r="T671" s="56" t="s">
        <v>184</v>
      </c>
      <c r="U671" s="56" t="s">
        <v>185</v>
      </c>
      <c r="V671" s="56" t="s">
        <v>186</v>
      </c>
      <c r="W671" s="56" t="s">
        <v>187</v>
      </c>
      <c r="X671" s="56" t="s">
        <v>188</v>
      </c>
      <c r="Y671" s="56" t="s">
        <v>189</v>
      </c>
      <c r="Z671" s="56" t="s">
        <v>190</v>
      </c>
      <c r="AA671" s="56" t="s">
        <v>191</v>
      </c>
      <c r="AB671" s="56" t="s">
        <v>192</v>
      </c>
      <c r="AC671" s="56" t="s">
        <v>193</v>
      </c>
      <c r="AD671" s="56" t="s">
        <v>194</v>
      </c>
      <c r="AE671" s="56" t="s">
        <v>195</v>
      </c>
      <c r="AF671" s="56" t="s">
        <v>196</v>
      </c>
      <c r="AG671" s="56" t="s">
        <v>197</v>
      </c>
    </row>
    <row r="672" spans="1:33" x14ac:dyDescent="0.6">
      <c r="A672" s="56" t="s">
        <v>205</v>
      </c>
      <c r="C672" s="56" t="s">
        <v>206</v>
      </c>
    </row>
    <row r="673" spans="1:33" x14ac:dyDescent="0.6">
      <c r="A673" s="56" t="s">
        <v>207</v>
      </c>
    </row>
    <row r="674" spans="1:33" x14ac:dyDescent="0.6">
      <c r="A674" s="56" t="s">
        <v>136</v>
      </c>
    </row>
    <row r="677" spans="1:33" x14ac:dyDescent="0.6">
      <c r="A677" s="56" t="s">
        <v>170</v>
      </c>
      <c r="B677" s="56" t="s">
        <v>54</v>
      </c>
      <c r="C677" s="56" t="s">
        <v>134</v>
      </c>
      <c r="D677" s="56" t="s">
        <v>171</v>
      </c>
      <c r="E677" s="56" t="s">
        <v>56</v>
      </c>
      <c r="F677" s="56" t="s">
        <v>57</v>
      </c>
      <c r="G677" s="56" t="s">
        <v>172</v>
      </c>
      <c r="H677" s="56" t="s">
        <v>173</v>
      </c>
      <c r="I677" s="56" t="s">
        <v>174</v>
      </c>
      <c r="J677" s="56" t="s">
        <v>175</v>
      </c>
      <c r="K677" s="56" t="s">
        <v>176</v>
      </c>
      <c r="L677" s="56" t="s">
        <v>177</v>
      </c>
      <c r="M677" s="56" t="s">
        <v>178</v>
      </c>
      <c r="N677" s="56" t="s">
        <v>135</v>
      </c>
      <c r="O677" s="56" t="s">
        <v>179</v>
      </c>
      <c r="P677" s="56" t="s">
        <v>180</v>
      </c>
      <c r="Q677" s="56" t="s">
        <v>181</v>
      </c>
      <c r="R677" s="56" t="s">
        <v>182</v>
      </c>
      <c r="S677" s="56" t="s">
        <v>183</v>
      </c>
      <c r="T677" s="56" t="s">
        <v>184</v>
      </c>
      <c r="U677" s="56" t="s">
        <v>185</v>
      </c>
      <c r="V677" s="56" t="s">
        <v>186</v>
      </c>
      <c r="W677" s="56" t="s">
        <v>187</v>
      </c>
      <c r="X677" s="56" t="s">
        <v>188</v>
      </c>
      <c r="Y677" s="56" t="s">
        <v>189</v>
      </c>
      <c r="Z677" s="56" t="s">
        <v>190</v>
      </c>
      <c r="AA677" s="56" t="s">
        <v>191</v>
      </c>
      <c r="AB677" s="56" t="s">
        <v>192</v>
      </c>
      <c r="AC677" s="56" t="s">
        <v>193</v>
      </c>
      <c r="AD677" s="56" t="s">
        <v>194</v>
      </c>
      <c r="AE677" s="56" t="s">
        <v>195</v>
      </c>
      <c r="AF677" s="56" t="s">
        <v>196</v>
      </c>
      <c r="AG677" s="56" t="s">
        <v>197</v>
      </c>
    </row>
    <row r="678" spans="1:33" x14ac:dyDescent="0.6">
      <c r="A678" s="56">
        <v>15</v>
      </c>
      <c r="B678" s="56" t="s">
        <v>202</v>
      </c>
      <c r="C678" s="56" t="s">
        <v>121</v>
      </c>
      <c r="D678" s="56" t="s">
        <v>199</v>
      </c>
      <c r="E678" s="56" t="s">
        <v>59</v>
      </c>
      <c r="F678" s="56">
        <v>21.477352</v>
      </c>
      <c r="L678" s="56">
        <v>21.479759999999999</v>
      </c>
      <c r="M678" s="56">
        <v>21.479759999999999</v>
      </c>
      <c r="N678" s="56">
        <v>3.4054655000000001E-3</v>
      </c>
      <c r="O678" s="56" t="s">
        <v>200</v>
      </c>
      <c r="Q678" s="56" t="s">
        <v>201</v>
      </c>
      <c r="R678" s="56">
        <v>3</v>
      </c>
      <c r="S678" s="56">
        <v>20</v>
      </c>
      <c r="T678" s="56" t="s">
        <v>201</v>
      </c>
      <c r="U678" s="56">
        <v>9.8941100000000004E-2</v>
      </c>
    </row>
    <row r="679" spans="1:33" x14ac:dyDescent="0.6">
      <c r="A679" s="56">
        <v>16</v>
      </c>
      <c r="B679" s="56" t="s">
        <v>203</v>
      </c>
      <c r="C679" s="56" t="s">
        <v>121</v>
      </c>
      <c r="D679" s="56" t="s">
        <v>199</v>
      </c>
      <c r="E679" s="56" t="s">
        <v>59</v>
      </c>
      <c r="F679" s="56">
        <v>21.986941999999999</v>
      </c>
      <c r="L679" s="56">
        <v>22.000450000000001</v>
      </c>
      <c r="M679" s="56">
        <v>22.000450000000001</v>
      </c>
      <c r="N679" s="56">
        <v>1.9104323999999999E-2</v>
      </c>
      <c r="O679" s="56" t="s">
        <v>200</v>
      </c>
      <c r="Q679" s="56" t="s">
        <v>201</v>
      </c>
      <c r="R679" s="56">
        <v>3</v>
      </c>
      <c r="S679" s="56">
        <v>20</v>
      </c>
      <c r="T679" s="56" t="s">
        <v>201</v>
      </c>
      <c r="U679" s="56">
        <v>9.8941100000000004E-2</v>
      </c>
    </row>
    <row r="680" spans="1:33" x14ac:dyDescent="0.6">
      <c r="A680" s="56">
        <v>17</v>
      </c>
      <c r="B680" s="56" t="s">
        <v>204</v>
      </c>
      <c r="C680" s="56" t="s">
        <v>121</v>
      </c>
      <c r="D680" s="56" t="s">
        <v>199</v>
      </c>
      <c r="E680" s="56" t="s">
        <v>59</v>
      </c>
      <c r="F680" s="56">
        <v>21.691973000000001</v>
      </c>
      <c r="O680" s="56" t="s">
        <v>200</v>
      </c>
      <c r="Q680" s="56" t="s">
        <v>201</v>
      </c>
      <c r="R680" s="56">
        <v>3</v>
      </c>
      <c r="S680" s="56">
        <v>20</v>
      </c>
      <c r="T680" s="56" t="s">
        <v>201</v>
      </c>
      <c r="U680" s="56">
        <v>9.8941100000000004E-2</v>
      </c>
    </row>
    <row r="681" spans="1:33" x14ac:dyDescent="0.6">
      <c r="A681" s="56">
        <v>18</v>
      </c>
      <c r="B681" s="56" t="s">
        <v>137</v>
      </c>
      <c r="C681" s="56" t="s">
        <v>121</v>
      </c>
      <c r="D681" s="56" t="s">
        <v>199</v>
      </c>
      <c r="E681" s="56" t="s">
        <v>59</v>
      </c>
      <c r="F681" s="56">
        <v>21.901146000000001</v>
      </c>
      <c r="L681" s="56">
        <v>21.875710000000002</v>
      </c>
      <c r="M681" s="56">
        <v>21.875710000000002</v>
      </c>
      <c r="N681" s="56">
        <v>3.5973854E-2</v>
      </c>
      <c r="O681" s="56" t="s">
        <v>200</v>
      </c>
      <c r="Q681" s="56" t="s">
        <v>201</v>
      </c>
      <c r="R681" s="56">
        <v>3</v>
      </c>
      <c r="S681" s="56">
        <v>20</v>
      </c>
      <c r="T681" s="56" t="s">
        <v>201</v>
      </c>
      <c r="U681" s="56">
        <v>9.8941100000000004E-2</v>
      </c>
    </row>
    <row r="682" spans="1:33" x14ac:dyDescent="0.6">
      <c r="A682" s="56">
        <v>19</v>
      </c>
      <c r="B682" s="56" t="s">
        <v>138</v>
      </c>
      <c r="C682" s="56" t="s">
        <v>121</v>
      </c>
      <c r="D682" s="56" t="s">
        <v>199</v>
      </c>
      <c r="E682" s="56" t="s">
        <v>59</v>
      </c>
      <c r="F682" s="56">
        <v>20.951908</v>
      </c>
      <c r="L682" s="56">
        <v>21.011223000000001</v>
      </c>
      <c r="M682" s="56">
        <v>21.011223000000001</v>
      </c>
      <c r="N682" s="56">
        <v>8.3885039999999994E-2</v>
      </c>
      <c r="O682" s="56" t="s">
        <v>200</v>
      </c>
      <c r="Q682" s="56" t="s">
        <v>201</v>
      </c>
      <c r="R682" s="56">
        <v>3</v>
      </c>
      <c r="S682" s="56">
        <v>20</v>
      </c>
      <c r="T682" s="56" t="s">
        <v>201</v>
      </c>
      <c r="U682" s="56">
        <v>9.8941100000000004E-2</v>
      </c>
    </row>
    <row r="683" spans="1:33" x14ac:dyDescent="0.6">
      <c r="A683" s="56">
        <v>39</v>
      </c>
      <c r="B683" s="56" t="s">
        <v>202</v>
      </c>
      <c r="C683" s="56" t="s">
        <v>121</v>
      </c>
      <c r="D683" s="56" t="s">
        <v>199</v>
      </c>
      <c r="E683" s="56" t="s">
        <v>59</v>
      </c>
      <c r="F683" s="56">
        <v>21.482168000000001</v>
      </c>
      <c r="L683" s="56">
        <v>21.479759999999999</v>
      </c>
      <c r="M683" s="56">
        <v>21.479759999999999</v>
      </c>
      <c r="N683" s="56">
        <v>3.4054655000000001E-3</v>
      </c>
      <c r="O683" s="56" t="s">
        <v>200</v>
      </c>
      <c r="Q683" s="56" t="s">
        <v>201</v>
      </c>
      <c r="R683" s="56">
        <v>3</v>
      </c>
      <c r="S683" s="56">
        <v>20</v>
      </c>
      <c r="T683" s="56" t="s">
        <v>201</v>
      </c>
      <c r="U683" s="56">
        <v>9.8941100000000004E-2</v>
      </c>
    </row>
    <row r="684" spans="1:33" x14ac:dyDescent="0.6">
      <c r="A684" s="56">
        <v>40</v>
      </c>
      <c r="B684" s="56" t="s">
        <v>203</v>
      </c>
      <c r="C684" s="56" t="s">
        <v>121</v>
      </c>
      <c r="D684" s="56" t="s">
        <v>199</v>
      </c>
      <c r="E684" s="56" t="s">
        <v>59</v>
      </c>
      <c r="F684" s="56">
        <v>22.013960000000001</v>
      </c>
      <c r="L684" s="56">
        <v>22.000450000000001</v>
      </c>
      <c r="M684" s="56">
        <v>22.000450000000001</v>
      </c>
      <c r="N684" s="56">
        <v>1.9104323999999999E-2</v>
      </c>
      <c r="O684" s="56" t="s">
        <v>200</v>
      </c>
      <c r="Q684" s="56" t="s">
        <v>201</v>
      </c>
      <c r="R684" s="56">
        <v>3</v>
      </c>
      <c r="S684" s="56">
        <v>20</v>
      </c>
      <c r="T684" s="56" t="s">
        <v>201</v>
      </c>
      <c r="U684" s="56">
        <v>9.8941100000000004E-2</v>
      </c>
    </row>
    <row r="685" spans="1:33" x14ac:dyDescent="0.6">
      <c r="A685" s="56">
        <v>41</v>
      </c>
      <c r="B685" s="56" t="s">
        <v>204</v>
      </c>
      <c r="C685" s="56" t="s">
        <v>121</v>
      </c>
      <c r="D685" s="56" t="s">
        <v>199</v>
      </c>
      <c r="E685" s="56" t="s">
        <v>59</v>
      </c>
      <c r="F685" s="56" t="s">
        <v>70</v>
      </c>
      <c r="O685" s="56" t="s">
        <v>200</v>
      </c>
      <c r="Q685" s="56" t="s">
        <v>201</v>
      </c>
      <c r="R685" s="56">
        <v>3</v>
      </c>
      <c r="S685" s="56">
        <v>20</v>
      </c>
      <c r="T685" s="56" t="s">
        <v>201</v>
      </c>
      <c r="U685" s="56">
        <v>9.8941100000000004E-2</v>
      </c>
      <c r="AA685" s="56" t="b">
        <v>1</v>
      </c>
    </row>
    <row r="686" spans="1:33" x14ac:dyDescent="0.6">
      <c r="A686" s="56">
        <v>42</v>
      </c>
      <c r="B686" s="56" t="s">
        <v>137</v>
      </c>
      <c r="C686" s="56" t="s">
        <v>121</v>
      </c>
      <c r="D686" s="56" t="s">
        <v>199</v>
      </c>
      <c r="E686" s="56" t="s">
        <v>59</v>
      </c>
      <c r="F686" s="56">
        <v>21.850270999999999</v>
      </c>
      <c r="L686" s="56">
        <v>21.875710000000002</v>
      </c>
      <c r="M686" s="56">
        <v>21.875710000000002</v>
      </c>
      <c r="N686" s="56">
        <v>3.5973854E-2</v>
      </c>
      <c r="O686" s="56" t="s">
        <v>200</v>
      </c>
      <c r="Q686" s="56" t="s">
        <v>201</v>
      </c>
      <c r="R686" s="56">
        <v>3</v>
      </c>
      <c r="S686" s="56">
        <v>20</v>
      </c>
      <c r="T686" s="56" t="s">
        <v>201</v>
      </c>
      <c r="U686" s="56">
        <v>9.8941100000000004E-2</v>
      </c>
    </row>
    <row r="687" spans="1:33" x14ac:dyDescent="0.6">
      <c r="A687" s="56">
        <v>43</v>
      </c>
      <c r="B687" s="56" t="s">
        <v>138</v>
      </c>
      <c r="C687" s="56" t="s">
        <v>121</v>
      </c>
      <c r="D687" s="56" t="s">
        <v>199</v>
      </c>
      <c r="E687" s="56" t="s">
        <v>59</v>
      </c>
      <c r="F687" s="56">
        <v>21.070540000000001</v>
      </c>
      <c r="L687" s="56">
        <v>21.011223000000001</v>
      </c>
      <c r="M687" s="56">
        <v>21.011223000000001</v>
      </c>
      <c r="N687" s="56">
        <v>8.3885039999999994E-2</v>
      </c>
      <c r="O687" s="56" t="s">
        <v>200</v>
      </c>
      <c r="Q687" s="56" t="s">
        <v>201</v>
      </c>
      <c r="R687" s="56">
        <v>3</v>
      </c>
      <c r="S687" s="56">
        <v>20</v>
      </c>
      <c r="T687" s="56" t="s">
        <v>201</v>
      </c>
      <c r="U687" s="56">
        <v>9.8941100000000004E-2</v>
      </c>
    </row>
    <row r="688" spans="1:33" x14ac:dyDescent="0.6">
      <c r="A688" s="56">
        <v>63</v>
      </c>
      <c r="B688" s="56" t="s">
        <v>114</v>
      </c>
      <c r="C688" s="56" t="s">
        <v>121</v>
      </c>
      <c r="D688" s="56" t="s">
        <v>199</v>
      </c>
      <c r="E688" s="56" t="s">
        <v>59</v>
      </c>
      <c r="F688" s="56">
        <v>31.509927999999999</v>
      </c>
      <c r="L688" s="56">
        <v>31.694265000000001</v>
      </c>
      <c r="M688" s="56">
        <v>31.694265000000001</v>
      </c>
      <c r="N688" s="56">
        <v>0.26069278000000001</v>
      </c>
      <c r="O688" s="56" t="s">
        <v>200</v>
      </c>
      <c r="Q688" s="56" t="s">
        <v>201</v>
      </c>
      <c r="R688" s="56">
        <v>3</v>
      </c>
      <c r="S688" s="56">
        <v>20</v>
      </c>
      <c r="T688" s="56" t="s">
        <v>201</v>
      </c>
      <c r="U688" s="56">
        <v>9.8941100000000004E-2</v>
      </c>
    </row>
    <row r="689" spans="1:27" x14ac:dyDescent="0.6">
      <c r="A689" s="56">
        <v>64</v>
      </c>
      <c r="B689" s="56" t="s">
        <v>115</v>
      </c>
      <c r="C689" s="56" t="s">
        <v>121</v>
      </c>
      <c r="D689" s="56" t="s">
        <v>199</v>
      </c>
      <c r="E689" s="56" t="s">
        <v>59</v>
      </c>
      <c r="F689" s="56">
        <v>24.409434999999998</v>
      </c>
      <c r="L689" s="56">
        <v>24.441378</v>
      </c>
      <c r="M689" s="56">
        <v>24.441378</v>
      </c>
      <c r="N689" s="56">
        <v>4.5173329999999998E-2</v>
      </c>
      <c r="O689" s="56" t="s">
        <v>200</v>
      </c>
      <c r="Q689" s="56" t="s">
        <v>201</v>
      </c>
      <c r="R689" s="56">
        <v>3</v>
      </c>
      <c r="S689" s="56">
        <v>20</v>
      </c>
      <c r="T689" s="56" t="s">
        <v>201</v>
      </c>
      <c r="U689" s="56">
        <v>9.8941100000000004E-2</v>
      </c>
    </row>
    <row r="690" spans="1:27" x14ac:dyDescent="0.6">
      <c r="A690" s="56">
        <v>65</v>
      </c>
      <c r="B690" s="56" t="s">
        <v>116</v>
      </c>
      <c r="C690" s="56" t="s">
        <v>121</v>
      </c>
      <c r="D690" s="56" t="s">
        <v>199</v>
      </c>
      <c r="E690" s="56" t="s">
        <v>59</v>
      </c>
      <c r="F690" s="56">
        <v>24.783901</v>
      </c>
      <c r="L690" s="56">
        <v>24.861312999999999</v>
      </c>
      <c r="M690" s="56">
        <v>24.861312999999999</v>
      </c>
      <c r="N690" s="56">
        <v>0.10947526</v>
      </c>
      <c r="O690" s="56" t="s">
        <v>200</v>
      </c>
      <c r="Q690" s="56" t="s">
        <v>201</v>
      </c>
      <c r="R690" s="56">
        <v>3</v>
      </c>
      <c r="S690" s="56">
        <v>20</v>
      </c>
      <c r="T690" s="56" t="s">
        <v>201</v>
      </c>
      <c r="U690" s="56">
        <v>9.8941100000000004E-2</v>
      </c>
    </row>
    <row r="691" spans="1:27" x14ac:dyDescent="0.6">
      <c r="A691" s="56">
        <v>66</v>
      </c>
      <c r="B691" s="56" t="s">
        <v>117</v>
      </c>
      <c r="C691" s="56" t="s">
        <v>121</v>
      </c>
      <c r="D691" s="56" t="s">
        <v>199</v>
      </c>
      <c r="E691" s="56" t="s">
        <v>59</v>
      </c>
      <c r="F691" s="56">
        <v>21.613363</v>
      </c>
      <c r="L691" s="56">
        <v>21.597087999999999</v>
      </c>
      <c r="M691" s="56">
        <v>21.597087999999999</v>
      </c>
      <c r="N691" s="56">
        <v>2.30169E-2</v>
      </c>
      <c r="O691" s="56" t="s">
        <v>200</v>
      </c>
      <c r="Q691" s="56" t="s">
        <v>201</v>
      </c>
      <c r="R691" s="56">
        <v>3</v>
      </c>
      <c r="S691" s="56">
        <v>20</v>
      </c>
      <c r="T691" s="56" t="s">
        <v>201</v>
      </c>
      <c r="U691" s="56">
        <v>9.8941100000000004E-2</v>
      </c>
    </row>
    <row r="692" spans="1:27" x14ac:dyDescent="0.6">
      <c r="A692" s="56">
        <v>67</v>
      </c>
      <c r="B692" s="56" t="s">
        <v>118</v>
      </c>
      <c r="C692" s="56" t="s">
        <v>121</v>
      </c>
      <c r="D692" s="56" t="s">
        <v>199</v>
      </c>
      <c r="E692" s="56" t="s">
        <v>59</v>
      </c>
      <c r="F692" s="56">
        <v>26.592813</v>
      </c>
      <c r="L692" s="56">
        <v>26.589043</v>
      </c>
      <c r="M692" s="56">
        <v>26.589043</v>
      </c>
      <c r="N692" s="56">
        <v>5.3341053000000001E-3</v>
      </c>
      <c r="O692" s="56" t="s">
        <v>200</v>
      </c>
      <c r="Q692" s="56" t="s">
        <v>201</v>
      </c>
      <c r="R692" s="56">
        <v>3</v>
      </c>
      <c r="S692" s="56">
        <v>20</v>
      </c>
      <c r="T692" s="56" t="s">
        <v>201</v>
      </c>
      <c r="U692" s="56">
        <v>9.8941100000000004E-2</v>
      </c>
    </row>
    <row r="693" spans="1:27" x14ac:dyDescent="0.6">
      <c r="A693" s="56">
        <v>87</v>
      </c>
      <c r="B693" s="56" t="s">
        <v>114</v>
      </c>
      <c r="C693" s="56" t="s">
        <v>121</v>
      </c>
      <c r="D693" s="56" t="s">
        <v>199</v>
      </c>
      <c r="E693" s="56" t="s">
        <v>59</v>
      </c>
      <c r="F693" s="56">
        <v>31.878602999999998</v>
      </c>
      <c r="L693" s="56">
        <v>31.694265000000001</v>
      </c>
      <c r="M693" s="56">
        <v>31.694265000000001</v>
      </c>
      <c r="N693" s="56">
        <v>0.26069278000000001</v>
      </c>
      <c r="O693" s="56" t="s">
        <v>200</v>
      </c>
      <c r="Q693" s="56" t="s">
        <v>201</v>
      </c>
      <c r="R693" s="56">
        <v>3</v>
      </c>
      <c r="S693" s="56">
        <v>20</v>
      </c>
      <c r="T693" s="56" t="s">
        <v>201</v>
      </c>
      <c r="U693" s="56">
        <v>9.8941100000000004E-2</v>
      </c>
    </row>
    <row r="694" spans="1:27" x14ac:dyDescent="0.6">
      <c r="A694" s="56">
        <v>88</v>
      </c>
      <c r="B694" s="56" t="s">
        <v>115</v>
      </c>
      <c r="C694" s="56" t="s">
        <v>121</v>
      </c>
      <c r="D694" s="56" t="s">
        <v>199</v>
      </c>
      <c r="E694" s="56" t="s">
        <v>59</v>
      </c>
      <c r="F694" s="56">
        <v>24.473320000000001</v>
      </c>
      <c r="L694" s="56">
        <v>24.441378</v>
      </c>
      <c r="M694" s="56">
        <v>24.441378</v>
      </c>
      <c r="N694" s="56">
        <v>4.5173329999999998E-2</v>
      </c>
      <c r="O694" s="56" t="s">
        <v>200</v>
      </c>
      <c r="Q694" s="56" t="s">
        <v>201</v>
      </c>
      <c r="R694" s="56">
        <v>3</v>
      </c>
      <c r="S694" s="56">
        <v>20</v>
      </c>
      <c r="T694" s="56" t="s">
        <v>201</v>
      </c>
      <c r="U694" s="56">
        <v>9.8941100000000004E-2</v>
      </c>
    </row>
    <row r="695" spans="1:27" x14ac:dyDescent="0.6">
      <c r="A695" s="56">
        <v>89</v>
      </c>
      <c r="B695" s="56" t="s">
        <v>116</v>
      </c>
      <c r="C695" s="56" t="s">
        <v>121</v>
      </c>
      <c r="D695" s="56" t="s">
        <v>199</v>
      </c>
      <c r="E695" s="56" t="s">
        <v>59</v>
      </c>
      <c r="F695" s="56">
        <v>24.938723</v>
      </c>
      <c r="L695" s="56">
        <v>24.861312999999999</v>
      </c>
      <c r="M695" s="56">
        <v>24.861312999999999</v>
      </c>
      <c r="N695" s="56">
        <v>0.10947526</v>
      </c>
      <c r="O695" s="56" t="s">
        <v>200</v>
      </c>
      <c r="Q695" s="56" t="s">
        <v>201</v>
      </c>
      <c r="R695" s="56">
        <v>3</v>
      </c>
      <c r="S695" s="56">
        <v>20</v>
      </c>
      <c r="T695" s="56" t="s">
        <v>201</v>
      </c>
      <c r="U695" s="56">
        <v>9.8941100000000004E-2</v>
      </c>
    </row>
    <row r="696" spans="1:27" x14ac:dyDescent="0.6">
      <c r="A696" s="56">
        <v>90</v>
      </c>
      <c r="B696" s="56" t="s">
        <v>117</v>
      </c>
      <c r="C696" s="56" t="s">
        <v>121</v>
      </c>
      <c r="D696" s="56" t="s">
        <v>199</v>
      </c>
      <c r="E696" s="56" t="s">
        <v>59</v>
      </c>
      <c r="F696" s="56">
        <v>21.580812000000002</v>
      </c>
      <c r="L696" s="56">
        <v>21.597087999999999</v>
      </c>
      <c r="M696" s="56">
        <v>21.597087999999999</v>
      </c>
      <c r="N696" s="56">
        <v>2.30169E-2</v>
      </c>
      <c r="O696" s="56" t="s">
        <v>200</v>
      </c>
      <c r="Q696" s="56" t="s">
        <v>201</v>
      </c>
      <c r="R696" s="56">
        <v>3</v>
      </c>
      <c r="S696" s="56">
        <v>20</v>
      </c>
      <c r="T696" s="56" t="s">
        <v>201</v>
      </c>
      <c r="U696" s="56">
        <v>9.8941100000000004E-2</v>
      </c>
    </row>
    <row r="697" spans="1:27" x14ac:dyDescent="0.6">
      <c r="A697" s="56">
        <v>91</v>
      </c>
      <c r="B697" s="56" t="s">
        <v>118</v>
      </c>
      <c r="C697" s="56" t="s">
        <v>121</v>
      </c>
      <c r="D697" s="56" t="s">
        <v>199</v>
      </c>
      <c r="E697" s="56" t="s">
        <v>59</v>
      </c>
      <c r="F697" s="56">
        <v>26.585270000000001</v>
      </c>
      <c r="L697" s="56">
        <v>26.589043</v>
      </c>
      <c r="M697" s="56">
        <v>26.589043</v>
      </c>
      <c r="N697" s="56">
        <v>5.3341053000000001E-3</v>
      </c>
      <c r="O697" s="56" t="s">
        <v>200</v>
      </c>
      <c r="Q697" s="56" t="s">
        <v>201</v>
      </c>
      <c r="R697" s="56">
        <v>3</v>
      </c>
      <c r="S697" s="56">
        <v>20</v>
      </c>
      <c r="T697" s="56" t="s">
        <v>201</v>
      </c>
      <c r="U697" s="56">
        <v>9.8941100000000004E-2</v>
      </c>
    </row>
    <row r="698" spans="1:27" x14ac:dyDescent="0.6">
      <c r="A698" s="56">
        <v>111</v>
      </c>
      <c r="B698" s="56" t="s">
        <v>157</v>
      </c>
      <c r="C698" s="56" t="s">
        <v>121</v>
      </c>
      <c r="D698" s="56" t="s">
        <v>199</v>
      </c>
      <c r="E698" s="56" t="s">
        <v>59</v>
      </c>
      <c r="F698" s="56">
        <v>31.120321000000001</v>
      </c>
      <c r="L698" s="56">
        <v>31.136044999999999</v>
      </c>
      <c r="M698" s="56">
        <v>31.136044999999999</v>
      </c>
      <c r="N698" s="56">
        <v>2.2237350999999999E-2</v>
      </c>
      <c r="O698" s="56" t="s">
        <v>200</v>
      </c>
      <c r="Q698" s="56" t="s">
        <v>201</v>
      </c>
      <c r="R698" s="56">
        <v>3</v>
      </c>
      <c r="S698" s="56">
        <v>20</v>
      </c>
      <c r="T698" s="56" t="s">
        <v>201</v>
      </c>
      <c r="U698" s="56">
        <v>9.8941100000000004E-2</v>
      </c>
    </row>
    <row r="699" spans="1:27" x14ac:dyDescent="0.6">
      <c r="A699" s="56">
        <v>112</v>
      </c>
      <c r="B699" s="56" t="s">
        <v>119</v>
      </c>
      <c r="C699" s="56" t="s">
        <v>121</v>
      </c>
      <c r="D699" s="56" t="s">
        <v>199</v>
      </c>
      <c r="E699" s="56" t="s">
        <v>59</v>
      </c>
      <c r="F699" s="56">
        <v>21.799630000000001</v>
      </c>
      <c r="O699" s="56" t="s">
        <v>200</v>
      </c>
      <c r="Q699" s="56" t="s">
        <v>201</v>
      </c>
      <c r="R699" s="56">
        <v>3</v>
      </c>
      <c r="S699" s="56">
        <v>20</v>
      </c>
      <c r="T699" s="56" t="s">
        <v>201</v>
      </c>
      <c r="U699" s="56">
        <v>9.8941100000000004E-2</v>
      </c>
    </row>
    <row r="700" spans="1:27" x14ac:dyDescent="0.6">
      <c r="A700" s="56">
        <v>113</v>
      </c>
      <c r="B700" s="56" t="s">
        <v>120</v>
      </c>
      <c r="C700" s="56" t="s">
        <v>121</v>
      </c>
      <c r="D700" s="56" t="s">
        <v>199</v>
      </c>
      <c r="E700" s="56" t="s">
        <v>59</v>
      </c>
      <c r="F700" s="56" t="s">
        <v>70</v>
      </c>
      <c r="O700" s="56" t="s">
        <v>200</v>
      </c>
      <c r="Q700" s="56" t="s">
        <v>201</v>
      </c>
      <c r="R700" s="56">
        <v>3</v>
      </c>
      <c r="S700" s="56">
        <v>20</v>
      </c>
      <c r="T700" s="56" t="s">
        <v>201</v>
      </c>
      <c r="U700" s="56">
        <v>9.8941100000000004E-2</v>
      </c>
      <c r="AA700" s="56" t="b">
        <v>1</v>
      </c>
    </row>
    <row r="701" spans="1:27" x14ac:dyDescent="0.6">
      <c r="A701" s="56">
        <v>114</v>
      </c>
      <c r="B701" s="56" t="s">
        <v>57</v>
      </c>
      <c r="C701" s="56" t="s">
        <v>121</v>
      </c>
      <c r="D701" s="56" t="s">
        <v>199</v>
      </c>
      <c r="E701" s="56" t="s">
        <v>59</v>
      </c>
      <c r="F701" s="56" t="s">
        <v>70</v>
      </c>
      <c r="O701" s="56" t="s">
        <v>200</v>
      </c>
      <c r="Q701" s="56" t="s">
        <v>201</v>
      </c>
      <c r="R701" s="56">
        <v>3</v>
      </c>
      <c r="S701" s="56">
        <v>20</v>
      </c>
      <c r="T701" s="56" t="s">
        <v>201</v>
      </c>
      <c r="U701" s="56">
        <v>9.8941100000000004E-2</v>
      </c>
      <c r="AA701" s="56" t="b">
        <v>1</v>
      </c>
    </row>
    <row r="702" spans="1:27" x14ac:dyDescent="0.6">
      <c r="A702" s="56">
        <v>135</v>
      </c>
      <c r="B702" s="56" t="s">
        <v>157</v>
      </c>
      <c r="C702" s="56" t="s">
        <v>121</v>
      </c>
      <c r="D702" s="56" t="s">
        <v>199</v>
      </c>
      <c r="E702" s="56" t="s">
        <v>59</v>
      </c>
      <c r="F702" s="56">
        <v>31.151769999999999</v>
      </c>
      <c r="L702" s="56">
        <v>31.136044999999999</v>
      </c>
      <c r="M702" s="56">
        <v>31.136044999999999</v>
      </c>
      <c r="N702" s="56">
        <v>2.2237350999999999E-2</v>
      </c>
      <c r="O702" s="56" t="s">
        <v>200</v>
      </c>
      <c r="Q702" s="56" t="s">
        <v>201</v>
      </c>
      <c r="R702" s="56">
        <v>3</v>
      </c>
      <c r="S702" s="56">
        <v>20</v>
      </c>
      <c r="T702" s="56" t="s">
        <v>201</v>
      </c>
      <c r="U702" s="56">
        <v>9.8941100000000004E-2</v>
      </c>
    </row>
    <row r="703" spans="1:27" x14ac:dyDescent="0.6">
      <c r="A703" s="56">
        <v>136</v>
      </c>
      <c r="B703" s="56" t="s">
        <v>119</v>
      </c>
      <c r="C703" s="56" t="s">
        <v>121</v>
      </c>
      <c r="D703" s="56" t="s">
        <v>199</v>
      </c>
      <c r="E703" s="56" t="s">
        <v>59</v>
      </c>
      <c r="F703" s="56" t="s">
        <v>70</v>
      </c>
      <c r="O703" s="56" t="s">
        <v>200</v>
      </c>
      <c r="Q703" s="56" t="s">
        <v>201</v>
      </c>
      <c r="R703" s="56">
        <v>3</v>
      </c>
      <c r="S703" s="56">
        <v>20</v>
      </c>
      <c r="T703" s="56" t="s">
        <v>201</v>
      </c>
      <c r="U703" s="56">
        <v>9.8941100000000004E-2</v>
      </c>
      <c r="AA703" s="56" t="b">
        <v>1</v>
      </c>
    </row>
    <row r="704" spans="1:27" x14ac:dyDescent="0.6">
      <c r="A704" s="56">
        <v>137</v>
      </c>
      <c r="B704" s="56" t="s">
        <v>120</v>
      </c>
      <c r="C704" s="56" t="s">
        <v>121</v>
      </c>
      <c r="D704" s="56" t="s">
        <v>199</v>
      </c>
      <c r="E704" s="56" t="s">
        <v>59</v>
      </c>
      <c r="F704" s="56" t="s">
        <v>70</v>
      </c>
      <c r="O704" s="56" t="s">
        <v>200</v>
      </c>
      <c r="Q704" s="56" t="s">
        <v>201</v>
      </c>
      <c r="R704" s="56">
        <v>3</v>
      </c>
      <c r="S704" s="56">
        <v>20</v>
      </c>
      <c r="T704" s="56" t="s">
        <v>201</v>
      </c>
      <c r="U704" s="56">
        <v>9.8941100000000004E-2</v>
      </c>
      <c r="AA704" s="56" t="b">
        <v>1</v>
      </c>
    </row>
    <row r="705" spans="1:33" x14ac:dyDescent="0.6">
      <c r="A705" s="56">
        <v>138</v>
      </c>
      <c r="B705" s="56" t="s">
        <v>57</v>
      </c>
      <c r="C705" s="56" t="s">
        <v>121</v>
      </c>
      <c r="D705" s="56" t="s">
        <v>199</v>
      </c>
      <c r="E705" s="56" t="s">
        <v>59</v>
      </c>
      <c r="F705" s="56" t="s">
        <v>70</v>
      </c>
      <c r="O705" s="56" t="s">
        <v>200</v>
      </c>
      <c r="Q705" s="56" t="s">
        <v>201</v>
      </c>
      <c r="R705" s="56">
        <v>3</v>
      </c>
      <c r="S705" s="56">
        <v>20</v>
      </c>
      <c r="T705" s="56" t="s">
        <v>201</v>
      </c>
      <c r="U705" s="56">
        <v>9.8941100000000004E-2</v>
      </c>
      <c r="Y705" s="56" t="b">
        <v>1</v>
      </c>
      <c r="AA705" s="56" t="b">
        <v>1</v>
      </c>
    </row>
    <row r="706" spans="1:33" x14ac:dyDescent="0.6">
      <c r="A706" s="56" t="s">
        <v>205</v>
      </c>
      <c r="C706" s="56" t="s">
        <v>206</v>
      </c>
    </row>
    <row r="707" spans="1:33" x14ac:dyDescent="0.6">
      <c r="A707" s="56" t="s">
        <v>207</v>
      </c>
    </row>
    <row r="708" spans="1:33" x14ac:dyDescent="0.6">
      <c r="A708" s="56" t="s">
        <v>136</v>
      </c>
    </row>
    <row r="711" spans="1:33" x14ac:dyDescent="0.6">
      <c r="A711" s="56" t="s">
        <v>170</v>
      </c>
      <c r="B711" s="56" t="s">
        <v>54</v>
      </c>
      <c r="C711" s="56" t="s">
        <v>134</v>
      </c>
      <c r="D711" s="56" t="s">
        <v>171</v>
      </c>
      <c r="E711" s="56" t="s">
        <v>56</v>
      </c>
      <c r="F711" s="56" t="s">
        <v>57</v>
      </c>
      <c r="G711" s="56" t="s">
        <v>172</v>
      </c>
      <c r="H711" s="56" t="s">
        <v>173</v>
      </c>
      <c r="I711" s="56" t="s">
        <v>174</v>
      </c>
      <c r="J711" s="56" t="s">
        <v>175</v>
      </c>
      <c r="K711" s="56" t="s">
        <v>176</v>
      </c>
      <c r="L711" s="56" t="s">
        <v>177</v>
      </c>
      <c r="M711" s="56" t="s">
        <v>178</v>
      </c>
      <c r="N711" s="56" t="s">
        <v>135</v>
      </c>
      <c r="O711" s="56" t="s">
        <v>179</v>
      </c>
      <c r="P711" s="56" t="s">
        <v>180</v>
      </c>
      <c r="Q711" s="56" t="s">
        <v>181</v>
      </c>
      <c r="R711" s="56" t="s">
        <v>182</v>
      </c>
      <c r="S711" s="56" t="s">
        <v>183</v>
      </c>
      <c r="T711" s="56" t="s">
        <v>184</v>
      </c>
      <c r="U711" s="56" t="s">
        <v>185</v>
      </c>
      <c r="V711" s="56" t="s">
        <v>186</v>
      </c>
      <c r="W711" s="56" t="s">
        <v>187</v>
      </c>
      <c r="X711" s="56" t="s">
        <v>188</v>
      </c>
      <c r="Y711" s="56" t="s">
        <v>189</v>
      </c>
      <c r="Z711" s="56" t="s">
        <v>190</v>
      </c>
      <c r="AA711" s="56" t="s">
        <v>191</v>
      </c>
      <c r="AB711" s="56" t="s">
        <v>192</v>
      </c>
      <c r="AC711" s="56" t="s">
        <v>193</v>
      </c>
      <c r="AD711" s="56" t="s">
        <v>194</v>
      </c>
      <c r="AE711" s="56" t="s">
        <v>195</v>
      </c>
      <c r="AF711" s="56" t="s">
        <v>196</v>
      </c>
      <c r="AG711" s="56" t="s">
        <v>197</v>
      </c>
    </row>
    <row r="712" spans="1:33" x14ac:dyDescent="0.6">
      <c r="A712" s="56" t="s">
        <v>205</v>
      </c>
      <c r="C712" s="56" t="s">
        <v>206</v>
      </c>
    </row>
    <row r="713" spans="1:33" x14ac:dyDescent="0.6">
      <c r="A713" s="56" t="s">
        <v>207</v>
      </c>
    </row>
    <row r="714" spans="1:33" x14ac:dyDescent="0.6">
      <c r="A714" s="56" t="s">
        <v>136</v>
      </c>
    </row>
    <row r="717" spans="1:33" x14ac:dyDescent="0.6">
      <c r="A717" s="56" t="s">
        <v>170</v>
      </c>
      <c r="B717" s="56" t="s">
        <v>54</v>
      </c>
      <c r="C717" s="56" t="s">
        <v>134</v>
      </c>
      <c r="D717" s="56" t="s">
        <v>171</v>
      </c>
      <c r="E717" s="56" t="s">
        <v>56</v>
      </c>
      <c r="F717" s="56" t="s">
        <v>57</v>
      </c>
      <c r="G717" s="56" t="s">
        <v>172</v>
      </c>
      <c r="H717" s="56" t="s">
        <v>173</v>
      </c>
      <c r="I717" s="56" t="s">
        <v>174</v>
      </c>
      <c r="J717" s="56" t="s">
        <v>175</v>
      </c>
      <c r="K717" s="56" t="s">
        <v>176</v>
      </c>
      <c r="L717" s="56" t="s">
        <v>177</v>
      </c>
      <c r="M717" s="56" t="s">
        <v>178</v>
      </c>
      <c r="N717" s="56" t="s">
        <v>135</v>
      </c>
      <c r="O717" s="56" t="s">
        <v>179</v>
      </c>
      <c r="P717" s="56" t="s">
        <v>180</v>
      </c>
      <c r="Q717" s="56" t="s">
        <v>181</v>
      </c>
      <c r="R717" s="56" t="s">
        <v>182</v>
      </c>
      <c r="S717" s="56" t="s">
        <v>183</v>
      </c>
      <c r="T717" s="56" t="s">
        <v>184</v>
      </c>
      <c r="U717" s="56" t="s">
        <v>185</v>
      </c>
      <c r="V717" s="56" t="s">
        <v>186</v>
      </c>
      <c r="W717" s="56" t="s">
        <v>187</v>
      </c>
      <c r="X717" s="56" t="s">
        <v>188</v>
      </c>
      <c r="Y717" s="56" t="s">
        <v>189</v>
      </c>
      <c r="Z717" s="56" t="s">
        <v>190</v>
      </c>
      <c r="AA717" s="56" t="s">
        <v>191</v>
      </c>
      <c r="AB717" s="56" t="s">
        <v>192</v>
      </c>
      <c r="AC717" s="56" t="s">
        <v>193</v>
      </c>
      <c r="AD717" s="56" t="s">
        <v>194</v>
      </c>
      <c r="AE717" s="56" t="s">
        <v>195</v>
      </c>
      <c r="AF717" s="56" t="s">
        <v>196</v>
      </c>
      <c r="AG717" s="56" t="s">
        <v>197</v>
      </c>
    </row>
    <row r="718" spans="1:33" x14ac:dyDescent="0.6">
      <c r="A718" s="56" t="s">
        <v>205</v>
      </c>
      <c r="C718" s="56" t="s">
        <v>206</v>
      </c>
    </row>
    <row r="719" spans="1:33" x14ac:dyDescent="0.6">
      <c r="A719" s="56" t="s">
        <v>207</v>
      </c>
    </row>
    <row r="720" spans="1:33" x14ac:dyDescent="0.6">
      <c r="A720" s="56" t="s">
        <v>136</v>
      </c>
    </row>
    <row r="723" spans="1:33" x14ac:dyDescent="0.6">
      <c r="A723" s="56" t="s">
        <v>170</v>
      </c>
      <c r="B723" s="56" t="s">
        <v>54</v>
      </c>
      <c r="C723" s="56" t="s">
        <v>134</v>
      </c>
      <c r="D723" s="56" t="s">
        <v>171</v>
      </c>
      <c r="E723" s="56" t="s">
        <v>56</v>
      </c>
      <c r="F723" s="56" t="s">
        <v>57</v>
      </c>
      <c r="G723" s="56" t="s">
        <v>172</v>
      </c>
      <c r="H723" s="56" t="s">
        <v>173</v>
      </c>
      <c r="I723" s="56" t="s">
        <v>174</v>
      </c>
      <c r="J723" s="56" t="s">
        <v>175</v>
      </c>
      <c r="K723" s="56" t="s">
        <v>176</v>
      </c>
      <c r="L723" s="56" t="s">
        <v>177</v>
      </c>
      <c r="M723" s="56" t="s">
        <v>178</v>
      </c>
      <c r="N723" s="56" t="s">
        <v>135</v>
      </c>
      <c r="O723" s="56" t="s">
        <v>179</v>
      </c>
      <c r="P723" s="56" t="s">
        <v>180</v>
      </c>
      <c r="Q723" s="56" t="s">
        <v>181</v>
      </c>
      <c r="R723" s="56" t="s">
        <v>182</v>
      </c>
      <c r="S723" s="56" t="s">
        <v>183</v>
      </c>
      <c r="T723" s="56" t="s">
        <v>184</v>
      </c>
      <c r="U723" s="56" t="s">
        <v>185</v>
      </c>
      <c r="V723" s="56" t="s">
        <v>186</v>
      </c>
      <c r="W723" s="56" t="s">
        <v>187</v>
      </c>
      <c r="X723" s="56" t="s">
        <v>188</v>
      </c>
      <c r="Y723" s="56" t="s">
        <v>189</v>
      </c>
      <c r="Z723" s="56" t="s">
        <v>190</v>
      </c>
      <c r="AA723" s="56" t="s">
        <v>191</v>
      </c>
      <c r="AB723" s="56" t="s">
        <v>192</v>
      </c>
      <c r="AC723" s="56" t="s">
        <v>193</v>
      </c>
      <c r="AD723" s="56" t="s">
        <v>194</v>
      </c>
      <c r="AE723" s="56" t="s">
        <v>195</v>
      </c>
      <c r="AF723" s="56" t="s">
        <v>196</v>
      </c>
      <c r="AG723" s="56" t="s">
        <v>197</v>
      </c>
    </row>
    <row r="724" spans="1:33" x14ac:dyDescent="0.6">
      <c r="A724" s="56" t="s">
        <v>205</v>
      </c>
      <c r="C724" s="56" t="s">
        <v>206</v>
      </c>
    </row>
    <row r="725" spans="1:33" x14ac:dyDescent="0.6">
      <c r="A725" s="56" t="s">
        <v>207</v>
      </c>
    </row>
    <row r="726" spans="1:33" x14ac:dyDescent="0.6">
      <c r="A726" s="56" t="s">
        <v>136</v>
      </c>
    </row>
    <row r="730" spans="1:33" x14ac:dyDescent="0.6">
      <c r="A730" s="56" t="s">
        <v>141</v>
      </c>
      <c r="B730" s="56" t="s">
        <v>142</v>
      </c>
    </row>
    <row r="732" spans="1:33" x14ac:dyDescent="0.6">
      <c r="A732" s="56" t="s">
        <v>159</v>
      </c>
      <c r="B732" s="56" t="s">
        <v>160</v>
      </c>
      <c r="C732" s="56">
        <v>1</v>
      </c>
    </row>
    <row r="733" spans="1:33" x14ac:dyDescent="0.6">
      <c r="A733" s="56" t="s">
        <v>161</v>
      </c>
      <c r="B733" s="56" t="s">
        <v>162</v>
      </c>
    </row>
    <row r="734" spans="1:33" x14ac:dyDescent="0.6">
      <c r="A734" s="56" t="s">
        <v>163</v>
      </c>
    </row>
    <row r="735" spans="1:33" x14ac:dyDescent="0.6">
      <c r="A735" s="56" t="s">
        <v>164</v>
      </c>
      <c r="B735" s="56" t="s">
        <v>165</v>
      </c>
    </row>
    <row r="736" spans="1:33" x14ac:dyDescent="0.6">
      <c r="A736" s="56" t="s">
        <v>166</v>
      </c>
      <c r="B736" s="57">
        <v>43790.870162037034</v>
      </c>
    </row>
    <row r="737" spans="1:33" x14ac:dyDescent="0.6">
      <c r="A737" s="56" t="s">
        <v>167</v>
      </c>
    </row>
    <row r="738" spans="1:33" x14ac:dyDescent="0.6">
      <c r="A738" s="56" t="s">
        <v>168</v>
      </c>
    </row>
    <row r="740" spans="1:33" x14ac:dyDescent="0.6">
      <c r="A740" s="56" t="s">
        <v>169</v>
      </c>
    </row>
    <row r="742" spans="1:33" x14ac:dyDescent="0.6">
      <c r="A742" s="56" t="s">
        <v>170</v>
      </c>
      <c r="B742" s="56" t="s">
        <v>54</v>
      </c>
      <c r="C742" s="56" t="s">
        <v>134</v>
      </c>
      <c r="D742" s="56" t="s">
        <v>171</v>
      </c>
      <c r="E742" s="56" t="s">
        <v>56</v>
      </c>
      <c r="F742" s="56" t="s">
        <v>57</v>
      </c>
      <c r="G742" s="56" t="s">
        <v>172</v>
      </c>
      <c r="H742" s="56" t="s">
        <v>173</v>
      </c>
      <c r="I742" s="56" t="s">
        <v>174</v>
      </c>
      <c r="J742" s="56" t="s">
        <v>175</v>
      </c>
      <c r="K742" s="56" t="s">
        <v>176</v>
      </c>
      <c r="L742" s="56" t="s">
        <v>177</v>
      </c>
      <c r="M742" s="56" t="s">
        <v>178</v>
      </c>
      <c r="N742" s="56" t="s">
        <v>135</v>
      </c>
      <c r="O742" s="56" t="s">
        <v>179</v>
      </c>
      <c r="P742" s="56" t="s">
        <v>180</v>
      </c>
      <c r="Q742" s="56" t="s">
        <v>181</v>
      </c>
      <c r="R742" s="56" t="s">
        <v>182</v>
      </c>
      <c r="S742" s="56" t="s">
        <v>183</v>
      </c>
      <c r="T742" s="56" t="s">
        <v>184</v>
      </c>
      <c r="U742" s="56" t="s">
        <v>185</v>
      </c>
      <c r="V742" s="56" t="s">
        <v>186</v>
      </c>
      <c r="W742" s="56" t="s">
        <v>187</v>
      </c>
      <c r="X742" s="56" t="s">
        <v>188</v>
      </c>
      <c r="Y742" s="56" t="s">
        <v>189</v>
      </c>
      <c r="Z742" s="56" t="s">
        <v>190</v>
      </c>
      <c r="AA742" s="56" t="s">
        <v>191</v>
      </c>
      <c r="AB742" s="56" t="s">
        <v>192</v>
      </c>
      <c r="AC742" s="56" t="s">
        <v>193</v>
      </c>
      <c r="AD742" s="56" t="s">
        <v>194</v>
      </c>
      <c r="AE742" s="56" t="s">
        <v>195</v>
      </c>
      <c r="AF742" s="56" t="s">
        <v>196</v>
      </c>
      <c r="AG742" s="56" t="s">
        <v>197</v>
      </c>
    </row>
    <row r="743" spans="1:33" x14ac:dyDescent="0.6">
      <c r="A743" s="56" t="s">
        <v>205</v>
      </c>
      <c r="C743" s="56" t="s">
        <v>206</v>
      </c>
    </row>
    <row r="744" spans="1:33" x14ac:dyDescent="0.6">
      <c r="A744" s="56" t="s">
        <v>207</v>
      </c>
    </row>
    <row r="745" spans="1:33" x14ac:dyDescent="0.6">
      <c r="A745" s="56" t="s">
        <v>136</v>
      </c>
    </row>
    <row r="748" spans="1:33" x14ac:dyDescent="0.6">
      <c r="A748" s="56" t="s">
        <v>170</v>
      </c>
      <c r="B748" s="56" t="s">
        <v>54</v>
      </c>
      <c r="C748" s="56" t="s">
        <v>134</v>
      </c>
      <c r="D748" s="56" t="s">
        <v>171</v>
      </c>
      <c r="E748" s="56" t="s">
        <v>56</v>
      </c>
      <c r="F748" s="56" t="s">
        <v>57</v>
      </c>
      <c r="G748" s="56" t="s">
        <v>172</v>
      </c>
      <c r="H748" s="56" t="s">
        <v>173</v>
      </c>
      <c r="I748" s="56" t="s">
        <v>174</v>
      </c>
      <c r="J748" s="56" t="s">
        <v>175</v>
      </c>
      <c r="K748" s="56" t="s">
        <v>176</v>
      </c>
      <c r="L748" s="56" t="s">
        <v>177</v>
      </c>
      <c r="M748" s="56" t="s">
        <v>178</v>
      </c>
      <c r="N748" s="56" t="s">
        <v>135</v>
      </c>
      <c r="O748" s="56" t="s">
        <v>179</v>
      </c>
      <c r="P748" s="56" t="s">
        <v>180</v>
      </c>
      <c r="Q748" s="56" t="s">
        <v>181</v>
      </c>
      <c r="R748" s="56" t="s">
        <v>182</v>
      </c>
      <c r="S748" s="56" t="s">
        <v>183</v>
      </c>
      <c r="T748" s="56" t="s">
        <v>184</v>
      </c>
      <c r="U748" s="56" t="s">
        <v>185</v>
      </c>
      <c r="V748" s="56" t="s">
        <v>186</v>
      </c>
      <c r="W748" s="56" t="s">
        <v>187</v>
      </c>
      <c r="X748" s="56" t="s">
        <v>188</v>
      </c>
      <c r="Y748" s="56" t="s">
        <v>189</v>
      </c>
      <c r="Z748" s="56" t="s">
        <v>190</v>
      </c>
      <c r="AA748" s="56" t="s">
        <v>191</v>
      </c>
      <c r="AB748" s="56" t="s">
        <v>192</v>
      </c>
      <c r="AC748" s="56" t="s">
        <v>193</v>
      </c>
      <c r="AD748" s="56" t="s">
        <v>194</v>
      </c>
      <c r="AE748" s="56" t="s">
        <v>195</v>
      </c>
      <c r="AF748" s="56" t="s">
        <v>196</v>
      </c>
      <c r="AG748" s="56" t="s">
        <v>197</v>
      </c>
    </row>
    <row r="749" spans="1:33" x14ac:dyDescent="0.6">
      <c r="A749" s="56" t="s">
        <v>205</v>
      </c>
      <c r="C749" s="56" t="s">
        <v>206</v>
      </c>
    </row>
    <row r="750" spans="1:33" x14ac:dyDescent="0.6">
      <c r="A750" s="56" t="s">
        <v>207</v>
      </c>
    </row>
    <row r="751" spans="1:33" x14ac:dyDescent="0.6">
      <c r="A751" s="56" t="s">
        <v>136</v>
      </c>
    </row>
    <row r="754" spans="1:33" x14ac:dyDescent="0.6">
      <c r="A754" s="56" t="s">
        <v>170</v>
      </c>
      <c r="B754" s="56" t="s">
        <v>54</v>
      </c>
      <c r="C754" s="56" t="s">
        <v>134</v>
      </c>
      <c r="D754" s="56" t="s">
        <v>171</v>
      </c>
      <c r="E754" s="56" t="s">
        <v>56</v>
      </c>
      <c r="F754" s="56" t="s">
        <v>57</v>
      </c>
      <c r="G754" s="56" t="s">
        <v>172</v>
      </c>
      <c r="H754" s="56" t="s">
        <v>173</v>
      </c>
      <c r="I754" s="56" t="s">
        <v>174</v>
      </c>
      <c r="J754" s="56" t="s">
        <v>175</v>
      </c>
      <c r="K754" s="56" t="s">
        <v>176</v>
      </c>
      <c r="L754" s="56" t="s">
        <v>177</v>
      </c>
      <c r="M754" s="56" t="s">
        <v>178</v>
      </c>
      <c r="N754" s="56" t="s">
        <v>135</v>
      </c>
      <c r="O754" s="56" t="s">
        <v>179</v>
      </c>
      <c r="P754" s="56" t="s">
        <v>180</v>
      </c>
      <c r="Q754" s="56" t="s">
        <v>181</v>
      </c>
      <c r="R754" s="56" t="s">
        <v>182</v>
      </c>
      <c r="S754" s="56" t="s">
        <v>183</v>
      </c>
      <c r="T754" s="56" t="s">
        <v>184</v>
      </c>
      <c r="U754" s="56" t="s">
        <v>185</v>
      </c>
      <c r="V754" s="56" t="s">
        <v>186</v>
      </c>
      <c r="W754" s="56" t="s">
        <v>187</v>
      </c>
      <c r="X754" s="56" t="s">
        <v>188</v>
      </c>
      <c r="Y754" s="56" t="s">
        <v>189</v>
      </c>
      <c r="Z754" s="56" t="s">
        <v>190</v>
      </c>
      <c r="AA754" s="56" t="s">
        <v>191</v>
      </c>
      <c r="AB754" s="56" t="s">
        <v>192</v>
      </c>
      <c r="AC754" s="56" t="s">
        <v>193</v>
      </c>
      <c r="AD754" s="56" t="s">
        <v>194</v>
      </c>
      <c r="AE754" s="56" t="s">
        <v>195</v>
      </c>
      <c r="AF754" s="56" t="s">
        <v>196</v>
      </c>
      <c r="AG754" s="56" t="s">
        <v>197</v>
      </c>
    </row>
    <row r="755" spans="1:33" x14ac:dyDescent="0.6">
      <c r="A755" s="56" t="s">
        <v>205</v>
      </c>
      <c r="C755" s="56" t="s">
        <v>206</v>
      </c>
    </row>
    <row r="756" spans="1:33" x14ac:dyDescent="0.6">
      <c r="A756" s="56" t="s">
        <v>207</v>
      </c>
    </row>
    <row r="757" spans="1:33" x14ac:dyDescent="0.6">
      <c r="A757" s="56" t="s">
        <v>136</v>
      </c>
    </row>
    <row r="760" spans="1:33" x14ac:dyDescent="0.6">
      <c r="A760" s="56" t="s">
        <v>170</v>
      </c>
      <c r="B760" s="56" t="s">
        <v>54</v>
      </c>
      <c r="C760" s="56" t="s">
        <v>134</v>
      </c>
      <c r="D760" s="56" t="s">
        <v>171</v>
      </c>
      <c r="E760" s="56" t="s">
        <v>56</v>
      </c>
      <c r="F760" s="56" t="s">
        <v>57</v>
      </c>
      <c r="G760" s="56" t="s">
        <v>172</v>
      </c>
      <c r="H760" s="56" t="s">
        <v>173</v>
      </c>
      <c r="I760" s="56" t="s">
        <v>174</v>
      </c>
      <c r="J760" s="56" t="s">
        <v>175</v>
      </c>
      <c r="K760" s="56" t="s">
        <v>176</v>
      </c>
      <c r="L760" s="56" t="s">
        <v>177</v>
      </c>
      <c r="M760" s="56" t="s">
        <v>178</v>
      </c>
      <c r="N760" s="56" t="s">
        <v>135</v>
      </c>
      <c r="O760" s="56" t="s">
        <v>179</v>
      </c>
      <c r="P760" s="56" t="s">
        <v>180</v>
      </c>
      <c r="Q760" s="56" t="s">
        <v>181</v>
      </c>
      <c r="R760" s="56" t="s">
        <v>182</v>
      </c>
      <c r="S760" s="56" t="s">
        <v>183</v>
      </c>
      <c r="T760" s="56" t="s">
        <v>184</v>
      </c>
      <c r="U760" s="56" t="s">
        <v>185</v>
      </c>
      <c r="V760" s="56" t="s">
        <v>186</v>
      </c>
      <c r="W760" s="56" t="s">
        <v>187</v>
      </c>
      <c r="X760" s="56" t="s">
        <v>188</v>
      </c>
      <c r="Y760" s="56" t="s">
        <v>189</v>
      </c>
      <c r="Z760" s="56" t="s">
        <v>190</v>
      </c>
      <c r="AA760" s="56" t="s">
        <v>191</v>
      </c>
      <c r="AB760" s="56" t="s">
        <v>192</v>
      </c>
      <c r="AC760" s="56" t="s">
        <v>193</v>
      </c>
      <c r="AD760" s="56" t="s">
        <v>194</v>
      </c>
      <c r="AE760" s="56" t="s">
        <v>195</v>
      </c>
      <c r="AF760" s="56" t="s">
        <v>196</v>
      </c>
      <c r="AG760" s="56" t="s">
        <v>197</v>
      </c>
    </row>
    <row r="761" spans="1:33" x14ac:dyDescent="0.6">
      <c r="A761" s="56" t="s">
        <v>205</v>
      </c>
      <c r="C761" s="56" t="s">
        <v>206</v>
      </c>
    </row>
    <row r="762" spans="1:33" x14ac:dyDescent="0.6">
      <c r="A762" s="56" t="s">
        <v>207</v>
      </c>
    </row>
    <row r="763" spans="1:33" x14ac:dyDescent="0.6">
      <c r="A763" s="56" t="s">
        <v>136</v>
      </c>
    </row>
    <row r="766" spans="1:33" x14ac:dyDescent="0.6">
      <c r="A766" s="56" t="s">
        <v>170</v>
      </c>
      <c r="B766" s="56" t="s">
        <v>54</v>
      </c>
      <c r="C766" s="56" t="s">
        <v>134</v>
      </c>
      <c r="D766" s="56" t="s">
        <v>171</v>
      </c>
      <c r="E766" s="56" t="s">
        <v>56</v>
      </c>
      <c r="F766" s="56" t="s">
        <v>57</v>
      </c>
      <c r="G766" s="56" t="s">
        <v>172</v>
      </c>
      <c r="H766" s="56" t="s">
        <v>173</v>
      </c>
      <c r="I766" s="56" t="s">
        <v>174</v>
      </c>
      <c r="J766" s="56" t="s">
        <v>175</v>
      </c>
      <c r="K766" s="56" t="s">
        <v>176</v>
      </c>
      <c r="L766" s="56" t="s">
        <v>177</v>
      </c>
      <c r="M766" s="56" t="s">
        <v>178</v>
      </c>
      <c r="N766" s="56" t="s">
        <v>135</v>
      </c>
      <c r="O766" s="56" t="s">
        <v>179</v>
      </c>
      <c r="P766" s="56" t="s">
        <v>180</v>
      </c>
      <c r="Q766" s="56" t="s">
        <v>181</v>
      </c>
      <c r="R766" s="56" t="s">
        <v>182</v>
      </c>
      <c r="S766" s="56" t="s">
        <v>183</v>
      </c>
      <c r="T766" s="56" t="s">
        <v>184</v>
      </c>
      <c r="U766" s="56" t="s">
        <v>185</v>
      </c>
      <c r="V766" s="56" t="s">
        <v>186</v>
      </c>
      <c r="W766" s="56" t="s">
        <v>187</v>
      </c>
      <c r="X766" s="56" t="s">
        <v>188</v>
      </c>
      <c r="Y766" s="56" t="s">
        <v>189</v>
      </c>
      <c r="Z766" s="56" t="s">
        <v>190</v>
      </c>
      <c r="AA766" s="56" t="s">
        <v>191</v>
      </c>
      <c r="AB766" s="56" t="s">
        <v>192</v>
      </c>
      <c r="AC766" s="56" t="s">
        <v>193</v>
      </c>
      <c r="AD766" s="56" t="s">
        <v>194</v>
      </c>
      <c r="AE766" s="56" t="s">
        <v>195</v>
      </c>
      <c r="AF766" s="56" t="s">
        <v>196</v>
      </c>
      <c r="AG766" s="56" t="s">
        <v>197</v>
      </c>
    </row>
    <row r="767" spans="1:33" x14ac:dyDescent="0.6">
      <c r="A767" s="56" t="s">
        <v>205</v>
      </c>
      <c r="C767" s="56" t="s">
        <v>206</v>
      </c>
    </row>
    <row r="768" spans="1:33" x14ac:dyDescent="0.6">
      <c r="A768" s="56" t="s">
        <v>207</v>
      </c>
    </row>
    <row r="769" spans="1:33" x14ac:dyDescent="0.6">
      <c r="A769" s="56" t="s">
        <v>136</v>
      </c>
    </row>
    <row r="772" spans="1:33" x14ac:dyDescent="0.6">
      <c r="A772" s="56" t="s">
        <v>170</v>
      </c>
      <c r="B772" s="56" t="s">
        <v>54</v>
      </c>
      <c r="C772" s="56" t="s">
        <v>134</v>
      </c>
      <c r="D772" s="56" t="s">
        <v>171</v>
      </c>
      <c r="E772" s="56" t="s">
        <v>56</v>
      </c>
      <c r="F772" s="56" t="s">
        <v>57</v>
      </c>
      <c r="G772" s="56" t="s">
        <v>172</v>
      </c>
      <c r="H772" s="56" t="s">
        <v>173</v>
      </c>
      <c r="I772" s="56" t="s">
        <v>174</v>
      </c>
      <c r="J772" s="56" t="s">
        <v>175</v>
      </c>
      <c r="K772" s="56" t="s">
        <v>176</v>
      </c>
      <c r="L772" s="56" t="s">
        <v>177</v>
      </c>
      <c r="M772" s="56" t="s">
        <v>178</v>
      </c>
      <c r="N772" s="56" t="s">
        <v>135</v>
      </c>
      <c r="O772" s="56" t="s">
        <v>179</v>
      </c>
      <c r="P772" s="56" t="s">
        <v>180</v>
      </c>
      <c r="Q772" s="56" t="s">
        <v>181</v>
      </c>
      <c r="R772" s="56" t="s">
        <v>182</v>
      </c>
      <c r="S772" s="56" t="s">
        <v>183</v>
      </c>
      <c r="T772" s="56" t="s">
        <v>184</v>
      </c>
      <c r="U772" s="56" t="s">
        <v>185</v>
      </c>
      <c r="V772" s="56" t="s">
        <v>186</v>
      </c>
      <c r="W772" s="56" t="s">
        <v>187</v>
      </c>
      <c r="X772" s="56" t="s">
        <v>188</v>
      </c>
      <c r="Y772" s="56" t="s">
        <v>189</v>
      </c>
      <c r="Z772" s="56" t="s">
        <v>190</v>
      </c>
      <c r="AA772" s="56" t="s">
        <v>191</v>
      </c>
      <c r="AB772" s="56" t="s">
        <v>192</v>
      </c>
      <c r="AC772" s="56" t="s">
        <v>193</v>
      </c>
      <c r="AD772" s="56" t="s">
        <v>194</v>
      </c>
      <c r="AE772" s="56" t="s">
        <v>195</v>
      </c>
      <c r="AF772" s="56" t="s">
        <v>196</v>
      </c>
      <c r="AG772" s="56" t="s">
        <v>197</v>
      </c>
    </row>
    <row r="773" spans="1:33" x14ac:dyDescent="0.6">
      <c r="A773" s="56" t="s">
        <v>205</v>
      </c>
      <c r="C773" s="56" t="s">
        <v>206</v>
      </c>
    </row>
    <row r="774" spans="1:33" x14ac:dyDescent="0.6">
      <c r="A774" s="56" t="s">
        <v>207</v>
      </c>
    </row>
    <row r="775" spans="1:33" x14ac:dyDescent="0.6">
      <c r="A775" s="56" t="s">
        <v>136</v>
      </c>
    </row>
    <row r="778" spans="1:33" x14ac:dyDescent="0.6">
      <c r="A778" s="56" t="s">
        <v>170</v>
      </c>
      <c r="B778" s="56" t="s">
        <v>54</v>
      </c>
      <c r="C778" s="56" t="s">
        <v>134</v>
      </c>
      <c r="D778" s="56" t="s">
        <v>171</v>
      </c>
      <c r="E778" s="56" t="s">
        <v>56</v>
      </c>
      <c r="F778" s="56" t="s">
        <v>57</v>
      </c>
      <c r="G778" s="56" t="s">
        <v>172</v>
      </c>
      <c r="H778" s="56" t="s">
        <v>173</v>
      </c>
      <c r="I778" s="56" t="s">
        <v>174</v>
      </c>
      <c r="J778" s="56" t="s">
        <v>175</v>
      </c>
      <c r="K778" s="56" t="s">
        <v>176</v>
      </c>
      <c r="L778" s="56" t="s">
        <v>177</v>
      </c>
      <c r="M778" s="56" t="s">
        <v>178</v>
      </c>
      <c r="N778" s="56" t="s">
        <v>135</v>
      </c>
      <c r="O778" s="56" t="s">
        <v>179</v>
      </c>
      <c r="P778" s="56" t="s">
        <v>180</v>
      </c>
      <c r="Q778" s="56" t="s">
        <v>181</v>
      </c>
      <c r="R778" s="56" t="s">
        <v>182</v>
      </c>
      <c r="S778" s="56" t="s">
        <v>183</v>
      </c>
      <c r="T778" s="56" t="s">
        <v>184</v>
      </c>
      <c r="U778" s="56" t="s">
        <v>185</v>
      </c>
      <c r="V778" s="56" t="s">
        <v>186</v>
      </c>
      <c r="W778" s="56" t="s">
        <v>187</v>
      </c>
      <c r="X778" s="56" t="s">
        <v>188</v>
      </c>
      <c r="Y778" s="56" t="s">
        <v>189</v>
      </c>
      <c r="Z778" s="56" t="s">
        <v>190</v>
      </c>
      <c r="AA778" s="56" t="s">
        <v>191</v>
      </c>
      <c r="AB778" s="56" t="s">
        <v>192</v>
      </c>
      <c r="AC778" s="56" t="s">
        <v>193</v>
      </c>
      <c r="AD778" s="56" t="s">
        <v>194</v>
      </c>
      <c r="AE778" s="56" t="s">
        <v>195</v>
      </c>
      <c r="AF778" s="56" t="s">
        <v>196</v>
      </c>
      <c r="AG778" s="56" t="s">
        <v>197</v>
      </c>
    </row>
    <row r="779" spans="1:33" x14ac:dyDescent="0.6">
      <c r="A779" s="56">
        <v>159</v>
      </c>
      <c r="B779" s="56" t="s">
        <v>202</v>
      </c>
      <c r="C779" s="56" t="s">
        <v>209</v>
      </c>
      <c r="D779" s="56" t="s">
        <v>199</v>
      </c>
      <c r="E779" s="56" t="s">
        <v>59</v>
      </c>
      <c r="F779" s="56">
        <v>29.567364000000001</v>
      </c>
      <c r="L779" s="56">
        <v>29.685683999999998</v>
      </c>
      <c r="M779" s="56">
        <v>29.685683999999998</v>
      </c>
      <c r="N779" s="56">
        <v>0.16733176</v>
      </c>
      <c r="O779" s="56" t="s">
        <v>200</v>
      </c>
      <c r="Q779" s="56" t="s">
        <v>201</v>
      </c>
      <c r="R779" s="56">
        <v>3</v>
      </c>
      <c r="S779" s="56">
        <v>22</v>
      </c>
      <c r="T779" s="56" t="s">
        <v>201</v>
      </c>
      <c r="U779" s="56">
        <v>2.0353472000000001E-2</v>
      </c>
    </row>
    <row r="780" spans="1:33" x14ac:dyDescent="0.6">
      <c r="A780" s="56">
        <v>160</v>
      </c>
      <c r="B780" s="56" t="s">
        <v>203</v>
      </c>
      <c r="C780" s="56" t="s">
        <v>209</v>
      </c>
      <c r="D780" s="56" t="s">
        <v>199</v>
      </c>
      <c r="E780" s="56" t="s">
        <v>59</v>
      </c>
      <c r="F780" s="56">
        <v>30.974105999999999</v>
      </c>
      <c r="L780" s="56">
        <v>30.720112</v>
      </c>
      <c r="M780" s="56">
        <v>30.720112</v>
      </c>
      <c r="N780" s="56">
        <v>0.35920173</v>
      </c>
      <c r="O780" s="56" t="s">
        <v>200</v>
      </c>
      <c r="Q780" s="56" t="s">
        <v>201</v>
      </c>
      <c r="R780" s="56">
        <v>3</v>
      </c>
      <c r="S780" s="56">
        <v>22</v>
      </c>
      <c r="T780" s="56" t="s">
        <v>201</v>
      </c>
      <c r="U780" s="56">
        <v>2.0353472000000001E-2</v>
      </c>
    </row>
    <row r="781" spans="1:33" x14ac:dyDescent="0.6">
      <c r="A781" s="56">
        <v>161</v>
      </c>
      <c r="B781" s="56" t="s">
        <v>204</v>
      </c>
      <c r="C781" s="56" t="s">
        <v>209</v>
      </c>
      <c r="D781" s="56" t="s">
        <v>199</v>
      </c>
      <c r="E781" s="56" t="s">
        <v>59</v>
      </c>
      <c r="F781" s="56">
        <v>31.192383</v>
      </c>
      <c r="O781" s="56" t="s">
        <v>200</v>
      </c>
      <c r="Q781" s="56" t="s">
        <v>201</v>
      </c>
      <c r="R781" s="56">
        <v>3</v>
      </c>
      <c r="S781" s="56">
        <v>22</v>
      </c>
      <c r="T781" s="56" t="s">
        <v>201</v>
      </c>
      <c r="U781" s="56">
        <v>2.0353472000000001E-2</v>
      </c>
    </row>
    <row r="782" spans="1:33" x14ac:dyDescent="0.6">
      <c r="A782" s="56">
        <v>162</v>
      </c>
      <c r="B782" s="56" t="s">
        <v>137</v>
      </c>
      <c r="C782" s="56" t="s">
        <v>209</v>
      </c>
      <c r="D782" s="56" t="s">
        <v>199</v>
      </c>
      <c r="E782" s="56" t="s">
        <v>59</v>
      </c>
      <c r="F782" s="56">
        <v>30.215198999999998</v>
      </c>
      <c r="L782" s="56">
        <v>33.739019999999996</v>
      </c>
      <c r="O782" s="56" t="s">
        <v>200</v>
      </c>
      <c r="Q782" s="56" t="s">
        <v>201</v>
      </c>
      <c r="R782" s="56">
        <v>3</v>
      </c>
      <c r="S782" s="56">
        <v>22</v>
      </c>
      <c r="T782" s="56" t="s">
        <v>201</v>
      </c>
      <c r="U782" s="56">
        <v>2.0353472000000001E-2</v>
      </c>
    </row>
    <row r="783" spans="1:33" x14ac:dyDescent="0.6">
      <c r="A783" s="56">
        <v>163</v>
      </c>
      <c r="B783" s="56" t="s">
        <v>138</v>
      </c>
      <c r="C783" s="56" t="s">
        <v>209</v>
      </c>
      <c r="D783" s="56" t="s">
        <v>199</v>
      </c>
      <c r="E783" s="56" t="s">
        <v>59</v>
      </c>
      <c r="F783" s="56">
        <v>30.353187999999999</v>
      </c>
      <c r="L783" s="56">
        <v>21.258790999999999</v>
      </c>
      <c r="O783" s="56" t="s">
        <v>200</v>
      </c>
      <c r="Q783" s="56" t="s">
        <v>201</v>
      </c>
      <c r="R783" s="56">
        <v>3</v>
      </c>
      <c r="S783" s="56">
        <v>22</v>
      </c>
      <c r="T783" s="56" t="s">
        <v>201</v>
      </c>
      <c r="U783" s="56">
        <v>2.0353472000000001E-2</v>
      </c>
    </row>
    <row r="784" spans="1:33" x14ac:dyDescent="0.6">
      <c r="A784" s="56">
        <v>183</v>
      </c>
      <c r="B784" s="56" t="s">
        <v>202</v>
      </c>
      <c r="C784" s="56" t="s">
        <v>209</v>
      </c>
      <c r="D784" s="56" t="s">
        <v>199</v>
      </c>
      <c r="E784" s="56" t="s">
        <v>59</v>
      </c>
      <c r="F784" s="56">
        <v>29.804006999999999</v>
      </c>
      <c r="L784" s="56">
        <v>29.685683999999998</v>
      </c>
      <c r="M784" s="56">
        <v>29.685683999999998</v>
      </c>
      <c r="N784" s="56">
        <v>0.16733176</v>
      </c>
      <c r="O784" s="56" t="s">
        <v>200</v>
      </c>
      <c r="Q784" s="56" t="s">
        <v>201</v>
      </c>
      <c r="R784" s="56">
        <v>3</v>
      </c>
      <c r="S784" s="56">
        <v>22</v>
      </c>
      <c r="T784" s="56" t="s">
        <v>201</v>
      </c>
      <c r="U784" s="56">
        <v>2.0353472000000001E-2</v>
      </c>
    </row>
    <row r="785" spans="1:27" x14ac:dyDescent="0.6">
      <c r="A785" s="56">
        <v>184</v>
      </c>
      <c r="B785" s="56" t="s">
        <v>203</v>
      </c>
      <c r="C785" s="56" t="s">
        <v>209</v>
      </c>
      <c r="D785" s="56" t="s">
        <v>199</v>
      </c>
      <c r="E785" s="56" t="s">
        <v>59</v>
      </c>
      <c r="F785" s="56">
        <v>30.466118000000002</v>
      </c>
      <c r="L785" s="56">
        <v>30.720112</v>
      </c>
      <c r="M785" s="56">
        <v>30.720112</v>
      </c>
      <c r="N785" s="56">
        <v>0.35920173</v>
      </c>
      <c r="O785" s="56" t="s">
        <v>200</v>
      </c>
      <c r="Q785" s="56" t="s">
        <v>201</v>
      </c>
      <c r="R785" s="56">
        <v>3</v>
      </c>
      <c r="S785" s="56">
        <v>22</v>
      </c>
      <c r="T785" s="56" t="s">
        <v>201</v>
      </c>
      <c r="U785" s="56">
        <v>2.0353472000000001E-2</v>
      </c>
    </row>
    <row r="786" spans="1:27" x14ac:dyDescent="0.6">
      <c r="A786" s="56">
        <v>185</v>
      </c>
      <c r="B786" s="56" t="s">
        <v>204</v>
      </c>
      <c r="C786" s="56" t="s">
        <v>209</v>
      </c>
      <c r="D786" s="56" t="s">
        <v>199</v>
      </c>
      <c r="E786" s="56" t="s">
        <v>59</v>
      </c>
      <c r="F786" s="56" t="s">
        <v>70</v>
      </c>
      <c r="O786" s="56" t="s">
        <v>200</v>
      </c>
      <c r="Q786" s="56" t="s">
        <v>201</v>
      </c>
      <c r="R786" s="56">
        <v>3</v>
      </c>
      <c r="S786" s="56">
        <v>22</v>
      </c>
      <c r="T786" s="56" t="s">
        <v>201</v>
      </c>
      <c r="U786" s="56">
        <v>2.0353472000000001E-2</v>
      </c>
      <c r="AA786" s="56" t="b">
        <v>1</v>
      </c>
    </row>
    <row r="787" spans="1:27" x14ac:dyDescent="0.6">
      <c r="A787" s="56">
        <v>186</v>
      </c>
      <c r="B787" s="56" t="s">
        <v>137</v>
      </c>
      <c r="C787" s="56" t="s">
        <v>209</v>
      </c>
      <c r="D787" s="56" t="s">
        <v>199</v>
      </c>
      <c r="E787" s="56" t="s">
        <v>59</v>
      </c>
      <c r="F787" s="56" t="s">
        <v>70</v>
      </c>
      <c r="L787" s="56">
        <v>33.739019999999996</v>
      </c>
      <c r="O787" s="56" t="s">
        <v>200</v>
      </c>
      <c r="Q787" s="56" t="s">
        <v>201</v>
      </c>
      <c r="R787" s="56">
        <v>3</v>
      </c>
      <c r="S787" s="56">
        <v>22</v>
      </c>
      <c r="T787" s="56" t="s">
        <v>201</v>
      </c>
      <c r="U787" s="56">
        <v>2.0353472000000001E-2</v>
      </c>
      <c r="AA787" s="56" t="b">
        <v>1</v>
      </c>
    </row>
    <row r="788" spans="1:27" x14ac:dyDescent="0.6">
      <c r="A788" s="56">
        <v>187</v>
      </c>
      <c r="B788" s="56" t="s">
        <v>138</v>
      </c>
      <c r="C788" s="56" t="s">
        <v>209</v>
      </c>
      <c r="D788" s="56" t="s">
        <v>199</v>
      </c>
      <c r="E788" s="56" t="s">
        <v>59</v>
      </c>
      <c r="F788" s="56" t="s">
        <v>70</v>
      </c>
      <c r="L788" s="56">
        <v>21.258790999999999</v>
      </c>
      <c r="O788" s="56" t="s">
        <v>200</v>
      </c>
      <c r="Q788" s="56" t="s">
        <v>201</v>
      </c>
      <c r="R788" s="56">
        <v>3</v>
      </c>
      <c r="S788" s="56">
        <v>22</v>
      </c>
      <c r="T788" s="56" t="s">
        <v>201</v>
      </c>
      <c r="U788" s="56">
        <v>2.0353472000000001E-2</v>
      </c>
      <c r="AA788" s="56" t="b">
        <v>1</v>
      </c>
    </row>
    <row r="789" spans="1:27" x14ac:dyDescent="0.6">
      <c r="A789" s="56">
        <v>207</v>
      </c>
      <c r="B789" s="56" t="s">
        <v>114</v>
      </c>
      <c r="C789" s="56" t="s">
        <v>209</v>
      </c>
      <c r="D789" s="56" t="s">
        <v>199</v>
      </c>
      <c r="E789" s="56" t="s">
        <v>59</v>
      </c>
      <c r="F789" s="56">
        <v>34.368009999999998</v>
      </c>
      <c r="L789" s="56">
        <v>34.107376000000002</v>
      </c>
      <c r="M789" s="56">
        <v>34.107376000000002</v>
      </c>
      <c r="N789" s="56">
        <v>0.36859140000000001</v>
      </c>
      <c r="O789" s="56" t="s">
        <v>200</v>
      </c>
      <c r="Q789" s="56" t="s">
        <v>201</v>
      </c>
      <c r="R789" s="56">
        <v>3</v>
      </c>
      <c r="S789" s="56">
        <v>22</v>
      </c>
      <c r="T789" s="56" t="s">
        <v>201</v>
      </c>
      <c r="U789" s="56">
        <v>2.0353472000000001E-2</v>
      </c>
    </row>
    <row r="790" spans="1:27" x14ac:dyDescent="0.6">
      <c r="A790" s="56">
        <v>208</v>
      </c>
      <c r="B790" s="56" t="s">
        <v>115</v>
      </c>
      <c r="C790" s="56" t="s">
        <v>209</v>
      </c>
      <c r="D790" s="56" t="s">
        <v>199</v>
      </c>
      <c r="E790" s="56" t="s">
        <v>59</v>
      </c>
      <c r="F790" s="56">
        <v>30.655256000000001</v>
      </c>
      <c r="L790" s="56">
        <v>30.518291000000001</v>
      </c>
      <c r="M790" s="56">
        <v>30.518291000000001</v>
      </c>
      <c r="N790" s="56">
        <v>0.19369748000000001</v>
      </c>
      <c r="O790" s="56" t="s">
        <v>200</v>
      </c>
      <c r="Q790" s="56" t="s">
        <v>201</v>
      </c>
      <c r="R790" s="56">
        <v>3</v>
      </c>
      <c r="S790" s="56">
        <v>22</v>
      </c>
      <c r="T790" s="56" t="s">
        <v>201</v>
      </c>
      <c r="U790" s="56">
        <v>2.0353472000000001E-2</v>
      </c>
    </row>
    <row r="791" spans="1:27" x14ac:dyDescent="0.6">
      <c r="A791" s="56">
        <v>209</v>
      </c>
      <c r="B791" s="56" t="s">
        <v>116</v>
      </c>
      <c r="C791" s="56" t="s">
        <v>209</v>
      </c>
      <c r="D791" s="56" t="s">
        <v>199</v>
      </c>
      <c r="E791" s="56" t="s">
        <v>59</v>
      </c>
      <c r="F791" s="56">
        <v>32.380836000000002</v>
      </c>
      <c r="L791" s="56">
        <v>32.043841999999998</v>
      </c>
      <c r="M791" s="56">
        <v>32.043841999999998</v>
      </c>
      <c r="N791" s="56">
        <v>0.47658306</v>
      </c>
      <c r="O791" s="56" t="s">
        <v>200</v>
      </c>
      <c r="Q791" s="56" t="s">
        <v>201</v>
      </c>
      <c r="R791" s="56">
        <v>3</v>
      </c>
      <c r="S791" s="56">
        <v>22</v>
      </c>
      <c r="T791" s="56" t="s">
        <v>201</v>
      </c>
      <c r="U791" s="56">
        <v>2.0353472000000001E-2</v>
      </c>
    </row>
    <row r="792" spans="1:27" x14ac:dyDescent="0.6">
      <c r="A792" s="56">
        <v>210</v>
      </c>
      <c r="B792" s="56" t="s">
        <v>117</v>
      </c>
      <c r="C792" s="56" t="s">
        <v>209</v>
      </c>
      <c r="D792" s="56" t="s">
        <v>199</v>
      </c>
      <c r="E792" s="56" t="s">
        <v>59</v>
      </c>
      <c r="F792" s="56">
        <v>30.325002999999999</v>
      </c>
      <c r="L792" s="56">
        <v>30.484873</v>
      </c>
      <c r="M792" s="56">
        <v>30.484873</v>
      </c>
      <c r="N792" s="56">
        <v>0.22609054000000001</v>
      </c>
      <c r="O792" s="56" t="s">
        <v>200</v>
      </c>
      <c r="Q792" s="56" t="s">
        <v>201</v>
      </c>
      <c r="R792" s="56">
        <v>3</v>
      </c>
      <c r="S792" s="56">
        <v>22</v>
      </c>
      <c r="T792" s="56" t="s">
        <v>201</v>
      </c>
      <c r="U792" s="56">
        <v>2.0353472000000001E-2</v>
      </c>
    </row>
    <row r="793" spans="1:27" x14ac:dyDescent="0.6">
      <c r="A793" s="56">
        <v>211</v>
      </c>
      <c r="B793" s="56" t="s">
        <v>139</v>
      </c>
      <c r="C793" s="56" t="s">
        <v>209</v>
      </c>
      <c r="D793" s="56" t="s">
        <v>199</v>
      </c>
      <c r="E793" s="56" t="s">
        <v>59</v>
      </c>
      <c r="F793" s="56">
        <v>30.402311000000001</v>
      </c>
      <c r="L793" s="56">
        <v>29.895648999999999</v>
      </c>
      <c r="M793" s="56">
        <v>29.895648999999999</v>
      </c>
      <c r="N793" s="56">
        <v>0.71652879999999997</v>
      </c>
      <c r="O793" s="56" t="s">
        <v>200</v>
      </c>
      <c r="Q793" s="56" t="s">
        <v>201</v>
      </c>
      <c r="R793" s="56">
        <v>3</v>
      </c>
      <c r="S793" s="56">
        <v>22</v>
      </c>
      <c r="T793" s="56" t="s">
        <v>201</v>
      </c>
      <c r="U793" s="56">
        <v>2.0353472000000001E-2</v>
      </c>
    </row>
    <row r="794" spans="1:27" x14ac:dyDescent="0.6">
      <c r="A794" s="56">
        <v>231</v>
      </c>
      <c r="B794" s="56" t="s">
        <v>114</v>
      </c>
      <c r="C794" s="56" t="s">
        <v>209</v>
      </c>
      <c r="D794" s="56" t="s">
        <v>199</v>
      </c>
      <c r="E794" s="56" t="s">
        <v>59</v>
      </c>
      <c r="F794" s="56">
        <v>33.846744999999999</v>
      </c>
      <c r="L794" s="56">
        <v>34.107376000000002</v>
      </c>
      <c r="M794" s="56">
        <v>34.107376000000002</v>
      </c>
      <c r="N794" s="56">
        <v>0.36859140000000001</v>
      </c>
      <c r="O794" s="56" t="s">
        <v>200</v>
      </c>
      <c r="Q794" s="56" t="s">
        <v>201</v>
      </c>
      <c r="R794" s="56">
        <v>3</v>
      </c>
      <c r="S794" s="56">
        <v>22</v>
      </c>
      <c r="T794" s="56" t="s">
        <v>201</v>
      </c>
      <c r="U794" s="56">
        <v>2.0353472000000001E-2</v>
      </c>
    </row>
    <row r="795" spans="1:27" x14ac:dyDescent="0.6">
      <c r="A795" s="56">
        <v>232</v>
      </c>
      <c r="B795" s="56" t="s">
        <v>115</v>
      </c>
      <c r="C795" s="56" t="s">
        <v>209</v>
      </c>
      <c r="D795" s="56" t="s">
        <v>199</v>
      </c>
      <c r="E795" s="56" t="s">
        <v>59</v>
      </c>
      <c r="F795" s="56">
        <v>30.381326999999999</v>
      </c>
      <c r="L795" s="56">
        <v>30.518291000000001</v>
      </c>
      <c r="M795" s="56">
        <v>30.518291000000001</v>
      </c>
      <c r="N795" s="56">
        <v>0.19369748000000001</v>
      </c>
      <c r="O795" s="56" t="s">
        <v>200</v>
      </c>
      <c r="Q795" s="56" t="s">
        <v>201</v>
      </c>
      <c r="R795" s="56">
        <v>3</v>
      </c>
      <c r="S795" s="56">
        <v>22</v>
      </c>
      <c r="T795" s="56" t="s">
        <v>201</v>
      </c>
      <c r="U795" s="56">
        <v>2.0353472000000001E-2</v>
      </c>
    </row>
    <row r="796" spans="1:27" x14ac:dyDescent="0.6">
      <c r="A796" s="56">
        <v>233</v>
      </c>
      <c r="B796" s="56" t="s">
        <v>116</v>
      </c>
      <c r="C796" s="56" t="s">
        <v>209</v>
      </c>
      <c r="D796" s="56" t="s">
        <v>199</v>
      </c>
      <c r="E796" s="56" t="s">
        <v>59</v>
      </c>
      <c r="F796" s="56">
        <v>31.706845999999999</v>
      </c>
      <c r="L796" s="56">
        <v>32.043841999999998</v>
      </c>
      <c r="M796" s="56">
        <v>32.043841999999998</v>
      </c>
      <c r="N796" s="56">
        <v>0.47658306</v>
      </c>
      <c r="O796" s="56" t="s">
        <v>200</v>
      </c>
      <c r="Q796" s="56" t="s">
        <v>201</v>
      </c>
      <c r="R796" s="56">
        <v>3</v>
      </c>
      <c r="S796" s="56">
        <v>22</v>
      </c>
      <c r="T796" s="56" t="s">
        <v>201</v>
      </c>
      <c r="U796" s="56">
        <v>2.0353472000000001E-2</v>
      </c>
    </row>
    <row r="797" spans="1:27" x14ac:dyDescent="0.6">
      <c r="A797" s="56">
        <v>234</v>
      </c>
      <c r="B797" s="56" t="s">
        <v>117</v>
      </c>
      <c r="C797" s="56" t="s">
        <v>209</v>
      </c>
      <c r="D797" s="56" t="s">
        <v>199</v>
      </c>
      <c r="E797" s="56" t="s">
        <v>59</v>
      </c>
      <c r="F797" s="56">
        <v>30.644742999999998</v>
      </c>
      <c r="L797" s="56">
        <v>30.484873</v>
      </c>
      <c r="M797" s="56">
        <v>30.484873</v>
      </c>
      <c r="N797" s="56">
        <v>0.22609054000000001</v>
      </c>
      <c r="O797" s="56" t="s">
        <v>200</v>
      </c>
      <c r="Q797" s="56" t="s">
        <v>201</v>
      </c>
      <c r="R797" s="56">
        <v>3</v>
      </c>
      <c r="S797" s="56">
        <v>22</v>
      </c>
      <c r="T797" s="56" t="s">
        <v>201</v>
      </c>
      <c r="U797" s="56">
        <v>2.0353472000000001E-2</v>
      </c>
    </row>
    <row r="798" spans="1:27" x14ac:dyDescent="0.6">
      <c r="A798" s="56">
        <v>235</v>
      </c>
      <c r="B798" s="56" t="s">
        <v>139</v>
      </c>
      <c r="C798" s="56" t="s">
        <v>209</v>
      </c>
      <c r="D798" s="56" t="s">
        <v>199</v>
      </c>
      <c r="E798" s="56" t="s">
        <v>59</v>
      </c>
      <c r="F798" s="56">
        <v>29.388987</v>
      </c>
      <c r="L798" s="56">
        <v>29.895648999999999</v>
      </c>
      <c r="M798" s="56">
        <v>29.895648999999999</v>
      </c>
      <c r="N798" s="56">
        <v>0.71652879999999997</v>
      </c>
      <c r="O798" s="56" t="s">
        <v>200</v>
      </c>
      <c r="Q798" s="56" t="s">
        <v>201</v>
      </c>
      <c r="R798" s="56">
        <v>3</v>
      </c>
      <c r="S798" s="56">
        <v>22</v>
      </c>
      <c r="T798" s="56" t="s">
        <v>201</v>
      </c>
      <c r="U798" s="56">
        <v>2.0353472000000001E-2</v>
      </c>
    </row>
    <row r="799" spans="1:27" x14ac:dyDescent="0.6">
      <c r="A799" s="56">
        <v>255</v>
      </c>
      <c r="B799" s="56" t="s">
        <v>157</v>
      </c>
      <c r="C799" s="56" t="s">
        <v>209</v>
      </c>
      <c r="D799" s="56" t="s">
        <v>199</v>
      </c>
      <c r="E799" s="56" t="s">
        <v>59</v>
      </c>
      <c r="F799" s="56">
        <v>22.941004</v>
      </c>
      <c r="L799" s="56">
        <v>22.591850000000001</v>
      </c>
      <c r="M799" s="56">
        <v>22.591850000000001</v>
      </c>
      <c r="N799" s="56">
        <v>0.49377896999999998</v>
      </c>
      <c r="O799" s="56" t="s">
        <v>200</v>
      </c>
      <c r="Q799" s="56" t="s">
        <v>201</v>
      </c>
      <c r="R799" s="56">
        <v>3</v>
      </c>
      <c r="S799" s="56">
        <v>22</v>
      </c>
      <c r="T799" s="56" t="s">
        <v>201</v>
      </c>
      <c r="U799" s="56">
        <v>2.0353472000000001E-2</v>
      </c>
    </row>
    <row r="800" spans="1:27" x14ac:dyDescent="0.6">
      <c r="A800" s="56">
        <v>256</v>
      </c>
      <c r="B800" s="56" t="s">
        <v>119</v>
      </c>
      <c r="C800" s="56" t="s">
        <v>209</v>
      </c>
      <c r="D800" s="56" t="s">
        <v>199</v>
      </c>
      <c r="E800" s="56" t="s">
        <v>59</v>
      </c>
      <c r="F800" s="56" t="s">
        <v>70</v>
      </c>
      <c r="O800" s="56" t="s">
        <v>200</v>
      </c>
      <c r="Q800" s="56" t="s">
        <v>201</v>
      </c>
      <c r="R800" s="56">
        <v>3</v>
      </c>
      <c r="S800" s="56">
        <v>22</v>
      </c>
      <c r="T800" s="56" t="s">
        <v>201</v>
      </c>
      <c r="U800" s="56">
        <v>2.0353472000000001E-2</v>
      </c>
      <c r="AA800" s="56" t="b">
        <v>1</v>
      </c>
    </row>
    <row r="801" spans="1:33" x14ac:dyDescent="0.6">
      <c r="A801" s="56">
        <v>257</v>
      </c>
      <c r="B801" s="56" t="s">
        <v>120</v>
      </c>
      <c r="C801" s="56" t="s">
        <v>209</v>
      </c>
      <c r="D801" s="56" t="s">
        <v>199</v>
      </c>
      <c r="E801" s="56" t="s">
        <v>59</v>
      </c>
      <c r="F801" s="56" t="s">
        <v>70</v>
      </c>
      <c r="L801" s="56">
        <v>23.960854000000001</v>
      </c>
      <c r="O801" s="56" t="s">
        <v>200</v>
      </c>
      <c r="Q801" s="56" t="s">
        <v>201</v>
      </c>
      <c r="R801" s="56">
        <v>3</v>
      </c>
      <c r="S801" s="56">
        <v>22</v>
      </c>
      <c r="T801" s="56" t="s">
        <v>201</v>
      </c>
      <c r="U801" s="56">
        <v>2.0353472000000001E-2</v>
      </c>
      <c r="AA801" s="56" t="b">
        <v>1</v>
      </c>
    </row>
    <row r="802" spans="1:33" x14ac:dyDescent="0.6">
      <c r="A802" s="56">
        <v>258</v>
      </c>
      <c r="B802" s="56" t="s">
        <v>57</v>
      </c>
      <c r="C802" s="56" t="s">
        <v>209</v>
      </c>
      <c r="D802" s="56" t="s">
        <v>199</v>
      </c>
      <c r="E802" s="56" t="s">
        <v>59</v>
      </c>
      <c r="F802" s="56" t="s">
        <v>70</v>
      </c>
      <c r="O802" s="56" t="s">
        <v>200</v>
      </c>
      <c r="Q802" s="56" t="s">
        <v>201</v>
      </c>
      <c r="R802" s="56">
        <v>3</v>
      </c>
      <c r="S802" s="56">
        <v>22</v>
      </c>
      <c r="T802" s="56" t="s">
        <v>201</v>
      </c>
      <c r="U802" s="56">
        <v>2.0353472000000001E-2</v>
      </c>
      <c r="AA802" s="56" t="b">
        <v>1</v>
      </c>
    </row>
    <row r="803" spans="1:33" x14ac:dyDescent="0.6">
      <c r="A803" s="56">
        <v>279</v>
      </c>
      <c r="B803" s="56" t="s">
        <v>157</v>
      </c>
      <c r="C803" s="56" t="s">
        <v>209</v>
      </c>
      <c r="D803" s="56" t="s">
        <v>199</v>
      </c>
      <c r="E803" s="56" t="s">
        <v>59</v>
      </c>
      <c r="F803" s="56">
        <v>22.242695000000001</v>
      </c>
      <c r="L803" s="56">
        <v>22.591850000000001</v>
      </c>
      <c r="M803" s="56">
        <v>22.591850000000001</v>
      </c>
      <c r="N803" s="56">
        <v>0.49377896999999998</v>
      </c>
      <c r="O803" s="56" t="s">
        <v>200</v>
      </c>
      <c r="Q803" s="56" t="s">
        <v>201</v>
      </c>
      <c r="R803" s="56">
        <v>3</v>
      </c>
      <c r="S803" s="56">
        <v>22</v>
      </c>
      <c r="T803" s="56" t="s">
        <v>201</v>
      </c>
      <c r="U803" s="56">
        <v>2.0353472000000001E-2</v>
      </c>
    </row>
    <row r="804" spans="1:33" x14ac:dyDescent="0.6">
      <c r="A804" s="56">
        <v>280</v>
      </c>
      <c r="B804" s="56" t="s">
        <v>119</v>
      </c>
      <c r="C804" s="56" t="s">
        <v>209</v>
      </c>
      <c r="D804" s="56" t="s">
        <v>199</v>
      </c>
      <c r="E804" s="56" t="s">
        <v>59</v>
      </c>
      <c r="F804" s="56" t="s">
        <v>70</v>
      </c>
      <c r="O804" s="56" t="s">
        <v>200</v>
      </c>
      <c r="Q804" s="56" t="s">
        <v>201</v>
      </c>
      <c r="R804" s="56">
        <v>3</v>
      </c>
      <c r="S804" s="56">
        <v>22</v>
      </c>
      <c r="T804" s="56" t="s">
        <v>201</v>
      </c>
      <c r="U804" s="56">
        <v>2.0353472000000001E-2</v>
      </c>
      <c r="AA804" s="56" t="b">
        <v>1</v>
      </c>
    </row>
    <row r="805" spans="1:33" x14ac:dyDescent="0.6">
      <c r="A805" s="56">
        <v>281</v>
      </c>
      <c r="B805" s="56" t="s">
        <v>120</v>
      </c>
      <c r="C805" s="56" t="s">
        <v>209</v>
      </c>
      <c r="D805" s="56" t="s">
        <v>199</v>
      </c>
      <c r="E805" s="56" t="s">
        <v>59</v>
      </c>
      <c r="F805" s="56" t="s">
        <v>70</v>
      </c>
      <c r="L805" s="56">
        <v>23.960854000000001</v>
      </c>
      <c r="O805" s="56" t="s">
        <v>200</v>
      </c>
      <c r="Q805" s="56" t="s">
        <v>201</v>
      </c>
      <c r="R805" s="56">
        <v>3</v>
      </c>
      <c r="S805" s="56">
        <v>22</v>
      </c>
      <c r="T805" s="56" t="s">
        <v>201</v>
      </c>
      <c r="U805" s="56">
        <v>2.0353472000000001E-2</v>
      </c>
      <c r="AA805" s="56" t="b">
        <v>1</v>
      </c>
    </row>
    <row r="806" spans="1:33" x14ac:dyDescent="0.6">
      <c r="A806" s="56">
        <v>282</v>
      </c>
      <c r="B806" s="56" t="s">
        <v>125</v>
      </c>
      <c r="C806" s="56" t="s">
        <v>209</v>
      </c>
      <c r="D806" s="56" t="s">
        <v>199</v>
      </c>
      <c r="E806" s="56" t="s">
        <v>59</v>
      </c>
      <c r="F806" s="56">
        <v>19.250921000000002</v>
      </c>
      <c r="O806" s="56" t="s">
        <v>200</v>
      </c>
      <c r="Q806" s="56" t="s">
        <v>201</v>
      </c>
      <c r="R806" s="56">
        <v>3</v>
      </c>
      <c r="S806" s="56">
        <v>22</v>
      </c>
      <c r="T806" s="56" t="s">
        <v>201</v>
      </c>
      <c r="U806" s="56">
        <v>2.0353472000000001E-2</v>
      </c>
      <c r="Y806" s="56" t="b">
        <v>1</v>
      </c>
    </row>
    <row r="807" spans="1:33" x14ac:dyDescent="0.6">
      <c r="A807" s="56" t="s">
        <v>205</v>
      </c>
      <c r="C807" s="56" t="s">
        <v>206</v>
      </c>
    </row>
    <row r="808" spans="1:33" x14ac:dyDescent="0.6">
      <c r="A808" s="56" t="s">
        <v>207</v>
      </c>
    </row>
    <row r="809" spans="1:33" x14ac:dyDescent="0.6">
      <c r="A809" s="56" t="s">
        <v>136</v>
      </c>
    </row>
    <row r="812" spans="1:33" x14ac:dyDescent="0.6">
      <c r="A812" s="56" t="s">
        <v>170</v>
      </c>
      <c r="B812" s="56" t="s">
        <v>54</v>
      </c>
      <c r="C812" s="56" t="s">
        <v>134</v>
      </c>
      <c r="D812" s="56" t="s">
        <v>171</v>
      </c>
      <c r="E812" s="56" t="s">
        <v>56</v>
      </c>
      <c r="F812" s="56" t="s">
        <v>57</v>
      </c>
      <c r="G812" s="56" t="s">
        <v>172</v>
      </c>
      <c r="H812" s="56" t="s">
        <v>173</v>
      </c>
      <c r="I812" s="56" t="s">
        <v>174</v>
      </c>
      <c r="J812" s="56" t="s">
        <v>175</v>
      </c>
      <c r="K812" s="56" t="s">
        <v>176</v>
      </c>
      <c r="L812" s="56" t="s">
        <v>177</v>
      </c>
      <c r="M812" s="56" t="s">
        <v>178</v>
      </c>
      <c r="N812" s="56" t="s">
        <v>135</v>
      </c>
      <c r="O812" s="56" t="s">
        <v>179</v>
      </c>
      <c r="P812" s="56" t="s">
        <v>180</v>
      </c>
      <c r="Q812" s="56" t="s">
        <v>181</v>
      </c>
      <c r="R812" s="56" t="s">
        <v>182</v>
      </c>
      <c r="S812" s="56" t="s">
        <v>183</v>
      </c>
      <c r="T812" s="56" t="s">
        <v>184</v>
      </c>
      <c r="U812" s="56" t="s">
        <v>185</v>
      </c>
      <c r="V812" s="56" t="s">
        <v>186</v>
      </c>
      <c r="W812" s="56" t="s">
        <v>187</v>
      </c>
      <c r="X812" s="56" t="s">
        <v>188</v>
      </c>
      <c r="Y812" s="56" t="s">
        <v>189</v>
      </c>
      <c r="Z812" s="56" t="s">
        <v>190</v>
      </c>
      <c r="AA812" s="56" t="s">
        <v>191</v>
      </c>
      <c r="AB812" s="56" t="s">
        <v>192</v>
      </c>
      <c r="AC812" s="56" t="s">
        <v>193</v>
      </c>
      <c r="AD812" s="56" t="s">
        <v>194</v>
      </c>
      <c r="AE812" s="56" t="s">
        <v>195</v>
      </c>
      <c r="AF812" s="56" t="s">
        <v>196</v>
      </c>
      <c r="AG812" s="56" t="s">
        <v>197</v>
      </c>
    </row>
    <row r="813" spans="1:33" x14ac:dyDescent="0.6">
      <c r="A813" s="56" t="s">
        <v>205</v>
      </c>
      <c r="C813" s="56" t="s">
        <v>206</v>
      </c>
    </row>
    <row r="814" spans="1:33" x14ac:dyDescent="0.6">
      <c r="A814" s="56" t="s">
        <v>207</v>
      </c>
    </row>
    <row r="815" spans="1:33" x14ac:dyDescent="0.6">
      <c r="A815" s="56" t="s">
        <v>136</v>
      </c>
    </row>
    <row r="819" spans="1:2" x14ac:dyDescent="0.6">
      <c r="A819" s="56" t="s">
        <v>141</v>
      </c>
      <c r="B819" s="56" t="s">
        <v>142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F4126-FBB3-4F97-B8B5-5CDC460138C9}">
  <dimension ref="A9:BA63"/>
  <sheetViews>
    <sheetView topLeftCell="A10" zoomScale="85" zoomScaleNormal="70" workbookViewId="0">
      <selection activeCell="M15" sqref="A11:BA29"/>
    </sheetView>
  </sheetViews>
  <sheetFormatPr defaultColWidth="8.86328125" defaultRowHeight="13" x14ac:dyDescent="0.6"/>
  <sheetData>
    <row r="9" spans="1:53" x14ac:dyDescent="0.6">
      <c r="K9">
        <f>AVERAGE(K14:K17)</f>
        <v>12.823487500000001</v>
      </c>
      <c r="S9">
        <f>AVERAGE(S14:S17)</f>
        <v>8.7375875000000018</v>
      </c>
      <c r="AA9">
        <f>AVERAGE(AA14:AA17)</f>
        <v>4.7247750000000002</v>
      </c>
      <c r="AI9">
        <f>AVERAGE(AI14:AI17)</f>
        <v>9.8415749999999989</v>
      </c>
      <c r="AQ9">
        <f>AVERAGE(AQ14:AQ17)</f>
        <v>11.27805</v>
      </c>
      <c r="AY9">
        <f>AVERAGE(AY14:AY17)</f>
        <v>6.567775000000001</v>
      </c>
    </row>
    <row r="11" spans="1:53" x14ac:dyDescent="0.6">
      <c r="C11" t="s">
        <v>103</v>
      </c>
    </row>
    <row r="12" spans="1:53" ht="13.75" thickBot="1" x14ac:dyDescent="0.75">
      <c r="A12" s="71" t="s">
        <v>47</v>
      </c>
      <c r="B12" s="71"/>
      <c r="C12" s="71"/>
      <c r="D12" s="71"/>
      <c r="E12" s="71"/>
      <c r="F12" s="71" t="s">
        <v>44</v>
      </c>
      <c r="G12" s="71"/>
      <c r="H12" s="71"/>
      <c r="I12" s="71"/>
      <c r="J12" s="71"/>
      <c r="K12" s="71"/>
      <c r="L12" s="71"/>
      <c r="M12" s="71"/>
      <c r="N12" s="71" t="s">
        <v>45</v>
      </c>
      <c r="O12" s="71"/>
      <c r="P12" s="71"/>
      <c r="Q12" s="71"/>
      <c r="R12" s="71"/>
      <c r="S12" s="71"/>
      <c r="T12" s="71"/>
      <c r="U12" s="71"/>
      <c r="V12" s="70" t="s">
        <v>83</v>
      </c>
      <c r="W12" s="71"/>
      <c r="X12" s="71"/>
      <c r="Y12" s="71"/>
      <c r="Z12" s="71"/>
      <c r="AA12" s="71"/>
      <c r="AB12" s="71"/>
      <c r="AC12" s="71"/>
      <c r="AD12" s="70" t="s">
        <v>94</v>
      </c>
      <c r="AE12" s="71"/>
      <c r="AF12" s="71"/>
      <c r="AG12" s="71"/>
      <c r="AH12" s="71"/>
      <c r="AI12" s="71"/>
      <c r="AJ12" s="71"/>
      <c r="AK12" s="71"/>
      <c r="AL12" s="70" t="s">
        <v>85</v>
      </c>
      <c r="AM12" s="71"/>
      <c r="AN12" s="71"/>
      <c r="AO12" s="71"/>
      <c r="AP12" s="71"/>
      <c r="AQ12" s="71"/>
      <c r="AR12" s="71"/>
      <c r="AS12" s="71"/>
      <c r="AT12" s="70" t="s">
        <v>99</v>
      </c>
      <c r="AU12" s="71"/>
      <c r="AV12" s="71"/>
      <c r="AW12" s="71"/>
      <c r="AX12" s="71"/>
      <c r="AY12" s="71"/>
      <c r="AZ12" s="71"/>
      <c r="BA12" s="71"/>
    </row>
    <row r="13" spans="1:53" x14ac:dyDescent="0.6">
      <c r="A13" s="4"/>
      <c r="B13" s="5">
        <v>1</v>
      </c>
      <c r="C13" s="5">
        <v>2</v>
      </c>
      <c r="D13" s="5" t="s">
        <v>28</v>
      </c>
      <c r="E13" s="6" t="s">
        <v>29</v>
      </c>
      <c r="F13" s="10"/>
      <c r="G13" s="5">
        <v>1</v>
      </c>
      <c r="H13" s="5">
        <v>2</v>
      </c>
      <c r="I13" s="5" t="s">
        <v>29</v>
      </c>
      <c r="J13" s="5" t="s">
        <v>28</v>
      </c>
      <c r="K13" s="11" t="s">
        <v>30</v>
      </c>
      <c r="L13" s="11" t="s">
        <v>31</v>
      </c>
      <c r="M13" s="12" t="str">
        <f>F12</f>
        <v>VCAM1</v>
      </c>
      <c r="N13" s="10"/>
      <c r="O13" s="5">
        <v>1</v>
      </c>
      <c r="P13" s="5">
        <v>2</v>
      </c>
      <c r="Q13" s="5" t="s">
        <v>29</v>
      </c>
      <c r="R13" s="5" t="s">
        <v>28</v>
      </c>
      <c r="S13" s="11" t="s">
        <v>30</v>
      </c>
      <c r="T13" s="11" t="s">
        <v>31</v>
      </c>
      <c r="U13" s="12" t="str">
        <f>N12</f>
        <v>ICAM1</v>
      </c>
      <c r="V13" s="10"/>
      <c r="W13" s="5">
        <v>1</v>
      </c>
      <c r="X13" s="5">
        <v>2</v>
      </c>
      <c r="Y13" s="5" t="s">
        <v>29</v>
      </c>
      <c r="Z13" s="5" t="s">
        <v>28</v>
      </c>
      <c r="AA13" s="11" t="s">
        <v>30</v>
      </c>
      <c r="AB13" s="11" t="s">
        <v>31</v>
      </c>
      <c r="AC13" s="12" t="str">
        <f>V12</f>
        <v>MCP1</v>
      </c>
      <c r="AD13" s="10"/>
      <c r="AE13" s="5">
        <v>1</v>
      </c>
      <c r="AF13" s="5">
        <v>2</v>
      </c>
      <c r="AG13" s="5" t="s">
        <v>29</v>
      </c>
      <c r="AH13" s="5" t="s">
        <v>28</v>
      </c>
      <c r="AI13" s="11" t="s">
        <v>30</v>
      </c>
      <c r="AJ13" s="11" t="s">
        <v>31</v>
      </c>
      <c r="AK13" s="12" t="str">
        <f>AD12</f>
        <v>Psel</v>
      </c>
      <c r="AL13" s="10"/>
      <c r="AM13" s="5">
        <v>1</v>
      </c>
      <c r="AN13" s="5">
        <v>2</v>
      </c>
      <c r="AO13" s="5" t="s">
        <v>29</v>
      </c>
      <c r="AP13" s="5" t="s">
        <v>28</v>
      </c>
      <c r="AQ13" s="11" t="s">
        <v>30</v>
      </c>
      <c r="AR13" s="11" t="s">
        <v>31</v>
      </c>
      <c r="AS13" s="12" t="str">
        <f>AL12</f>
        <v>E-sel</v>
      </c>
      <c r="AT13" s="10"/>
      <c r="AU13" s="5">
        <v>1</v>
      </c>
      <c r="AV13" s="5">
        <v>2</v>
      </c>
      <c r="AW13" s="5" t="s">
        <v>29</v>
      </c>
      <c r="AX13" s="5" t="s">
        <v>28</v>
      </c>
      <c r="AY13" s="11" t="s">
        <v>30</v>
      </c>
      <c r="AZ13" s="11" t="s">
        <v>31</v>
      </c>
      <c r="BA13" s="12" t="str">
        <f>AT12</f>
        <v>NFKB1</v>
      </c>
    </row>
    <row r="14" spans="1:53" x14ac:dyDescent="0.6">
      <c r="A14" t="s">
        <v>39</v>
      </c>
      <c r="B14">
        <f>'reference raw'!BA7</f>
        <v>15.3355</v>
      </c>
      <c r="C14">
        <f>'reference raw'!BA19</f>
        <v>15.455399999999999</v>
      </c>
      <c r="D14" s="7">
        <f t="shared" ref="D14:D20" si="0">STDEV(B14:C14)</f>
        <v>8.4782103064266659E-2</v>
      </c>
      <c r="E14" s="8">
        <f t="shared" ref="E14:E20" si="1">AVERAGE(B14:C14)</f>
        <v>15.39545</v>
      </c>
      <c r="F14" t="s">
        <v>39</v>
      </c>
      <c r="G14">
        <f>'reference raw'!O7</f>
        <v>27.726600000000001</v>
      </c>
      <c r="H14">
        <f>'reference raw'!O19</f>
        <v>27.6706</v>
      </c>
      <c r="I14" s="7">
        <f t="shared" ref="I14:I20" si="2">AVERAGE(G14:H14)</f>
        <v>27.698599999999999</v>
      </c>
      <c r="J14" s="7">
        <f t="shared" ref="J14:J20" si="3">STDEV(G14:H14)</f>
        <v>3.9597979746447326E-2</v>
      </c>
      <c r="K14" s="7">
        <f>I14-$E14</f>
        <v>12.303149999999999</v>
      </c>
      <c r="L14" s="7">
        <f>K14-$K$9</f>
        <v>-0.5203375000000019</v>
      </c>
      <c r="M14" s="13">
        <f>2^-L14</f>
        <v>1.4342907426941964</v>
      </c>
      <c r="N14" t="s">
        <v>39</v>
      </c>
      <c r="O14">
        <f>'reference raw'!V7</f>
        <v>24.106000000000002</v>
      </c>
      <c r="P14">
        <f>'reference raw'!V19</f>
        <v>24.12</v>
      </c>
      <c r="Q14" s="7">
        <f>AVERAGE(O14:P14)</f>
        <v>24.113</v>
      </c>
      <c r="R14" s="7">
        <f>STDEV(O14:P14)</f>
        <v>9.8994949366112035E-3</v>
      </c>
      <c r="S14" s="7">
        <f>Q14-$E14</f>
        <v>8.7175499999999992</v>
      </c>
      <c r="T14" s="7">
        <f>S14-S$9</f>
        <v>-2.0037500000002595E-2</v>
      </c>
      <c r="U14" s="13">
        <f>2^-T14</f>
        <v>1.0139858360008664</v>
      </c>
      <c r="V14" t="s">
        <v>39</v>
      </c>
      <c r="W14">
        <f>'reference raw'!AC7</f>
        <v>20.032599999999999</v>
      </c>
      <c r="X14">
        <f>'reference raw'!AC19</f>
        <v>20.136700000000001</v>
      </c>
      <c r="Y14" s="7">
        <f>AVERAGE(W14:X14)</f>
        <v>20.08465</v>
      </c>
      <c r="Z14" s="7">
        <f>STDEV(W14:X14)</f>
        <v>7.3609815921521382E-2</v>
      </c>
      <c r="AA14" s="7">
        <f>Y14-$E14</f>
        <v>4.6891999999999996</v>
      </c>
      <c r="AB14" s="7">
        <f>AA14-AA$9</f>
        <v>-3.5575000000000578E-2</v>
      </c>
      <c r="AC14" s="13">
        <f>2^-AB14</f>
        <v>1.0249652514060208</v>
      </c>
      <c r="AD14" t="s">
        <v>39</v>
      </c>
      <c r="AE14">
        <f>'reference raw'!AL7</f>
        <v>25.244199999999999</v>
      </c>
      <c r="AF14">
        <f>'reference raw'!AL19</f>
        <v>25.2928</v>
      </c>
      <c r="AG14" s="7">
        <f>AVERAGE(AE14:AF14)</f>
        <v>25.2685</v>
      </c>
      <c r="AH14" s="7">
        <f>STDEV(AE14:AF14)</f>
        <v>3.436538956566651E-2</v>
      </c>
      <c r="AI14" s="7">
        <f>AG14-$E14</f>
        <v>9.8730499999999992</v>
      </c>
      <c r="AJ14" s="7">
        <f>AI14-AI$9</f>
        <v>3.1475000000000364E-2</v>
      </c>
      <c r="AK14" s="13">
        <f>2^-AJ14</f>
        <v>0.97841945773314554</v>
      </c>
      <c r="AL14" t="s">
        <v>39</v>
      </c>
      <c r="AM14">
        <f>'reference raw'!AT7</f>
        <v>26.4815</v>
      </c>
      <c r="AN14">
        <f>'reference raw'!AT19</f>
        <v>26.658300000000001</v>
      </c>
      <c r="AO14" s="7">
        <f>AVERAGE(AM14:AN14)</f>
        <v>26.569900000000001</v>
      </c>
      <c r="AP14" s="7">
        <f>STDEV(AM14:AN14)</f>
        <v>0.12501647891378165</v>
      </c>
      <c r="AQ14" s="7">
        <f>AO14-$E14</f>
        <v>11.17445</v>
      </c>
      <c r="AR14" s="7">
        <f>AQ14-AQ$9</f>
        <v>-0.10360000000000014</v>
      </c>
      <c r="AS14" s="13">
        <f>2^-AR14</f>
        <v>1.0744512304174125</v>
      </c>
      <c r="AT14" t="s">
        <v>39</v>
      </c>
      <c r="AU14">
        <f>'reference raw'!BH7</f>
        <v>22.059799999999999</v>
      </c>
      <c r="AV14">
        <f>'reference raw'!BH19</f>
        <v>21.833100000000002</v>
      </c>
      <c r="AW14" s="7">
        <f>AVERAGE(AU14:AV14)</f>
        <v>21.946449999999999</v>
      </c>
      <c r="AX14" s="7">
        <f>STDEV(AU14:AV14)</f>
        <v>0.16030110729498853</v>
      </c>
      <c r="AY14" s="7">
        <f>AW14-$E14</f>
        <v>6.5509999999999984</v>
      </c>
      <c r="AZ14" s="7">
        <f>AY14-AY$9</f>
        <v>-1.6775000000002649E-2</v>
      </c>
      <c r="BA14" s="13">
        <f>2^-AZ14</f>
        <v>1.0116954066133879</v>
      </c>
    </row>
    <row r="15" spans="1:53" x14ac:dyDescent="0.6">
      <c r="A15" t="s">
        <v>40</v>
      </c>
      <c r="B15">
        <f>'reference raw'!BA8</f>
        <v>15.2997</v>
      </c>
      <c r="C15">
        <f>'reference raw'!BA20</f>
        <v>15.3096</v>
      </c>
      <c r="D15" s="7">
        <f t="shared" si="0"/>
        <v>7.0003571337468344E-3</v>
      </c>
      <c r="E15" s="8">
        <f t="shared" si="1"/>
        <v>15.304649999999999</v>
      </c>
      <c r="F15" t="s">
        <v>40</v>
      </c>
      <c r="G15">
        <f>'reference raw'!O8</f>
        <v>28.26</v>
      </c>
      <c r="H15">
        <f>'reference raw'!O20</f>
        <v>28.1327</v>
      </c>
      <c r="I15" s="7">
        <f t="shared" si="2"/>
        <v>28.196350000000002</v>
      </c>
      <c r="J15" s="7">
        <f t="shared" si="3"/>
        <v>9.0014693245048738E-2</v>
      </c>
      <c r="K15" s="7">
        <f t="shared" ref="K15:K20" si="4">I15-$E15</f>
        <v>12.891700000000004</v>
      </c>
      <c r="L15" s="7">
        <f>K15-$K$9</f>
        <v>6.8212500000003118E-2</v>
      </c>
      <c r="M15" s="13">
        <f t="shared" ref="M15:M20" si="5">2^-L15</f>
        <v>0.95381904859111555</v>
      </c>
      <c r="N15" t="s">
        <v>40</v>
      </c>
      <c r="O15">
        <f>'reference raw'!V8</f>
        <v>23.824000000000002</v>
      </c>
      <c r="P15">
        <f>'reference raw'!V20</f>
        <v>23.863199999999999</v>
      </c>
      <c r="Q15" s="7">
        <f t="shared" ref="Q15:Q20" si="6">AVERAGE(O15:P15)</f>
        <v>23.843600000000002</v>
      </c>
      <c r="R15" s="7">
        <f t="shared" ref="R15:R20" si="7">STDEV(O15:P15)</f>
        <v>2.7718585822510865E-2</v>
      </c>
      <c r="S15" s="7">
        <f t="shared" ref="S15:S20" si="8">Q15-$E15</f>
        <v>8.5389500000000034</v>
      </c>
      <c r="T15" s="7">
        <f t="shared" ref="T15:T29" si="9">S15-S$9</f>
        <v>-0.19863749999999847</v>
      </c>
      <c r="U15" s="13">
        <f t="shared" ref="U15:U20" si="10">2^-T15</f>
        <v>1.1476140214089809</v>
      </c>
      <c r="V15" t="s">
        <v>40</v>
      </c>
      <c r="W15">
        <f>'reference raw'!AC8</f>
        <v>20.109100000000002</v>
      </c>
      <c r="X15">
        <f>'reference raw'!AC20</f>
        <v>20.3048</v>
      </c>
      <c r="Y15" s="7">
        <f t="shared" ref="Y15:Y20" si="11">AVERAGE(W15:X15)</f>
        <v>20.206949999999999</v>
      </c>
      <c r="Z15" s="7">
        <f t="shared" ref="Z15:Z20" si="12">STDEV(W15:X15)</f>
        <v>0.13838079707820641</v>
      </c>
      <c r="AA15" s="7">
        <f t="shared" ref="AA15:AA20" si="13">Y15-$E15</f>
        <v>4.9023000000000003</v>
      </c>
      <c r="AB15" s="7">
        <f t="shared" ref="AB15:AB29" si="14">AA15-AA$9</f>
        <v>0.17752500000000015</v>
      </c>
      <c r="AC15" s="13">
        <f t="shared" ref="AC15:AC20" si="15">2^-AB15</f>
        <v>0.8842186076198677</v>
      </c>
      <c r="AD15" t="s">
        <v>40</v>
      </c>
      <c r="AE15">
        <f>'reference raw'!AL8</f>
        <v>25.0642</v>
      </c>
      <c r="AF15">
        <f>'reference raw'!AL20</f>
        <v>25.068899999999999</v>
      </c>
      <c r="AG15" s="7">
        <f t="shared" ref="AG15:AG20" si="16">AVERAGE(AE15:AF15)</f>
        <v>25.066549999999999</v>
      </c>
      <c r="AH15" s="7">
        <f t="shared" ref="AH15:AH20" si="17">STDEV(AE15:AF15)</f>
        <v>3.3234018715765645E-3</v>
      </c>
      <c r="AI15" s="7">
        <f t="shared" ref="AI15:AI20" si="18">AG15-$E15</f>
        <v>9.7619000000000007</v>
      </c>
      <c r="AJ15" s="7">
        <f t="shared" ref="AJ15:AJ29" si="19">AI15-AI$9</f>
        <v>-7.9674999999998164E-2</v>
      </c>
      <c r="AK15" s="13">
        <f t="shared" ref="AK15:AK20" si="20">2^-AJ15</f>
        <v>1.0567799499308113</v>
      </c>
      <c r="AL15" t="s">
        <v>40</v>
      </c>
      <c r="AM15">
        <f>'reference raw'!AT8</f>
        <v>26.4465</v>
      </c>
      <c r="AN15">
        <f>'reference raw'!AT20</f>
        <v>26.636099999999999</v>
      </c>
      <c r="AO15" s="7">
        <f t="shared" ref="AO15:AO20" si="21">AVERAGE(AM15:AN15)</f>
        <v>26.5413</v>
      </c>
      <c r="AP15" s="7">
        <f t="shared" ref="AP15:AP20" si="22">STDEV(AM15:AN15)</f>
        <v>0.13406744571296847</v>
      </c>
      <c r="AQ15" s="7">
        <f t="shared" ref="AQ15:AQ20" si="23">AO15-$E15</f>
        <v>11.236650000000001</v>
      </c>
      <c r="AR15" s="7">
        <f t="shared" ref="AR15:AR29" si="24">AQ15-AQ$9</f>
        <v>-4.1399999999999437E-2</v>
      </c>
      <c r="AS15" s="13">
        <f t="shared" ref="AS15:AS20" si="25">2^-AR15</f>
        <v>1.0291119987742061</v>
      </c>
      <c r="AT15" t="s">
        <v>40</v>
      </c>
      <c r="AU15">
        <f>'reference raw'!BH8</f>
        <v>21.793199999999999</v>
      </c>
      <c r="AV15">
        <f>'reference raw'!BH20</f>
        <v>21.9572</v>
      </c>
      <c r="AW15" s="7">
        <f t="shared" ref="AW15:AW29" si="26">AVERAGE(AU15:AV15)</f>
        <v>21.8752</v>
      </c>
      <c r="AX15" s="7">
        <f t="shared" ref="AX15:AX29" si="27">STDEV(AU15:AV15)</f>
        <v>0.11596551211459484</v>
      </c>
      <c r="AY15" s="7">
        <f t="shared" ref="AY15:AY29" si="28">AW15-$E15</f>
        <v>6.5705500000000008</v>
      </c>
      <c r="AZ15" s="7">
        <f t="shared" ref="AZ15:AZ29" si="29">AY15-AY$9</f>
        <v>2.7749999999997499E-3</v>
      </c>
      <c r="BA15" s="13">
        <f t="shared" ref="BA15:BA29" si="30">2^-AZ15</f>
        <v>0.99807836528268135</v>
      </c>
    </row>
    <row r="16" spans="1:53" x14ac:dyDescent="0.6">
      <c r="A16" t="s">
        <v>41</v>
      </c>
      <c r="B16">
        <f>'reference raw'!BA9</f>
        <v>15.073700000000001</v>
      </c>
      <c r="C16">
        <f>'reference raw'!BA21</f>
        <v>15.159800000000001</v>
      </c>
      <c r="D16" s="7">
        <f t="shared" si="0"/>
        <v>6.0881893860161788E-2</v>
      </c>
      <c r="E16" s="8">
        <f t="shared" si="1"/>
        <v>15.11675</v>
      </c>
      <c r="F16" t="s">
        <v>41</v>
      </c>
      <c r="G16">
        <f>'reference raw'!O9</f>
        <v>28.061299999999999</v>
      </c>
      <c r="H16">
        <f>'reference raw'!O21</f>
        <v>27.789100000000001</v>
      </c>
      <c r="I16" s="7">
        <f t="shared" si="2"/>
        <v>27.9252</v>
      </c>
      <c r="J16" s="7">
        <f t="shared" si="3"/>
        <v>0.19247446583897682</v>
      </c>
      <c r="K16" s="7">
        <f t="shared" si="4"/>
        <v>12.808450000000001</v>
      </c>
      <c r="L16" s="7">
        <f t="shared" ref="L16:L29" si="31">K16-$K$9</f>
        <v>-1.5037500000000037E-2</v>
      </c>
      <c r="M16" s="13">
        <f t="shared" si="5"/>
        <v>1.0104777115120369</v>
      </c>
      <c r="N16" t="s">
        <v>41</v>
      </c>
      <c r="O16">
        <f>'reference raw'!V9</f>
        <v>23.9511</v>
      </c>
      <c r="P16">
        <f>'reference raw'!V21</f>
        <v>23.782800000000002</v>
      </c>
      <c r="Q16" s="7">
        <f t="shared" si="6"/>
        <v>23.866950000000003</v>
      </c>
      <c r="R16" s="7">
        <f t="shared" si="7"/>
        <v>0.11900607127369493</v>
      </c>
      <c r="S16" s="7">
        <f t="shared" si="8"/>
        <v>8.7502000000000031</v>
      </c>
      <c r="T16" s="7">
        <f t="shared" si="9"/>
        <v>1.2612500000001248E-2</v>
      </c>
      <c r="U16" s="13">
        <f t="shared" si="10"/>
        <v>0.99129578413741903</v>
      </c>
      <c r="V16" t="s">
        <v>41</v>
      </c>
      <c r="W16">
        <f>'reference raw'!AC9</f>
        <v>19.8733</v>
      </c>
      <c r="X16">
        <f>'reference raw'!AC21</f>
        <v>19.834299999999999</v>
      </c>
      <c r="Y16" s="7">
        <f t="shared" si="11"/>
        <v>19.8538</v>
      </c>
      <c r="Z16" s="7">
        <f t="shared" si="12"/>
        <v>2.7577164466276401E-2</v>
      </c>
      <c r="AA16" s="7">
        <f t="shared" si="13"/>
        <v>4.73705</v>
      </c>
      <c r="AB16" s="7">
        <f t="shared" si="14"/>
        <v>1.2274999999999814E-2</v>
      </c>
      <c r="AC16" s="13">
        <f t="shared" si="15"/>
        <v>0.99152771219844293</v>
      </c>
      <c r="AD16" t="s">
        <v>41</v>
      </c>
      <c r="AE16">
        <f>'reference raw'!AL9</f>
        <v>25.049499999999998</v>
      </c>
      <c r="AF16">
        <f>'reference raw'!AL21</f>
        <v>25.023299999999999</v>
      </c>
      <c r="AG16" s="7">
        <f t="shared" si="16"/>
        <v>25.0364</v>
      </c>
      <c r="AH16" s="7">
        <f t="shared" si="17"/>
        <v>1.8526197667087074E-2</v>
      </c>
      <c r="AI16" s="7">
        <f t="shared" si="18"/>
        <v>9.9196500000000007</v>
      </c>
      <c r="AJ16" s="7">
        <f t="shared" si="19"/>
        <v>7.8075000000001893E-2</v>
      </c>
      <c r="AK16" s="13">
        <f t="shared" si="20"/>
        <v>0.9473208218623973</v>
      </c>
      <c r="AL16" t="s">
        <v>41</v>
      </c>
      <c r="AM16">
        <f>'reference raw'!AT9</f>
        <v>26.269300000000001</v>
      </c>
      <c r="AN16">
        <f>'reference raw'!AT21</f>
        <v>26.182500000000001</v>
      </c>
      <c r="AO16" s="7">
        <f t="shared" si="21"/>
        <v>26.225900000000003</v>
      </c>
      <c r="AP16" s="7">
        <f t="shared" si="22"/>
        <v>6.1376868606992471E-2</v>
      </c>
      <c r="AQ16" s="7">
        <f t="shared" si="23"/>
        <v>11.109150000000003</v>
      </c>
      <c r="AR16" s="7">
        <f t="shared" si="24"/>
        <v>-0.16889999999999716</v>
      </c>
      <c r="AS16" s="13">
        <f t="shared" si="25"/>
        <v>1.1242009974027509</v>
      </c>
      <c r="AT16" t="s">
        <v>41</v>
      </c>
      <c r="AU16">
        <f>'reference raw'!BH9</f>
        <v>21.635200000000001</v>
      </c>
      <c r="AV16">
        <f>'reference raw'!BH21</f>
        <v>21.590900000000001</v>
      </c>
      <c r="AW16" s="7">
        <f t="shared" si="26"/>
        <v>21.613050000000001</v>
      </c>
      <c r="AX16" s="7">
        <f t="shared" si="27"/>
        <v>3.1324830406563905E-2</v>
      </c>
      <c r="AY16" s="7">
        <f t="shared" si="28"/>
        <v>6.4963000000000015</v>
      </c>
      <c r="AZ16" s="7">
        <f t="shared" si="29"/>
        <v>-7.1474999999999511E-2</v>
      </c>
      <c r="BA16" s="13">
        <f t="shared" si="30"/>
        <v>1.0507904544724151</v>
      </c>
    </row>
    <row r="17" spans="1:53" x14ac:dyDescent="0.6">
      <c r="A17" t="s">
        <v>42</v>
      </c>
      <c r="B17">
        <f>'reference raw'!BA10</f>
        <v>15.389699999999999</v>
      </c>
      <c r="C17">
        <f>'reference raw'!BA22</f>
        <v>15.404999999999999</v>
      </c>
      <c r="D17" s="7">
        <f t="shared" si="0"/>
        <v>1.0818733752154084E-2</v>
      </c>
      <c r="E17" s="8">
        <f t="shared" si="1"/>
        <v>15.397349999999999</v>
      </c>
      <c r="F17" t="s">
        <v>42</v>
      </c>
      <c r="G17">
        <f>'reference raw'!O10</f>
        <v>28.520299999999999</v>
      </c>
      <c r="H17">
        <f>'reference raw'!O22</f>
        <v>28.855699999999999</v>
      </c>
      <c r="I17" s="7">
        <f t="shared" si="2"/>
        <v>28.687999999999999</v>
      </c>
      <c r="J17" s="7">
        <f t="shared" si="3"/>
        <v>0.237163614409968</v>
      </c>
      <c r="K17" s="7">
        <f t="shared" si="4"/>
        <v>13.290649999999999</v>
      </c>
      <c r="L17" s="7">
        <f t="shared" si="31"/>
        <v>0.46716249999999881</v>
      </c>
      <c r="M17" s="13">
        <f t="shared" si="5"/>
        <v>0.72338595874391998</v>
      </c>
      <c r="N17" t="s">
        <v>42</v>
      </c>
      <c r="O17">
        <f>'reference raw'!V10</f>
        <v>24.340399999999999</v>
      </c>
      <c r="P17">
        <f>'reference raw'!V22</f>
        <v>24.3416</v>
      </c>
      <c r="Q17" s="7">
        <f t="shared" si="6"/>
        <v>24.341000000000001</v>
      </c>
      <c r="R17" s="7">
        <f t="shared" si="7"/>
        <v>8.4852813742439161E-4</v>
      </c>
      <c r="S17" s="7">
        <f t="shared" si="8"/>
        <v>8.9436500000000017</v>
      </c>
      <c r="T17" s="7">
        <f t="shared" si="9"/>
        <v>0.20606249999999982</v>
      </c>
      <c r="U17" s="13">
        <f t="shared" si="10"/>
        <v>0.86690000712020399</v>
      </c>
      <c r="V17" t="s">
        <v>42</v>
      </c>
      <c r="W17">
        <f>'reference raw'!AC10</f>
        <v>20.091000000000001</v>
      </c>
      <c r="X17">
        <f>'reference raw'!AC22</f>
        <v>19.844799999999999</v>
      </c>
      <c r="Y17" s="7">
        <f t="shared" si="11"/>
        <v>19.9679</v>
      </c>
      <c r="Z17" s="7">
        <f t="shared" si="12"/>
        <v>0.17408968952812923</v>
      </c>
      <c r="AA17" s="7">
        <f t="shared" si="13"/>
        <v>4.5705500000000008</v>
      </c>
      <c r="AB17" s="7">
        <f t="shared" si="14"/>
        <v>-0.15422499999999939</v>
      </c>
      <c r="AC17" s="13">
        <f t="shared" si="15"/>
        <v>1.1128236609331521</v>
      </c>
      <c r="AD17" t="s">
        <v>42</v>
      </c>
      <c r="AE17">
        <f>'reference raw'!AL10</f>
        <v>25.184699999999999</v>
      </c>
      <c r="AF17">
        <f>'reference raw'!AL22</f>
        <v>25.2334</v>
      </c>
      <c r="AG17" s="7">
        <f t="shared" si="16"/>
        <v>25.209049999999998</v>
      </c>
      <c r="AH17" s="7">
        <f t="shared" si="17"/>
        <v>3.4436100243784996E-2</v>
      </c>
      <c r="AI17" s="7">
        <f t="shared" si="18"/>
        <v>9.8116999999999983</v>
      </c>
      <c r="AJ17" s="7">
        <f t="shared" si="19"/>
        <v>-2.987500000000054E-2</v>
      </c>
      <c r="AK17" s="13">
        <f t="shared" si="20"/>
        <v>1.0209236655799605</v>
      </c>
      <c r="AL17" t="s">
        <v>42</v>
      </c>
      <c r="AM17">
        <f>'reference raw'!AT10</f>
        <v>27.130299999999998</v>
      </c>
      <c r="AN17">
        <f>'reference raw'!AT22</f>
        <v>26.848299999999998</v>
      </c>
      <c r="AO17" s="7">
        <f t="shared" si="21"/>
        <v>26.9893</v>
      </c>
      <c r="AP17" s="7">
        <f t="shared" si="22"/>
        <v>0.19940411229460642</v>
      </c>
      <c r="AQ17" s="7">
        <f t="shared" si="23"/>
        <v>11.591950000000001</v>
      </c>
      <c r="AR17" s="7">
        <f t="shared" si="24"/>
        <v>0.31390000000000029</v>
      </c>
      <c r="AS17" s="13">
        <f t="shared" si="25"/>
        <v>0.80446413021379615</v>
      </c>
      <c r="AT17" t="s">
        <v>42</v>
      </c>
      <c r="AU17">
        <f>'reference raw'!BH10</f>
        <v>21.984200000000001</v>
      </c>
      <c r="AV17">
        <f>'reference raw'!BH22</f>
        <v>22.117000000000001</v>
      </c>
      <c r="AW17" s="7">
        <f t="shared" si="26"/>
        <v>22.050600000000003</v>
      </c>
      <c r="AX17" s="7">
        <f t="shared" si="27"/>
        <v>9.3903780541573209E-2</v>
      </c>
      <c r="AY17" s="7">
        <f t="shared" si="28"/>
        <v>6.6532500000000034</v>
      </c>
      <c r="AZ17" s="7">
        <f t="shared" si="29"/>
        <v>8.547500000000241E-2</v>
      </c>
      <c r="BA17" s="13">
        <f t="shared" si="30"/>
        <v>0.94247418000219452</v>
      </c>
    </row>
    <row r="18" spans="1:53" x14ac:dyDescent="0.6">
      <c r="A18" t="s">
        <v>60</v>
      </c>
      <c r="B18">
        <f>'reference raw'!BA11</f>
        <v>14.922700000000001</v>
      </c>
      <c r="C18">
        <f>'reference raw'!BA23</f>
        <v>15.0319</v>
      </c>
      <c r="D18" s="7">
        <f t="shared" si="0"/>
        <v>7.7216060505570658E-2</v>
      </c>
      <c r="E18" s="8">
        <f t="shared" si="1"/>
        <v>14.9773</v>
      </c>
      <c r="F18" t="s">
        <v>60</v>
      </c>
      <c r="G18">
        <f>'reference raw'!O11</f>
        <v>22.171700000000001</v>
      </c>
      <c r="H18">
        <f>'reference raw'!O23</f>
        <v>22.063800000000001</v>
      </c>
      <c r="I18" s="7">
        <f t="shared" si="2"/>
        <v>22.117750000000001</v>
      </c>
      <c r="J18" s="7">
        <f t="shared" si="3"/>
        <v>7.6296821690029021E-2</v>
      </c>
      <c r="K18" s="7">
        <f t="shared" si="4"/>
        <v>7.1404500000000013</v>
      </c>
      <c r="L18" s="7">
        <f>K18-$K$9</f>
        <v>-5.6830374999999993</v>
      </c>
      <c r="M18" s="13">
        <f t="shared" si="5"/>
        <v>51.376528291555154</v>
      </c>
      <c r="N18" t="s">
        <v>60</v>
      </c>
      <c r="O18">
        <f>'reference raw'!V11</f>
        <v>19.485299999999999</v>
      </c>
      <c r="P18">
        <f>'reference raw'!V23</f>
        <v>20.239100000000001</v>
      </c>
      <c r="Q18" s="7">
        <f t="shared" si="6"/>
        <v>19.862200000000001</v>
      </c>
      <c r="R18" s="7">
        <f t="shared" si="7"/>
        <v>0.53301709165842082</v>
      </c>
      <c r="S18" s="7">
        <f t="shared" si="8"/>
        <v>4.8849000000000018</v>
      </c>
      <c r="T18" s="7">
        <f t="shared" si="9"/>
        <v>-3.8526875</v>
      </c>
      <c r="U18" s="13">
        <f t="shared" si="10"/>
        <v>14.446894503425751</v>
      </c>
      <c r="V18" t="s">
        <v>60</v>
      </c>
      <c r="W18">
        <f>'reference raw'!AC11</f>
        <v>16.491399999999999</v>
      </c>
      <c r="X18">
        <f>'reference raw'!AC23</f>
        <v>16.292400000000001</v>
      </c>
      <c r="Y18" s="7">
        <f t="shared" si="11"/>
        <v>16.3919</v>
      </c>
      <c r="Z18" s="7">
        <f t="shared" si="12"/>
        <v>0.1407142494561216</v>
      </c>
      <c r="AA18" s="7">
        <f t="shared" si="13"/>
        <v>1.4146000000000001</v>
      </c>
      <c r="AB18" s="7">
        <f t="shared" si="14"/>
        <v>-3.3101750000000001</v>
      </c>
      <c r="AC18" s="13">
        <f t="shared" si="15"/>
        <v>9.9188646923341555</v>
      </c>
      <c r="AD18" t="s">
        <v>60</v>
      </c>
      <c r="AE18">
        <f>'reference raw'!AL11</f>
        <v>27.116</v>
      </c>
      <c r="AF18">
        <f>'reference raw'!AL23</f>
        <v>27.162800000000001</v>
      </c>
      <c r="AG18" s="7">
        <f t="shared" si="16"/>
        <v>27.139400000000002</v>
      </c>
      <c r="AH18" s="7">
        <f t="shared" si="17"/>
        <v>3.3092597359531177E-2</v>
      </c>
      <c r="AI18" s="7">
        <f t="shared" si="18"/>
        <v>12.162100000000002</v>
      </c>
      <c r="AJ18" s="7">
        <f t="shared" si="19"/>
        <v>2.3205250000000035</v>
      </c>
      <c r="AK18" s="13">
        <f t="shared" si="20"/>
        <v>0.20019460486931309</v>
      </c>
      <c r="AL18" t="s">
        <v>60</v>
      </c>
      <c r="AM18">
        <f>'reference raw'!AT11</f>
        <v>24.2349</v>
      </c>
      <c r="AN18">
        <f>'reference raw'!AT23</f>
        <v>24.285900000000002</v>
      </c>
      <c r="AO18" s="7">
        <f t="shared" si="21"/>
        <v>24.260400000000001</v>
      </c>
      <c r="AP18" s="7">
        <f t="shared" si="22"/>
        <v>3.6062445840515295E-2</v>
      </c>
      <c r="AQ18" s="7">
        <f t="shared" si="23"/>
        <v>9.283100000000001</v>
      </c>
      <c r="AR18" s="7">
        <f t="shared" si="24"/>
        <v>-1.9949499999999993</v>
      </c>
      <c r="AS18" s="13">
        <f t="shared" si="25"/>
        <v>3.9860229038906962</v>
      </c>
      <c r="AT18" t="s">
        <v>60</v>
      </c>
      <c r="AU18">
        <f>'reference raw'!BH11</f>
        <v>20.9437</v>
      </c>
      <c r="AV18">
        <f>'reference raw'!BH23</f>
        <v>20.8536</v>
      </c>
      <c r="AW18" s="7">
        <f t="shared" si="26"/>
        <v>20.89865</v>
      </c>
      <c r="AX18" s="7">
        <f t="shared" si="27"/>
        <v>6.371032098490767E-2</v>
      </c>
      <c r="AY18" s="7">
        <f t="shared" si="28"/>
        <v>5.9213500000000003</v>
      </c>
      <c r="AZ18" s="7">
        <f t="shared" si="29"/>
        <v>-0.64642500000000069</v>
      </c>
      <c r="BA18" s="13">
        <f t="shared" si="30"/>
        <v>1.5652846089212795</v>
      </c>
    </row>
    <row r="19" spans="1:53" x14ac:dyDescent="0.6">
      <c r="A19" t="s">
        <v>61</v>
      </c>
      <c r="B19">
        <f>'reference raw'!BA12</f>
        <v>14.9396</v>
      </c>
      <c r="C19">
        <f>'reference raw'!BA24</f>
        <v>15.019</v>
      </c>
      <c r="D19" s="7">
        <f t="shared" si="0"/>
        <v>5.6144278426211655E-2</v>
      </c>
      <c r="E19" s="8">
        <f t="shared" si="1"/>
        <v>14.9793</v>
      </c>
      <c r="F19" t="s">
        <v>61</v>
      </c>
      <c r="G19">
        <f>'reference raw'!O12</f>
        <v>22.0413</v>
      </c>
      <c r="H19">
        <f>'reference raw'!O24</f>
        <v>21.934799999999999</v>
      </c>
      <c r="I19" s="7">
        <f t="shared" si="2"/>
        <v>21.988050000000001</v>
      </c>
      <c r="J19" s="7">
        <f t="shared" si="3"/>
        <v>7.5306872196367655E-2</v>
      </c>
      <c r="K19" s="7">
        <f t="shared" si="4"/>
        <v>7.0087500000000009</v>
      </c>
      <c r="L19" s="7">
        <f t="shared" si="31"/>
        <v>-5.8147374999999997</v>
      </c>
      <c r="M19" s="13">
        <f t="shared" si="5"/>
        <v>56.287298389427413</v>
      </c>
      <c r="N19" t="s">
        <v>61</v>
      </c>
      <c r="O19">
        <f>'reference raw'!V12</f>
        <v>20.081</v>
      </c>
      <c r="P19">
        <f>'reference raw'!V24</f>
        <v>20.091899999999999</v>
      </c>
      <c r="Q19" s="7">
        <f t="shared" si="6"/>
        <v>20.086449999999999</v>
      </c>
      <c r="R19" s="7">
        <f t="shared" si="7"/>
        <v>7.7074639149329899E-3</v>
      </c>
      <c r="S19" s="7">
        <f t="shared" si="8"/>
        <v>5.107149999999999</v>
      </c>
      <c r="T19" s="7">
        <f t="shared" si="9"/>
        <v>-3.6304375000000029</v>
      </c>
      <c r="U19" s="13">
        <f t="shared" si="10"/>
        <v>12.384274933755608</v>
      </c>
      <c r="V19" t="s">
        <v>61</v>
      </c>
      <c r="W19">
        <f>'reference raw'!AC12</f>
        <v>16.287800000000001</v>
      </c>
      <c r="X19">
        <f>'reference raw'!AC24</f>
        <v>16.374300000000002</v>
      </c>
      <c r="Y19" s="7">
        <f t="shared" si="11"/>
        <v>16.331050000000001</v>
      </c>
      <c r="Z19" s="7">
        <f t="shared" si="12"/>
        <v>6.1164736572637005E-2</v>
      </c>
      <c r="AA19" s="7">
        <f t="shared" si="13"/>
        <v>1.3517500000000009</v>
      </c>
      <c r="AB19" s="7">
        <f t="shared" si="14"/>
        <v>-3.3730249999999993</v>
      </c>
      <c r="AC19" s="13">
        <f t="shared" si="15"/>
        <v>10.360523523471594</v>
      </c>
      <c r="AD19" t="s">
        <v>61</v>
      </c>
      <c r="AE19">
        <f>'reference raw'!AL12</f>
        <v>26.9755</v>
      </c>
      <c r="AF19">
        <f>'reference raw'!AL24</f>
        <v>27.1234</v>
      </c>
      <c r="AG19" s="7">
        <f t="shared" si="16"/>
        <v>27.04945</v>
      </c>
      <c r="AH19" s="7">
        <f t="shared" si="17"/>
        <v>0.10458109293749032</v>
      </c>
      <c r="AI19" s="7">
        <f t="shared" si="18"/>
        <v>12.07015</v>
      </c>
      <c r="AJ19" s="7">
        <f t="shared" si="19"/>
        <v>2.2285750000000011</v>
      </c>
      <c r="AK19" s="13">
        <f t="shared" si="20"/>
        <v>0.21336937123132088</v>
      </c>
      <c r="AL19" t="s">
        <v>61</v>
      </c>
      <c r="AM19">
        <f>'reference raw'!AT12</f>
        <v>23.296500000000002</v>
      </c>
      <c r="AN19">
        <f>'reference raw'!AT24</f>
        <v>23.402200000000001</v>
      </c>
      <c r="AO19" s="7">
        <f t="shared" si="21"/>
        <v>23.349350000000001</v>
      </c>
      <c r="AP19" s="7">
        <f t="shared" si="22"/>
        <v>7.4741186771417223E-2</v>
      </c>
      <c r="AQ19" s="7">
        <f t="shared" si="23"/>
        <v>8.3700500000000009</v>
      </c>
      <c r="AR19" s="7">
        <f t="shared" si="24"/>
        <v>-2.9079999999999995</v>
      </c>
      <c r="AS19" s="13">
        <f t="shared" si="25"/>
        <v>7.5057695720053648</v>
      </c>
      <c r="AT19" t="s">
        <v>61</v>
      </c>
      <c r="AU19">
        <f>'reference raw'!BH12</f>
        <v>20.834299999999999</v>
      </c>
      <c r="AV19">
        <f>'reference raw'!BH24</f>
        <v>20.805499999999999</v>
      </c>
      <c r="AW19" s="7">
        <f t="shared" si="26"/>
        <v>20.819899999999997</v>
      </c>
      <c r="AX19" s="7">
        <f t="shared" si="27"/>
        <v>2.0364675298172839E-2</v>
      </c>
      <c r="AY19" s="7">
        <f t="shared" si="28"/>
        <v>5.8405999999999967</v>
      </c>
      <c r="AZ19" s="7">
        <f t="shared" si="29"/>
        <v>-0.72717500000000435</v>
      </c>
      <c r="BA19" s="13">
        <f t="shared" si="30"/>
        <v>1.6553944205739597</v>
      </c>
    </row>
    <row r="20" spans="1:53" x14ac:dyDescent="0.6">
      <c r="A20" t="s">
        <v>62</v>
      </c>
      <c r="B20">
        <f>'reference raw'!BA13</f>
        <v>14.942600000000001</v>
      </c>
      <c r="C20">
        <f>'reference raw'!BA25</f>
        <v>15.039300000000001</v>
      </c>
      <c r="D20" s="7">
        <f t="shared" si="0"/>
        <v>6.8377225740739303E-2</v>
      </c>
      <c r="E20" s="8">
        <f t="shared" si="1"/>
        <v>14.990950000000002</v>
      </c>
      <c r="F20" t="s">
        <v>62</v>
      </c>
      <c r="G20">
        <f>'reference raw'!O13</f>
        <v>22.255099999999999</v>
      </c>
      <c r="H20">
        <f>'reference raw'!O25</f>
        <v>22.206299999999999</v>
      </c>
      <c r="I20" s="7">
        <f t="shared" si="2"/>
        <v>22.230699999999999</v>
      </c>
      <c r="J20" s="7">
        <f t="shared" si="3"/>
        <v>3.450681092190349E-2</v>
      </c>
      <c r="K20" s="7">
        <f t="shared" si="4"/>
        <v>7.2397499999999972</v>
      </c>
      <c r="L20" s="7">
        <f t="shared" si="31"/>
        <v>-5.5837375000000034</v>
      </c>
      <c r="M20" s="13">
        <f t="shared" si="5"/>
        <v>47.959260220428753</v>
      </c>
      <c r="N20" t="s">
        <v>62</v>
      </c>
      <c r="O20">
        <f>'reference raw'!V13</f>
        <v>20.285900000000002</v>
      </c>
      <c r="P20">
        <f>'reference raw'!V25</f>
        <v>20.303599999999999</v>
      </c>
      <c r="Q20" s="7">
        <f t="shared" si="6"/>
        <v>20.294750000000001</v>
      </c>
      <c r="R20" s="7">
        <f t="shared" si="7"/>
        <v>1.2515790027000356E-2</v>
      </c>
      <c r="S20" s="7">
        <f t="shared" si="8"/>
        <v>5.303799999999999</v>
      </c>
      <c r="T20" s="7">
        <f t="shared" si="9"/>
        <v>-3.4337875000000029</v>
      </c>
      <c r="U20" s="13">
        <f t="shared" si="10"/>
        <v>10.80620087292726</v>
      </c>
      <c r="V20" t="s">
        <v>62</v>
      </c>
      <c r="W20">
        <f>'reference raw'!AC13</f>
        <v>16.2803</v>
      </c>
      <c r="X20">
        <f>'reference raw'!AC25</f>
        <v>16.244299999999999</v>
      </c>
      <c r="Y20" s="7">
        <f t="shared" si="11"/>
        <v>16.2623</v>
      </c>
      <c r="Z20" s="7">
        <f t="shared" si="12"/>
        <v>2.5455844122716675E-2</v>
      </c>
      <c r="AA20" s="7">
        <f t="shared" si="13"/>
        <v>1.2713499999999982</v>
      </c>
      <c r="AB20" s="7">
        <f t="shared" si="14"/>
        <v>-3.453425000000002</v>
      </c>
      <c r="AC20" s="13">
        <f t="shared" si="15"/>
        <v>10.954297029007231</v>
      </c>
      <c r="AD20" t="s">
        <v>62</v>
      </c>
      <c r="AE20">
        <f>'reference raw'!AL13</f>
        <v>26.8429</v>
      </c>
      <c r="AF20">
        <f>'reference raw'!AL25</f>
        <v>27.026800000000001</v>
      </c>
      <c r="AG20" s="7">
        <f t="shared" si="16"/>
        <v>26.934850000000001</v>
      </c>
      <c r="AH20" s="7">
        <f t="shared" si="17"/>
        <v>0.130036937060207</v>
      </c>
      <c r="AI20" s="7">
        <f t="shared" si="18"/>
        <v>11.943899999999999</v>
      </c>
      <c r="AJ20" s="7">
        <f t="shared" si="19"/>
        <v>2.1023250000000004</v>
      </c>
      <c r="AK20" s="13">
        <f t="shared" si="20"/>
        <v>0.2328826392845359</v>
      </c>
      <c r="AL20" t="s">
        <v>62</v>
      </c>
      <c r="AM20">
        <f>'reference raw'!AT13</f>
        <v>24.297599999999999</v>
      </c>
      <c r="AN20">
        <f>'reference raw'!AT25</f>
        <v>23.992599999999999</v>
      </c>
      <c r="AO20" s="7">
        <f t="shared" si="21"/>
        <v>24.145099999999999</v>
      </c>
      <c r="AP20" s="7">
        <f t="shared" si="22"/>
        <v>0.21566756826189679</v>
      </c>
      <c r="AQ20" s="7">
        <f t="shared" si="23"/>
        <v>9.1541499999999978</v>
      </c>
      <c r="AR20" s="7">
        <f t="shared" si="24"/>
        <v>-2.1239000000000026</v>
      </c>
      <c r="AS20" s="13">
        <f t="shared" si="25"/>
        <v>4.3587063158829364</v>
      </c>
      <c r="AT20" t="s">
        <v>62</v>
      </c>
      <c r="AU20">
        <f>'reference raw'!BH13</f>
        <v>20.680099999999999</v>
      </c>
      <c r="AV20">
        <f>'reference raw'!BH25</f>
        <v>20.877400000000002</v>
      </c>
      <c r="AW20" s="7">
        <f t="shared" si="26"/>
        <v>20.778750000000002</v>
      </c>
      <c r="AX20" s="7">
        <f t="shared" si="27"/>
        <v>0.13951216792810725</v>
      </c>
      <c r="AY20" s="7">
        <f t="shared" si="28"/>
        <v>5.7878000000000007</v>
      </c>
      <c r="AZ20" s="7">
        <f t="shared" si="29"/>
        <v>-0.77997500000000031</v>
      </c>
      <c r="BA20" s="13">
        <f t="shared" si="30"/>
        <v>1.7171011175227395</v>
      </c>
    </row>
    <row r="21" spans="1:53" x14ac:dyDescent="0.6">
      <c r="A21" t="s">
        <v>63</v>
      </c>
      <c r="B21">
        <f>'reference raw'!BA14</f>
        <v>15.2273</v>
      </c>
      <c r="C21">
        <f>'reference raw'!BA26</f>
        <v>15.2355</v>
      </c>
      <c r="D21" s="7">
        <f t="shared" ref="D21:D29" si="32">STDEV(B21:C21)</f>
        <v>5.7982756057299934E-3</v>
      </c>
      <c r="E21" s="8">
        <f t="shared" ref="E21:E29" si="33">AVERAGE(B21:C21)</f>
        <v>15.231400000000001</v>
      </c>
      <c r="F21" t="s">
        <v>63</v>
      </c>
      <c r="G21">
        <f>'reference raw'!O14</f>
        <v>28.6921</v>
      </c>
      <c r="H21">
        <f>'reference raw'!O26</f>
        <v>28.865100000000002</v>
      </c>
      <c r="I21" s="7">
        <f t="shared" ref="I21:I29" si="34">AVERAGE(G21:H21)</f>
        <v>28.778600000000001</v>
      </c>
      <c r="J21" s="7">
        <f t="shared" ref="J21:J29" si="35">STDEV(G21:H21)</f>
        <v>0.12232947314527401</v>
      </c>
      <c r="K21" s="7">
        <f t="shared" ref="K21:K29" si="36">I21-$E21</f>
        <v>13.5472</v>
      </c>
      <c r="L21" s="7">
        <f t="shared" si="31"/>
        <v>0.72371249999999954</v>
      </c>
      <c r="M21" s="13">
        <f t="shared" ref="M21:M29" si="37">2^-L21</f>
        <v>0.60553720129348731</v>
      </c>
      <c r="N21" t="s">
        <v>63</v>
      </c>
      <c r="O21">
        <f>'reference raw'!V14</f>
        <v>24.537600000000001</v>
      </c>
      <c r="P21">
        <f>'reference raw'!V26</f>
        <v>24.432700000000001</v>
      </c>
      <c r="Q21" s="7">
        <f t="shared" ref="Q21:Q29" si="38">AVERAGE(O21:P21)</f>
        <v>24.485150000000001</v>
      </c>
      <c r="R21" s="7">
        <f t="shared" ref="R21:R29" si="39">STDEV(O21:P21)</f>
        <v>7.4175501346469302E-2</v>
      </c>
      <c r="S21" s="7">
        <f t="shared" ref="S21:S29" si="40">Q21-$E21</f>
        <v>9.2537500000000001</v>
      </c>
      <c r="T21" s="7">
        <f t="shared" si="9"/>
        <v>0.5161624999999983</v>
      </c>
      <c r="U21" s="13">
        <f t="shared" ref="U21:U29" si="41">2^-T21</f>
        <v>0.69922927825306447</v>
      </c>
      <c r="V21" t="s">
        <v>63</v>
      </c>
      <c r="W21">
        <f>'reference raw'!AC14</f>
        <v>20.845099999999999</v>
      </c>
      <c r="X21">
        <f>'reference raw'!AC26</f>
        <v>20.929500000000001</v>
      </c>
      <c r="Y21" s="7">
        <f t="shared" ref="Y21:Y29" si="42">AVERAGE(W21:X21)</f>
        <v>20.8873</v>
      </c>
      <c r="Z21" s="7">
        <f t="shared" ref="Z21:Z29" si="43">STDEV(W21:X21)</f>
        <v>5.9679812332146205E-2</v>
      </c>
      <c r="AA21" s="7">
        <f t="shared" ref="AA21:AA29" si="44">Y21-$E21</f>
        <v>5.655899999999999</v>
      </c>
      <c r="AB21" s="7">
        <f t="shared" si="14"/>
        <v>0.93112499999999887</v>
      </c>
      <c r="AC21" s="13">
        <f t="shared" ref="AC21:AC29" si="45">2^-AB21</f>
        <v>0.52444922175644992</v>
      </c>
      <c r="AD21" t="s">
        <v>63</v>
      </c>
      <c r="AE21">
        <f>'reference raw'!AL14</f>
        <v>24.744800000000001</v>
      </c>
      <c r="AF21">
        <f>'reference raw'!AL26</f>
        <v>25.012</v>
      </c>
      <c r="AG21" s="7">
        <f t="shared" ref="AG21:AG29" si="46">AVERAGE(AE21:AF21)</f>
        <v>24.878399999999999</v>
      </c>
      <c r="AH21" s="7">
        <f t="shared" ref="AH21:AH29" si="47">STDEV(AE21:AF21)</f>
        <v>0.18893893193304478</v>
      </c>
      <c r="AI21" s="7">
        <f t="shared" ref="AI21:AI29" si="48">AG21-$E21</f>
        <v>9.6469999999999985</v>
      </c>
      <c r="AJ21" s="7">
        <f t="shared" si="19"/>
        <v>-0.19457500000000039</v>
      </c>
      <c r="AK21" s="13">
        <f t="shared" ref="AK21:AK29" si="49">2^-AJ21</f>
        <v>1.1443869887765481</v>
      </c>
      <c r="AL21" t="s">
        <v>63</v>
      </c>
      <c r="AM21">
        <f>'reference raw'!AT14</f>
        <v>27.5428</v>
      </c>
      <c r="AN21">
        <f>'reference raw'!AT26</f>
        <v>28.000399999999999</v>
      </c>
      <c r="AO21" s="7">
        <f t="shared" ref="AO21:AO29" si="50">AVERAGE(AM21:AN21)</f>
        <v>27.771599999999999</v>
      </c>
      <c r="AP21" s="7">
        <f t="shared" ref="AP21:AP29" si="51">STDEV(AM21:AN21)</f>
        <v>0.3235720630709637</v>
      </c>
      <c r="AQ21" s="7">
        <f t="shared" ref="AQ21:AQ29" si="52">AO21-$E21</f>
        <v>12.540199999999999</v>
      </c>
      <c r="AR21" s="7">
        <f t="shared" si="24"/>
        <v>1.2621499999999983</v>
      </c>
      <c r="AS21" s="13">
        <f t="shared" ref="AS21:AS29" si="53">2^-AR21</f>
        <v>0.41692217139475757</v>
      </c>
      <c r="AT21" t="s">
        <v>63</v>
      </c>
      <c r="AU21">
        <f>'reference raw'!BH14</f>
        <v>21.812000000000001</v>
      </c>
      <c r="AV21">
        <f>'reference raw'!BH26</f>
        <v>22.3843</v>
      </c>
      <c r="AW21" s="7">
        <f t="shared" si="26"/>
        <v>22.09815</v>
      </c>
      <c r="AX21" s="7">
        <f t="shared" si="27"/>
        <v>0.40467721087306008</v>
      </c>
      <c r="AY21" s="7">
        <f t="shared" si="28"/>
        <v>6.8667499999999997</v>
      </c>
      <c r="AZ21" s="7">
        <f t="shared" si="29"/>
        <v>0.29897499999999866</v>
      </c>
      <c r="BA21" s="13">
        <f t="shared" si="30"/>
        <v>0.81282968712742965</v>
      </c>
    </row>
    <row r="22" spans="1:53" x14ac:dyDescent="0.6">
      <c r="A22" t="s">
        <v>64</v>
      </c>
      <c r="B22">
        <f>'reference raw'!BA15</f>
        <v>15.0923</v>
      </c>
      <c r="C22">
        <f>'reference raw'!BA27</f>
        <v>15.084300000000001</v>
      </c>
      <c r="D22" s="7">
        <f t="shared" si="32"/>
        <v>5.6568542494917573E-3</v>
      </c>
      <c r="E22" s="8">
        <f t="shared" si="33"/>
        <v>15.0883</v>
      </c>
      <c r="F22" t="s">
        <v>64</v>
      </c>
      <c r="G22">
        <f>'reference raw'!O15</f>
        <v>28.314</v>
      </c>
      <c r="H22">
        <f>'reference raw'!O27</f>
        <v>28.2485</v>
      </c>
      <c r="I22" s="7">
        <f t="shared" si="34"/>
        <v>28.28125</v>
      </c>
      <c r="J22" s="7">
        <f t="shared" si="35"/>
        <v>4.6315494167718942E-2</v>
      </c>
      <c r="K22" s="7">
        <f t="shared" si="36"/>
        <v>13.19295</v>
      </c>
      <c r="L22" s="7">
        <f t="shared" si="31"/>
        <v>0.36946249999999914</v>
      </c>
      <c r="M22" s="13">
        <f t="shared" si="37"/>
        <v>0.77407083600199689</v>
      </c>
      <c r="N22" t="s">
        <v>64</v>
      </c>
      <c r="O22">
        <f>'reference raw'!V15</f>
        <v>23.978400000000001</v>
      </c>
      <c r="P22">
        <f>'reference raw'!V27</f>
        <v>24.026499999999999</v>
      </c>
      <c r="Q22" s="7">
        <f t="shared" si="38"/>
        <v>24.00245</v>
      </c>
      <c r="R22" s="7">
        <f t="shared" si="39"/>
        <v>3.4011836175071544E-2</v>
      </c>
      <c r="S22" s="7">
        <f t="shared" si="40"/>
        <v>8.9141499999999994</v>
      </c>
      <c r="T22" s="7">
        <f t="shared" si="9"/>
        <v>0.17656249999999751</v>
      </c>
      <c r="U22" s="13">
        <f t="shared" si="41"/>
        <v>0.88480871456769716</v>
      </c>
      <c r="V22" t="s">
        <v>64</v>
      </c>
      <c r="W22">
        <f>'reference raw'!AC15</f>
        <v>20.671600000000002</v>
      </c>
      <c r="X22">
        <f>'reference raw'!AC27</f>
        <v>20.696400000000001</v>
      </c>
      <c r="Y22" s="7">
        <f t="shared" si="42"/>
        <v>20.684000000000001</v>
      </c>
      <c r="Z22" s="7">
        <f t="shared" si="43"/>
        <v>1.7536248173425702E-2</v>
      </c>
      <c r="AA22" s="7">
        <f t="shared" si="44"/>
        <v>5.5957000000000008</v>
      </c>
      <c r="AB22" s="7">
        <f t="shared" si="14"/>
        <v>0.87092500000000062</v>
      </c>
      <c r="AC22" s="13">
        <f t="shared" si="45"/>
        <v>0.54679615376938173</v>
      </c>
      <c r="AD22" t="s">
        <v>64</v>
      </c>
      <c r="AE22">
        <f>'reference raw'!AL15</f>
        <v>24.462499999999999</v>
      </c>
      <c r="AF22">
        <f>'reference raw'!AL27</f>
        <v>24.514199999999999</v>
      </c>
      <c r="AG22" s="7">
        <f t="shared" si="46"/>
        <v>24.488349999999997</v>
      </c>
      <c r="AH22" s="7">
        <f t="shared" si="47"/>
        <v>3.6557420587344722E-2</v>
      </c>
      <c r="AI22" s="7">
        <f t="shared" si="48"/>
        <v>9.4000499999999967</v>
      </c>
      <c r="AJ22" s="7">
        <f t="shared" si="19"/>
        <v>-0.44152500000000217</v>
      </c>
      <c r="AK22" s="13">
        <f t="shared" si="49"/>
        <v>1.3580390834767921</v>
      </c>
      <c r="AL22" t="s">
        <v>64</v>
      </c>
      <c r="AM22">
        <f>'reference raw'!AT15</f>
        <v>27.119299999999999</v>
      </c>
      <c r="AN22">
        <f>'reference raw'!AT27</f>
        <v>26.8733</v>
      </c>
      <c r="AO22" s="7">
        <f t="shared" si="50"/>
        <v>26.996299999999998</v>
      </c>
      <c r="AP22" s="7">
        <f t="shared" si="51"/>
        <v>0.17394826817188974</v>
      </c>
      <c r="AQ22" s="7">
        <f t="shared" si="52"/>
        <v>11.907999999999998</v>
      </c>
      <c r="AR22" s="7">
        <f t="shared" si="24"/>
        <v>0.62994999999999735</v>
      </c>
      <c r="AS22" s="13">
        <f t="shared" si="53"/>
        <v>0.64619881047484462</v>
      </c>
      <c r="AT22" t="s">
        <v>64</v>
      </c>
      <c r="AU22">
        <f>'reference raw'!BH15</f>
        <v>21.365100000000002</v>
      </c>
      <c r="AV22">
        <f>'reference raw'!BH27</f>
        <v>21.623999999999999</v>
      </c>
      <c r="AW22" s="7">
        <f t="shared" si="26"/>
        <v>21.49455</v>
      </c>
      <c r="AX22" s="7">
        <f t="shared" si="27"/>
        <v>0.18306994564919504</v>
      </c>
      <c r="AY22" s="7">
        <f t="shared" si="28"/>
        <v>6.40625</v>
      </c>
      <c r="AZ22" s="7">
        <f t="shared" si="29"/>
        <v>-0.16152500000000103</v>
      </c>
      <c r="BA22" s="13">
        <f t="shared" si="30"/>
        <v>1.118468790249773</v>
      </c>
    </row>
    <row r="23" spans="1:53" x14ac:dyDescent="0.6">
      <c r="A23" t="s">
        <v>65</v>
      </c>
      <c r="B23">
        <f>'reference raw'!BA16</f>
        <v>15.849299999999999</v>
      </c>
      <c r="C23">
        <f>'reference raw'!BA28</f>
        <v>15.809699999999999</v>
      </c>
      <c r="D23" s="7">
        <f t="shared" si="32"/>
        <v>2.8001428534987337E-2</v>
      </c>
      <c r="E23" s="8">
        <f t="shared" si="33"/>
        <v>15.829499999999999</v>
      </c>
      <c r="F23" t="s">
        <v>65</v>
      </c>
      <c r="G23">
        <f>'reference raw'!O16</f>
        <v>28.282399999999999</v>
      </c>
      <c r="H23">
        <f>'reference raw'!O28</f>
        <v>28.653500000000001</v>
      </c>
      <c r="I23" s="7">
        <f t="shared" si="34"/>
        <v>28.467950000000002</v>
      </c>
      <c r="J23" s="7">
        <f t="shared" si="35"/>
        <v>0.26240732649832921</v>
      </c>
      <c r="K23" s="7">
        <f t="shared" si="36"/>
        <v>12.638450000000002</v>
      </c>
      <c r="L23" s="7">
        <f t="shared" si="31"/>
        <v>-0.18503749999999819</v>
      </c>
      <c r="M23" s="13">
        <f t="shared" si="37"/>
        <v>1.1368465229255467</v>
      </c>
      <c r="N23" t="s">
        <v>65</v>
      </c>
      <c r="O23">
        <f>'reference raw'!V16</f>
        <v>24.773499999999999</v>
      </c>
      <c r="P23">
        <f>'reference raw'!V28</f>
        <v>24.869499999999999</v>
      </c>
      <c r="Q23" s="7">
        <f t="shared" si="38"/>
        <v>24.8215</v>
      </c>
      <c r="R23" s="7">
        <f t="shared" si="39"/>
        <v>6.7882250993908627E-2</v>
      </c>
      <c r="S23" s="7">
        <f t="shared" si="40"/>
        <v>8.9920000000000009</v>
      </c>
      <c r="T23" s="7">
        <f t="shared" si="9"/>
        <v>0.25441249999999904</v>
      </c>
      <c r="U23" s="13">
        <f t="shared" si="41"/>
        <v>0.83832845260625266</v>
      </c>
      <c r="V23" t="s">
        <v>65</v>
      </c>
      <c r="W23">
        <f>'reference raw'!AC16</f>
        <v>21.278500000000001</v>
      </c>
      <c r="X23">
        <f>'reference raw'!AC28</f>
        <v>21.1205</v>
      </c>
      <c r="Y23" s="7">
        <f t="shared" si="42"/>
        <v>21.1995</v>
      </c>
      <c r="Z23" s="7">
        <f t="shared" si="43"/>
        <v>0.11172287142747539</v>
      </c>
      <c r="AA23" s="7">
        <f t="shared" si="44"/>
        <v>5.370000000000001</v>
      </c>
      <c r="AB23" s="7">
        <f t="shared" si="14"/>
        <v>0.64522500000000083</v>
      </c>
      <c r="AC23" s="13">
        <f t="shared" si="45"/>
        <v>0.63939306432489573</v>
      </c>
      <c r="AD23" t="s">
        <v>65</v>
      </c>
      <c r="AE23">
        <f>'reference raw'!AL16</f>
        <v>25.133099999999999</v>
      </c>
      <c r="AF23">
        <f>'reference raw'!AL28</f>
        <v>25.255800000000001</v>
      </c>
      <c r="AG23" s="7">
        <f t="shared" si="46"/>
        <v>25.19445</v>
      </c>
      <c r="AH23" s="7">
        <f t="shared" si="47"/>
        <v>8.6762002051590653E-2</v>
      </c>
      <c r="AI23" s="7">
        <f t="shared" si="48"/>
        <v>9.3649500000000003</v>
      </c>
      <c r="AJ23" s="7">
        <f t="shared" si="19"/>
        <v>-0.47662499999999852</v>
      </c>
      <c r="AK23" s="13">
        <f t="shared" si="49"/>
        <v>1.3914846559453244</v>
      </c>
      <c r="AL23" t="s">
        <v>65</v>
      </c>
      <c r="AM23">
        <f>'reference raw'!AT16</f>
        <v>26.7134</v>
      </c>
      <c r="AN23">
        <f>'reference raw'!AT28</f>
        <v>26.915900000000001</v>
      </c>
      <c r="AO23" s="7">
        <f t="shared" si="50"/>
        <v>26.81465</v>
      </c>
      <c r="AP23" s="7">
        <f t="shared" si="51"/>
        <v>0.14318912319027627</v>
      </c>
      <c r="AQ23" s="7">
        <f t="shared" si="52"/>
        <v>10.985150000000001</v>
      </c>
      <c r="AR23" s="7">
        <f t="shared" si="24"/>
        <v>-0.29289999999999949</v>
      </c>
      <c r="AS23" s="13">
        <f t="shared" si="53"/>
        <v>1.2251004114719801</v>
      </c>
      <c r="AT23" t="s">
        <v>65</v>
      </c>
      <c r="AU23">
        <f>'reference raw'!BH16</f>
        <v>22.441099999999999</v>
      </c>
      <c r="AV23">
        <f>'reference raw'!BH28</f>
        <v>22.599799999999998</v>
      </c>
      <c r="AW23" s="7">
        <f t="shared" si="26"/>
        <v>22.520449999999997</v>
      </c>
      <c r="AX23" s="7">
        <f t="shared" si="27"/>
        <v>0.11221784617430482</v>
      </c>
      <c r="AY23" s="7">
        <f t="shared" si="28"/>
        <v>6.6909499999999973</v>
      </c>
      <c r="AZ23" s="7">
        <f t="shared" si="29"/>
        <v>0.12317499999999626</v>
      </c>
      <c r="BA23" s="13">
        <f t="shared" si="30"/>
        <v>0.91816478146309954</v>
      </c>
    </row>
    <row r="24" spans="1:53" x14ac:dyDescent="0.6">
      <c r="A24" t="s">
        <v>66</v>
      </c>
      <c r="B24">
        <f>'reference raw'!BA17</f>
        <v>15.1158</v>
      </c>
      <c r="C24">
        <f>'reference raw'!BA29</f>
        <v>15.298999999999999</v>
      </c>
      <c r="D24" s="7">
        <f t="shared" si="32"/>
        <v>0.12954196231337506</v>
      </c>
      <c r="E24" s="8">
        <f t="shared" si="33"/>
        <v>15.2074</v>
      </c>
      <c r="F24" t="s">
        <v>66</v>
      </c>
      <c r="G24">
        <f>'reference raw'!O17</f>
        <v>22.9084</v>
      </c>
      <c r="H24">
        <f>'reference raw'!O29</f>
        <v>23.096800000000002</v>
      </c>
      <c r="I24" s="7">
        <f t="shared" si="34"/>
        <v>23.002600000000001</v>
      </c>
      <c r="J24" s="7">
        <f t="shared" si="35"/>
        <v>0.13321891757554657</v>
      </c>
      <c r="K24" s="7">
        <f t="shared" si="36"/>
        <v>7.7952000000000012</v>
      </c>
      <c r="L24" s="7">
        <f t="shared" si="31"/>
        <v>-5.0282874999999994</v>
      </c>
      <c r="M24" s="13">
        <f t="shared" si="37"/>
        <v>32.633628431421911</v>
      </c>
      <c r="N24" t="s">
        <v>66</v>
      </c>
      <c r="O24">
        <f>'reference raw'!V17</f>
        <v>20.768599999999999</v>
      </c>
      <c r="P24">
        <f>'reference raw'!V29</f>
        <v>20.681899999999999</v>
      </c>
      <c r="Q24" s="7">
        <f t="shared" si="38"/>
        <v>20.725249999999999</v>
      </c>
      <c r="R24" s="7">
        <f t="shared" si="39"/>
        <v>6.1306157928873985E-2</v>
      </c>
      <c r="S24" s="7">
        <f t="shared" si="40"/>
        <v>5.5178499999999993</v>
      </c>
      <c r="T24" s="7">
        <f t="shared" si="9"/>
        <v>-3.2197375000000026</v>
      </c>
      <c r="U24" s="13">
        <f t="shared" si="41"/>
        <v>9.3161734491947072</v>
      </c>
      <c r="V24" t="s">
        <v>66</v>
      </c>
      <c r="W24">
        <f>'reference raw'!AC17</f>
        <v>16.782</v>
      </c>
      <c r="X24">
        <f>'reference raw'!AC29</f>
        <v>16.8949</v>
      </c>
      <c r="Y24" s="7">
        <f t="shared" si="42"/>
        <v>16.838450000000002</v>
      </c>
      <c r="Z24" s="7">
        <f t="shared" si="43"/>
        <v>7.9832355595961066E-2</v>
      </c>
      <c r="AA24" s="7">
        <f t="shared" si="44"/>
        <v>1.6310500000000019</v>
      </c>
      <c r="AB24" s="7">
        <f t="shared" si="14"/>
        <v>-3.0937249999999983</v>
      </c>
      <c r="AC24" s="13">
        <f t="shared" si="45"/>
        <v>8.5369752696243495</v>
      </c>
      <c r="AD24" t="s">
        <v>66</v>
      </c>
      <c r="AE24">
        <f>'reference raw'!AL17</f>
        <v>27.465800000000002</v>
      </c>
      <c r="AF24">
        <f>'reference raw'!AL29</f>
        <v>27.639399999999998</v>
      </c>
      <c r="AG24" s="7">
        <f t="shared" si="46"/>
        <v>27.552599999999998</v>
      </c>
      <c r="AH24" s="7">
        <f t="shared" si="47"/>
        <v>0.12275373721398244</v>
      </c>
      <c r="AI24" s="7">
        <f t="shared" si="48"/>
        <v>12.345199999999998</v>
      </c>
      <c r="AJ24" s="7">
        <f t="shared" si="19"/>
        <v>2.5036249999999995</v>
      </c>
      <c r="AK24" s="13">
        <f t="shared" si="49"/>
        <v>0.1763330733939554</v>
      </c>
      <c r="AL24" t="s">
        <v>66</v>
      </c>
      <c r="AM24">
        <f>'reference raw'!AT17</f>
        <v>23.241</v>
      </c>
      <c r="AN24">
        <f>'reference raw'!AT29</f>
        <v>23.417899999999999</v>
      </c>
      <c r="AO24" s="7">
        <f t="shared" si="50"/>
        <v>23.329450000000001</v>
      </c>
      <c r="AP24" s="7">
        <f t="shared" si="51"/>
        <v>0.12508718959190016</v>
      </c>
      <c r="AQ24" s="7">
        <f t="shared" si="52"/>
        <v>8.1220500000000015</v>
      </c>
      <c r="AR24" s="7">
        <f t="shared" si="24"/>
        <v>-3.1559999999999988</v>
      </c>
      <c r="AS24" s="13">
        <f t="shared" si="53"/>
        <v>8.9135492065546487</v>
      </c>
      <c r="AT24" t="s">
        <v>66</v>
      </c>
      <c r="AU24">
        <f>'reference raw'!BH17</f>
        <v>21.216100000000001</v>
      </c>
      <c r="AV24">
        <f>'reference raw'!BH29</f>
        <v>21.395</v>
      </c>
      <c r="AW24" s="7">
        <f t="shared" si="26"/>
        <v>21.30555</v>
      </c>
      <c r="AX24" s="7">
        <f t="shared" si="27"/>
        <v>0.12650140315427244</v>
      </c>
      <c r="AY24" s="7">
        <f t="shared" si="28"/>
        <v>6.0981500000000004</v>
      </c>
      <c r="AZ24" s="7">
        <f t="shared" si="29"/>
        <v>-0.46962500000000063</v>
      </c>
      <c r="BA24" s="13">
        <f t="shared" si="30"/>
        <v>1.3847494831274647</v>
      </c>
    </row>
    <row r="25" spans="1:53" x14ac:dyDescent="0.6">
      <c r="A25" t="s">
        <v>67</v>
      </c>
      <c r="B25">
        <f>'reference raw'!BA18</f>
        <v>16.238499999999998</v>
      </c>
      <c r="C25">
        <f>'reference raw'!BA30</f>
        <v>16.254100000000001</v>
      </c>
      <c r="D25" s="7">
        <f t="shared" si="32"/>
        <v>1.1030865786512068E-2</v>
      </c>
      <c r="E25" s="8">
        <f t="shared" si="33"/>
        <v>16.246299999999998</v>
      </c>
      <c r="F25" t="s">
        <v>67</v>
      </c>
      <c r="G25">
        <f>'reference raw'!O18</f>
        <v>22.503599999999999</v>
      </c>
      <c r="H25">
        <f>'reference raw'!O30</f>
        <v>22.512599999999999</v>
      </c>
      <c r="I25" s="7">
        <f t="shared" si="34"/>
        <v>22.508099999999999</v>
      </c>
      <c r="J25" s="7">
        <f t="shared" si="35"/>
        <v>6.3639610306791689E-3</v>
      </c>
      <c r="K25" s="7">
        <f t="shared" si="36"/>
        <v>6.2618000000000009</v>
      </c>
      <c r="L25" s="7">
        <f t="shared" si="31"/>
        <v>-6.5616874999999997</v>
      </c>
      <c r="M25" s="13">
        <f t="shared" si="37"/>
        <v>94.46365811674444</v>
      </c>
      <c r="N25" t="s">
        <v>67</v>
      </c>
      <c r="O25">
        <f>'reference raw'!V18</f>
        <v>20.202100000000002</v>
      </c>
      <c r="P25">
        <f>'reference raw'!V30</f>
        <v>20.071999999999999</v>
      </c>
      <c r="Q25" s="7">
        <f t="shared" si="38"/>
        <v>20.137050000000002</v>
      </c>
      <c r="R25" s="7">
        <f t="shared" si="39"/>
        <v>9.1994592232371469E-2</v>
      </c>
      <c r="S25" s="7">
        <f t="shared" si="40"/>
        <v>3.8907500000000041</v>
      </c>
      <c r="T25" s="7">
        <f t="shared" si="9"/>
        <v>-4.8468374999999977</v>
      </c>
      <c r="U25" s="13">
        <f t="shared" si="41"/>
        <v>28.776864483272337</v>
      </c>
      <c r="V25" t="s">
        <v>67</v>
      </c>
      <c r="W25">
        <f>'reference raw'!AC18</f>
        <v>17.0716</v>
      </c>
      <c r="X25">
        <f>'reference raw'!AC30</f>
        <v>17.1371</v>
      </c>
      <c r="Y25" s="7">
        <f t="shared" si="42"/>
        <v>17.10435</v>
      </c>
      <c r="Z25" s="7">
        <f t="shared" si="43"/>
        <v>4.6315494167718942E-2</v>
      </c>
      <c r="AA25" s="7">
        <f t="shared" si="44"/>
        <v>0.8580500000000022</v>
      </c>
      <c r="AB25" s="7">
        <f t="shared" si="14"/>
        <v>-3.866724999999998</v>
      </c>
      <c r="AC25" s="13">
        <f t="shared" si="45"/>
        <v>14.588149656203594</v>
      </c>
      <c r="AD25" t="s">
        <v>67</v>
      </c>
      <c r="AE25">
        <f>'reference raw'!AL18</f>
        <v>28.214300000000001</v>
      </c>
      <c r="AF25">
        <f>'reference raw'!AL30</f>
        <v>28.364699999999999</v>
      </c>
      <c r="AG25" s="7">
        <f t="shared" si="46"/>
        <v>28.2895</v>
      </c>
      <c r="AH25" s="7">
        <f t="shared" si="47"/>
        <v>0.10634885989045509</v>
      </c>
      <c r="AI25" s="7">
        <f t="shared" si="48"/>
        <v>12.043200000000002</v>
      </c>
      <c r="AJ25" s="7">
        <f t="shared" si="19"/>
        <v>2.2016250000000035</v>
      </c>
      <c r="AK25" s="13">
        <f t="shared" si="49"/>
        <v>0.21739263958991739</v>
      </c>
      <c r="AL25" t="s">
        <v>67</v>
      </c>
      <c r="AM25">
        <f>'reference raw'!AT18</f>
        <v>22.358000000000001</v>
      </c>
      <c r="AN25">
        <f>'reference raw'!AT30</f>
        <v>22.657</v>
      </c>
      <c r="AO25" s="7">
        <f t="shared" si="50"/>
        <v>22.5075</v>
      </c>
      <c r="AP25" s="7">
        <f t="shared" si="51"/>
        <v>0.21142492757477735</v>
      </c>
      <c r="AQ25" s="7">
        <f t="shared" si="52"/>
        <v>6.2612000000000023</v>
      </c>
      <c r="AR25" s="7">
        <f t="shared" si="24"/>
        <v>-5.016849999999998</v>
      </c>
      <c r="AS25" s="13">
        <f t="shared" si="53"/>
        <v>32.375936064540383</v>
      </c>
      <c r="AT25" t="s">
        <v>67</v>
      </c>
      <c r="AU25">
        <f>'reference raw'!BH18</f>
        <v>21.450600000000001</v>
      </c>
      <c r="AV25">
        <f>'reference raw'!BH30</f>
        <v>21.629200000000001</v>
      </c>
      <c r="AW25" s="7">
        <f t="shared" si="26"/>
        <v>21.539900000000003</v>
      </c>
      <c r="AX25" s="7">
        <f t="shared" si="27"/>
        <v>0.12628927111991697</v>
      </c>
      <c r="AY25" s="7">
        <f t="shared" si="28"/>
        <v>5.293600000000005</v>
      </c>
      <c r="AZ25" s="7">
        <f t="shared" si="29"/>
        <v>-1.2741749999999961</v>
      </c>
      <c r="BA25" s="13">
        <f t="shared" si="30"/>
        <v>2.4186047124554464</v>
      </c>
    </row>
    <row r="26" spans="1:53" x14ac:dyDescent="0.6">
      <c r="A26" t="s">
        <v>68</v>
      </c>
      <c r="B26">
        <f>'reference raw'!BA31</f>
        <v>15.111599999999999</v>
      </c>
      <c r="C26">
        <f>'reference raw'!BA35</f>
        <v>15.2189</v>
      </c>
      <c r="D26" s="7">
        <f t="shared" si="32"/>
        <v>7.5872557621316838E-2</v>
      </c>
      <c r="E26" s="8">
        <f t="shared" si="33"/>
        <v>15.16525</v>
      </c>
      <c r="F26" t="s">
        <v>68</v>
      </c>
      <c r="G26">
        <f>'reference raw'!O31</f>
        <v>21.415299999999998</v>
      </c>
      <c r="H26">
        <f>'reference raw'!O35</f>
        <v>21.334099999999999</v>
      </c>
      <c r="I26" s="7">
        <f t="shared" si="34"/>
        <v>21.374699999999997</v>
      </c>
      <c r="J26" s="7">
        <f t="shared" si="35"/>
        <v>5.7417070632346988E-2</v>
      </c>
      <c r="K26" s="7">
        <f t="shared" si="36"/>
        <v>6.2094499999999968</v>
      </c>
      <c r="L26" s="7">
        <f t="shared" si="31"/>
        <v>-6.6140375000000038</v>
      </c>
      <c r="M26" s="13">
        <f t="shared" si="37"/>
        <v>97.95433936459122</v>
      </c>
      <c r="N26" t="s">
        <v>68</v>
      </c>
      <c r="O26">
        <f>'reference raw'!V31</f>
        <v>19.9255</v>
      </c>
      <c r="P26">
        <f>'reference raw'!V35</f>
        <v>19.5916</v>
      </c>
      <c r="Q26" s="7">
        <f t="shared" si="38"/>
        <v>19.75855</v>
      </c>
      <c r="R26" s="7">
        <f t="shared" si="39"/>
        <v>0.23610295423818811</v>
      </c>
      <c r="S26" s="7">
        <f t="shared" si="40"/>
        <v>4.5932999999999993</v>
      </c>
      <c r="T26" s="7">
        <f t="shared" si="9"/>
        <v>-4.1442875000000026</v>
      </c>
      <c r="U26" s="13">
        <f t="shared" si="41"/>
        <v>17.682955261748049</v>
      </c>
      <c r="V26" t="s">
        <v>68</v>
      </c>
      <c r="W26">
        <f>'reference raw'!AC31</f>
        <v>16.159400000000002</v>
      </c>
      <c r="X26">
        <f>'reference raw'!AC35</f>
        <v>16.125299999999999</v>
      </c>
      <c r="Y26" s="7">
        <f t="shared" si="42"/>
        <v>16.14235</v>
      </c>
      <c r="Z26" s="7">
        <f t="shared" si="43"/>
        <v>2.4112341238462853E-2</v>
      </c>
      <c r="AA26" s="7">
        <f t="shared" si="44"/>
        <v>0.97710000000000008</v>
      </c>
      <c r="AB26" s="7">
        <f t="shared" si="14"/>
        <v>-3.7476750000000001</v>
      </c>
      <c r="AC26" s="13">
        <f t="shared" si="45"/>
        <v>13.432677528910025</v>
      </c>
      <c r="AD26" t="s">
        <v>68</v>
      </c>
      <c r="AE26">
        <f>'reference raw'!AL31</f>
        <v>26.973099999999999</v>
      </c>
      <c r="AF26">
        <f>'reference raw'!AL35</f>
        <v>27.124700000000001</v>
      </c>
      <c r="AG26" s="7">
        <f t="shared" si="46"/>
        <v>27.0489</v>
      </c>
      <c r="AH26" s="7">
        <f t="shared" si="47"/>
        <v>0.10719738802788199</v>
      </c>
      <c r="AI26" s="7">
        <f t="shared" si="48"/>
        <v>11.883649999999999</v>
      </c>
      <c r="AJ26" s="7">
        <f t="shared" si="19"/>
        <v>2.0420750000000005</v>
      </c>
      <c r="AK26" s="13">
        <f t="shared" si="49"/>
        <v>0.24281425060630341</v>
      </c>
      <c r="AL26" t="s">
        <v>68</v>
      </c>
      <c r="AM26">
        <f>'reference raw'!AT31</f>
        <v>21.851800000000001</v>
      </c>
      <c r="AN26">
        <f>'reference raw'!AT35</f>
        <v>22.096299999999999</v>
      </c>
      <c r="AO26" s="7">
        <f t="shared" si="50"/>
        <v>21.974049999999998</v>
      </c>
      <c r="AP26" s="7">
        <f t="shared" si="51"/>
        <v>0.17288760800010988</v>
      </c>
      <c r="AQ26" s="7">
        <f t="shared" si="52"/>
        <v>6.808799999999998</v>
      </c>
      <c r="AR26" s="7">
        <f t="shared" si="24"/>
        <v>-4.4692500000000024</v>
      </c>
      <c r="AS26" s="13">
        <f t="shared" si="53"/>
        <v>22.150233467244988</v>
      </c>
      <c r="AT26" t="s">
        <v>68</v>
      </c>
      <c r="AU26">
        <f>'reference raw'!BH31</f>
        <v>20.488700000000001</v>
      </c>
      <c r="AV26">
        <f>'reference raw'!BH35</f>
        <v>21.8035</v>
      </c>
      <c r="AW26" s="7">
        <f t="shared" si="26"/>
        <v>21.146100000000001</v>
      </c>
      <c r="AX26" s="7">
        <f t="shared" si="27"/>
        <v>0.92970399590407138</v>
      </c>
      <c r="AY26" s="7">
        <f t="shared" si="28"/>
        <v>5.9808500000000002</v>
      </c>
      <c r="AZ26" s="7">
        <f t="shared" si="29"/>
        <v>-0.58692500000000081</v>
      </c>
      <c r="BA26" s="13">
        <f t="shared" si="30"/>
        <v>1.502041839706254</v>
      </c>
    </row>
    <row r="27" spans="1:53" x14ac:dyDescent="0.6">
      <c r="A27" t="s">
        <v>69</v>
      </c>
      <c r="B27" t="str">
        <f>'reference raw'!BA32</f>
        <v>Undetermined</v>
      </c>
      <c r="C27" t="str">
        <f>'reference raw'!BA36</f>
        <v>Undetermined</v>
      </c>
      <c r="D27" s="7" t="e">
        <f t="shared" si="32"/>
        <v>#DIV/0!</v>
      </c>
      <c r="E27" s="8" t="e">
        <f t="shared" si="33"/>
        <v>#DIV/0!</v>
      </c>
      <c r="F27" t="s">
        <v>69</v>
      </c>
      <c r="G27" t="str">
        <f>'reference raw'!O32</f>
        <v>Undetermined</v>
      </c>
      <c r="H27" t="str">
        <f>'reference raw'!O36</f>
        <v>Undetermined</v>
      </c>
      <c r="I27" s="7" t="e">
        <f t="shared" si="34"/>
        <v>#DIV/0!</v>
      </c>
      <c r="J27" s="7" t="e">
        <f t="shared" si="35"/>
        <v>#DIV/0!</v>
      </c>
      <c r="K27" s="7" t="e">
        <f t="shared" si="36"/>
        <v>#DIV/0!</v>
      </c>
      <c r="L27" s="7" t="e">
        <f t="shared" si="31"/>
        <v>#DIV/0!</v>
      </c>
      <c r="M27" s="13" t="e">
        <f t="shared" si="37"/>
        <v>#DIV/0!</v>
      </c>
      <c r="N27" t="s">
        <v>69</v>
      </c>
      <c r="O27" t="str">
        <f>'reference raw'!V32</f>
        <v>Undetermined</v>
      </c>
      <c r="P27" t="str">
        <f>'reference raw'!V36</f>
        <v>Undetermined</v>
      </c>
      <c r="Q27" s="7" t="e">
        <f t="shared" si="38"/>
        <v>#DIV/0!</v>
      </c>
      <c r="R27" s="7" t="e">
        <f t="shared" si="39"/>
        <v>#DIV/0!</v>
      </c>
      <c r="S27" s="7" t="e">
        <f t="shared" si="40"/>
        <v>#DIV/0!</v>
      </c>
      <c r="T27" s="7" t="e">
        <f t="shared" si="9"/>
        <v>#DIV/0!</v>
      </c>
      <c r="U27" s="13" t="e">
        <f t="shared" si="41"/>
        <v>#DIV/0!</v>
      </c>
      <c r="V27" t="s">
        <v>69</v>
      </c>
      <c r="W27" t="str">
        <f>'reference raw'!AC32</f>
        <v>Undetermined</v>
      </c>
      <c r="X27" t="str">
        <f>'reference raw'!AC36</f>
        <v>Undetermined</v>
      </c>
      <c r="Y27" s="7" t="e">
        <f t="shared" si="42"/>
        <v>#DIV/0!</v>
      </c>
      <c r="Z27" s="7" t="e">
        <f t="shared" si="43"/>
        <v>#DIV/0!</v>
      </c>
      <c r="AA27" s="7" t="e">
        <f t="shared" si="44"/>
        <v>#DIV/0!</v>
      </c>
      <c r="AB27" s="7" t="e">
        <f t="shared" si="14"/>
        <v>#DIV/0!</v>
      </c>
      <c r="AC27" s="13" t="e">
        <f t="shared" si="45"/>
        <v>#DIV/0!</v>
      </c>
      <c r="AD27" t="s">
        <v>69</v>
      </c>
      <c r="AE27" t="str">
        <f>'reference raw'!AL32</f>
        <v>Undetermined</v>
      </c>
      <c r="AF27" t="str">
        <f>'reference raw'!AL36</f>
        <v>Undetermined</v>
      </c>
      <c r="AG27" s="7" t="e">
        <f t="shared" si="46"/>
        <v>#DIV/0!</v>
      </c>
      <c r="AH27" s="7" t="e">
        <f t="shared" si="47"/>
        <v>#DIV/0!</v>
      </c>
      <c r="AI27" s="7" t="e">
        <f t="shared" si="48"/>
        <v>#DIV/0!</v>
      </c>
      <c r="AJ27" s="7" t="e">
        <f t="shared" si="19"/>
        <v>#DIV/0!</v>
      </c>
      <c r="AK27" s="13" t="e">
        <f t="shared" si="49"/>
        <v>#DIV/0!</v>
      </c>
      <c r="AL27" t="s">
        <v>69</v>
      </c>
      <c r="AM27" t="str">
        <f>'reference raw'!AT32</f>
        <v>Undetermined</v>
      </c>
      <c r="AN27">
        <f>'reference raw'!AT36</f>
        <v>10.5298</v>
      </c>
      <c r="AO27" s="7">
        <f t="shared" si="50"/>
        <v>10.5298</v>
      </c>
      <c r="AP27" s="7" t="e">
        <f t="shared" si="51"/>
        <v>#DIV/0!</v>
      </c>
      <c r="AQ27" s="7" t="e">
        <f t="shared" si="52"/>
        <v>#DIV/0!</v>
      </c>
      <c r="AR27" s="7" t="e">
        <f t="shared" si="24"/>
        <v>#DIV/0!</v>
      </c>
      <c r="AS27" s="13" t="e">
        <f t="shared" si="53"/>
        <v>#DIV/0!</v>
      </c>
      <c r="AT27" t="s">
        <v>69</v>
      </c>
      <c r="AU27" t="str">
        <f>'reference raw'!BH32</f>
        <v>Undetermined</v>
      </c>
      <c r="AV27" t="str">
        <f>'reference raw'!BH36</f>
        <v>Undetermined</v>
      </c>
      <c r="AW27" s="7" t="e">
        <f t="shared" si="26"/>
        <v>#DIV/0!</v>
      </c>
      <c r="AX27" s="7" t="e">
        <f t="shared" si="27"/>
        <v>#DIV/0!</v>
      </c>
      <c r="AY27" s="7" t="e">
        <f t="shared" si="28"/>
        <v>#DIV/0!</v>
      </c>
      <c r="AZ27" s="7" t="e">
        <f t="shared" si="29"/>
        <v>#DIV/0!</v>
      </c>
      <c r="BA27" s="13" t="e">
        <f t="shared" si="30"/>
        <v>#DIV/0!</v>
      </c>
    </row>
    <row r="28" spans="1:53" x14ac:dyDescent="0.6">
      <c r="A28" t="s">
        <v>71</v>
      </c>
      <c r="B28" t="str">
        <f>'reference raw'!BA33</f>
        <v>Undetermined</v>
      </c>
      <c r="C28" t="str">
        <f>'reference raw'!BA37</f>
        <v>Undetermined</v>
      </c>
      <c r="D28" s="7" t="e">
        <f t="shared" si="32"/>
        <v>#DIV/0!</v>
      </c>
      <c r="E28" s="8" t="e">
        <f t="shared" si="33"/>
        <v>#DIV/0!</v>
      </c>
      <c r="F28" t="s">
        <v>71</v>
      </c>
      <c r="G28" t="str">
        <f>'reference raw'!O33</f>
        <v>Undetermined</v>
      </c>
      <c r="H28" t="str">
        <f>'reference raw'!O37</f>
        <v>Undetermined</v>
      </c>
      <c r="I28" s="7" t="e">
        <f t="shared" si="34"/>
        <v>#DIV/0!</v>
      </c>
      <c r="J28" s="7" t="e">
        <f t="shared" si="35"/>
        <v>#DIV/0!</v>
      </c>
      <c r="K28" s="7" t="e">
        <f t="shared" si="36"/>
        <v>#DIV/0!</v>
      </c>
      <c r="L28" s="7" t="e">
        <f t="shared" si="31"/>
        <v>#DIV/0!</v>
      </c>
      <c r="M28" s="13" t="e">
        <f t="shared" si="37"/>
        <v>#DIV/0!</v>
      </c>
      <c r="N28" t="s">
        <v>71</v>
      </c>
      <c r="O28" t="str">
        <f>'reference raw'!V33</f>
        <v>Undetermined</v>
      </c>
      <c r="P28" t="str">
        <f>'reference raw'!V37</f>
        <v>Undetermined</v>
      </c>
      <c r="Q28" s="7" t="e">
        <f t="shared" si="38"/>
        <v>#DIV/0!</v>
      </c>
      <c r="R28" s="7" t="e">
        <f t="shared" si="39"/>
        <v>#DIV/0!</v>
      </c>
      <c r="S28" s="7" t="e">
        <f t="shared" si="40"/>
        <v>#DIV/0!</v>
      </c>
      <c r="T28" s="7" t="e">
        <f t="shared" si="9"/>
        <v>#DIV/0!</v>
      </c>
      <c r="U28" s="13" t="e">
        <f t="shared" si="41"/>
        <v>#DIV/0!</v>
      </c>
      <c r="V28" t="s">
        <v>71</v>
      </c>
      <c r="W28" t="str">
        <f>'reference raw'!AC33</f>
        <v>Undetermined</v>
      </c>
      <c r="X28" t="str">
        <f>'reference raw'!AC37</f>
        <v>Undetermined</v>
      </c>
      <c r="Y28" s="7" t="e">
        <f t="shared" si="42"/>
        <v>#DIV/0!</v>
      </c>
      <c r="Z28" s="7" t="e">
        <f t="shared" si="43"/>
        <v>#DIV/0!</v>
      </c>
      <c r="AA28" s="7" t="e">
        <f t="shared" si="44"/>
        <v>#DIV/0!</v>
      </c>
      <c r="AB28" s="7" t="e">
        <f t="shared" si="14"/>
        <v>#DIV/0!</v>
      </c>
      <c r="AC28" s="13" t="e">
        <f t="shared" si="45"/>
        <v>#DIV/0!</v>
      </c>
      <c r="AD28" t="s">
        <v>71</v>
      </c>
      <c r="AE28" t="str">
        <f>'reference raw'!AL33</f>
        <v>Undetermined</v>
      </c>
      <c r="AF28" t="str">
        <f>'reference raw'!AL37</f>
        <v>Undetermined</v>
      </c>
      <c r="AG28" s="7" t="e">
        <f t="shared" si="46"/>
        <v>#DIV/0!</v>
      </c>
      <c r="AH28" s="7" t="e">
        <f t="shared" si="47"/>
        <v>#DIV/0!</v>
      </c>
      <c r="AI28" s="7" t="e">
        <f t="shared" si="48"/>
        <v>#DIV/0!</v>
      </c>
      <c r="AJ28" s="7" t="e">
        <f t="shared" si="19"/>
        <v>#DIV/0!</v>
      </c>
      <c r="AK28" s="13" t="e">
        <f t="shared" si="49"/>
        <v>#DIV/0!</v>
      </c>
      <c r="AL28" t="s">
        <v>71</v>
      </c>
      <c r="AM28" t="str">
        <f>'reference raw'!AT33</f>
        <v>Undetermined</v>
      </c>
      <c r="AN28">
        <f>'reference raw'!AT37</f>
        <v>12.7363</v>
      </c>
      <c r="AO28" s="7">
        <f t="shared" si="50"/>
        <v>12.7363</v>
      </c>
      <c r="AP28" s="7" t="e">
        <f t="shared" si="51"/>
        <v>#DIV/0!</v>
      </c>
      <c r="AQ28" s="7" t="e">
        <f t="shared" si="52"/>
        <v>#DIV/0!</v>
      </c>
      <c r="AR28" s="7" t="e">
        <f t="shared" si="24"/>
        <v>#DIV/0!</v>
      </c>
      <c r="AS28" s="13" t="e">
        <f t="shared" si="53"/>
        <v>#DIV/0!</v>
      </c>
      <c r="AT28" t="s">
        <v>71</v>
      </c>
      <c r="AU28" t="str">
        <f>'reference raw'!BH33</f>
        <v>Undetermined</v>
      </c>
      <c r="AV28" t="str">
        <f>'reference raw'!BH37</f>
        <v>Undetermined</v>
      </c>
      <c r="AW28" s="7" t="e">
        <f t="shared" si="26"/>
        <v>#DIV/0!</v>
      </c>
      <c r="AX28" s="7" t="e">
        <f t="shared" si="27"/>
        <v>#DIV/0!</v>
      </c>
      <c r="AY28" s="7" t="e">
        <f t="shared" si="28"/>
        <v>#DIV/0!</v>
      </c>
      <c r="AZ28" s="7" t="e">
        <f t="shared" si="29"/>
        <v>#DIV/0!</v>
      </c>
      <c r="BA28" s="13" t="e">
        <f t="shared" si="30"/>
        <v>#DIV/0!</v>
      </c>
    </row>
    <row r="29" spans="1:53" x14ac:dyDescent="0.6">
      <c r="A29" t="s">
        <v>72</v>
      </c>
      <c r="B29" t="str">
        <f>'reference raw'!BA34</f>
        <v>Undetermined</v>
      </c>
      <c r="C29" t="str">
        <f>'reference raw'!BA38</f>
        <v>Undetermined</v>
      </c>
      <c r="D29" s="7" t="e">
        <f t="shared" si="32"/>
        <v>#DIV/0!</v>
      </c>
      <c r="E29" s="8" t="e">
        <f t="shared" si="33"/>
        <v>#DIV/0!</v>
      </c>
      <c r="F29" t="s">
        <v>72</v>
      </c>
      <c r="G29" t="str">
        <f>'reference raw'!O34</f>
        <v>Undetermined</v>
      </c>
      <c r="H29" t="str">
        <f>'reference raw'!O38</f>
        <v>Undetermined</v>
      </c>
      <c r="I29" s="7" t="e">
        <f t="shared" si="34"/>
        <v>#DIV/0!</v>
      </c>
      <c r="J29" s="7" t="e">
        <f t="shared" si="35"/>
        <v>#DIV/0!</v>
      </c>
      <c r="K29" s="7" t="e">
        <f t="shared" si="36"/>
        <v>#DIV/0!</v>
      </c>
      <c r="L29" s="7" t="e">
        <f t="shared" si="31"/>
        <v>#DIV/0!</v>
      </c>
      <c r="M29" s="13" t="e">
        <f t="shared" si="37"/>
        <v>#DIV/0!</v>
      </c>
      <c r="N29" t="s">
        <v>72</v>
      </c>
      <c r="O29" t="str">
        <f>'reference raw'!V34</f>
        <v>Undetermined</v>
      </c>
      <c r="P29" t="str">
        <f>'reference raw'!V38</f>
        <v>Undetermined</v>
      </c>
      <c r="Q29" s="7" t="e">
        <f t="shared" si="38"/>
        <v>#DIV/0!</v>
      </c>
      <c r="R29" s="7" t="e">
        <f t="shared" si="39"/>
        <v>#DIV/0!</v>
      </c>
      <c r="S29" s="7" t="e">
        <f t="shared" si="40"/>
        <v>#DIV/0!</v>
      </c>
      <c r="T29" s="7" t="e">
        <f t="shared" si="9"/>
        <v>#DIV/0!</v>
      </c>
      <c r="U29" s="13" t="e">
        <f t="shared" si="41"/>
        <v>#DIV/0!</v>
      </c>
      <c r="V29" t="s">
        <v>72</v>
      </c>
      <c r="W29" t="str">
        <f>'reference raw'!AC34</f>
        <v>Undetermined</v>
      </c>
      <c r="X29" t="str">
        <f>'reference raw'!AC38</f>
        <v>Undetermined</v>
      </c>
      <c r="Y29" s="7" t="e">
        <f t="shared" si="42"/>
        <v>#DIV/0!</v>
      </c>
      <c r="Z29" s="7" t="e">
        <f t="shared" si="43"/>
        <v>#DIV/0!</v>
      </c>
      <c r="AA29" s="7" t="e">
        <f t="shared" si="44"/>
        <v>#DIV/0!</v>
      </c>
      <c r="AB29" s="7" t="e">
        <f t="shared" si="14"/>
        <v>#DIV/0!</v>
      </c>
      <c r="AC29" s="13" t="e">
        <f t="shared" si="45"/>
        <v>#DIV/0!</v>
      </c>
      <c r="AD29" t="s">
        <v>72</v>
      </c>
      <c r="AE29" t="str">
        <f>'reference raw'!AL34</f>
        <v>Undetermined</v>
      </c>
      <c r="AF29" t="str">
        <f>'reference raw'!AL38</f>
        <v>Undetermined</v>
      </c>
      <c r="AG29" s="7" t="e">
        <f t="shared" si="46"/>
        <v>#DIV/0!</v>
      </c>
      <c r="AH29" s="7" t="e">
        <f t="shared" si="47"/>
        <v>#DIV/0!</v>
      </c>
      <c r="AI29" s="7" t="e">
        <f t="shared" si="48"/>
        <v>#DIV/0!</v>
      </c>
      <c r="AJ29" s="7" t="e">
        <f t="shared" si="19"/>
        <v>#DIV/0!</v>
      </c>
      <c r="AK29" s="13" t="e">
        <f t="shared" si="49"/>
        <v>#DIV/0!</v>
      </c>
      <c r="AL29" t="s">
        <v>72</v>
      </c>
      <c r="AM29" t="str">
        <f>'reference raw'!AT34</f>
        <v>Undetermined</v>
      </c>
      <c r="AN29">
        <f>'reference raw'!AT38</f>
        <v>19.165299999999998</v>
      </c>
      <c r="AO29" s="7">
        <f t="shared" si="50"/>
        <v>19.165299999999998</v>
      </c>
      <c r="AP29" s="7" t="e">
        <f t="shared" si="51"/>
        <v>#DIV/0!</v>
      </c>
      <c r="AQ29" s="7" t="e">
        <f t="shared" si="52"/>
        <v>#DIV/0!</v>
      </c>
      <c r="AR29" s="7" t="e">
        <f t="shared" si="24"/>
        <v>#DIV/0!</v>
      </c>
      <c r="AS29" s="13" t="e">
        <f t="shared" si="53"/>
        <v>#DIV/0!</v>
      </c>
      <c r="AT29" t="s">
        <v>72</v>
      </c>
      <c r="AU29" t="str">
        <f>'reference raw'!BH34</f>
        <v>Undetermined</v>
      </c>
      <c r="AV29">
        <f>'reference raw'!BH38</f>
        <v>22.9877</v>
      </c>
      <c r="AW29" s="7">
        <f t="shared" si="26"/>
        <v>22.9877</v>
      </c>
      <c r="AX29" s="7" t="e">
        <f t="shared" si="27"/>
        <v>#DIV/0!</v>
      </c>
      <c r="AY29" s="7" t="e">
        <f t="shared" si="28"/>
        <v>#DIV/0!</v>
      </c>
      <c r="AZ29" s="7" t="e">
        <f t="shared" si="29"/>
        <v>#DIV/0!</v>
      </c>
      <c r="BA29" s="13" t="e">
        <f t="shared" si="30"/>
        <v>#DIV/0!</v>
      </c>
    </row>
    <row r="32" spans="1:53" x14ac:dyDescent="0.6">
      <c r="B32" s="37" t="s">
        <v>50</v>
      </c>
      <c r="H32" s="37" t="s">
        <v>45</v>
      </c>
      <c r="N32" s="37" t="s">
        <v>83</v>
      </c>
      <c r="S32" s="37" t="s">
        <v>94</v>
      </c>
      <c r="Y32" s="37" t="s">
        <v>95</v>
      </c>
      <c r="AD32" s="37" t="s">
        <v>99</v>
      </c>
    </row>
    <row r="34" spans="2:33" x14ac:dyDescent="0.6">
      <c r="C34" t="s">
        <v>76</v>
      </c>
      <c r="D34" t="s">
        <v>77</v>
      </c>
      <c r="E34" t="s">
        <v>78</v>
      </c>
      <c r="F34" t="s">
        <v>79</v>
      </c>
      <c r="H34" t="s">
        <v>76</v>
      </c>
      <c r="I34" t="s">
        <v>77</v>
      </c>
      <c r="J34" t="s">
        <v>78</v>
      </c>
      <c r="K34" t="s">
        <v>79</v>
      </c>
      <c r="N34" t="s">
        <v>76</v>
      </c>
      <c r="O34" t="s">
        <v>77</v>
      </c>
      <c r="P34" t="s">
        <v>78</v>
      </c>
      <c r="Q34" t="s">
        <v>79</v>
      </c>
      <c r="S34" t="s">
        <v>76</v>
      </c>
      <c r="T34" t="s">
        <v>77</v>
      </c>
      <c r="U34" t="s">
        <v>78</v>
      </c>
      <c r="V34" t="s">
        <v>79</v>
      </c>
      <c r="Y34" t="s">
        <v>76</v>
      </c>
      <c r="Z34" t="s">
        <v>77</v>
      </c>
      <c r="AA34" t="s">
        <v>78</v>
      </c>
      <c r="AB34" t="s">
        <v>79</v>
      </c>
      <c r="AD34" t="s">
        <v>76</v>
      </c>
      <c r="AE34" t="s">
        <v>77</v>
      </c>
      <c r="AF34" t="s">
        <v>78</v>
      </c>
      <c r="AG34" t="s">
        <v>79</v>
      </c>
    </row>
    <row r="35" spans="2:33" x14ac:dyDescent="0.6">
      <c r="C35">
        <f>M14</f>
        <v>1.4342907426941964</v>
      </c>
      <c r="D35">
        <f>M18</f>
        <v>51.376528291555154</v>
      </c>
      <c r="E35">
        <f>M21</f>
        <v>0.60553720129348731</v>
      </c>
      <c r="F35">
        <f>M24</f>
        <v>32.633628431421911</v>
      </c>
      <c r="H35">
        <f>U14</f>
        <v>1.0139858360008664</v>
      </c>
      <c r="I35">
        <f>U18</f>
        <v>14.446894503425751</v>
      </c>
      <c r="J35">
        <f>U21</f>
        <v>0.69922927825306447</v>
      </c>
      <c r="K35">
        <f>U24</f>
        <v>9.3161734491947072</v>
      </c>
      <c r="N35">
        <f>AC14</f>
        <v>1.0249652514060208</v>
      </c>
      <c r="O35">
        <f>AC18</f>
        <v>9.9188646923341555</v>
      </c>
      <c r="P35">
        <f>AC21</f>
        <v>0.52444922175644992</v>
      </c>
      <c r="Q35">
        <f>AC24</f>
        <v>8.5369752696243495</v>
      </c>
      <c r="S35">
        <f>AK14</f>
        <v>0.97841945773314554</v>
      </c>
      <c r="T35">
        <f>AK18</f>
        <v>0.20019460486931309</v>
      </c>
      <c r="U35">
        <f>AK21</f>
        <v>1.1443869887765481</v>
      </c>
      <c r="V35">
        <f>AK24</f>
        <v>0.1763330733939554</v>
      </c>
      <c r="Y35">
        <f>AS14</f>
        <v>1.0744512304174125</v>
      </c>
      <c r="Z35">
        <f>AS18</f>
        <v>3.9860229038906962</v>
      </c>
      <c r="AA35">
        <f>AS21</f>
        <v>0.41692217139475757</v>
      </c>
      <c r="AB35">
        <f>AS24</f>
        <v>8.9135492065546487</v>
      </c>
      <c r="AD35">
        <f>BA14</f>
        <v>1.0116954066133879</v>
      </c>
      <c r="AE35">
        <f>BA18</f>
        <v>1.5652846089212795</v>
      </c>
      <c r="AF35">
        <f>BA21</f>
        <v>0.81282968712742965</v>
      </c>
      <c r="AG35">
        <f>BA24</f>
        <v>1.3847494831274647</v>
      </c>
    </row>
    <row r="36" spans="2:33" x14ac:dyDescent="0.6">
      <c r="C36">
        <f>M15</f>
        <v>0.95381904859111555</v>
      </c>
      <c r="D36">
        <f>M19</f>
        <v>56.287298389427413</v>
      </c>
      <c r="E36">
        <f>M22</f>
        <v>0.77407083600199689</v>
      </c>
      <c r="F36">
        <f>M25</f>
        <v>94.46365811674444</v>
      </c>
      <c r="H36">
        <f>U15</f>
        <v>1.1476140214089809</v>
      </c>
      <c r="I36">
        <f>U19</f>
        <v>12.384274933755608</v>
      </c>
      <c r="J36">
        <f>U22</f>
        <v>0.88480871456769716</v>
      </c>
      <c r="K36">
        <f>U25</f>
        <v>28.776864483272337</v>
      </c>
      <c r="N36">
        <f>AC15</f>
        <v>0.8842186076198677</v>
      </c>
      <c r="O36">
        <f>AC19</f>
        <v>10.360523523471594</v>
      </c>
      <c r="P36">
        <f>AC22</f>
        <v>0.54679615376938173</v>
      </c>
      <c r="Q36">
        <f>AC25</f>
        <v>14.588149656203594</v>
      </c>
      <c r="S36">
        <f>AK15</f>
        <v>1.0567799499308113</v>
      </c>
      <c r="T36">
        <f>AK19</f>
        <v>0.21336937123132088</v>
      </c>
      <c r="U36">
        <f>AK22</f>
        <v>1.3580390834767921</v>
      </c>
      <c r="V36">
        <f>AK25</f>
        <v>0.21739263958991739</v>
      </c>
      <c r="Y36">
        <f>AS15</f>
        <v>1.0291119987742061</v>
      </c>
      <c r="Z36">
        <f>AS19</f>
        <v>7.5057695720053648</v>
      </c>
      <c r="AA36">
        <f>AS22</f>
        <v>0.64619881047484462</v>
      </c>
      <c r="AB36">
        <f>AS25</f>
        <v>32.375936064540383</v>
      </c>
      <c r="AD36">
        <f>BA15</f>
        <v>0.99807836528268135</v>
      </c>
      <c r="AE36">
        <f>BA19</f>
        <v>1.6553944205739597</v>
      </c>
      <c r="AF36">
        <f>BA22</f>
        <v>1.118468790249773</v>
      </c>
      <c r="AG36">
        <f>BA25</f>
        <v>2.4186047124554464</v>
      </c>
    </row>
    <row r="37" spans="2:33" x14ac:dyDescent="0.6">
      <c r="C37">
        <f>M16</f>
        <v>1.0104777115120369</v>
      </c>
      <c r="D37">
        <f>M20</f>
        <v>47.959260220428753</v>
      </c>
      <c r="E37">
        <f>M23</f>
        <v>1.1368465229255467</v>
      </c>
      <c r="F37">
        <f>M26</f>
        <v>97.95433936459122</v>
      </c>
      <c r="H37">
        <f>U16</f>
        <v>0.99129578413741903</v>
      </c>
      <c r="I37">
        <f>U20</f>
        <v>10.80620087292726</v>
      </c>
      <c r="J37">
        <f>U23</f>
        <v>0.83832845260625266</v>
      </c>
      <c r="K37">
        <f>U26</f>
        <v>17.682955261748049</v>
      </c>
      <c r="N37">
        <f>AC16</f>
        <v>0.99152771219844293</v>
      </c>
      <c r="O37">
        <f>AC20</f>
        <v>10.954297029007231</v>
      </c>
      <c r="P37">
        <f>AC23</f>
        <v>0.63939306432489573</v>
      </c>
      <c r="Q37">
        <f>AC26</f>
        <v>13.432677528910025</v>
      </c>
      <c r="S37">
        <f>AK16</f>
        <v>0.9473208218623973</v>
      </c>
      <c r="T37">
        <f>AK20</f>
        <v>0.2328826392845359</v>
      </c>
      <c r="U37">
        <f>AK23</f>
        <v>1.3914846559453244</v>
      </c>
      <c r="V37">
        <f>AK26</f>
        <v>0.24281425060630341</v>
      </c>
      <c r="Y37">
        <f>AS16</f>
        <v>1.1242009974027509</v>
      </c>
      <c r="Z37">
        <f>AS20</f>
        <v>4.3587063158829364</v>
      </c>
      <c r="AA37">
        <f>AS23</f>
        <v>1.2251004114719801</v>
      </c>
      <c r="AB37">
        <f>AS26</f>
        <v>22.150233467244988</v>
      </c>
      <c r="AD37">
        <f>BA16</f>
        <v>1.0507904544724151</v>
      </c>
      <c r="AE37">
        <f>BA20</f>
        <v>1.7171011175227395</v>
      </c>
      <c r="AF37">
        <f>BA23</f>
        <v>0.91816478146309954</v>
      </c>
      <c r="AG37">
        <f>BA26</f>
        <v>1.502041839706254</v>
      </c>
    </row>
    <row r="38" spans="2:33" x14ac:dyDescent="0.6">
      <c r="C38">
        <f>M17</f>
        <v>0.72338595874391998</v>
      </c>
      <c r="N38">
        <f>AC17</f>
        <v>1.1128236609331521</v>
      </c>
      <c r="S38">
        <f>AK17</f>
        <v>1.0209236655799605</v>
      </c>
      <c r="Y38">
        <f>AS17</f>
        <v>0.80446413021379615</v>
      </c>
      <c r="AD38">
        <f>BA17</f>
        <v>0.94247418000219452</v>
      </c>
    </row>
    <row r="40" spans="2:33" x14ac:dyDescent="0.6">
      <c r="B40" t="s">
        <v>80</v>
      </c>
      <c r="C40">
        <f>AVERAGE(C35:C38)</f>
        <v>1.0304933653853172</v>
      </c>
      <c r="D40">
        <f>AVERAGE(D35:D38)</f>
        <v>51.874362300470438</v>
      </c>
      <c r="E40">
        <f>AVERAGE(E35:E38)</f>
        <v>0.83881818674034359</v>
      </c>
      <c r="F40">
        <f>AVERAGE(F35:F38)</f>
        <v>75.017208637585853</v>
      </c>
      <c r="H40">
        <f>AVERAGE(H35:H38)</f>
        <v>1.0509652138490888</v>
      </c>
      <c r="I40">
        <f>AVERAGE(I35:I38)</f>
        <v>12.545790103369541</v>
      </c>
      <c r="J40" s="37">
        <f>AVERAGE(J35:J38)</f>
        <v>0.80745548180900473</v>
      </c>
      <c r="K40">
        <f>AVERAGE(K35:K38)</f>
        <v>18.59199773140503</v>
      </c>
      <c r="N40">
        <f>AVERAGE(N35:N38)</f>
        <v>1.0033838080393709</v>
      </c>
      <c r="O40">
        <f>AVERAGE(O35:O38)</f>
        <v>10.411228414937661</v>
      </c>
      <c r="P40" s="37">
        <f>AVERAGE(P35:P38)</f>
        <v>0.57021281328357576</v>
      </c>
      <c r="Q40">
        <f>AVERAGE(Q35:Q38)</f>
        <v>12.185934151579323</v>
      </c>
      <c r="S40">
        <f t="shared" ref="S40:AB40" si="54">AVERAGE(S35:S38)</f>
        <v>1.0008609737765786</v>
      </c>
      <c r="T40">
        <f t="shared" si="54"/>
        <v>0.21548220512838998</v>
      </c>
      <c r="U40">
        <f t="shared" si="54"/>
        <v>1.2979702427328881</v>
      </c>
      <c r="V40">
        <f t="shared" si="54"/>
        <v>0.21217998786339209</v>
      </c>
      <c r="Y40">
        <f t="shared" si="54"/>
        <v>1.0080570892020415</v>
      </c>
      <c r="Z40">
        <f t="shared" si="54"/>
        <v>5.2834995972596657</v>
      </c>
      <c r="AA40" s="37">
        <f t="shared" si="54"/>
        <v>0.76274046444719412</v>
      </c>
      <c r="AB40">
        <f t="shared" si="54"/>
        <v>21.146572912780005</v>
      </c>
      <c r="AD40">
        <f>AVERAGE(AD35:AD38)</f>
        <v>1.0007596015926696</v>
      </c>
      <c r="AE40">
        <f>AVERAGE(AE35:AE38)</f>
        <v>1.6459267156726594</v>
      </c>
      <c r="AF40">
        <f>AVERAGE(AF35:AF38)</f>
        <v>0.94982108628010076</v>
      </c>
      <c r="AG40">
        <f>AVERAGE(AG35:AG38)</f>
        <v>1.7684653450963885</v>
      </c>
    </row>
    <row r="41" spans="2:33" x14ac:dyDescent="0.6">
      <c r="B41" t="s">
        <v>81</v>
      </c>
      <c r="C41">
        <f>STDEV(C35:C38)</f>
        <v>0.29644946640271674</v>
      </c>
      <c r="D41">
        <f>STDEV(D35:D38)</f>
        <v>4.1862792502888686</v>
      </c>
      <c r="E41">
        <f>STDEV(E35:E38)</f>
        <v>0.27150794350074836</v>
      </c>
      <c r="F41">
        <f>STDEV(F35:F38)</f>
        <v>36.746729340347628</v>
      </c>
      <c r="H41">
        <f>STDEV(H35:H38)</f>
        <v>8.4465694903039068E-2</v>
      </c>
      <c r="I41">
        <f>STDEV(I35:I38)</f>
        <v>1.8257129813581352</v>
      </c>
      <c r="J41">
        <f>STDEV(J35:J38)</f>
        <v>9.656493690827947E-2</v>
      </c>
      <c r="K41">
        <f>STDEV(K35:K38)</f>
        <v>9.7621407764735419</v>
      </c>
      <c r="N41">
        <f>STDEV(N35:N38)</f>
        <v>9.4487657216538123E-2</v>
      </c>
      <c r="O41">
        <f>STDEV(O35:O38)</f>
        <v>0.51957508646104789</v>
      </c>
      <c r="P41">
        <f>STDEV(P35:P38)</f>
        <v>6.0944866011852755E-2</v>
      </c>
      <c r="Q41">
        <f>STDEV(Q35:Q38)</f>
        <v>3.2124686225528603</v>
      </c>
      <c r="S41">
        <f t="shared" ref="S41:AB41" si="55">STDEV(S35:S38)</f>
        <v>4.7956970316650888E-2</v>
      </c>
      <c r="T41">
        <f t="shared" si="55"/>
        <v>1.6446122606564462E-2</v>
      </c>
      <c r="U41">
        <f t="shared" si="55"/>
        <v>0.13405414391692713</v>
      </c>
      <c r="V41">
        <f t="shared" si="55"/>
        <v>3.3545723041863734E-2</v>
      </c>
      <c r="Y41">
        <f t="shared" si="55"/>
        <v>0.14117482255055516</v>
      </c>
      <c r="Z41">
        <f t="shared" si="55"/>
        <v>1.9335423739566053</v>
      </c>
      <c r="AA41">
        <f t="shared" si="55"/>
        <v>0.41650268278432162</v>
      </c>
      <c r="AB41">
        <f t="shared" si="55"/>
        <v>11.763349869398899</v>
      </c>
      <c r="AD41">
        <f>STDEV(AD35:AD38)</f>
        <v>4.4822083357259387E-2</v>
      </c>
      <c r="AE41">
        <f>STDEV(AE35:AE38)</f>
        <v>7.6349794682486677E-2</v>
      </c>
      <c r="AF41">
        <f>STDEV(AF35:AF38)</f>
        <v>0.15525915936059181</v>
      </c>
      <c r="AG41">
        <f>STDEV(AG35:AG38)</f>
        <v>0.56608327300007499</v>
      </c>
    </row>
    <row r="44" spans="2:33" x14ac:dyDescent="0.6">
      <c r="E44" t="s">
        <v>44</v>
      </c>
      <c r="F44" t="s">
        <v>45</v>
      </c>
      <c r="G44" t="s">
        <v>83</v>
      </c>
      <c r="H44" t="s">
        <v>84</v>
      </c>
      <c r="I44" t="s">
        <v>85</v>
      </c>
      <c r="J44" t="s">
        <v>99</v>
      </c>
    </row>
    <row r="45" spans="2:33" x14ac:dyDescent="0.6">
      <c r="B45" t="s">
        <v>80</v>
      </c>
      <c r="D45" s="38" t="s">
        <v>107</v>
      </c>
      <c r="E45">
        <f>C40</f>
        <v>1.0304933653853172</v>
      </c>
      <c r="F45">
        <f>H40</f>
        <v>1.0509652138490888</v>
      </c>
      <c r="G45">
        <f>N40</f>
        <v>1.0033838080393709</v>
      </c>
      <c r="H45">
        <f>S40</f>
        <v>1.0008609737765786</v>
      </c>
      <c r="I45">
        <f>Y40</f>
        <v>1.0080570892020415</v>
      </c>
      <c r="J45">
        <f>AD40</f>
        <v>1.0007596015926696</v>
      </c>
    </row>
    <row r="46" spans="2:33" x14ac:dyDescent="0.6">
      <c r="D46" t="s">
        <v>96</v>
      </c>
      <c r="E46">
        <f>E40</f>
        <v>0.83881818674034359</v>
      </c>
      <c r="F46">
        <f>J40</f>
        <v>0.80745548180900473</v>
      </c>
      <c r="G46">
        <f>P40</f>
        <v>0.57021281328357576</v>
      </c>
      <c r="H46">
        <f>U40</f>
        <v>1.2979702427328881</v>
      </c>
      <c r="I46">
        <f>AA40</f>
        <v>0.76274046444719412</v>
      </c>
      <c r="J46">
        <f>AF40</f>
        <v>0.94982108628010076</v>
      </c>
    </row>
    <row r="48" spans="2:33" x14ac:dyDescent="0.6">
      <c r="B48" t="s">
        <v>97</v>
      </c>
    </row>
    <row r="49" spans="1:10" x14ac:dyDescent="0.6">
      <c r="D49" t="s">
        <v>76</v>
      </c>
      <c r="E49">
        <f>C41</f>
        <v>0.29644946640271674</v>
      </c>
      <c r="F49">
        <f>H41</f>
        <v>8.4465694903039068E-2</v>
      </c>
      <c r="G49">
        <f>N41</f>
        <v>9.4487657216538123E-2</v>
      </c>
      <c r="H49">
        <f>S41</f>
        <v>4.7956970316650888E-2</v>
      </c>
      <c r="I49">
        <f>Y41</f>
        <v>0.14117482255055516</v>
      </c>
      <c r="J49">
        <f>AD41</f>
        <v>4.4822083357259387E-2</v>
      </c>
    </row>
    <row r="50" spans="1:10" x14ac:dyDescent="0.6">
      <c r="D50" t="s">
        <v>96</v>
      </c>
      <c r="E50">
        <f>E41</f>
        <v>0.27150794350074836</v>
      </c>
      <c r="F50">
        <f>J41</f>
        <v>9.656493690827947E-2</v>
      </c>
      <c r="G50">
        <f>P41</f>
        <v>6.0944866011852755E-2</v>
      </c>
      <c r="H50">
        <f>U41</f>
        <v>0.13405414391692713</v>
      </c>
      <c r="I50">
        <f>AA41</f>
        <v>0.41650268278432162</v>
      </c>
      <c r="J50">
        <f>AF41</f>
        <v>0.15525915936059181</v>
      </c>
    </row>
    <row r="53" spans="1:10" x14ac:dyDescent="0.6">
      <c r="A53" t="s">
        <v>108</v>
      </c>
      <c r="G53" s="39"/>
    </row>
    <row r="54" spans="1:10" x14ac:dyDescent="0.6">
      <c r="A54" s="39" t="s">
        <v>104</v>
      </c>
      <c r="B54" s="39"/>
      <c r="C54" s="39"/>
      <c r="D54" s="39"/>
      <c r="E54" s="39"/>
      <c r="F54" s="39"/>
      <c r="G54" s="39"/>
    </row>
    <row r="55" spans="1:10" x14ac:dyDescent="0.6">
      <c r="A55" s="39"/>
      <c r="B55" s="40" t="s">
        <v>45</v>
      </c>
      <c r="C55" s="39"/>
      <c r="D55" s="39"/>
      <c r="E55" s="40" t="s">
        <v>83</v>
      </c>
      <c r="F55" s="39"/>
      <c r="G55" s="39"/>
    </row>
    <row r="56" spans="1:10" x14ac:dyDescent="0.6">
      <c r="A56" s="39"/>
      <c r="B56" s="39" t="str">
        <f>H34</f>
        <v>Con</v>
      </c>
      <c r="C56" s="39" t="str">
        <f>J34</f>
        <v>Pat</v>
      </c>
      <c r="D56" s="39"/>
      <c r="E56" s="39" t="str">
        <f>N34</f>
        <v>Con</v>
      </c>
      <c r="F56" s="39" t="str">
        <f>P34</f>
        <v>Pat</v>
      </c>
      <c r="G56" s="39"/>
    </row>
    <row r="57" spans="1:10" x14ac:dyDescent="0.6">
      <c r="A57" s="39"/>
      <c r="B57" s="39">
        <f>H35</f>
        <v>1.0139858360008664</v>
      </c>
      <c r="C57" s="39">
        <f>J35</f>
        <v>0.69922927825306447</v>
      </c>
      <c r="D57" s="39"/>
      <c r="E57" s="39">
        <f>N35</f>
        <v>1.0249652514060208</v>
      </c>
      <c r="F57" s="39">
        <f>P35</f>
        <v>0.52444922175644992</v>
      </c>
      <c r="G57" s="39"/>
    </row>
    <row r="58" spans="1:10" x14ac:dyDescent="0.6">
      <c r="A58" s="39"/>
      <c r="B58" s="39">
        <f>H36</f>
        <v>1.1476140214089809</v>
      </c>
      <c r="C58" s="39">
        <f>J36</f>
        <v>0.88480871456769716</v>
      </c>
      <c r="D58" s="39"/>
      <c r="E58" s="39">
        <f>N36</f>
        <v>0.8842186076198677</v>
      </c>
      <c r="F58" s="39">
        <f>P36</f>
        <v>0.54679615376938173</v>
      </c>
      <c r="G58" s="39"/>
    </row>
    <row r="59" spans="1:10" x14ac:dyDescent="0.6">
      <c r="A59" s="39"/>
      <c r="B59" s="39">
        <f>H37</f>
        <v>0.99129578413741903</v>
      </c>
      <c r="C59" s="39">
        <f>J37</f>
        <v>0.83832845260625266</v>
      </c>
      <c r="D59" s="39"/>
      <c r="E59" s="39">
        <f>N37</f>
        <v>0.99152771219844293</v>
      </c>
      <c r="F59" s="39">
        <f>P37</f>
        <v>0.63939306432489573</v>
      </c>
      <c r="G59" s="39"/>
    </row>
    <row r="60" spans="1:10" x14ac:dyDescent="0.6">
      <c r="A60" s="39"/>
      <c r="B60" s="39"/>
      <c r="C60" s="39"/>
      <c r="D60" s="39"/>
      <c r="E60" s="39"/>
      <c r="F60" s="39"/>
      <c r="G60" s="39"/>
    </row>
    <row r="61" spans="1:10" x14ac:dyDescent="0.6">
      <c r="A61" s="39"/>
      <c r="B61" s="39"/>
      <c r="C61" s="39"/>
      <c r="D61" s="39"/>
      <c r="E61" s="39"/>
      <c r="F61" s="39"/>
      <c r="G61" s="39"/>
    </row>
    <row r="62" spans="1:10" x14ac:dyDescent="0.6">
      <c r="A62" s="39"/>
      <c r="B62" s="41" t="s">
        <v>105</v>
      </c>
      <c r="C62" s="39"/>
      <c r="D62" s="39"/>
      <c r="E62" s="41" t="s">
        <v>106</v>
      </c>
      <c r="F62" s="39"/>
      <c r="G62" s="39"/>
    </row>
    <row r="63" spans="1:10" x14ac:dyDescent="0.6">
      <c r="A63" s="39"/>
      <c r="B63" s="39"/>
      <c r="C63" s="39"/>
      <c r="D63" s="39"/>
      <c r="E63" s="39"/>
      <c r="F63" s="39"/>
      <c r="G63" s="39"/>
    </row>
  </sheetData>
  <mergeCells count="7">
    <mergeCell ref="AT12:BA12"/>
    <mergeCell ref="AD12:AK12"/>
    <mergeCell ref="AL12:AS12"/>
    <mergeCell ref="A12:E12"/>
    <mergeCell ref="F12:M12"/>
    <mergeCell ref="N12:U12"/>
    <mergeCell ref="V12:AC12"/>
  </mergeCells>
  <phoneticPr fontId="3" type="noConversion"/>
  <pageMargins left="0.75" right="0.75" top="1" bottom="1" header="0.5" footer="0.5"/>
  <pageSetup orientation="portrait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89361-D33E-4902-A179-8F25EE45F184}">
  <dimension ref="A9:BA31"/>
  <sheetViews>
    <sheetView zoomScale="70" zoomScaleNormal="70" workbookViewId="0">
      <selection activeCell="H16" sqref="A1:IV65536"/>
    </sheetView>
  </sheetViews>
  <sheetFormatPr defaultColWidth="11.40625" defaultRowHeight="13" x14ac:dyDescent="0.6"/>
  <sheetData>
    <row r="9" spans="1:53" x14ac:dyDescent="0.6">
      <c r="K9">
        <f>AVERAGE(K20:K24)</f>
        <v>3.9931357999999997</v>
      </c>
    </row>
    <row r="10" spans="1:53" x14ac:dyDescent="0.6">
      <c r="S10">
        <f>AVERAGE(S21:S24)</f>
        <v>-2.7031870000000007</v>
      </c>
      <c r="AA10">
        <f>AVERAGE(AA20:AA24)</f>
        <v>-1.4266056000000007</v>
      </c>
      <c r="AI10">
        <f>AVERAGE(AI20:AI24)</f>
        <v>2.7133874999999987</v>
      </c>
      <c r="AQ10">
        <f>AVERAGE(AQ20:AQ24)</f>
        <v>10.400251300000001</v>
      </c>
      <c r="AY10">
        <f>AVERAGE(AY20:AY24)</f>
        <v>-0.40162330000000068</v>
      </c>
    </row>
    <row r="12" spans="1:53" ht="13.75" thickBot="1" x14ac:dyDescent="0.75">
      <c r="A12" s="71" t="s">
        <v>47</v>
      </c>
      <c r="B12" s="71"/>
      <c r="C12" s="71"/>
      <c r="D12" s="71"/>
      <c r="E12" s="71"/>
      <c r="F12" s="72" t="s">
        <v>121</v>
      </c>
      <c r="G12" s="71"/>
      <c r="H12" s="71"/>
      <c r="I12" s="71"/>
      <c r="J12" s="71"/>
      <c r="K12" s="71"/>
      <c r="L12" s="71"/>
      <c r="M12" s="71"/>
      <c r="R12" s="44" t="s">
        <v>211</v>
      </c>
      <c r="Z12" s="44" t="s">
        <v>212</v>
      </c>
      <c r="AH12" s="44" t="s">
        <v>144</v>
      </c>
      <c r="AP12" s="44" t="s">
        <v>209</v>
      </c>
      <c r="AX12" s="44" t="s">
        <v>143</v>
      </c>
    </row>
    <row r="13" spans="1:53" x14ac:dyDescent="0.6">
      <c r="A13" s="4"/>
      <c r="B13" s="5">
        <v>1</v>
      </c>
      <c r="C13" s="5">
        <v>2</v>
      </c>
      <c r="D13" s="5" t="s">
        <v>28</v>
      </c>
      <c r="E13" s="6" t="s">
        <v>29</v>
      </c>
      <c r="F13" s="10"/>
      <c r="G13" s="5">
        <v>1</v>
      </c>
      <c r="H13" s="5">
        <v>2</v>
      </c>
      <c r="I13" s="5" t="s">
        <v>29</v>
      </c>
      <c r="J13" s="5" t="s">
        <v>28</v>
      </c>
      <c r="K13" s="11" t="s">
        <v>30</v>
      </c>
      <c r="L13" s="11" t="s">
        <v>31</v>
      </c>
      <c r="M13" s="12" t="str">
        <f>F12</f>
        <v>hELN</v>
      </c>
      <c r="N13" s="2"/>
      <c r="O13" s="5">
        <v>1</v>
      </c>
      <c r="P13" s="5">
        <v>2</v>
      </c>
      <c r="Q13" s="5" t="s">
        <v>29</v>
      </c>
      <c r="R13" s="5" t="s">
        <v>28</v>
      </c>
      <c r="S13" s="11" t="s">
        <v>30</v>
      </c>
      <c r="T13" s="11" t="s">
        <v>31</v>
      </c>
      <c r="U13" s="12" t="str">
        <f>R12</f>
        <v>Col 1A</v>
      </c>
      <c r="W13" s="5">
        <v>1</v>
      </c>
      <c r="X13" s="5">
        <v>2</v>
      </c>
      <c r="Y13" s="5" t="s">
        <v>29</v>
      </c>
      <c r="Z13" s="5" t="s">
        <v>28</v>
      </c>
      <c r="AA13" s="11" t="s">
        <v>30</v>
      </c>
      <c r="AB13" s="11" t="s">
        <v>31</v>
      </c>
      <c r="AC13" s="12" t="str">
        <f>Z12</f>
        <v>hACTA 2</v>
      </c>
      <c r="AE13" s="5">
        <v>1</v>
      </c>
      <c r="AF13" s="5">
        <v>2</v>
      </c>
      <c r="AG13" s="5" t="s">
        <v>29</v>
      </c>
      <c r="AH13" s="5" t="s">
        <v>28</v>
      </c>
      <c r="AI13" s="11" t="s">
        <v>30</v>
      </c>
      <c r="AJ13" s="11" t="s">
        <v>31</v>
      </c>
      <c r="AK13" s="12" t="str">
        <f>AH12</f>
        <v>hCNN1</v>
      </c>
      <c r="AM13" s="5">
        <v>1</v>
      </c>
      <c r="AN13" s="5">
        <v>2</v>
      </c>
      <c r="AO13" s="5" t="s">
        <v>29</v>
      </c>
      <c r="AP13" s="5" t="s">
        <v>28</v>
      </c>
      <c r="AQ13" s="11" t="s">
        <v>30</v>
      </c>
      <c r="AR13" s="11" t="s">
        <v>31</v>
      </c>
      <c r="AS13" s="12" t="str">
        <f>AP12</f>
        <v>hMYH11</v>
      </c>
      <c r="AU13" s="5">
        <v>1</v>
      </c>
      <c r="AV13" s="5">
        <v>2</v>
      </c>
      <c r="AW13" s="5" t="s">
        <v>29</v>
      </c>
      <c r="AX13" s="5" t="s">
        <v>28</v>
      </c>
      <c r="AY13" s="11" t="s">
        <v>30</v>
      </c>
      <c r="AZ13" s="11" t="s">
        <v>31</v>
      </c>
      <c r="BA13" s="12" t="str">
        <f>AX12</f>
        <v>hTAGLN</v>
      </c>
    </row>
    <row r="14" spans="1:53" x14ac:dyDescent="0.6">
      <c r="A14" t="s">
        <v>109</v>
      </c>
      <c r="B14" s="56">
        <v>21.55414</v>
      </c>
      <c r="C14" s="56">
        <v>21.123116</v>
      </c>
      <c r="D14">
        <f>STDEVA(B14:C14)</f>
        <v>0.304779993254151</v>
      </c>
      <c r="E14">
        <f>AVERAGE(B14:C14)</f>
        <v>21.338628</v>
      </c>
      <c r="F14" t="s">
        <v>109</v>
      </c>
      <c r="G14" s="56">
        <v>21.477352</v>
      </c>
      <c r="H14" s="56">
        <v>21.482168000000001</v>
      </c>
      <c r="I14">
        <f>AVERAGE(G14:H14)</f>
        <v>21.479759999999999</v>
      </c>
      <c r="J14">
        <f>STDEVA(G14:H14)</f>
        <v>3.4054262581956207E-3</v>
      </c>
      <c r="K14">
        <f>I14-E14</f>
        <v>0.14113199999999892</v>
      </c>
      <c r="L14">
        <f>K14-K9</f>
        <v>-3.8520038000000008</v>
      </c>
      <c r="M14">
        <f>2^-L14</f>
        <v>14.440049673851728</v>
      </c>
      <c r="N14" t="s">
        <v>109</v>
      </c>
      <c r="O14" s="56" t="s">
        <v>70</v>
      </c>
      <c r="P14" s="56">
        <v>18.317982000000001</v>
      </c>
      <c r="Q14">
        <f>AVERAGE(O14:P14)</f>
        <v>18.317982000000001</v>
      </c>
      <c r="R14">
        <f t="shared" ref="R14:R24" si="0">STDEVA(O14:P14)</f>
        <v>12.952769289853117</v>
      </c>
      <c r="S14">
        <f>Q14-E14</f>
        <v>-3.0206459999999993</v>
      </c>
      <c r="T14">
        <f>S14-S10</f>
        <v>-0.3174589999999986</v>
      </c>
      <c r="U14" s="44">
        <f>2^-T14</f>
        <v>1.246133815658566</v>
      </c>
      <c r="V14" t="s">
        <v>109</v>
      </c>
      <c r="W14" s="56">
        <v>22.10999</v>
      </c>
      <c r="X14" s="56">
        <v>22.612977999999998</v>
      </c>
      <c r="Y14">
        <f>AVERAGE(W14:X14)</f>
        <v>22.361483999999997</v>
      </c>
      <c r="Z14">
        <f>STDEVA(W14:X14)</f>
        <v>0.35566622565545808</v>
      </c>
      <c r="AA14">
        <f>Y14-E14</f>
        <v>1.0228559999999973</v>
      </c>
      <c r="AB14">
        <f>AA14-AA10</f>
        <v>2.449461599999998</v>
      </c>
      <c r="AC14" s="44">
        <f>2^-AB14</f>
        <v>0.18307902258734299</v>
      </c>
      <c r="AD14" t="s">
        <v>109</v>
      </c>
      <c r="AE14" s="56">
        <v>21.810005</v>
      </c>
      <c r="AF14" s="56">
        <v>22.381632</v>
      </c>
      <c r="AG14">
        <f>AVERAGE(AE14:AF14)</f>
        <v>22.0958185</v>
      </c>
      <c r="AH14">
        <f>STDEVA(AE14:AF14)</f>
        <v>0.40420132800932218</v>
      </c>
      <c r="AI14">
        <f>AG14-E14</f>
        <v>0.7571905000000001</v>
      </c>
      <c r="AJ14">
        <f>AI14-AI10</f>
        <v>-1.9561969999999986</v>
      </c>
      <c r="AK14">
        <f>2^-AJ14</f>
        <v>3.8803774707145715</v>
      </c>
      <c r="AL14" t="s">
        <v>109</v>
      </c>
      <c r="AM14" s="56">
        <v>30.546751</v>
      </c>
      <c r="AN14" s="56">
        <v>30.796665000000001</v>
      </c>
      <c r="AO14">
        <f t="shared" ref="AO14:AO24" si="1">AVERAGE(AM14:AN14)</f>
        <v>30.671708000000002</v>
      </c>
      <c r="AP14">
        <f>STDEVA(AM14:AN14)</f>
        <v>0.17671588411345512</v>
      </c>
      <c r="AQ14">
        <f>AO14-E14</f>
        <v>9.3330800000000025</v>
      </c>
      <c r="AR14">
        <f>AQ14-AQ10</f>
        <v>-1.0671712999999983</v>
      </c>
      <c r="AS14">
        <f>2^-AR14</f>
        <v>2.0953210297025033</v>
      </c>
      <c r="AT14" t="s">
        <v>109</v>
      </c>
      <c r="AU14" s="56">
        <v>20.561007</v>
      </c>
      <c r="AV14" s="56">
        <v>20.637287000000001</v>
      </c>
      <c r="AW14">
        <f>AVERAGE(AU14:AV14)</f>
        <v>20.599147000000002</v>
      </c>
      <c r="AX14">
        <f>STDEVA(AU14:AV14)</f>
        <v>5.3938105268910248E-2</v>
      </c>
      <c r="AY14">
        <f>AW14-E14</f>
        <v>-0.73948099999999783</v>
      </c>
      <c r="AZ14">
        <f>AY14-AY10</f>
        <v>-0.33785769999999715</v>
      </c>
      <c r="BA14">
        <f>2^-AZ14</f>
        <v>1.2638784298530688</v>
      </c>
    </row>
    <row r="15" spans="1:53" x14ac:dyDescent="0.6">
      <c r="A15" t="s">
        <v>110</v>
      </c>
      <c r="B15" s="56">
        <v>21.365773999999998</v>
      </c>
      <c r="C15" s="56">
        <v>22.02384</v>
      </c>
      <c r="D15">
        <f t="shared" ref="D15:D24" si="2">STDEVA(B15:C15)</f>
        <v>0.46532293106830769</v>
      </c>
      <c r="E15">
        <f t="shared" ref="E15:E24" si="3">AVERAGE(B15:C15)</f>
        <v>21.694806999999997</v>
      </c>
      <c r="F15" t="s">
        <v>110</v>
      </c>
      <c r="G15" s="56">
        <v>21.986941999999999</v>
      </c>
      <c r="H15" s="56">
        <v>22.013960000000001</v>
      </c>
      <c r="I15">
        <f t="shared" ref="I15:I24" si="4">AVERAGE(G15:H15)</f>
        <v>22.000450999999998</v>
      </c>
      <c r="J15">
        <f t="shared" ref="J15:J24" si="5">STDEVA(G15:H15)</f>
        <v>1.9104611014099389E-2</v>
      </c>
      <c r="K15">
        <f t="shared" ref="K15:K24" si="6">I15-E15</f>
        <v>0.30564400000000091</v>
      </c>
      <c r="L15">
        <f>K15-K9</f>
        <v>-3.6874917999999988</v>
      </c>
      <c r="M15">
        <f t="shared" ref="M15:M24" si="7">2^-L15</f>
        <v>12.883849426073898</v>
      </c>
      <c r="N15" t="s">
        <v>110</v>
      </c>
      <c r="O15" s="56">
        <v>18.502784999999999</v>
      </c>
      <c r="P15" s="56">
        <v>18.557804000000001</v>
      </c>
      <c r="Q15">
        <f>AVERAGE(O16:P16)</f>
        <v>18.2265455</v>
      </c>
      <c r="R15">
        <f t="shared" si="0"/>
        <v>3.8904307994103708E-2</v>
      </c>
      <c r="S15">
        <f t="shared" ref="S15:S24" si="8">Q15-E15</f>
        <v>-3.468261499999997</v>
      </c>
      <c r="T15">
        <f>S15-S10</f>
        <v>-0.76507449999999633</v>
      </c>
      <c r="U15" s="44">
        <f t="shared" ref="U15:U24" si="9">2^-T15</f>
        <v>1.6994577551006003</v>
      </c>
      <c r="V15" t="s">
        <v>110</v>
      </c>
      <c r="W15" s="56">
        <v>21.908735</v>
      </c>
      <c r="X15" s="56">
        <v>22.514140999999999</v>
      </c>
      <c r="Y15">
        <f t="shared" ref="Y15:Y24" si="10">AVERAGE(W15:X15)</f>
        <v>22.211438000000001</v>
      </c>
      <c r="Z15">
        <f t="shared" ref="Z15:Z24" si="11">STDEVA(W15:X15)</f>
        <v>0.42808668797102195</v>
      </c>
      <c r="AA15">
        <f t="shared" ref="AA15:AA24" si="12">Y15-E15</f>
        <v>0.51663100000000384</v>
      </c>
      <c r="AB15">
        <f>AA15-AA10</f>
        <v>1.9432366000000045</v>
      </c>
      <c r="AC15" s="44">
        <f t="shared" ref="AC15:AC24" si="13">2^-AB15</f>
        <v>0.26003241817495193</v>
      </c>
      <c r="AD15" t="s">
        <v>110</v>
      </c>
      <c r="AE15" s="56">
        <v>22.130716</v>
      </c>
      <c r="AF15" s="56">
        <v>22.912431999999999</v>
      </c>
      <c r="AG15">
        <f t="shared" ref="AG15:AG24" si="14">AVERAGE(AE15:AF15)</f>
        <v>22.521574000000001</v>
      </c>
      <c r="AH15">
        <f t="shared" ref="AH15:AH24" si="15">STDEVA(AE15:AF15)</f>
        <v>0.55275668456202276</v>
      </c>
      <c r="AI15">
        <f t="shared" ref="AI15:AI24" si="16">AG15-E15</f>
        <v>0.8267670000000038</v>
      </c>
      <c r="AJ15">
        <f>AI15-AI10</f>
        <v>-1.8866204999999949</v>
      </c>
      <c r="AK15">
        <f t="shared" ref="AK15:AK24" si="17">2^-AJ15</f>
        <v>3.6976803120919648</v>
      </c>
      <c r="AL15" t="s">
        <v>110</v>
      </c>
      <c r="AM15" s="56">
        <v>31.772161000000001</v>
      </c>
      <c r="AN15" s="56">
        <v>31.380490999999999</v>
      </c>
      <c r="AO15">
        <f t="shared" si="1"/>
        <v>31.576326000000002</v>
      </c>
      <c r="AP15">
        <f>STDEVA(AM15:AN15)</f>
        <v>0.27695251298733597</v>
      </c>
      <c r="AQ15">
        <f t="shared" ref="AQ15:AQ24" si="18">AO15-E15</f>
        <v>9.8815190000000044</v>
      </c>
      <c r="AR15">
        <f>AQ15-AQ10</f>
        <v>-0.51873229999999637</v>
      </c>
      <c r="AS15">
        <f t="shared" ref="AS15:AS24" si="19">2^-AR15</f>
        <v>1.4326957811247558</v>
      </c>
      <c r="AT15" t="s">
        <v>110</v>
      </c>
      <c r="AU15" s="56">
        <v>20.571743000000001</v>
      </c>
      <c r="AV15" s="56">
        <v>20.352318</v>
      </c>
      <c r="AW15">
        <f t="shared" ref="AW15:AW24" si="20">AVERAGE(AU15:AV15)</f>
        <v>20.462030500000001</v>
      </c>
      <c r="AX15">
        <f t="shared" ref="AX15:AX24" si="21">STDEVA(AU15:AV15)</f>
        <v>0.15515690546185895</v>
      </c>
      <c r="AY15">
        <f t="shared" ref="AY15:AY24" si="22">AW15-E15</f>
        <v>-1.2327764999999964</v>
      </c>
      <c r="AZ15">
        <f>AY15-AY10</f>
        <v>-0.83115319999999571</v>
      </c>
      <c r="BA15">
        <f t="shared" ref="BA15:BA24" si="23">2^-AZ15</f>
        <v>1.779106900670431</v>
      </c>
    </row>
    <row r="16" spans="1:53" x14ac:dyDescent="0.6">
      <c r="A16" t="s">
        <v>111</v>
      </c>
      <c r="B16" s="56">
        <v>22.334523999999998</v>
      </c>
      <c r="C16" s="56">
        <v>21.895527000000001</v>
      </c>
      <c r="D16">
        <f t="shared" si="2"/>
        <v>0.31041775562054863</v>
      </c>
      <c r="E16">
        <f t="shared" si="3"/>
        <v>22.115025500000002</v>
      </c>
      <c r="F16" t="s">
        <v>111</v>
      </c>
      <c r="G16" s="56">
        <v>21.691973000000001</v>
      </c>
      <c r="H16" s="56"/>
      <c r="I16">
        <f t="shared" si="4"/>
        <v>21.691973000000001</v>
      </c>
      <c r="J16" t="e">
        <f t="shared" si="5"/>
        <v>#DIV/0!</v>
      </c>
      <c r="K16">
        <f t="shared" si="6"/>
        <v>-0.42305250000000072</v>
      </c>
      <c r="L16">
        <f>K16-K9</f>
        <v>-4.4161883</v>
      </c>
      <c r="M16">
        <f t="shared" si="7"/>
        <v>21.350357173375759</v>
      </c>
      <c r="N16" t="s">
        <v>111</v>
      </c>
      <c r="O16" s="56">
        <v>18.166278999999999</v>
      </c>
      <c r="P16" s="56">
        <v>18.286812000000001</v>
      </c>
      <c r="Q16">
        <f>AVERAGE(O16:P16)</f>
        <v>18.2265455</v>
      </c>
      <c r="R16">
        <f t="shared" si="0"/>
        <v>8.5229701656759388E-2</v>
      </c>
      <c r="S16">
        <f t="shared" si="8"/>
        <v>-3.8884800000000013</v>
      </c>
      <c r="T16">
        <f>S16-S10</f>
        <v>-1.1852930000000006</v>
      </c>
      <c r="U16" s="44">
        <f t="shared" si="9"/>
        <v>2.274095750511993</v>
      </c>
      <c r="V16" t="s">
        <v>111</v>
      </c>
      <c r="W16" s="56">
        <v>21.236436999999999</v>
      </c>
      <c r="X16" s="56">
        <v>21.330622000000002</v>
      </c>
      <c r="Y16">
        <f t="shared" si="10"/>
        <v>21.2835295</v>
      </c>
      <c r="Z16">
        <f t="shared" si="11"/>
        <v>6.6598852186057156E-2</v>
      </c>
      <c r="AA16">
        <f t="shared" si="12"/>
        <v>-0.83149600000000135</v>
      </c>
      <c r="AB16">
        <f>AA16-AA10</f>
        <v>0.59510959999999935</v>
      </c>
      <c r="AC16" s="44">
        <f t="shared" si="13"/>
        <v>0.66199416229854313</v>
      </c>
      <c r="AD16" t="s">
        <v>111</v>
      </c>
      <c r="AE16" s="56">
        <v>24.655909000000001</v>
      </c>
      <c r="AF16" s="56">
        <v>25.666542</v>
      </c>
      <c r="AG16">
        <f t="shared" si="14"/>
        <v>25.1612255</v>
      </c>
      <c r="AH16">
        <f t="shared" si="15"/>
        <v>0.71462544759090307</v>
      </c>
      <c r="AI16">
        <f t="shared" si="16"/>
        <v>3.0461999999999989</v>
      </c>
      <c r="AJ16">
        <f>AI16-AI10</f>
        <v>0.33281250000000018</v>
      </c>
      <c r="AK16">
        <f t="shared" si="17"/>
        <v>0.79398711483823847</v>
      </c>
      <c r="AL16" t="s">
        <v>111</v>
      </c>
      <c r="AM16" s="56">
        <v>32.058909999999997</v>
      </c>
      <c r="AN16" s="56" t="s">
        <v>70</v>
      </c>
      <c r="AO16">
        <f t="shared" si="1"/>
        <v>32.058909999999997</v>
      </c>
      <c r="AQ16">
        <f t="shared" si="18"/>
        <v>9.9438844999999958</v>
      </c>
      <c r="AR16">
        <f>AQ16-AQ10</f>
        <v>-0.45636680000000496</v>
      </c>
      <c r="AS16">
        <f t="shared" si="19"/>
        <v>1.3720820911605656</v>
      </c>
      <c r="AT16" t="s">
        <v>111</v>
      </c>
      <c r="AU16" s="56">
        <v>19.730727999999999</v>
      </c>
      <c r="AV16" s="56">
        <v>19.893903999999999</v>
      </c>
      <c r="AW16">
        <f t="shared" si="20"/>
        <v>19.812315999999999</v>
      </c>
      <c r="AX16">
        <f t="shared" si="21"/>
        <v>0.11538285612689607</v>
      </c>
      <c r="AY16">
        <f t="shared" si="22"/>
        <v>-2.3027095000000024</v>
      </c>
      <c r="AZ16">
        <f>AY16-AY10</f>
        <v>-1.9010862000000017</v>
      </c>
      <c r="BA16">
        <f t="shared" si="23"/>
        <v>3.7349429331716681</v>
      </c>
    </row>
    <row r="17" spans="1:53" x14ac:dyDescent="0.6">
      <c r="A17" s="44" t="s">
        <v>112</v>
      </c>
      <c r="B17" s="56">
        <v>21.020844</v>
      </c>
      <c r="C17" s="56">
        <v>20.597913999999999</v>
      </c>
      <c r="D17">
        <f t="shared" si="2"/>
        <v>0.29905667096722721</v>
      </c>
      <c r="E17">
        <f t="shared" si="3"/>
        <v>20.809379</v>
      </c>
      <c r="F17" s="44" t="s">
        <v>112</v>
      </c>
      <c r="G17" s="56">
        <v>21.901146000000001</v>
      </c>
      <c r="H17" s="56">
        <v>21.850270999999999</v>
      </c>
      <c r="I17">
        <f t="shared" si="4"/>
        <v>21.875708500000002</v>
      </c>
      <c r="J17">
        <f t="shared" si="5"/>
        <v>3.597405749286655E-2</v>
      </c>
      <c r="K17">
        <f t="shared" si="6"/>
        <v>1.0663295000000019</v>
      </c>
      <c r="L17">
        <f>K17-K9</f>
        <v>-2.9268062999999978</v>
      </c>
      <c r="M17">
        <f t="shared" si="7"/>
        <v>7.6042517746148448</v>
      </c>
      <c r="N17" s="44" t="s">
        <v>112</v>
      </c>
      <c r="O17" s="56" t="s">
        <v>70</v>
      </c>
      <c r="P17" s="56">
        <v>18.128920000000001</v>
      </c>
      <c r="Q17">
        <f t="shared" ref="Q17:Q24" si="24">AVERAGE(O17:P17)</f>
        <v>18.128920000000001</v>
      </c>
      <c r="R17">
        <f t="shared" si="0"/>
        <v>12.819082267588426</v>
      </c>
      <c r="S17">
        <f t="shared" si="8"/>
        <v>-2.680458999999999</v>
      </c>
      <c r="T17">
        <f>S17-S10</f>
        <v>2.2728000000001636E-2</v>
      </c>
      <c r="U17" s="44">
        <f t="shared" si="9"/>
        <v>0.98436959367808696</v>
      </c>
      <c r="V17" s="44" t="s">
        <v>112</v>
      </c>
      <c r="W17" s="56">
        <v>22.911095</v>
      </c>
      <c r="X17" s="56">
        <v>22.832381999999999</v>
      </c>
      <c r="Y17">
        <f t="shared" si="10"/>
        <v>22.871738499999999</v>
      </c>
      <c r="Z17">
        <f t="shared" si="11"/>
        <v>5.5658496067537054E-2</v>
      </c>
      <c r="AA17">
        <f t="shared" si="12"/>
        <v>2.0623594999999995</v>
      </c>
      <c r="AB17">
        <f>AA17-AA10</f>
        <v>3.4889651000000002</v>
      </c>
      <c r="AC17" s="44">
        <f t="shared" si="13"/>
        <v>8.9067005463614138E-2</v>
      </c>
      <c r="AD17" s="44" t="s">
        <v>112</v>
      </c>
      <c r="AE17" s="56">
        <v>22.420769</v>
      </c>
      <c r="AF17" s="56">
        <v>22.933256</v>
      </c>
      <c r="AG17">
        <f t="shared" si="14"/>
        <v>22.6770125</v>
      </c>
      <c r="AH17">
        <f t="shared" si="15"/>
        <v>0.36238303296995028</v>
      </c>
      <c r="AI17">
        <f t="shared" si="16"/>
        <v>1.8676335000000002</v>
      </c>
      <c r="AJ17">
        <f>AI17-AI10</f>
        <v>-0.84575399999999856</v>
      </c>
      <c r="AK17">
        <f t="shared" si="17"/>
        <v>1.7972037783176069</v>
      </c>
      <c r="AL17" s="44" t="s">
        <v>112</v>
      </c>
      <c r="AM17" s="56">
        <v>31.061836</v>
      </c>
      <c r="AN17" s="56" t="s">
        <v>70</v>
      </c>
      <c r="AO17">
        <f t="shared" si="1"/>
        <v>31.061836</v>
      </c>
      <c r="AQ17">
        <f t="shared" si="18"/>
        <v>10.252457</v>
      </c>
      <c r="AR17">
        <f>AQ17-AQ10</f>
        <v>-0.14779430000000104</v>
      </c>
      <c r="AS17">
        <f t="shared" si="19"/>
        <v>1.1078743754593605</v>
      </c>
      <c r="AT17" s="44" t="s">
        <v>112</v>
      </c>
      <c r="AU17" s="56">
        <v>19.937881000000001</v>
      </c>
      <c r="AV17" s="56">
        <v>20.100446999999999</v>
      </c>
      <c r="AW17">
        <f t="shared" si="20"/>
        <v>20.019164</v>
      </c>
      <c r="AX17">
        <f t="shared" si="21"/>
        <v>0.11495152099037102</v>
      </c>
      <c r="AY17">
        <f t="shared" si="22"/>
        <v>-0.79021499999999989</v>
      </c>
      <c r="AZ17">
        <f>AY17-AY10</f>
        <v>-0.38859169999999921</v>
      </c>
      <c r="BA17">
        <f t="shared" si="23"/>
        <v>1.3091148754402828</v>
      </c>
    </row>
    <row r="18" spans="1:53" x14ac:dyDescent="0.6">
      <c r="A18" s="52" t="s">
        <v>113</v>
      </c>
      <c r="B18" s="56">
        <v>20.978842</v>
      </c>
      <c r="C18" s="56">
        <v>20.823404</v>
      </c>
      <c r="D18">
        <f t="shared" si="2"/>
        <v>0.10991126385407471</v>
      </c>
      <c r="E18">
        <f t="shared" si="3"/>
        <v>20.901122999999998</v>
      </c>
      <c r="F18" s="52" t="s">
        <v>113</v>
      </c>
      <c r="G18" s="56">
        <v>20.951908</v>
      </c>
      <c r="H18" s="56">
        <v>21.070540000000001</v>
      </c>
      <c r="I18">
        <f t="shared" si="4"/>
        <v>21.011223999999999</v>
      </c>
      <c r="J18">
        <f t="shared" si="5"/>
        <v>8.3885491665723649E-2</v>
      </c>
      <c r="K18">
        <f t="shared" si="6"/>
        <v>0.11010100000000023</v>
      </c>
      <c r="L18">
        <f>K18-K9</f>
        <v>-3.8830347999999995</v>
      </c>
      <c r="M18">
        <f t="shared" si="7"/>
        <v>14.754005771382914</v>
      </c>
      <c r="N18" s="52" t="s">
        <v>113</v>
      </c>
      <c r="O18" s="56">
        <v>17.687197000000001</v>
      </c>
      <c r="P18" s="56">
        <v>17.913557000000001</v>
      </c>
      <c r="Q18">
        <f t="shared" si="24"/>
        <v>17.800377000000001</v>
      </c>
      <c r="R18">
        <f t="shared" si="0"/>
        <v>0.16006069098938666</v>
      </c>
      <c r="S18">
        <f t="shared" si="8"/>
        <v>-3.1007459999999973</v>
      </c>
      <c r="T18">
        <f>S18-S10</f>
        <v>-0.39755899999999667</v>
      </c>
      <c r="U18" s="44">
        <f t="shared" si="9"/>
        <v>1.3172772276399516</v>
      </c>
      <c r="V18" s="52" t="s">
        <v>113</v>
      </c>
      <c r="W18" s="56">
        <v>21.810151999999999</v>
      </c>
      <c r="X18" s="56">
        <v>21.923995999999999</v>
      </c>
      <c r="Y18">
        <f t="shared" si="10"/>
        <v>21.867073999999999</v>
      </c>
      <c r="Z18">
        <f t="shared" si="11"/>
        <v>8.0499864397401519E-2</v>
      </c>
      <c r="AA18">
        <f t="shared" si="12"/>
        <v>0.96595100000000045</v>
      </c>
      <c r="AB18">
        <f>AA18-AA10</f>
        <v>2.3925566000000011</v>
      </c>
      <c r="AC18" s="44">
        <f t="shared" si="13"/>
        <v>0.19044461499524179</v>
      </c>
      <c r="AD18" s="52" t="s">
        <v>113</v>
      </c>
      <c r="AE18" s="56">
        <v>22.386158000000002</v>
      </c>
      <c r="AF18" s="56">
        <v>22.242612999999999</v>
      </c>
      <c r="AG18">
        <f t="shared" si="14"/>
        <v>22.3143855</v>
      </c>
      <c r="AH18">
        <f t="shared" si="15"/>
        <v>0.10150164290542518</v>
      </c>
      <c r="AI18">
        <f t="shared" si="16"/>
        <v>1.4132625000000019</v>
      </c>
      <c r="AJ18">
        <f>AI18-AI10</f>
        <v>-1.3001249999999969</v>
      </c>
      <c r="AK18">
        <f t="shared" si="17"/>
        <v>2.4625021770021349</v>
      </c>
      <c r="AL18" s="52" t="s">
        <v>113</v>
      </c>
      <c r="AM18" s="56">
        <v>31.051915999999999</v>
      </c>
      <c r="AN18" s="56" t="s">
        <v>70</v>
      </c>
      <c r="AO18">
        <f t="shared" si="1"/>
        <v>31.051915999999999</v>
      </c>
      <c r="AQ18">
        <f t="shared" si="18"/>
        <v>10.150793</v>
      </c>
      <c r="AR18">
        <f>AQ18-AQ10</f>
        <v>-0.24945830000000058</v>
      </c>
      <c r="AS18">
        <f t="shared" si="19"/>
        <v>1.1887606779173423</v>
      </c>
      <c r="AT18" s="52" t="s">
        <v>113</v>
      </c>
      <c r="AU18" s="56">
        <v>19.328700999999999</v>
      </c>
      <c r="AV18" s="56">
        <v>20.216007000000001</v>
      </c>
      <c r="AW18">
        <f t="shared" si="20"/>
        <v>19.772354</v>
      </c>
      <c r="AX18">
        <f t="shared" si="21"/>
        <v>0.62742008958751239</v>
      </c>
      <c r="AY18">
        <f t="shared" si="22"/>
        <v>-1.1287689999999984</v>
      </c>
      <c r="AZ18">
        <f>AY18-AY10</f>
        <v>-0.72714569999999767</v>
      </c>
      <c r="BA18">
        <f t="shared" si="23"/>
        <v>1.6553608011584677</v>
      </c>
    </row>
    <row r="19" spans="1:53" x14ac:dyDescent="0.6">
      <c r="A19" s="52" t="s">
        <v>157</v>
      </c>
      <c r="B19" s="56">
        <v>22.493372000000001</v>
      </c>
      <c r="C19" s="56">
        <v>25.676929999999999</v>
      </c>
      <c r="D19">
        <f t="shared" si="2"/>
        <v>2.2511154501006816</v>
      </c>
      <c r="E19">
        <f t="shared" si="3"/>
        <v>24.085151</v>
      </c>
      <c r="F19" s="52" t="s">
        <v>157</v>
      </c>
      <c r="G19" s="56">
        <v>31.120321000000001</v>
      </c>
      <c r="H19" s="56">
        <v>31.151769999999999</v>
      </c>
      <c r="I19">
        <f t="shared" si="4"/>
        <v>31.136045500000002</v>
      </c>
      <c r="J19">
        <f t="shared" si="5"/>
        <v>2.2237801161534676E-2</v>
      </c>
      <c r="K19">
        <f>I19-E19</f>
        <v>7.0508945000000018</v>
      </c>
      <c r="L19">
        <f>K19-K9</f>
        <v>3.0577587000000022</v>
      </c>
      <c r="M19">
        <f>2^-L19</f>
        <v>0.12009444288041241</v>
      </c>
      <c r="N19" s="52" t="s">
        <v>157</v>
      </c>
      <c r="O19" s="56">
        <v>26.859055999999999</v>
      </c>
      <c r="P19" s="56">
        <v>26.942233999999999</v>
      </c>
      <c r="Q19">
        <f t="shared" si="24"/>
        <v>26.900644999999997</v>
      </c>
      <c r="R19">
        <f t="shared" si="0"/>
        <v>5.8815727845534793E-2</v>
      </c>
      <c r="S19">
        <f t="shared" si="8"/>
        <v>2.8154939999999975</v>
      </c>
      <c r="T19">
        <f>S19-S10</f>
        <v>5.5186809999999982</v>
      </c>
      <c r="U19" s="44">
        <f t="shared" si="9"/>
        <v>2.1812803271324115E-2</v>
      </c>
      <c r="V19" s="52" t="s">
        <v>157</v>
      </c>
      <c r="W19" s="56">
        <v>24.853745</v>
      </c>
      <c r="X19" s="56">
        <v>24.622858000000001</v>
      </c>
      <c r="Y19">
        <f t="shared" si="10"/>
        <v>24.738301499999999</v>
      </c>
      <c r="Z19">
        <f t="shared" si="11"/>
        <v>0.16326176338781781</v>
      </c>
      <c r="AA19">
        <f t="shared" si="12"/>
        <v>0.65315049999999886</v>
      </c>
      <c r="AB19">
        <f>AA19-AA10</f>
        <v>2.0797560999999996</v>
      </c>
      <c r="AC19" s="44">
        <f t="shared" si="13"/>
        <v>0.23655439985616541</v>
      </c>
      <c r="AD19" s="52" t="s">
        <v>157</v>
      </c>
      <c r="AE19" s="56">
        <v>24.480978</v>
      </c>
      <c r="AF19" s="56">
        <v>24.455479</v>
      </c>
      <c r="AG19">
        <f t="shared" si="14"/>
        <v>24.468228500000002</v>
      </c>
      <c r="AH19">
        <f t="shared" si="15"/>
        <v>1.8030515813475732E-2</v>
      </c>
      <c r="AI19">
        <f t="shared" si="16"/>
        <v>0.3830775000000024</v>
      </c>
      <c r="AJ19">
        <f>AI19-AI10</f>
        <v>-2.3303099999999963</v>
      </c>
      <c r="AK19">
        <f t="shared" si="17"/>
        <v>5.0291340203149177</v>
      </c>
      <c r="AL19" s="52" t="s">
        <v>157</v>
      </c>
      <c r="AM19" s="56">
        <v>23.781527000000001</v>
      </c>
      <c r="AN19" s="56">
        <v>22.908059999999999</v>
      </c>
      <c r="AO19">
        <f t="shared" si="1"/>
        <v>23.344793500000002</v>
      </c>
      <c r="AP19">
        <f t="shared" ref="AP19:AP24" si="25">STDEVA(AM19:AN19)</f>
        <v>0.61763443884267122</v>
      </c>
      <c r="AQ19">
        <f>AO19-E19</f>
        <v>-0.74035749999999823</v>
      </c>
      <c r="AR19">
        <f>AQ19-AQ10</f>
        <v>-11.140608799999999</v>
      </c>
      <c r="AS19">
        <f>2^-AR19</f>
        <v>2257.6541793087308</v>
      </c>
      <c r="AT19" s="52" t="s">
        <v>157</v>
      </c>
      <c r="AU19" s="56">
        <v>23.292341</v>
      </c>
      <c r="AV19" s="56">
        <v>24.690878000000001</v>
      </c>
      <c r="AW19">
        <f t="shared" si="20"/>
        <v>23.991609500000003</v>
      </c>
      <c r="AX19">
        <f t="shared" si="21"/>
        <v>0.98891499644029135</v>
      </c>
      <c r="AY19">
        <f t="shared" si="22"/>
        <v>-9.3541499999997058E-2</v>
      </c>
      <c r="AZ19">
        <f>AY19-AY10</f>
        <v>0.30808180000000362</v>
      </c>
      <c r="BA19">
        <f t="shared" si="23"/>
        <v>0.80771497932475145</v>
      </c>
    </row>
    <row r="20" spans="1:53" x14ac:dyDescent="0.6">
      <c r="A20" s="43" t="s">
        <v>114</v>
      </c>
      <c r="B20" s="56">
        <v>23.952836999999999</v>
      </c>
      <c r="C20" s="56">
        <v>24.121386999999999</v>
      </c>
      <c r="D20">
        <f t="shared" si="2"/>
        <v>0.11918284796899241</v>
      </c>
      <c r="E20">
        <f t="shared" si="3"/>
        <v>24.037112</v>
      </c>
      <c r="F20" s="43" t="s">
        <v>114</v>
      </c>
      <c r="G20" s="56">
        <v>31.509927999999999</v>
      </c>
      <c r="H20" s="56">
        <v>31.878602999999998</v>
      </c>
      <c r="I20">
        <f t="shared" si="4"/>
        <v>31.6942655</v>
      </c>
      <c r="J20">
        <f t="shared" si="5"/>
        <v>0.26069259255395016</v>
      </c>
      <c r="K20">
        <f t="shared" si="6"/>
        <v>7.6571534999999997</v>
      </c>
      <c r="L20">
        <f>K20-K9</f>
        <v>3.6640177</v>
      </c>
      <c r="M20">
        <f t="shared" si="7"/>
        <v>7.8889784125573403E-2</v>
      </c>
      <c r="N20" s="43" t="s">
        <v>114</v>
      </c>
      <c r="O20" s="56">
        <v>19.435420000000001</v>
      </c>
      <c r="P20" s="56">
        <v>19.199138999999999</v>
      </c>
      <c r="Q20">
        <f t="shared" si="24"/>
        <v>19.317279499999998</v>
      </c>
      <c r="R20">
        <f t="shared" si="0"/>
        <v>0.16707589736553988</v>
      </c>
      <c r="S20">
        <f t="shared" si="8"/>
        <v>-4.7198325000000025</v>
      </c>
      <c r="T20">
        <f>S20-S10</f>
        <v>-2.0166455000000019</v>
      </c>
      <c r="U20" s="44">
        <f t="shared" si="9"/>
        <v>4.0464183932780866</v>
      </c>
      <c r="V20" s="43" t="s">
        <v>114</v>
      </c>
      <c r="W20" s="56">
        <v>21.491834999999998</v>
      </c>
      <c r="X20" s="56">
        <v>21.743525000000002</v>
      </c>
      <c r="Y20">
        <f t="shared" si="10"/>
        <v>21.61768</v>
      </c>
      <c r="Z20">
        <f t="shared" si="11"/>
        <v>0.17797170575684465</v>
      </c>
      <c r="AA20">
        <f t="shared" si="12"/>
        <v>-2.4194320000000005</v>
      </c>
      <c r="AB20">
        <f>AA20-AA10</f>
        <v>-0.99282639999999978</v>
      </c>
      <c r="AC20" s="44">
        <f t="shared" si="13"/>
        <v>1.9900799622125462</v>
      </c>
      <c r="AD20" s="43" t="s">
        <v>114</v>
      </c>
      <c r="AE20" s="56">
        <v>26.454615</v>
      </c>
      <c r="AF20" s="56">
        <v>26.605830000000001</v>
      </c>
      <c r="AG20">
        <f t="shared" si="14"/>
        <v>26.530222500000001</v>
      </c>
      <c r="AH20">
        <f t="shared" si="15"/>
        <v>0.10692515191712416</v>
      </c>
      <c r="AI20">
        <f t="shared" si="16"/>
        <v>2.4931105000000002</v>
      </c>
      <c r="AJ20">
        <f>AI20-AI10</f>
        <v>-0.2202769999999985</v>
      </c>
      <c r="AK20">
        <f t="shared" si="17"/>
        <v>1.164957238847627</v>
      </c>
      <c r="AL20" s="43" t="s">
        <v>114</v>
      </c>
      <c r="AM20" s="56">
        <v>35.176099999999998</v>
      </c>
      <c r="AN20" s="56">
        <v>34.761992999999997</v>
      </c>
      <c r="AO20">
        <f t="shared" si="1"/>
        <v>34.969046499999997</v>
      </c>
      <c r="AP20">
        <f t="shared" si="25"/>
        <v>0.29281786783681857</v>
      </c>
      <c r="AQ20">
        <f t="shared" si="18"/>
        <v>10.931934499999997</v>
      </c>
      <c r="AR20">
        <f>AQ20-AQ10</f>
        <v>0.53168319999999625</v>
      </c>
      <c r="AS20">
        <f t="shared" si="19"/>
        <v>0.69174719792289252</v>
      </c>
      <c r="AT20" s="43" t="s">
        <v>114</v>
      </c>
      <c r="AU20" s="56">
        <v>23.121217999999999</v>
      </c>
      <c r="AV20" s="56">
        <v>19.728812999999999</v>
      </c>
      <c r="AW20">
        <f t="shared" si="20"/>
        <v>21.425015500000001</v>
      </c>
      <c r="AX20">
        <f t="shared" si="21"/>
        <v>2.39879258003115</v>
      </c>
      <c r="AY20">
        <f t="shared" si="22"/>
        <v>-2.6120964999999998</v>
      </c>
      <c r="AZ20">
        <f>AY20-AY10</f>
        <v>-2.2104731999999991</v>
      </c>
      <c r="BA20">
        <f t="shared" si="23"/>
        <v>4.628270546680934</v>
      </c>
    </row>
    <row r="21" spans="1:53" x14ac:dyDescent="0.6">
      <c r="A21" s="43" t="s">
        <v>115</v>
      </c>
      <c r="B21" s="56">
        <v>20.407340000000001</v>
      </c>
      <c r="C21" s="56">
        <v>20.572389999999999</v>
      </c>
      <c r="D21">
        <f t="shared" si="2"/>
        <v>0.11670797423483772</v>
      </c>
      <c r="E21">
        <f t="shared" si="3"/>
        <v>20.489865000000002</v>
      </c>
      <c r="F21" s="43" t="s">
        <v>115</v>
      </c>
      <c r="G21" s="56">
        <v>24.409434999999998</v>
      </c>
      <c r="H21" s="56">
        <v>24.473320000000001</v>
      </c>
      <c r="I21">
        <f t="shared" si="4"/>
        <v>24.441377500000002</v>
      </c>
      <c r="J21">
        <f t="shared" si="5"/>
        <v>4.517351671610445E-2</v>
      </c>
      <c r="K21">
        <f t="shared" si="6"/>
        <v>3.9515124999999998</v>
      </c>
      <c r="L21">
        <f>K21-K9</f>
        <v>-4.1623299999999919E-2</v>
      </c>
      <c r="M21">
        <f>2^-L21</f>
        <v>1.0292712968157052</v>
      </c>
      <c r="N21" s="43" t="s">
        <v>115</v>
      </c>
      <c r="O21" s="56">
        <v>18.193802000000002</v>
      </c>
      <c r="P21" s="56">
        <v>18.211452000000001</v>
      </c>
      <c r="Q21">
        <f t="shared" si="24"/>
        <v>18.202627</v>
      </c>
      <c r="R21">
        <f t="shared" si="0"/>
        <v>1.2480434687942367E-2</v>
      </c>
      <c r="S21">
        <f t="shared" si="8"/>
        <v>-2.2872380000000021</v>
      </c>
      <c r="T21">
        <f>S21-S10</f>
        <v>0.41594899999999857</v>
      </c>
      <c r="U21" s="44">
        <f t="shared" si="9"/>
        <v>0.74952629654345349</v>
      </c>
      <c r="V21" s="43" t="s">
        <v>115</v>
      </c>
      <c r="W21" s="56">
        <v>19.476175000000001</v>
      </c>
      <c r="X21" s="56">
        <v>19.355625</v>
      </c>
      <c r="Y21">
        <f t="shared" si="10"/>
        <v>19.415900000000001</v>
      </c>
      <c r="Z21">
        <f t="shared" si="11"/>
        <v>8.5241722472039358E-2</v>
      </c>
      <c r="AA21">
        <f t="shared" si="12"/>
        <v>-1.0739650000000012</v>
      </c>
      <c r="AB21">
        <f>AA21-AA10</f>
        <v>0.35264059999999953</v>
      </c>
      <c r="AC21" s="44">
        <f t="shared" si="13"/>
        <v>0.78314936785449618</v>
      </c>
      <c r="AD21" s="43" t="s">
        <v>115</v>
      </c>
      <c r="AE21" s="56">
        <v>21.947569000000001</v>
      </c>
      <c r="AF21" s="56">
        <v>22.278358000000001</v>
      </c>
      <c r="AG21">
        <f t="shared" si="14"/>
        <v>22.112963499999999</v>
      </c>
      <c r="AH21">
        <f t="shared" si="15"/>
        <v>0.23390314504191642</v>
      </c>
      <c r="AI21">
        <f t="shared" si="16"/>
        <v>1.6230984999999976</v>
      </c>
      <c r="AJ21">
        <f>AI21-AI10</f>
        <v>-1.0902890000000012</v>
      </c>
      <c r="AK21">
        <f t="shared" si="17"/>
        <v>2.1291668359009517</v>
      </c>
      <c r="AL21" s="43" t="s">
        <v>115</v>
      </c>
      <c r="AM21" s="56">
        <v>31.425125000000001</v>
      </c>
      <c r="AN21" s="56">
        <v>31.215789999999998</v>
      </c>
      <c r="AO21">
        <f t="shared" si="1"/>
        <v>31.3204575</v>
      </c>
      <c r="AP21">
        <f t="shared" si="25"/>
        <v>0.148022198039688</v>
      </c>
      <c r="AQ21">
        <f t="shared" si="18"/>
        <v>10.830592499999998</v>
      </c>
      <c r="AR21">
        <f>AQ21-AQ10</f>
        <v>0.43034119999999731</v>
      </c>
      <c r="AS21">
        <f t="shared" si="19"/>
        <v>0.74208625980973053</v>
      </c>
      <c r="AT21" s="43" t="s">
        <v>115</v>
      </c>
      <c r="AU21" s="56">
        <v>20.205002</v>
      </c>
      <c r="AV21" s="56">
        <v>20.182736999999999</v>
      </c>
      <c r="AW21">
        <f t="shared" si="20"/>
        <v>20.193869499999998</v>
      </c>
      <c r="AX21">
        <f t="shared" si="21"/>
        <v>1.5743732483119093E-2</v>
      </c>
      <c r="AY21">
        <f t="shared" si="22"/>
        <v>-0.29599550000000363</v>
      </c>
      <c r="AZ21">
        <f>AY21-AY10</f>
        <v>0.10562779999999705</v>
      </c>
      <c r="BA21">
        <f t="shared" si="23"/>
        <v>0.92940041876218649</v>
      </c>
    </row>
    <row r="22" spans="1:53" x14ac:dyDescent="0.6">
      <c r="A22" s="43" t="s">
        <v>116</v>
      </c>
      <c r="B22" s="56">
        <v>20.109425000000002</v>
      </c>
      <c r="C22" s="56">
        <v>20.823419999999999</v>
      </c>
      <c r="D22">
        <f t="shared" si="2"/>
        <v>0.50487070623328689</v>
      </c>
      <c r="E22">
        <f t="shared" si="3"/>
        <v>20.4664225</v>
      </c>
      <c r="F22" s="43" t="s">
        <v>116</v>
      </c>
      <c r="G22" s="56">
        <v>24.783901</v>
      </c>
      <c r="H22" s="56">
        <v>24.938723</v>
      </c>
      <c r="I22">
        <f t="shared" si="4"/>
        <v>24.861311999999998</v>
      </c>
      <c r="J22">
        <f t="shared" si="5"/>
        <v>0.1094756860768632</v>
      </c>
      <c r="K22">
        <f t="shared" si="6"/>
        <v>4.3948894999999979</v>
      </c>
      <c r="L22">
        <f>K22-K9</f>
        <v>0.40175369999999822</v>
      </c>
      <c r="M22">
        <f t="shared" si="7"/>
        <v>0.75693761147142569</v>
      </c>
      <c r="N22" s="43" t="s">
        <v>116</v>
      </c>
      <c r="O22" s="56">
        <v>18.110520000000001</v>
      </c>
      <c r="P22" s="56">
        <v>17.987210999999999</v>
      </c>
      <c r="Q22">
        <f t="shared" si="24"/>
        <v>18.048865499999998</v>
      </c>
      <c r="R22">
        <f t="shared" si="0"/>
        <v>8.7192630081333794E-2</v>
      </c>
      <c r="S22">
        <f t="shared" si="8"/>
        <v>-2.4175570000000022</v>
      </c>
      <c r="T22">
        <f>S22-S10</f>
        <v>0.2856299999999985</v>
      </c>
      <c r="U22" s="44">
        <f t="shared" si="9"/>
        <v>0.82038328337222499</v>
      </c>
      <c r="V22" s="43" t="s">
        <v>116</v>
      </c>
      <c r="W22" s="56">
        <v>19.492011999999999</v>
      </c>
      <c r="X22" s="56">
        <v>19.525894000000001</v>
      </c>
      <c r="Y22">
        <f t="shared" si="10"/>
        <v>19.508952999999998</v>
      </c>
      <c r="Z22">
        <f t="shared" si="11"/>
        <v>2.3958191960163994E-2</v>
      </c>
      <c r="AA22">
        <f t="shared" si="12"/>
        <v>-0.95746950000000197</v>
      </c>
      <c r="AB22">
        <f>AA22-AA10</f>
        <v>0.46913609999999872</v>
      </c>
      <c r="AC22" s="44">
        <f t="shared" si="13"/>
        <v>0.72239704673765492</v>
      </c>
      <c r="AD22" s="43" t="s">
        <v>116</v>
      </c>
      <c r="AE22" s="56">
        <v>22.499392</v>
      </c>
      <c r="AF22" s="56">
        <v>22.534437</v>
      </c>
      <c r="AG22">
        <f t="shared" si="14"/>
        <v>22.516914499999999</v>
      </c>
      <c r="AH22">
        <f t="shared" si="15"/>
        <v>2.4780557146682713E-2</v>
      </c>
      <c r="AI22">
        <f t="shared" si="16"/>
        <v>2.0504919999999984</v>
      </c>
      <c r="AJ22">
        <f>AI22-AI10</f>
        <v>-0.6628955000000003</v>
      </c>
      <c r="AK22">
        <f t="shared" si="17"/>
        <v>1.5832570461375597</v>
      </c>
      <c r="AL22" s="43" t="s">
        <v>116</v>
      </c>
      <c r="AM22" s="56">
        <v>33.246963999999998</v>
      </c>
      <c r="AN22" s="56">
        <v>32.734226</v>
      </c>
      <c r="AO22">
        <f t="shared" si="1"/>
        <v>32.990594999999999</v>
      </c>
      <c r="AP22">
        <f t="shared" si="25"/>
        <v>0.36256051677202716</v>
      </c>
      <c r="AQ22">
        <f t="shared" si="18"/>
        <v>12.524172499999999</v>
      </c>
      <c r="AR22">
        <f>AQ22-AQ10</f>
        <v>2.1239211999999981</v>
      </c>
      <c r="AS22">
        <f t="shared" si="19"/>
        <v>0.22942250129214695</v>
      </c>
      <c r="AT22" s="43" t="s">
        <v>116</v>
      </c>
      <c r="AU22" s="56">
        <v>20.440415999999999</v>
      </c>
      <c r="AV22" s="56" t="s">
        <v>70</v>
      </c>
      <c r="AW22">
        <f t="shared" si="20"/>
        <v>20.440415999999999</v>
      </c>
      <c r="AX22">
        <f t="shared" si="21"/>
        <v>14.453556763874005</v>
      </c>
      <c r="AY22">
        <f t="shared" si="22"/>
        <v>-2.6006500000001154E-2</v>
      </c>
      <c r="AZ22">
        <f>AY22-AY10</f>
        <v>0.37561679999999953</v>
      </c>
      <c r="BA22">
        <f t="shared" si="23"/>
        <v>0.77077581001707784</v>
      </c>
    </row>
    <row r="23" spans="1:53" s="2" customFormat="1" x14ac:dyDescent="0.6">
      <c r="A23" s="61" t="s">
        <v>117</v>
      </c>
      <c r="B23" s="40"/>
      <c r="C23" s="40">
        <v>22.586791999999999</v>
      </c>
      <c r="E23" s="2">
        <f t="shared" si="3"/>
        <v>22.586791999999999</v>
      </c>
      <c r="F23" s="61" t="s">
        <v>117</v>
      </c>
      <c r="G23" s="40">
        <v>21.613363</v>
      </c>
      <c r="H23" s="40">
        <v>21.580812000000002</v>
      </c>
      <c r="I23" s="2">
        <f t="shared" si="4"/>
        <v>21.597087500000001</v>
      </c>
      <c r="J23" s="2">
        <f t="shared" si="5"/>
        <v>2.3017032834401891E-2</v>
      </c>
      <c r="K23" s="2">
        <f t="shared" si="6"/>
        <v>-0.98970449999999843</v>
      </c>
      <c r="L23" s="2">
        <f>K23-K9</f>
        <v>-4.9828402999999977</v>
      </c>
      <c r="M23" s="2">
        <f>2^-L23</f>
        <v>31.621640277684818</v>
      </c>
      <c r="N23" s="61" t="s">
        <v>117</v>
      </c>
      <c r="O23" s="40" t="s">
        <v>70</v>
      </c>
      <c r="P23" s="40">
        <v>19.253416000000001</v>
      </c>
      <c r="Q23" s="2">
        <f t="shared" si="24"/>
        <v>19.253416000000001</v>
      </c>
      <c r="R23" s="2">
        <f t="shared" si="0"/>
        <v>13.614221014605574</v>
      </c>
      <c r="S23" s="2">
        <f t="shared" si="8"/>
        <v>-3.3333759999999977</v>
      </c>
      <c r="T23" s="2">
        <f>S23-S10</f>
        <v>-0.630188999999997</v>
      </c>
      <c r="U23" s="2">
        <f t="shared" si="9"/>
        <v>1.547767745291794</v>
      </c>
      <c r="V23" s="61" t="s">
        <v>117</v>
      </c>
      <c r="W23" s="40">
        <v>21.780194999999999</v>
      </c>
      <c r="X23" s="40">
        <v>20.86469</v>
      </c>
      <c r="Y23" s="2">
        <f t="shared" si="10"/>
        <v>21.322442500000001</v>
      </c>
      <c r="Z23" s="2">
        <f t="shared" si="11"/>
        <v>0.64735979371018981</v>
      </c>
      <c r="AA23" s="2">
        <f t="shared" si="12"/>
        <v>-1.264349499999998</v>
      </c>
      <c r="AB23" s="2">
        <f>AA23-AA10</f>
        <v>0.16225610000000268</v>
      </c>
      <c r="AC23" s="2">
        <f t="shared" si="13"/>
        <v>0.89362651617145328</v>
      </c>
      <c r="AD23" s="61" t="s">
        <v>117</v>
      </c>
      <c r="AE23" s="40">
        <v>24.857282999999999</v>
      </c>
      <c r="AF23" s="40">
        <v>32.087822000000003</v>
      </c>
      <c r="AG23" s="2">
        <f t="shared" si="14"/>
        <v>28.472552499999999</v>
      </c>
      <c r="AH23" s="2">
        <f t="shared" si="15"/>
        <v>5.112763158533844</v>
      </c>
      <c r="AI23" s="2">
        <f t="shared" si="16"/>
        <v>5.8857605</v>
      </c>
      <c r="AJ23" s="2">
        <f>AI23-AI10</f>
        <v>3.1723730000000012</v>
      </c>
      <c r="AK23" s="2">
        <f t="shared" si="17"/>
        <v>0.11092273505471885</v>
      </c>
      <c r="AL23" s="61" t="s">
        <v>117</v>
      </c>
      <c r="AM23" s="40">
        <v>31.059977</v>
      </c>
      <c r="AN23" s="40">
        <v>31.406065000000002</v>
      </c>
      <c r="AO23" s="2">
        <f t="shared" si="1"/>
        <v>31.233021000000001</v>
      </c>
      <c r="AP23" s="2">
        <f t="shared" si="25"/>
        <v>0.24472117168729107</v>
      </c>
      <c r="AQ23" s="2">
        <f t="shared" si="18"/>
        <v>8.6462290000000017</v>
      </c>
      <c r="AR23" s="2">
        <f>AQ23-AQ10</f>
        <v>-1.754022299999999</v>
      </c>
      <c r="AS23" s="2">
        <f t="shared" si="19"/>
        <v>3.3729765773107703</v>
      </c>
      <c r="AT23" s="61" t="s">
        <v>117</v>
      </c>
      <c r="AU23" s="40">
        <v>22.964759999999998</v>
      </c>
      <c r="AV23" s="40">
        <v>20.613264000000001</v>
      </c>
      <c r="AW23" s="2">
        <f t="shared" si="20"/>
        <v>21.789012</v>
      </c>
      <c r="AX23" s="2">
        <f t="shared" si="21"/>
        <v>1.66275876753304</v>
      </c>
      <c r="AY23" s="2">
        <f t="shared" si="22"/>
        <v>-0.79777999999999949</v>
      </c>
      <c r="AZ23" s="2">
        <f>AY23-AY10</f>
        <v>-0.39615669999999881</v>
      </c>
      <c r="BA23" s="2">
        <f t="shared" si="23"/>
        <v>1.3159974558609957</v>
      </c>
    </row>
    <row r="24" spans="1:53" x14ac:dyDescent="0.6">
      <c r="A24" s="55" t="s">
        <v>118</v>
      </c>
      <c r="B24" s="56">
        <v>21.648910000000001</v>
      </c>
      <c r="C24" s="56">
        <v>21.625516999999999</v>
      </c>
      <c r="D24">
        <f t="shared" si="2"/>
        <v>1.6541348932298475E-2</v>
      </c>
      <c r="E24">
        <f t="shared" si="3"/>
        <v>21.637213500000001</v>
      </c>
      <c r="F24" s="55" t="s">
        <v>118</v>
      </c>
      <c r="G24" s="56">
        <v>26.592813</v>
      </c>
      <c r="H24" s="56">
        <v>26.585270000000001</v>
      </c>
      <c r="I24">
        <f t="shared" si="4"/>
        <v>26.5890415</v>
      </c>
      <c r="J24">
        <f t="shared" si="5"/>
        <v>5.3337064504889262E-3</v>
      </c>
      <c r="K24">
        <f t="shared" si="6"/>
        <v>4.951827999999999</v>
      </c>
      <c r="L24">
        <f>K24-K9</f>
        <v>0.95869219999999933</v>
      </c>
      <c r="M24">
        <f t="shared" si="7"/>
        <v>0.51452311610556201</v>
      </c>
      <c r="N24" s="55" t="s">
        <v>118</v>
      </c>
      <c r="O24" s="56">
        <v>18.854773999999999</v>
      </c>
      <c r="P24" s="56">
        <v>18.870498999999999</v>
      </c>
      <c r="Q24">
        <f t="shared" si="24"/>
        <v>18.862636500000001</v>
      </c>
      <c r="R24">
        <f t="shared" si="0"/>
        <v>1.1119254134158294E-2</v>
      </c>
      <c r="S24">
        <f t="shared" si="8"/>
        <v>-2.7745770000000007</v>
      </c>
      <c r="T24">
        <f>S24-S10</f>
        <v>-7.1390000000000065E-2</v>
      </c>
      <c r="U24" s="44">
        <f t="shared" si="9"/>
        <v>1.0507285463386953</v>
      </c>
      <c r="V24" s="55" t="s">
        <v>118</v>
      </c>
      <c r="W24" s="56">
        <v>20.274719999999999</v>
      </c>
      <c r="X24" s="56">
        <v>20.164083000000002</v>
      </c>
      <c r="Y24">
        <f t="shared" si="10"/>
        <v>20.2194015</v>
      </c>
      <c r="Z24">
        <f t="shared" si="11"/>
        <v>7.8232172950133932E-2</v>
      </c>
      <c r="AA24">
        <f t="shared" si="12"/>
        <v>-1.4178120000000014</v>
      </c>
      <c r="AB24">
        <f>AA24-AA10</f>
        <v>8.7935999999992909E-3</v>
      </c>
      <c r="AC24" s="44">
        <f t="shared" si="13"/>
        <v>0.99392327935986546</v>
      </c>
      <c r="AD24" s="55" t="s">
        <v>118</v>
      </c>
      <c r="AE24" s="56">
        <v>23.460840000000001</v>
      </c>
      <c r="AF24" s="56">
        <v>22.842538999999999</v>
      </c>
      <c r="AG24">
        <f t="shared" si="14"/>
        <v>23.1516895</v>
      </c>
      <c r="AH24">
        <f t="shared" si="15"/>
        <v>0.43720482991442522</v>
      </c>
      <c r="AI24">
        <f t="shared" si="16"/>
        <v>1.5144759999999984</v>
      </c>
      <c r="AJ24">
        <f>AI24-AI10</f>
        <v>-1.1989115000000004</v>
      </c>
      <c r="AK24">
        <f t="shared" si="17"/>
        <v>2.2956639992675605</v>
      </c>
      <c r="AL24" s="55" t="s">
        <v>118</v>
      </c>
      <c r="AM24" s="56">
        <v>31.093561000000001</v>
      </c>
      <c r="AN24" s="56">
        <v>30.317522</v>
      </c>
      <c r="AO24">
        <f t="shared" si="1"/>
        <v>30.705541500000002</v>
      </c>
      <c r="AP24">
        <f t="shared" si="25"/>
        <v>0.54874243936522771</v>
      </c>
      <c r="AQ24">
        <f t="shared" si="18"/>
        <v>9.0683280000000011</v>
      </c>
      <c r="AR24">
        <f>AQ24-AQ10</f>
        <v>-1.3319232999999997</v>
      </c>
      <c r="AS24">
        <f t="shared" si="19"/>
        <v>2.5173805084560432</v>
      </c>
      <c r="AT24" s="55" t="s">
        <v>118</v>
      </c>
      <c r="AU24" s="56">
        <v>21.289389</v>
      </c>
      <c r="AV24" s="56">
        <v>25.432562000000001</v>
      </c>
      <c r="AW24">
        <f t="shared" si="20"/>
        <v>23.360975500000002</v>
      </c>
      <c r="AX24">
        <f t="shared" si="21"/>
        <v>2.9296657239290123</v>
      </c>
      <c r="AY24">
        <f t="shared" si="22"/>
        <v>1.7237620000000007</v>
      </c>
      <c r="AZ24">
        <f>AY24-AY10</f>
        <v>2.1253853000000014</v>
      </c>
      <c r="BA24">
        <f t="shared" si="23"/>
        <v>0.22918979299849698</v>
      </c>
    </row>
    <row r="26" spans="1:53" x14ac:dyDescent="0.6">
      <c r="G26" s="39"/>
      <c r="W26" s="56"/>
    </row>
    <row r="27" spans="1:53" x14ac:dyDescent="0.6">
      <c r="W27" s="56"/>
    </row>
    <row r="28" spans="1:53" x14ac:dyDescent="0.6">
      <c r="G28" s="44" t="s">
        <v>121</v>
      </c>
      <c r="J28" s="44" t="s">
        <v>214</v>
      </c>
      <c r="M28" s="44" t="s">
        <v>212</v>
      </c>
      <c r="Q28" s="44" t="s">
        <v>144</v>
      </c>
      <c r="U28" s="44" t="s">
        <v>209</v>
      </c>
      <c r="W28" s="56"/>
      <c r="X28" s="44" t="s">
        <v>143</v>
      </c>
    </row>
    <row r="29" spans="1:53" x14ac:dyDescent="0.6">
      <c r="F29" s="44" t="s">
        <v>157</v>
      </c>
      <c r="G29" s="44" t="s">
        <v>213</v>
      </c>
      <c r="H29" s="44" t="s">
        <v>151</v>
      </c>
      <c r="I29" s="44" t="s">
        <v>157</v>
      </c>
      <c r="J29" s="44" t="s">
        <v>213</v>
      </c>
      <c r="K29" s="44" t="s">
        <v>151</v>
      </c>
      <c r="L29" s="44" t="s">
        <v>157</v>
      </c>
      <c r="M29" s="44" t="s">
        <v>213</v>
      </c>
      <c r="N29" s="44" t="s">
        <v>151</v>
      </c>
      <c r="P29" s="44" t="s">
        <v>157</v>
      </c>
      <c r="Q29" s="44" t="s">
        <v>213</v>
      </c>
      <c r="R29" s="44" t="s">
        <v>151</v>
      </c>
      <c r="T29" s="44" t="s">
        <v>157</v>
      </c>
      <c r="U29" s="44" t="s">
        <v>213</v>
      </c>
      <c r="V29" s="44" t="s">
        <v>151</v>
      </c>
      <c r="W29" s="56" t="s">
        <v>157</v>
      </c>
      <c r="X29" s="44" t="s">
        <v>213</v>
      </c>
      <c r="Y29" s="44" t="s">
        <v>151</v>
      </c>
    </row>
    <row r="30" spans="1:53" x14ac:dyDescent="0.6">
      <c r="E30" s="44" t="s">
        <v>229</v>
      </c>
      <c r="F30">
        <f>M19</f>
        <v>0.12009444288041241</v>
      </c>
      <c r="G30">
        <f>AVERAGE(M14:M18)</f>
        <v>14.206502763859827</v>
      </c>
      <c r="H30">
        <f>AVERAGE(M20:M24)</f>
        <v>6.8002524172406167</v>
      </c>
      <c r="I30">
        <f>U19</f>
        <v>2.1812803271324115E-2</v>
      </c>
      <c r="J30">
        <f>AVERAGE(U14:U18)</f>
        <v>1.5042668285178398</v>
      </c>
      <c r="K30">
        <f>AVERAGE(T20:T24)</f>
        <v>-0.40332910000000038</v>
      </c>
      <c r="L30">
        <f>AC19</f>
        <v>0.23655439985616541</v>
      </c>
      <c r="M30">
        <f>AVERAGE(AC14:AC18)</f>
        <v>0.27692344470393887</v>
      </c>
      <c r="N30">
        <f>AVERAGE(AC20:AC24)</f>
        <v>1.0766352344672032</v>
      </c>
      <c r="P30">
        <f>AK19</f>
        <v>5.0291340203149177</v>
      </c>
      <c r="Q30">
        <f>AVERAGE(AK14:AK18)</f>
        <v>2.5263501705929032</v>
      </c>
      <c r="R30">
        <f>AVERAGE(AK20:AK24)</f>
        <v>1.4567935710416835</v>
      </c>
      <c r="T30">
        <f>AS19</f>
        <v>2257.6541793087308</v>
      </c>
      <c r="U30">
        <f>AVERAGE(AS14:AS18)</f>
        <v>1.4393467910729054</v>
      </c>
      <c r="V30">
        <f>AVERAGE(AS20:AS24)</f>
        <v>1.5107226089583168</v>
      </c>
      <c r="W30">
        <f>BA19</f>
        <v>0.80771497932475145</v>
      </c>
      <c r="X30">
        <f>AVERAGE(BA14:BA18)</f>
        <v>1.9484807880587838</v>
      </c>
      <c r="Y30">
        <f>AVERAGE(BA20:BA24)</f>
        <v>1.5747268048639382</v>
      </c>
    </row>
    <row r="31" spans="1:53" x14ac:dyDescent="0.6">
      <c r="E31" s="44" t="s">
        <v>97</v>
      </c>
      <c r="G31">
        <f>STDEVA(M14,M15,M18)</f>
        <v>1.0014832664819693</v>
      </c>
      <c r="H31">
        <f>STDEVA(M20:M24)</f>
        <v>13.879970107546336</v>
      </c>
      <c r="J31">
        <f>STDEVA(U14:U18)</f>
        <v>0.5006563104858488</v>
      </c>
      <c r="K31">
        <f>STDEVA(U20,U24)</f>
        <v>2.1182726051025331</v>
      </c>
      <c r="M31">
        <f>STDEVA(AC14:AC18)</f>
        <v>0.22368514123666311</v>
      </c>
      <c r="N31">
        <v>0</v>
      </c>
      <c r="Q31">
        <f>STDEVA(AK14:AK18)</f>
        <v>1.298288971536794</v>
      </c>
      <c r="R31">
        <f>STDEVA(AK20:AK24)</f>
        <v>0.87583091477913655</v>
      </c>
      <c r="U31">
        <f>STDEVA(AS14:AS18)</f>
        <v>0.38972372905444197</v>
      </c>
      <c r="V31">
        <f>STDEVA(AS20:AS24)</f>
        <v>1.3587312552786222</v>
      </c>
      <c r="X31">
        <f>STDEVA(BA14:BA18)</f>
        <v>1.0226831126319298</v>
      </c>
      <c r="Y31">
        <f>STDEVA(BA20:BA24)</f>
        <v>1.7510228051227241</v>
      </c>
    </row>
  </sheetData>
  <mergeCells count="2">
    <mergeCell ref="A12:E12"/>
    <mergeCell ref="F12:M1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9861-6E41-482A-A3BC-F18F8BDBDF7C}">
  <dimension ref="A8:BB63"/>
  <sheetViews>
    <sheetView topLeftCell="A42" zoomScale="85" zoomScaleNormal="85" workbookViewId="0">
      <selection activeCell="C37" sqref="C37"/>
    </sheetView>
  </sheetViews>
  <sheetFormatPr defaultColWidth="8.86328125" defaultRowHeight="13" x14ac:dyDescent="0.6"/>
  <cols>
    <col min="1" max="1" width="8.86328125" customWidth="1"/>
    <col min="2" max="2" width="14.86328125" customWidth="1"/>
    <col min="3" max="3" width="15" customWidth="1"/>
    <col min="4" max="4" width="13" customWidth="1"/>
    <col min="5" max="5" width="14.7265625" customWidth="1"/>
    <col min="6" max="6" width="8.86328125" customWidth="1"/>
    <col min="7" max="7" width="13.40625" customWidth="1"/>
  </cols>
  <sheetData>
    <row r="8" spans="1:54" x14ac:dyDescent="0.6"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</row>
    <row r="9" spans="1:54" x14ac:dyDescent="0.6">
      <c r="K9">
        <f>AVERAGE(K14:K16)</f>
        <v>3.3207333333333366E-2</v>
      </c>
      <c r="S9">
        <f>AVERAGE(S17:S19)</f>
        <v>-5.0954464999999987</v>
      </c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</row>
    <row r="10" spans="1:54" x14ac:dyDescent="0.6"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</row>
    <row r="11" spans="1:54" x14ac:dyDescent="0.6">
      <c r="C11" t="s">
        <v>103</v>
      </c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</row>
    <row r="12" spans="1:54" ht="13.75" thickBot="1" x14ac:dyDescent="0.75">
      <c r="A12" s="71" t="s">
        <v>47</v>
      </c>
      <c r="B12" s="71"/>
      <c r="C12" s="71"/>
      <c r="D12" s="71"/>
      <c r="E12" s="71"/>
      <c r="F12" s="72" t="s">
        <v>121</v>
      </c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0"/>
      <c r="W12" s="71"/>
      <c r="X12" s="71"/>
      <c r="Y12" s="71"/>
      <c r="Z12" s="71"/>
      <c r="AA12" s="71"/>
      <c r="AB12" s="71"/>
      <c r="AC12" s="71"/>
      <c r="AD12" s="73"/>
      <c r="AE12" s="74"/>
      <c r="AF12" s="74"/>
      <c r="AG12" s="74"/>
      <c r="AH12" s="74"/>
      <c r="AI12" s="74"/>
      <c r="AJ12" s="74"/>
      <c r="AK12" s="74"/>
      <c r="AL12" s="73"/>
      <c r="AM12" s="74"/>
      <c r="AN12" s="74"/>
      <c r="AO12" s="74"/>
      <c r="AP12" s="74"/>
      <c r="AQ12" s="74"/>
      <c r="AR12" s="74"/>
      <c r="AS12" s="74"/>
      <c r="AT12" s="73"/>
      <c r="AU12" s="74"/>
      <c r="AV12" s="74"/>
      <c r="AW12" s="74"/>
      <c r="AX12" s="74"/>
      <c r="AY12" s="74"/>
      <c r="AZ12" s="74"/>
      <c r="BA12" s="74"/>
      <c r="BB12" s="39"/>
    </row>
    <row r="13" spans="1:54" x14ac:dyDescent="0.6">
      <c r="A13" s="4"/>
      <c r="B13" s="5">
        <v>1</v>
      </c>
      <c r="C13" s="5">
        <v>2</v>
      </c>
      <c r="D13" s="5" t="s">
        <v>28</v>
      </c>
      <c r="E13" s="6" t="s">
        <v>29</v>
      </c>
      <c r="F13" s="10"/>
      <c r="G13" s="5">
        <v>1</v>
      </c>
      <c r="H13" s="5">
        <v>2</v>
      </c>
      <c r="I13" s="5" t="s">
        <v>29</v>
      </c>
      <c r="J13" s="5" t="s">
        <v>28</v>
      </c>
      <c r="K13" s="11" t="s">
        <v>30</v>
      </c>
      <c r="L13" s="11" t="s">
        <v>31</v>
      </c>
      <c r="M13" s="12" t="str">
        <f>F12</f>
        <v>hELN</v>
      </c>
      <c r="N13" s="10"/>
      <c r="O13" s="5">
        <v>1</v>
      </c>
      <c r="P13" s="5">
        <v>2</v>
      </c>
      <c r="Q13" s="5" t="s">
        <v>29</v>
      </c>
      <c r="R13" s="5" t="s">
        <v>28</v>
      </c>
      <c r="S13" s="11" t="s">
        <v>30</v>
      </c>
      <c r="T13" s="11" t="s">
        <v>31</v>
      </c>
      <c r="U13" s="49" t="s">
        <v>146</v>
      </c>
      <c r="V13" s="10"/>
      <c r="W13" s="5"/>
      <c r="X13" s="5"/>
      <c r="Y13" s="46"/>
      <c r="Z13" s="46"/>
      <c r="AA13" s="47"/>
      <c r="AB13" s="47"/>
      <c r="AC13" s="48"/>
      <c r="AD13" s="45"/>
      <c r="AE13" s="46"/>
      <c r="AF13" s="46"/>
      <c r="AG13" s="46"/>
      <c r="AH13" s="46"/>
      <c r="AI13" s="47"/>
      <c r="AJ13" s="47"/>
      <c r="AK13" s="48"/>
      <c r="AL13" s="45"/>
      <c r="AM13" s="46"/>
      <c r="AN13" s="46"/>
      <c r="AO13" s="46"/>
      <c r="AP13" s="46"/>
      <c r="AQ13" s="47"/>
      <c r="AR13" s="47"/>
      <c r="AS13" s="48"/>
      <c r="AT13" s="45"/>
      <c r="AU13" s="46"/>
      <c r="AV13" s="46"/>
      <c r="AW13" s="46"/>
      <c r="AX13" s="46"/>
      <c r="AY13" s="47"/>
      <c r="AZ13" s="47"/>
      <c r="BA13" s="48"/>
      <c r="BB13" s="39"/>
    </row>
    <row r="14" spans="1:54" x14ac:dyDescent="0.6">
      <c r="A14" t="s">
        <v>109</v>
      </c>
      <c r="B14">
        <v>19.288143000000002</v>
      </c>
      <c r="C14">
        <v>18.998267999999999</v>
      </c>
      <c r="D14" s="7">
        <f t="shared" ref="D14:D19" si="0">STDEVA(B14:C14)</f>
        <v>0.20497257819645195</v>
      </c>
      <c r="E14" s="8">
        <f t="shared" ref="E14:E22" si="1">AVERAGE(B14:C14)</f>
        <v>19.143205500000001</v>
      </c>
      <c r="F14" t="s">
        <v>109</v>
      </c>
      <c r="G14">
        <v>19.154558000000002</v>
      </c>
      <c r="H14">
        <v>19.770437000000001</v>
      </c>
      <c r="I14" s="7">
        <f t="shared" ref="I14:I19" si="2">AVERAGE(G14:H14)</f>
        <v>19.462497500000001</v>
      </c>
      <c r="J14" s="7">
        <f t="shared" ref="J14:J19" si="3">STDEVA(G14:H14)</f>
        <v>0.43549221729038945</v>
      </c>
      <c r="K14" s="7">
        <f t="shared" ref="K14:K19" si="4">I14-E14</f>
        <v>0.3192920000000008</v>
      </c>
      <c r="L14" s="7">
        <f>K14-K9</f>
        <v>0.28608466666666743</v>
      </c>
      <c r="M14" s="13">
        <f t="shared" ref="M14:M19" si="5">2^-L14</f>
        <v>0.82012477956327534</v>
      </c>
      <c r="N14" t="s">
        <v>109</v>
      </c>
      <c r="O14">
        <v>19.668633</v>
      </c>
      <c r="P14">
        <v>19.731570999999999</v>
      </c>
      <c r="Q14" s="7">
        <f t="shared" ref="Q14:Q19" si="6">AVERAGE(O14:P14)</f>
        <v>19.700102000000001</v>
      </c>
      <c r="R14" s="7">
        <f t="shared" ref="R14:R19" si="7">STDEVA(O14:P14)</f>
        <v>4.4503886594318254E-2</v>
      </c>
      <c r="S14" s="7">
        <f t="shared" ref="S14:S19" si="8">Q14-E14</f>
        <v>0.55689650000000057</v>
      </c>
      <c r="T14" s="7">
        <f>S14-S9</f>
        <v>5.6523429999999992</v>
      </c>
      <c r="U14" s="13">
        <f t="shared" ref="U14:U19" si="9">2^-T14</f>
        <v>1.98826932016813E-2</v>
      </c>
      <c r="Y14" s="43"/>
      <c r="Z14" s="43"/>
      <c r="AA14" s="43"/>
      <c r="AB14" s="43"/>
      <c r="AC14" s="43"/>
      <c r="AD14" s="39"/>
      <c r="AE14" s="39"/>
      <c r="AF14" s="39"/>
      <c r="AG14" s="43"/>
      <c r="AH14" s="43"/>
      <c r="AI14" s="43"/>
      <c r="AJ14" s="43"/>
      <c r="AK14" s="43"/>
      <c r="AL14" s="39"/>
      <c r="AM14" s="39"/>
      <c r="AN14" s="39"/>
      <c r="AO14" s="43"/>
      <c r="AP14" s="43"/>
      <c r="AQ14" s="43"/>
      <c r="AR14" s="43"/>
      <c r="AS14" s="43"/>
      <c r="AT14" s="39"/>
      <c r="AU14" s="39"/>
      <c r="AV14" s="39"/>
      <c r="AW14" s="43"/>
      <c r="AX14" s="43"/>
      <c r="AY14" s="43"/>
      <c r="AZ14" s="43"/>
      <c r="BA14" s="43"/>
      <c r="BB14" s="39"/>
    </row>
    <row r="15" spans="1:54" x14ac:dyDescent="0.6">
      <c r="A15" t="s">
        <v>110</v>
      </c>
      <c r="B15">
        <v>19.535647999999998</v>
      </c>
      <c r="C15">
        <v>19.198187000000001</v>
      </c>
      <c r="D15" s="7">
        <f t="shared" si="0"/>
        <v>0.23862096148599179</v>
      </c>
      <c r="E15" s="8">
        <f t="shared" si="1"/>
        <v>19.3669175</v>
      </c>
      <c r="F15" t="s">
        <v>110</v>
      </c>
      <c r="G15">
        <v>19.451333999999999</v>
      </c>
      <c r="H15">
        <v>19.376194000000002</v>
      </c>
      <c r="I15" s="7">
        <f t="shared" si="2"/>
        <v>19.413764</v>
      </c>
      <c r="J15" s="7">
        <f t="shared" si="3"/>
        <v>5.3132003538355441E-2</v>
      </c>
      <c r="K15" s="7">
        <f t="shared" si="4"/>
        <v>4.6846500000000901E-2</v>
      </c>
      <c r="L15" s="7">
        <f>K15-K9</f>
        <v>1.3639166666667535E-2</v>
      </c>
      <c r="M15" s="13">
        <f t="shared" si="5"/>
        <v>0.99059059816869532</v>
      </c>
      <c r="N15" t="s">
        <v>110</v>
      </c>
      <c r="O15">
        <v>19.611806999999999</v>
      </c>
      <c r="P15">
        <v>19.719850000000001</v>
      </c>
      <c r="Q15" s="7">
        <f t="shared" si="6"/>
        <v>19.6658285</v>
      </c>
      <c r="R15" s="7">
        <f t="shared" si="7"/>
        <v>7.6397937959739648E-2</v>
      </c>
      <c r="S15" s="7">
        <f t="shared" si="8"/>
        <v>0.29891100000000037</v>
      </c>
      <c r="T15" s="7">
        <f>S15-S9</f>
        <v>5.394357499999999</v>
      </c>
      <c r="U15" s="13">
        <f t="shared" si="9"/>
        <v>2.377587917993321E-2</v>
      </c>
      <c r="Y15" s="43"/>
      <c r="Z15" s="43"/>
      <c r="AA15" s="43"/>
      <c r="AB15" s="43"/>
      <c r="AC15" s="43"/>
      <c r="AD15" s="39"/>
      <c r="AE15" s="39"/>
      <c r="AF15" s="39"/>
      <c r="AG15" s="43"/>
      <c r="AH15" s="43"/>
      <c r="AI15" s="43"/>
      <c r="AJ15" s="43"/>
      <c r="AK15" s="43"/>
      <c r="AL15" s="39"/>
      <c r="AM15" s="39"/>
      <c r="AN15" s="39"/>
      <c r="AO15" s="43"/>
      <c r="AP15" s="43"/>
      <c r="AQ15" s="43"/>
      <c r="AR15" s="43"/>
      <c r="AS15" s="43"/>
      <c r="AT15" s="39"/>
      <c r="AU15" s="39"/>
      <c r="AV15" s="39"/>
      <c r="AW15" s="43"/>
      <c r="AX15" s="43"/>
      <c r="AY15" s="43"/>
      <c r="AZ15" s="43"/>
      <c r="BA15" s="43"/>
      <c r="BB15" s="39"/>
    </row>
    <row r="16" spans="1:54" x14ac:dyDescent="0.6">
      <c r="A16" t="s">
        <v>111</v>
      </c>
      <c r="B16">
        <v>19.897167</v>
      </c>
      <c r="C16">
        <v>19.525010999999999</v>
      </c>
      <c r="D16" s="7">
        <f t="shared" si="0"/>
        <v>0.26315403125926107</v>
      </c>
      <c r="E16" s="8">
        <f t="shared" si="1"/>
        <v>19.711089000000001</v>
      </c>
      <c r="F16" t="s">
        <v>111</v>
      </c>
      <c r="G16">
        <v>19.777111000000001</v>
      </c>
      <c r="H16">
        <v>19.112034000000001</v>
      </c>
      <c r="I16" s="7">
        <f t="shared" si="2"/>
        <v>19.4445725</v>
      </c>
      <c r="J16" s="7">
        <f t="shared" si="3"/>
        <v>0.47028045671120555</v>
      </c>
      <c r="K16" s="7">
        <f t="shared" si="4"/>
        <v>-0.2665165000000016</v>
      </c>
      <c r="L16" s="7">
        <f>K16-K9</f>
        <v>-0.29972383333333497</v>
      </c>
      <c r="M16" s="13">
        <f t="shared" si="5"/>
        <v>1.2309087651316402</v>
      </c>
      <c r="N16" t="s">
        <v>111</v>
      </c>
      <c r="O16">
        <v>20.224958000000001</v>
      </c>
      <c r="P16">
        <v>20.191314999999999</v>
      </c>
      <c r="Q16" s="7">
        <f t="shared" si="6"/>
        <v>20.208136500000002</v>
      </c>
      <c r="R16" s="7">
        <f t="shared" si="7"/>
        <v>2.3789193439460021E-2</v>
      </c>
      <c r="S16" s="7">
        <f t="shared" si="8"/>
        <v>0.49704750000000075</v>
      </c>
      <c r="T16" s="7">
        <f>S16-S9</f>
        <v>5.5924939999999994</v>
      </c>
      <c r="U16" s="13">
        <f t="shared" si="9"/>
        <v>2.0724857610669223E-2</v>
      </c>
      <c r="Y16" s="43"/>
      <c r="Z16" s="43"/>
      <c r="AA16" s="43"/>
      <c r="AB16" s="43"/>
      <c r="AC16" s="43"/>
      <c r="AD16" s="39"/>
      <c r="AE16" s="39"/>
      <c r="AF16" s="39"/>
      <c r="AG16" s="43"/>
      <c r="AH16" s="43"/>
      <c r="AI16" s="43"/>
      <c r="AJ16" s="43"/>
      <c r="AK16" s="43"/>
      <c r="AL16" s="39"/>
      <c r="AM16" s="39"/>
      <c r="AN16" s="39"/>
      <c r="AO16" s="43"/>
      <c r="AP16" s="43"/>
      <c r="AQ16" s="43"/>
      <c r="AR16" s="43"/>
      <c r="AS16" s="43"/>
      <c r="AT16" s="39"/>
      <c r="AU16" s="39"/>
      <c r="AV16" s="39"/>
      <c r="AW16" s="43"/>
      <c r="AX16" s="43"/>
      <c r="AY16" s="43"/>
      <c r="AZ16" s="43"/>
      <c r="BA16" s="43"/>
      <c r="BB16" s="39"/>
    </row>
    <row r="17" spans="1:54" x14ac:dyDescent="0.6">
      <c r="A17" s="43" t="s">
        <v>114</v>
      </c>
      <c r="B17">
        <v>24.690892999999999</v>
      </c>
      <c r="C17">
        <v>23.87753</v>
      </c>
      <c r="D17" s="7">
        <f t="shared" si="0"/>
        <v>0.57513449286623308</v>
      </c>
      <c r="E17" s="8">
        <f t="shared" si="1"/>
        <v>24.284211499999998</v>
      </c>
      <c r="F17" s="43" t="s">
        <v>114</v>
      </c>
      <c r="G17">
        <v>32.830089999999998</v>
      </c>
      <c r="H17">
        <v>32.343924999999999</v>
      </c>
      <c r="I17" s="7">
        <f t="shared" si="2"/>
        <v>32.587007499999999</v>
      </c>
      <c r="J17" s="7">
        <f t="shared" si="3"/>
        <v>0.34377056827555769</v>
      </c>
      <c r="K17" s="7">
        <f t="shared" si="4"/>
        <v>8.3027960000000007</v>
      </c>
      <c r="L17" s="7">
        <f>K17-K9</f>
        <v>8.2695886666666674</v>
      </c>
      <c r="M17" s="13">
        <f>2^-L17</f>
        <v>3.2404532444785345E-3</v>
      </c>
      <c r="N17" s="43" t="s">
        <v>114</v>
      </c>
      <c r="O17">
        <v>19.394227999999998</v>
      </c>
      <c r="P17">
        <v>19.848606</v>
      </c>
      <c r="Q17" s="7">
        <f t="shared" si="6"/>
        <v>19.621417000000001</v>
      </c>
      <c r="R17" s="7">
        <f t="shared" si="7"/>
        <v>0.32129376502198248</v>
      </c>
      <c r="S17" s="7">
        <f t="shared" si="8"/>
        <v>-4.6627944999999968</v>
      </c>
      <c r="T17" s="7">
        <f>S17-S9</f>
        <v>0.43265200000000181</v>
      </c>
      <c r="U17" s="13">
        <f t="shared" si="9"/>
        <v>0.74089859347373976</v>
      </c>
      <c r="Y17" s="43"/>
      <c r="Z17" s="43"/>
      <c r="AA17" s="43"/>
      <c r="AB17" s="43"/>
      <c r="AC17" s="43"/>
      <c r="AD17" s="39"/>
      <c r="AE17" s="39"/>
      <c r="AF17" s="39"/>
      <c r="AG17" s="43"/>
      <c r="AH17" s="43"/>
      <c r="AI17" s="43"/>
      <c r="AJ17" s="43"/>
      <c r="AK17" s="43"/>
      <c r="AL17" s="39"/>
      <c r="AM17" s="39"/>
      <c r="AN17" s="39"/>
      <c r="AO17" s="43"/>
      <c r="AP17" s="43"/>
      <c r="AQ17" s="43"/>
      <c r="AR17" s="43"/>
      <c r="AS17" s="43"/>
      <c r="AT17" s="39"/>
      <c r="AU17" s="39"/>
      <c r="AV17" s="39"/>
      <c r="AW17" s="43"/>
      <c r="AX17" s="43"/>
      <c r="AY17" s="43"/>
      <c r="AZ17" s="43"/>
      <c r="BA17" s="43"/>
      <c r="BB17" s="39"/>
    </row>
    <row r="18" spans="1:54" x14ac:dyDescent="0.6">
      <c r="A18" s="43" t="s">
        <v>115</v>
      </c>
      <c r="B18">
        <v>19.573654000000001</v>
      </c>
      <c r="C18">
        <v>19.534500000000001</v>
      </c>
      <c r="D18" s="7">
        <f t="shared" si="0"/>
        <v>2.7686058910578019E-2</v>
      </c>
      <c r="E18" s="8">
        <f t="shared" si="1"/>
        <v>19.554076999999999</v>
      </c>
      <c r="F18" s="43" t="s">
        <v>115</v>
      </c>
      <c r="G18">
        <v>24.271789999999999</v>
      </c>
      <c r="H18">
        <v>24.308575000000001</v>
      </c>
      <c r="I18" s="7">
        <f t="shared" si="2"/>
        <v>24.2901825</v>
      </c>
      <c r="J18" s="7">
        <f t="shared" si="3"/>
        <v>2.6010922945948454E-2</v>
      </c>
      <c r="K18" s="7">
        <f t="shared" si="4"/>
        <v>4.7361055000000007</v>
      </c>
      <c r="L18" s="7">
        <f>K18-K9</f>
        <v>4.7028981666666674</v>
      </c>
      <c r="M18" s="13">
        <f t="shared" si="5"/>
        <v>3.839605324742966E-2</v>
      </c>
      <c r="N18" s="43" t="s">
        <v>115</v>
      </c>
      <c r="O18">
        <v>15.832246</v>
      </c>
      <c r="P18">
        <v>15.734073</v>
      </c>
      <c r="Q18" s="7">
        <f t="shared" si="6"/>
        <v>15.7831595</v>
      </c>
      <c r="R18" s="7">
        <f t="shared" si="7"/>
        <v>6.9418794029426342E-2</v>
      </c>
      <c r="S18" s="7">
        <f t="shared" si="8"/>
        <v>-3.7709174999999995</v>
      </c>
      <c r="T18" s="7">
        <f>S18-S9</f>
        <v>1.3245289999999992</v>
      </c>
      <c r="U18" s="13">
        <f t="shared" si="9"/>
        <v>0.39927952561607322</v>
      </c>
      <c r="Y18" s="43"/>
      <c r="Z18" s="43"/>
      <c r="AA18" s="43"/>
      <c r="AB18" s="43"/>
      <c r="AC18" s="43"/>
      <c r="AD18" s="39"/>
      <c r="AE18" s="39"/>
      <c r="AF18" s="39"/>
      <c r="AG18" s="43"/>
      <c r="AH18" s="43"/>
      <c r="AI18" s="43"/>
      <c r="AJ18" s="43"/>
      <c r="AK18" s="43"/>
      <c r="AL18" s="39"/>
      <c r="AM18" s="39"/>
      <c r="AN18" s="39"/>
      <c r="AO18" s="43"/>
      <c r="AP18" s="43"/>
      <c r="AQ18" s="43"/>
      <c r="AR18" s="43"/>
      <c r="AS18" s="43"/>
      <c r="AT18" s="39"/>
      <c r="AU18" s="39"/>
      <c r="AV18" s="39"/>
      <c r="AW18" s="43"/>
      <c r="AX18" s="43"/>
      <c r="AY18" s="43"/>
      <c r="AZ18" s="43"/>
      <c r="BA18" s="43"/>
      <c r="BB18" s="39"/>
    </row>
    <row r="19" spans="1:54" x14ac:dyDescent="0.6">
      <c r="A19" s="43" t="s">
        <v>116</v>
      </c>
      <c r="B19">
        <v>20.622015000000001</v>
      </c>
      <c r="C19">
        <v>25.991398</v>
      </c>
      <c r="D19" s="7">
        <f t="shared" si="0"/>
        <v>3.7967271300877483</v>
      </c>
      <c r="E19" s="8">
        <f t="shared" si="1"/>
        <v>23.306706500000001</v>
      </c>
      <c r="F19" s="43" t="s">
        <v>116</v>
      </c>
      <c r="G19">
        <v>24.201733000000001</v>
      </c>
      <c r="H19">
        <v>24.626745</v>
      </c>
      <c r="I19" s="7">
        <f t="shared" si="2"/>
        <v>24.414239000000002</v>
      </c>
      <c r="J19" s="7">
        <f t="shared" si="3"/>
        <v>0.30052886728565609</v>
      </c>
      <c r="K19" s="7">
        <f t="shared" si="4"/>
        <v>1.1075325000000014</v>
      </c>
      <c r="L19" s="7">
        <f>K19-K9</f>
        <v>1.074325166666668</v>
      </c>
      <c r="M19" s="13">
        <f t="shared" si="5"/>
        <v>0.47489314398822163</v>
      </c>
      <c r="N19" s="43" t="s">
        <v>116</v>
      </c>
      <c r="O19">
        <v>16.431269</v>
      </c>
      <c r="P19">
        <v>16.476889</v>
      </c>
      <c r="Q19" s="7">
        <f t="shared" si="6"/>
        <v>16.454079</v>
      </c>
      <c r="R19" s="7">
        <f t="shared" si="7"/>
        <v>3.2258211357729979E-2</v>
      </c>
      <c r="S19" s="7">
        <f t="shared" si="8"/>
        <v>-6.8526275000000005</v>
      </c>
      <c r="T19" s="7">
        <f>S19-S9</f>
        <v>-1.7571810000000019</v>
      </c>
      <c r="U19" s="13">
        <f t="shared" si="9"/>
        <v>3.3803696110008432</v>
      </c>
      <c r="Y19" s="43"/>
      <c r="Z19" s="43"/>
      <c r="AA19" s="43"/>
      <c r="AB19" s="43"/>
      <c r="AC19" s="43"/>
      <c r="AD19" s="39"/>
      <c r="AE19" s="39"/>
      <c r="AF19" s="39"/>
      <c r="AG19" s="43"/>
      <c r="AH19" s="43"/>
      <c r="AI19" s="43"/>
      <c r="AJ19" s="43"/>
      <c r="AK19" s="43"/>
      <c r="AL19" s="39"/>
      <c r="AM19" s="39"/>
      <c r="AN19" s="39"/>
      <c r="AO19" s="43"/>
      <c r="AP19" s="43"/>
      <c r="AQ19" s="43"/>
      <c r="AR19" s="43"/>
      <c r="AS19" s="43"/>
      <c r="AT19" s="39"/>
      <c r="AU19" s="39"/>
      <c r="AV19" s="39"/>
      <c r="AW19" s="43"/>
      <c r="AX19" s="43"/>
      <c r="AY19" s="43"/>
      <c r="AZ19" s="43"/>
      <c r="BA19" s="43"/>
      <c r="BB19" s="39"/>
    </row>
    <row r="20" spans="1:54" x14ac:dyDescent="0.6">
      <c r="A20" s="43" t="s">
        <v>119</v>
      </c>
      <c r="B20" t="str">
        <f>'reference raw'!BA32</f>
        <v>Undetermined</v>
      </c>
      <c r="C20" t="str">
        <f>'reference raw'!BA36</f>
        <v>Undetermined</v>
      </c>
      <c r="D20" s="7" t="e">
        <f>STDEV(B20:C20)</f>
        <v>#DIV/0!</v>
      </c>
      <c r="E20" s="8" t="e">
        <f t="shared" si="1"/>
        <v>#DIV/0!</v>
      </c>
      <c r="F20" s="43" t="s">
        <v>119</v>
      </c>
      <c r="G20" s="44" t="s">
        <v>70</v>
      </c>
      <c r="H20" s="44" t="s">
        <v>70</v>
      </c>
      <c r="I20" s="7" t="e">
        <f>STDEV(G20:H20)</f>
        <v>#DIV/0!</v>
      </c>
      <c r="J20" s="8" t="e">
        <f>AVERAGE(G20:H20)</f>
        <v>#DIV/0!</v>
      </c>
      <c r="K20" s="7" t="e">
        <f>STDEV(I20:J20)</f>
        <v>#DIV/0!</v>
      </c>
      <c r="L20" s="8" t="e">
        <f t="shared" ref="L20:M22" si="10">AVERAGE(I20:J20)</f>
        <v>#DIV/0!</v>
      </c>
      <c r="M20" s="8" t="e">
        <f t="shared" si="10"/>
        <v>#DIV/0!</v>
      </c>
      <c r="N20" s="43" t="s">
        <v>119</v>
      </c>
      <c r="O20" s="44" t="s">
        <v>70</v>
      </c>
      <c r="P20" s="44" t="s">
        <v>70</v>
      </c>
      <c r="Q20" s="7" t="e">
        <f>STDEV(O20:P20)</f>
        <v>#DIV/0!</v>
      </c>
      <c r="R20" s="8" t="e">
        <f>AVERAGE(O20:P20)</f>
        <v>#DIV/0!</v>
      </c>
      <c r="S20" s="7" t="e">
        <f>STDEV(Q20:R20)</f>
        <v>#DIV/0!</v>
      </c>
      <c r="T20" s="8" t="e">
        <f t="shared" ref="T20:U22" si="11">AVERAGE(Q20:R20)</f>
        <v>#DIV/0!</v>
      </c>
      <c r="U20" s="8" t="e">
        <f t="shared" si="11"/>
        <v>#DIV/0!</v>
      </c>
      <c r="Y20" s="43"/>
      <c r="Z20" s="43"/>
      <c r="AA20" s="43"/>
      <c r="AB20" s="43"/>
      <c r="AC20" s="43"/>
      <c r="AD20" s="39"/>
      <c r="AE20" s="39"/>
      <c r="AF20" s="39"/>
      <c r="AG20" s="43"/>
      <c r="AH20" s="43"/>
      <c r="AI20" s="43"/>
      <c r="AJ20" s="43"/>
      <c r="AK20" s="43"/>
      <c r="AL20" s="39"/>
      <c r="AM20" s="39"/>
      <c r="AN20" s="39"/>
      <c r="AO20" s="43"/>
      <c r="AP20" s="43"/>
      <c r="AQ20" s="43"/>
      <c r="AR20" s="43"/>
      <c r="AS20" s="43"/>
      <c r="AT20" s="39"/>
      <c r="AU20" s="39"/>
      <c r="AV20" s="39"/>
      <c r="AW20" s="43"/>
      <c r="AX20" s="43"/>
      <c r="AY20" s="43"/>
      <c r="AZ20" s="43"/>
      <c r="BA20" s="43"/>
      <c r="BB20" s="39"/>
    </row>
    <row r="21" spans="1:54" x14ac:dyDescent="0.6">
      <c r="A21" s="43" t="s">
        <v>120</v>
      </c>
      <c r="B21" t="str">
        <f>'reference raw'!BA33</f>
        <v>Undetermined</v>
      </c>
      <c r="C21" t="str">
        <f>'reference raw'!BA37</f>
        <v>Undetermined</v>
      </c>
      <c r="D21" s="7" t="e">
        <f>STDEV(B21:C21)</f>
        <v>#DIV/0!</v>
      </c>
      <c r="E21" s="8" t="e">
        <f t="shared" si="1"/>
        <v>#DIV/0!</v>
      </c>
      <c r="F21" s="43" t="s">
        <v>120</v>
      </c>
      <c r="G21" s="44" t="s">
        <v>70</v>
      </c>
      <c r="H21" s="44" t="s">
        <v>70</v>
      </c>
      <c r="I21" s="7" t="e">
        <f>STDEV(G21:H21)</f>
        <v>#DIV/0!</v>
      </c>
      <c r="J21" s="8" t="e">
        <f>AVERAGE(G21:H21)</f>
        <v>#DIV/0!</v>
      </c>
      <c r="K21" s="7" t="e">
        <f>STDEV(I21:J21)</f>
        <v>#DIV/0!</v>
      </c>
      <c r="L21" s="8" t="e">
        <f t="shared" si="10"/>
        <v>#DIV/0!</v>
      </c>
      <c r="M21" s="8" t="e">
        <f t="shared" si="10"/>
        <v>#DIV/0!</v>
      </c>
      <c r="N21" s="43" t="s">
        <v>120</v>
      </c>
      <c r="O21" s="44" t="s">
        <v>70</v>
      </c>
      <c r="P21" s="44" t="s">
        <v>70</v>
      </c>
      <c r="Q21" s="7" t="e">
        <f>STDEV(O21:P21)</f>
        <v>#DIV/0!</v>
      </c>
      <c r="R21" s="8" t="e">
        <f>AVERAGE(O21:P21)</f>
        <v>#DIV/0!</v>
      </c>
      <c r="S21" s="7" t="e">
        <f>STDEV(Q21:R21)</f>
        <v>#DIV/0!</v>
      </c>
      <c r="T21" s="8" t="e">
        <f t="shared" si="11"/>
        <v>#DIV/0!</v>
      </c>
      <c r="U21" s="8" t="e">
        <f t="shared" si="11"/>
        <v>#DIV/0!</v>
      </c>
      <c r="Y21" s="7"/>
      <c r="Z21" s="43"/>
      <c r="AA21" s="43"/>
      <c r="AB21" s="43"/>
      <c r="AC21" s="43"/>
      <c r="AD21" s="39"/>
      <c r="AE21" s="39"/>
      <c r="AF21" s="39"/>
      <c r="AG21" s="43"/>
      <c r="AH21" s="43"/>
      <c r="AI21" s="43"/>
      <c r="AJ21" s="43"/>
      <c r="AK21" s="43"/>
      <c r="AL21" s="39"/>
      <c r="AM21" s="39"/>
      <c r="AN21" s="39"/>
      <c r="AO21" s="43"/>
      <c r="AP21" s="43"/>
      <c r="AQ21" s="43"/>
      <c r="AR21" s="43"/>
      <c r="AS21" s="43"/>
      <c r="AT21" s="39"/>
      <c r="AU21" s="39"/>
      <c r="AV21" s="39"/>
      <c r="AW21" s="43"/>
      <c r="AX21" s="43"/>
      <c r="AY21" s="43"/>
      <c r="AZ21" s="43"/>
      <c r="BA21" s="43"/>
      <c r="BB21" s="39"/>
    </row>
    <row r="22" spans="1:54" x14ac:dyDescent="0.6">
      <c r="A22" s="43"/>
      <c r="B22" t="str">
        <f>'reference raw'!BA34</f>
        <v>Undetermined</v>
      </c>
      <c r="C22" t="str">
        <f>'reference raw'!BA38</f>
        <v>Undetermined</v>
      </c>
      <c r="D22" s="7" t="e">
        <f>STDEV(B22:C22)</f>
        <v>#DIV/0!</v>
      </c>
      <c r="E22" s="8" t="e">
        <f t="shared" si="1"/>
        <v>#DIV/0!</v>
      </c>
      <c r="G22" s="44" t="s">
        <v>70</v>
      </c>
      <c r="H22" s="44" t="s">
        <v>70</v>
      </c>
      <c r="I22" s="7" t="e">
        <f>STDEV(G22:H22)</f>
        <v>#DIV/0!</v>
      </c>
      <c r="J22" s="8" t="e">
        <f>AVERAGE(G22:H22)</f>
        <v>#DIV/0!</v>
      </c>
      <c r="K22" s="7" t="e">
        <f>STDEV(I22:J22)</f>
        <v>#DIV/0!</v>
      </c>
      <c r="L22" s="8" t="e">
        <f t="shared" si="10"/>
        <v>#DIV/0!</v>
      </c>
      <c r="M22" s="8" t="e">
        <f t="shared" si="10"/>
        <v>#DIV/0!</v>
      </c>
      <c r="O22" s="44" t="s">
        <v>70</v>
      </c>
      <c r="P22" s="44" t="s">
        <v>70</v>
      </c>
      <c r="Q22" s="7" t="e">
        <f>STDEV(O22:P22)</f>
        <v>#DIV/0!</v>
      </c>
      <c r="R22" s="8" t="e">
        <f>AVERAGE(O22:P22)</f>
        <v>#DIV/0!</v>
      </c>
      <c r="S22" s="7" t="e">
        <f>STDEV(Q22:R22)</f>
        <v>#DIV/0!</v>
      </c>
      <c r="T22" s="8" t="e">
        <f t="shared" si="11"/>
        <v>#DIV/0!</v>
      </c>
      <c r="U22" s="8" t="e">
        <f t="shared" si="11"/>
        <v>#DIV/0!</v>
      </c>
      <c r="Y22" s="7"/>
      <c r="Z22" s="43"/>
      <c r="AA22" s="43"/>
      <c r="AB22" s="43"/>
      <c r="AC22" s="43"/>
      <c r="AD22" s="39"/>
      <c r="AE22" s="39"/>
      <c r="AF22" s="39"/>
      <c r="AG22" s="43"/>
      <c r="AH22" s="43"/>
      <c r="AI22" s="43"/>
      <c r="AJ22" s="43"/>
      <c r="AK22" s="43"/>
      <c r="AL22" s="39"/>
      <c r="AM22" s="39"/>
      <c r="AN22" s="39"/>
      <c r="AO22" s="43"/>
      <c r="AP22" s="43"/>
      <c r="AQ22" s="43"/>
      <c r="AR22" s="43"/>
      <c r="AS22" s="43"/>
      <c r="AT22" s="39"/>
      <c r="AU22" s="39"/>
      <c r="AV22" s="39"/>
      <c r="AW22" s="43"/>
      <c r="AX22" s="43"/>
      <c r="AY22" s="43"/>
      <c r="AZ22" s="43"/>
      <c r="BA22" s="43"/>
      <c r="BB22" s="39"/>
    </row>
    <row r="23" spans="1:54" x14ac:dyDescent="0.6">
      <c r="A23" s="7"/>
      <c r="D23" s="7"/>
      <c r="E23" s="8"/>
      <c r="I23" s="7"/>
      <c r="J23" s="7"/>
      <c r="K23" s="43"/>
      <c r="L23" s="43"/>
      <c r="M23" s="43"/>
      <c r="N23" s="39"/>
      <c r="O23" s="39"/>
      <c r="P23" s="39"/>
      <c r="Q23" s="43"/>
      <c r="R23" s="43"/>
      <c r="S23" s="43"/>
      <c r="T23" s="43"/>
      <c r="U23" s="43"/>
      <c r="V23" s="39"/>
      <c r="W23" s="39"/>
      <c r="X23" s="39"/>
      <c r="Y23" s="43"/>
      <c r="Z23" s="43"/>
      <c r="AA23" s="43"/>
      <c r="AB23" s="43"/>
      <c r="AC23" s="43"/>
      <c r="AD23" s="39"/>
      <c r="AE23" s="39"/>
      <c r="AF23" s="39"/>
      <c r="AG23" s="43"/>
      <c r="AH23" s="43"/>
      <c r="AI23" s="43"/>
      <c r="AJ23" s="43"/>
      <c r="AK23" s="43"/>
      <c r="AL23" s="39"/>
      <c r="AM23" s="39"/>
      <c r="AN23" s="39"/>
      <c r="AO23" s="43"/>
      <c r="AP23" s="43"/>
      <c r="AQ23" s="43"/>
      <c r="AR23" s="43"/>
      <c r="AS23" s="43"/>
      <c r="AT23" s="39"/>
      <c r="AU23" s="39"/>
      <c r="AV23" s="39"/>
      <c r="AW23" s="43"/>
      <c r="AX23" s="43"/>
      <c r="AY23" s="43"/>
      <c r="AZ23" s="43"/>
      <c r="BA23" s="43"/>
      <c r="BB23" s="39"/>
    </row>
    <row r="24" spans="1:54" x14ac:dyDescent="0.6">
      <c r="A24" s="7"/>
      <c r="D24" s="7"/>
      <c r="E24" s="8"/>
      <c r="I24" s="7"/>
      <c r="J24" s="7"/>
      <c r="K24" s="43"/>
      <c r="L24" s="43"/>
      <c r="M24" s="43"/>
      <c r="N24" s="39"/>
      <c r="O24" s="39"/>
      <c r="P24" s="39"/>
      <c r="Q24" s="43"/>
      <c r="R24" s="43"/>
      <c r="S24" s="43"/>
      <c r="T24" s="43"/>
      <c r="U24" s="43"/>
      <c r="V24" s="39"/>
      <c r="W24" s="39"/>
      <c r="X24" s="39"/>
      <c r="Y24" s="43"/>
      <c r="Z24" s="43"/>
      <c r="AA24" s="43"/>
      <c r="AB24" s="43"/>
      <c r="AC24" s="43"/>
      <c r="AD24" s="39"/>
      <c r="AE24" s="39"/>
      <c r="AF24" s="39"/>
      <c r="AG24" s="43"/>
      <c r="AH24" s="43"/>
      <c r="AI24" s="43"/>
      <c r="AJ24" s="43"/>
      <c r="AK24" s="43"/>
      <c r="AL24" s="39"/>
      <c r="AM24" s="39"/>
      <c r="AN24" s="39"/>
      <c r="AO24" s="43"/>
      <c r="AP24" s="43"/>
      <c r="AQ24" s="43"/>
      <c r="AR24" s="43"/>
      <c r="AS24" s="43"/>
      <c r="AT24" s="39"/>
      <c r="AU24" s="39"/>
      <c r="AV24" s="39"/>
      <c r="AW24" s="43"/>
      <c r="AX24" s="43"/>
      <c r="AY24" s="43"/>
      <c r="AZ24" s="43"/>
      <c r="BA24" s="43"/>
      <c r="BB24" s="39"/>
    </row>
    <row r="25" spans="1:54" x14ac:dyDescent="0.6">
      <c r="D25" s="7"/>
      <c r="E25" s="8"/>
      <c r="I25" s="7"/>
      <c r="J25" s="7"/>
      <c r="K25" s="43"/>
      <c r="L25" s="43"/>
      <c r="M25" s="43"/>
      <c r="N25" s="39"/>
      <c r="O25" s="39"/>
      <c r="P25" s="39"/>
      <c r="Q25" s="43"/>
      <c r="R25" s="43"/>
      <c r="S25" s="43"/>
      <c r="T25" s="43"/>
      <c r="U25" s="43"/>
      <c r="V25" s="39"/>
      <c r="W25" s="39"/>
      <c r="X25" s="39"/>
      <c r="Y25" s="43"/>
      <c r="Z25" s="43"/>
      <c r="AA25" s="43"/>
      <c r="AB25" s="43"/>
      <c r="AC25" s="43"/>
      <c r="AD25" s="39"/>
      <c r="AE25" s="39"/>
      <c r="AF25" s="39"/>
      <c r="AG25" s="43"/>
      <c r="AH25" s="43"/>
      <c r="AI25" s="43"/>
      <c r="AJ25" s="43"/>
      <c r="AK25" s="43"/>
      <c r="AL25" s="39"/>
      <c r="AM25" s="39"/>
      <c r="AN25" s="39"/>
      <c r="AO25" s="43"/>
      <c r="AP25" s="43"/>
      <c r="AQ25" s="43"/>
      <c r="AR25" s="43"/>
      <c r="AS25" s="43"/>
      <c r="AT25" s="39"/>
      <c r="AU25" s="39"/>
      <c r="AV25" s="39"/>
      <c r="AW25" s="43"/>
      <c r="AX25" s="43"/>
      <c r="AY25" s="43"/>
      <c r="AZ25" s="43"/>
      <c r="BA25" s="43"/>
      <c r="BB25" s="39"/>
    </row>
    <row r="26" spans="1:54" x14ac:dyDescent="0.6">
      <c r="D26" s="7"/>
      <c r="E26" s="8"/>
      <c r="I26" s="7"/>
      <c r="J26" s="7"/>
      <c r="K26" s="43"/>
      <c r="L26" s="43"/>
      <c r="M26" s="43"/>
      <c r="N26" s="39"/>
      <c r="O26" s="39"/>
      <c r="P26" s="39"/>
      <c r="Q26" s="43"/>
      <c r="R26" s="43"/>
      <c r="S26" s="43"/>
      <c r="T26" s="43"/>
      <c r="U26" s="43"/>
      <c r="V26" s="39"/>
      <c r="W26" s="39"/>
      <c r="X26" s="39"/>
      <c r="Y26" s="43"/>
      <c r="Z26" s="43"/>
      <c r="AA26" s="43"/>
      <c r="AB26" s="43"/>
      <c r="AC26" s="43"/>
      <c r="AD26" s="39"/>
      <c r="AE26" s="39"/>
      <c r="AF26" s="39"/>
      <c r="AG26" s="43"/>
      <c r="AH26" s="43"/>
      <c r="AI26" s="43"/>
      <c r="AJ26" s="43"/>
      <c r="AK26" s="43"/>
      <c r="AL26" s="39"/>
      <c r="AM26" s="39"/>
      <c r="AN26" s="39"/>
      <c r="AO26" s="43"/>
      <c r="AP26" s="43"/>
      <c r="AQ26" s="43"/>
      <c r="AR26" s="43"/>
      <c r="AS26" s="43"/>
      <c r="AT26" s="39"/>
      <c r="AU26" s="39"/>
      <c r="AV26" s="39"/>
      <c r="AW26" s="43"/>
      <c r="AX26" s="43"/>
      <c r="AY26" s="43"/>
      <c r="AZ26" s="43"/>
      <c r="BA26" s="43"/>
      <c r="BB26" s="39"/>
    </row>
    <row r="27" spans="1:54" x14ac:dyDescent="0.6">
      <c r="I27" s="7"/>
      <c r="J27" s="7"/>
      <c r="K27" s="43"/>
      <c r="L27" s="43"/>
      <c r="M27" s="43"/>
      <c r="N27" s="39"/>
      <c r="O27" s="39"/>
      <c r="P27" s="39"/>
      <c r="Q27" s="43"/>
      <c r="R27" s="43"/>
      <c r="S27" s="43"/>
      <c r="T27" s="43"/>
      <c r="U27" s="43"/>
      <c r="V27" s="39"/>
      <c r="W27" s="39"/>
      <c r="X27" s="39"/>
      <c r="Y27" s="43"/>
      <c r="Z27" s="43"/>
      <c r="AA27" s="43"/>
      <c r="AB27" s="43"/>
      <c r="AC27" s="43"/>
      <c r="AD27" s="39"/>
      <c r="AE27" s="39"/>
      <c r="AF27" s="39"/>
      <c r="AG27" s="43"/>
      <c r="AH27" s="43"/>
      <c r="AI27" s="43"/>
      <c r="AJ27" s="43"/>
      <c r="AK27" s="43"/>
      <c r="AL27" s="39"/>
      <c r="AM27" s="39"/>
      <c r="AN27" s="39"/>
      <c r="AO27" s="43"/>
      <c r="AP27" s="43"/>
      <c r="AQ27" s="43"/>
      <c r="AR27" s="43"/>
      <c r="AS27" s="43"/>
      <c r="AT27" s="39"/>
      <c r="AU27" s="39"/>
      <c r="AV27" s="39"/>
      <c r="AW27" s="43"/>
      <c r="AX27" s="43"/>
      <c r="AY27" s="43"/>
      <c r="AZ27" s="43"/>
      <c r="BA27" s="43"/>
      <c r="BB27" s="39"/>
    </row>
    <row r="28" spans="1:54" x14ac:dyDescent="0.6">
      <c r="I28" s="7"/>
      <c r="J28" s="7"/>
      <c r="K28" s="43"/>
      <c r="L28" s="43"/>
      <c r="M28" s="43"/>
      <c r="N28" s="39"/>
      <c r="O28" s="39"/>
      <c r="P28" s="39"/>
      <c r="Q28" s="43"/>
      <c r="R28" s="43"/>
      <c r="S28" s="43"/>
      <c r="T28" s="43"/>
      <c r="U28" s="43"/>
      <c r="V28" s="39"/>
      <c r="W28" s="39"/>
      <c r="X28" s="39"/>
      <c r="Y28" s="43"/>
      <c r="Z28" s="43"/>
      <c r="AA28" s="43"/>
      <c r="AB28" s="43"/>
      <c r="AC28" s="43"/>
      <c r="AD28" s="39"/>
      <c r="AE28" s="39"/>
      <c r="AF28" s="39"/>
      <c r="AG28" s="43"/>
      <c r="AH28" s="43"/>
      <c r="AI28" s="43"/>
      <c r="AJ28" s="43"/>
      <c r="AK28" s="43"/>
      <c r="AL28" s="39"/>
      <c r="AM28" s="39"/>
      <c r="AN28" s="39"/>
      <c r="AO28" s="43"/>
      <c r="AP28" s="43"/>
      <c r="AQ28" s="43"/>
      <c r="AR28" s="43"/>
      <c r="AS28" s="43"/>
      <c r="AT28" s="39"/>
      <c r="AU28" s="39"/>
      <c r="AV28" s="39"/>
      <c r="AW28" s="43"/>
      <c r="AX28" s="43"/>
      <c r="AY28" s="43"/>
      <c r="AZ28" s="43"/>
      <c r="BA28" s="43"/>
      <c r="BB28" s="39"/>
    </row>
    <row r="29" spans="1:54" x14ac:dyDescent="0.6">
      <c r="I29" s="7"/>
      <c r="J29" s="7"/>
      <c r="K29" s="43"/>
      <c r="L29" s="43"/>
      <c r="M29" s="43"/>
      <c r="N29" s="39"/>
      <c r="O29" s="39"/>
      <c r="P29" s="39"/>
      <c r="Q29" s="43"/>
      <c r="R29" s="43"/>
      <c r="S29" s="43"/>
      <c r="T29" s="43"/>
      <c r="U29" s="43"/>
      <c r="V29" s="39"/>
      <c r="W29" s="39"/>
      <c r="X29" s="39"/>
      <c r="Y29" s="43"/>
      <c r="Z29" s="43"/>
      <c r="AA29" s="43"/>
      <c r="AB29" s="43"/>
      <c r="AC29" s="43"/>
      <c r="AD29" s="39"/>
      <c r="AE29" s="39"/>
      <c r="AF29" s="39"/>
      <c r="AG29" s="43"/>
      <c r="AH29" s="43"/>
      <c r="AI29" s="43"/>
      <c r="AJ29" s="43"/>
      <c r="AK29" s="43"/>
      <c r="AL29" s="39"/>
      <c r="AM29" s="39"/>
      <c r="AN29" s="39"/>
      <c r="AO29" s="43"/>
      <c r="AP29" s="43"/>
      <c r="AQ29" s="43"/>
      <c r="AR29" s="43"/>
      <c r="AS29" s="43"/>
      <c r="AT29" s="39"/>
      <c r="AU29" s="39"/>
      <c r="AV29" s="39"/>
      <c r="AW29" s="43"/>
      <c r="AX29" s="43"/>
      <c r="AY29" s="43"/>
      <c r="AZ29" s="43"/>
      <c r="BA29" s="43"/>
      <c r="BB29" s="39"/>
    </row>
    <row r="30" spans="1:54" x14ac:dyDescent="0.6"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</row>
    <row r="31" spans="1:54" x14ac:dyDescent="0.6"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</row>
    <row r="32" spans="1:54" x14ac:dyDescent="0.6">
      <c r="B32" s="50" t="s">
        <v>121</v>
      </c>
      <c r="H32" s="50" t="s">
        <v>146</v>
      </c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</row>
    <row r="33" spans="2:54" x14ac:dyDescent="0.6"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</row>
    <row r="34" spans="2:54" x14ac:dyDescent="0.6">
      <c r="C34" s="44" t="s">
        <v>152</v>
      </c>
      <c r="D34" s="44" t="s">
        <v>151</v>
      </c>
      <c r="H34" s="44" t="s">
        <v>152</v>
      </c>
      <c r="I34" s="44" t="s">
        <v>151</v>
      </c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</row>
    <row r="35" spans="2:54" x14ac:dyDescent="0.6">
      <c r="C35">
        <f>M14</f>
        <v>0.82012477956327534</v>
      </c>
      <c r="D35">
        <f>M17</f>
        <v>3.2404532444785345E-3</v>
      </c>
      <c r="H35">
        <v>1.98826932016813E-2</v>
      </c>
      <c r="I35">
        <v>0.74089859347373976</v>
      </c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</row>
    <row r="36" spans="2:54" x14ac:dyDescent="0.6">
      <c r="C36">
        <f>M15</f>
        <v>0.99059059816869532</v>
      </c>
      <c r="D36">
        <f>M18</f>
        <v>3.839605324742966E-2</v>
      </c>
      <c r="H36">
        <v>2.377587917993321E-2</v>
      </c>
      <c r="I36">
        <v>0.39927952561607322</v>
      </c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</row>
    <row r="37" spans="2:54" x14ac:dyDescent="0.6">
      <c r="C37">
        <f>M16</f>
        <v>1.2309087651316402</v>
      </c>
      <c r="H37">
        <v>2.0724857610669223E-2</v>
      </c>
      <c r="I37">
        <v>3.3803696110008432</v>
      </c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</row>
    <row r="38" spans="2:54" x14ac:dyDescent="0.6"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</row>
    <row r="39" spans="2:54" x14ac:dyDescent="0.6"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</row>
    <row r="40" spans="2:54" x14ac:dyDescent="0.6">
      <c r="B40" t="s">
        <v>80</v>
      </c>
      <c r="C40">
        <f>AVERAGE(C35:C38)</f>
        <v>1.0138747142878703</v>
      </c>
      <c r="D40">
        <f>AVERAGE(D35:D38)</f>
        <v>2.0818253245954096E-2</v>
      </c>
      <c r="H40">
        <f>AVERAGE(H35:H38)</f>
        <v>2.1461143330761243E-2</v>
      </c>
      <c r="I40">
        <f>AVERAGE(I35:I38)</f>
        <v>1.5068492433635521</v>
      </c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Z40" s="39"/>
      <c r="AA40" s="39"/>
      <c r="AB40" s="39"/>
      <c r="AC40" s="39"/>
      <c r="AD40" s="39"/>
      <c r="AE40" s="39"/>
      <c r="AF40" s="39"/>
      <c r="AG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</row>
    <row r="41" spans="2:54" x14ac:dyDescent="0.6">
      <c r="B41" t="s">
        <v>81</v>
      </c>
      <c r="C41">
        <f>STDEV(C35:C38)</f>
        <v>0.20637946420961026</v>
      </c>
      <c r="D41">
        <f>STDEV(D35:D38)</f>
        <v>2.4858763158768556E-2</v>
      </c>
      <c r="H41">
        <f>STDEV(H35:H38)</f>
        <v>2.0483680727649734E-3</v>
      </c>
      <c r="I41">
        <f>STDEV(I35:I38)</f>
        <v>1.6314824004091535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Z41" s="39"/>
      <c r="AA41" s="39"/>
      <c r="AB41" s="39"/>
      <c r="AC41" s="39"/>
      <c r="AD41" s="39"/>
      <c r="AE41" s="39"/>
      <c r="AF41" s="39"/>
      <c r="AG41" s="39"/>
    </row>
    <row r="42" spans="2:54" x14ac:dyDescent="0.6"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Z42" s="39"/>
      <c r="AA42" s="39"/>
      <c r="AB42" s="39"/>
      <c r="AC42" s="39"/>
      <c r="AD42" s="39"/>
      <c r="AE42" s="39"/>
      <c r="AF42" s="39"/>
      <c r="AG42" s="39"/>
    </row>
    <row r="43" spans="2:54" x14ac:dyDescent="0.6"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Z43" s="39"/>
      <c r="AA43" s="39"/>
      <c r="AB43" s="39"/>
      <c r="AC43" s="39"/>
      <c r="AD43" s="39"/>
      <c r="AE43" s="39"/>
      <c r="AF43" s="39"/>
      <c r="AG43" s="39"/>
    </row>
    <row r="44" spans="2:54" x14ac:dyDescent="0.6">
      <c r="E44" s="44" t="s">
        <v>121</v>
      </c>
      <c r="F44" s="44" t="s">
        <v>146</v>
      </c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Z44" s="39"/>
      <c r="AA44" s="39"/>
      <c r="AB44" s="39"/>
      <c r="AC44" s="39"/>
      <c r="AD44" s="39"/>
      <c r="AE44" s="39"/>
      <c r="AF44" s="39"/>
      <c r="AG44" s="39"/>
    </row>
    <row r="45" spans="2:54" x14ac:dyDescent="0.6">
      <c r="B45" t="s">
        <v>80</v>
      </c>
      <c r="D45" s="44" t="s">
        <v>152</v>
      </c>
      <c r="E45">
        <f>C40</f>
        <v>1.0138747142878703</v>
      </c>
      <c r="F45">
        <v>2.1461143330761243E-2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Z45" s="39"/>
      <c r="AA45" s="39"/>
      <c r="AB45" s="39"/>
      <c r="AC45" s="39"/>
      <c r="AD45" s="39"/>
      <c r="AE45" s="39"/>
      <c r="AF45" s="39"/>
      <c r="AG45" s="39"/>
    </row>
    <row r="46" spans="2:54" x14ac:dyDescent="0.6">
      <c r="D46" s="44" t="s">
        <v>151</v>
      </c>
      <c r="E46">
        <f>D40</f>
        <v>2.0818253245954096E-2</v>
      </c>
      <c r="F46">
        <v>1.5068492433635521</v>
      </c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Z46" s="39"/>
      <c r="AA46" s="39"/>
      <c r="AB46" s="39"/>
      <c r="AC46" s="39"/>
      <c r="AD46" s="39"/>
      <c r="AE46" s="39"/>
      <c r="AF46" s="39"/>
      <c r="AG46" s="39"/>
    </row>
    <row r="47" spans="2:54" x14ac:dyDescent="0.6"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</row>
    <row r="48" spans="2:54" x14ac:dyDescent="0.6">
      <c r="B48" t="s">
        <v>97</v>
      </c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</row>
    <row r="49" spans="1:7" x14ac:dyDescent="0.6">
      <c r="D49" s="44" t="s">
        <v>152</v>
      </c>
      <c r="E49">
        <f>C41</f>
        <v>0.20637946420961026</v>
      </c>
      <c r="F49">
        <f>H41</f>
        <v>2.0483680727649734E-3</v>
      </c>
    </row>
    <row r="50" spans="1:7" x14ac:dyDescent="0.6">
      <c r="D50" s="44" t="s">
        <v>151</v>
      </c>
      <c r="E50">
        <f>D41</f>
        <v>2.4858763158768556E-2</v>
      </c>
      <c r="F50">
        <v>1.6314824004091535</v>
      </c>
    </row>
    <row r="53" spans="1:7" x14ac:dyDescent="0.6">
      <c r="G53" s="39"/>
    </row>
    <row r="54" spans="1:7" x14ac:dyDescent="0.6">
      <c r="A54" s="39"/>
      <c r="B54" s="39"/>
      <c r="C54" s="39"/>
      <c r="D54" s="39"/>
      <c r="E54" s="39"/>
      <c r="F54" s="39"/>
      <c r="G54" s="39"/>
    </row>
    <row r="55" spans="1:7" x14ac:dyDescent="0.6">
      <c r="A55" s="39"/>
      <c r="B55" s="40"/>
      <c r="C55" s="39"/>
      <c r="D55" s="39"/>
      <c r="E55" s="40"/>
      <c r="F55" s="39"/>
      <c r="G55" s="39"/>
    </row>
    <row r="56" spans="1:7" x14ac:dyDescent="0.6">
      <c r="A56" s="39"/>
      <c r="B56" s="39"/>
      <c r="C56" s="39"/>
      <c r="D56" s="39"/>
      <c r="E56" s="39"/>
      <c r="F56" s="39"/>
      <c r="G56" s="39"/>
    </row>
    <row r="57" spans="1:7" x14ac:dyDescent="0.6">
      <c r="A57" s="39"/>
      <c r="B57" s="39"/>
      <c r="C57" s="39"/>
      <c r="D57" s="39"/>
      <c r="E57" s="39"/>
      <c r="F57" s="39"/>
      <c r="G57" s="39"/>
    </row>
    <row r="58" spans="1:7" x14ac:dyDescent="0.6">
      <c r="A58" s="39"/>
      <c r="B58" s="39"/>
      <c r="C58" s="39"/>
      <c r="D58" s="39"/>
      <c r="E58" s="39"/>
      <c r="F58" s="39"/>
      <c r="G58" s="39"/>
    </row>
    <row r="59" spans="1:7" x14ac:dyDescent="0.6">
      <c r="A59" s="39"/>
      <c r="B59" s="39"/>
      <c r="C59" s="39"/>
      <c r="D59" s="39"/>
      <c r="E59" s="39"/>
      <c r="F59" s="39"/>
      <c r="G59" s="39"/>
    </row>
    <row r="60" spans="1:7" x14ac:dyDescent="0.6">
      <c r="A60" s="39"/>
      <c r="B60" s="39"/>
      <c r="C60" s="39"/>
      <c r="D60" s="39"/>
      <c r="E60" s="39"/>
      <c r="F60" s="39"/>
      <c r="G60" s="39"/>
    </row>
    <row r="61" spans="1:7" x14ac:dyDescent="0.6">
      <c r="A61" s="39"/>
      <c r="B61" s="39"/>
      <c r="C61" s="39"/>
      <c r="D61" s="39"/>
      <c r="E61" s="39"/>
      <c r="F61" s="39"/>
      <c r="G61" s="39"/>
    </row>
    <row r="62" spans="1:7" x14ac:dyDescent="0.6">
      <c r="A62" s="39"/>
      <c r="B62" s="41"/>
      <c r="C62" s="39"/>
      <c r="D62" s="39"/>
      <c r="E62" s="41"/>
      <c r="F62" s="39"/>
      <c r="G62" s="39"/>
    </row>
    <row r="63" spans="1:7" x14ac:dyDescent="0.6">
      <c r="A63" s="39"/>
      <c r="B63" s="39"/>
      <c r="C63" s="39"/>
      <c r="D63" s="39"/>
      <c r="E63" s="39"/>
      <c r="F63" s="39"/>
      <c r="G63" s="39"/>
    </row>
  </sheetData>
  <mergeCells count="7">
    <mergeCell ref="AT12:BA12"/>
    <mergeCell ref="A12:E12"/>
    <mergeCell ref="F12:M12"/>
    <mergeCell ref="N12:U12"/>
    <mergeCell ref="V12:AC12"/>
    <mergeCell ref="AD12:AK12"/>
    <mergeCell ref="AL12:AS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RT template</vt:lpstr>
      <vt:lpstr>pcr</vt:lpstr>
      <vt:lpstr>reference raw</vt:lpstr>
      <vt:lpstr>raw 1</vt:lpstr>
      <vt:lpstr>raw 2</vt:lpstr>
      <vt:lpstr>raw 3</vt:lpstr>
      <vt:lpstr>Reference analysis</vt:lpstr>
      <vt:lpstr>analysis 3</vt:lpstr>
      <vt:lpstr>analysis 1</vt:lpstr>
      <vt:lpstr>analysis 2</vt:lpstr>
      <vt:lpstr>raw4</vt:lpstr>
      <vt:lpstr>analysis 4</vt:lpstr>
      <vt:lpstr>manuscriptfig (analysis3)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ngantina</dc:creator>
  <cp:lastModifiedBy>Ngan Huang</cp:lastModifiedBy>
  <cp:lastPrinted>2019-11-20T20:45:10Z</cp:lastPrinted>
  <dcterms:created xsi:type="dcterms:W3CDTF">2007-10-19T16:45:40Z</dcterms:created>
  <dcterms:modified xsi:type="dcterms:W3CDTF">2024-12-21T23:51:57Z</dcterms:modified>
</cp:coreProperties>
</file>