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ant\Documents_harddrive\_VA\Papers\old\2021 02 AAA_BiomaterSci\DataRepository_2024_FigShare\"/>
    </mc:Choice>
  </mc:AlternateContent>
  <xr:revisionPtr revIDLastSave="0" documentId="13_ncr:1_{BF13DC56-86CF-4F35-AD42-D67704F1D8BA}" xr6:coauthVersionLast="47" xr6:coauthVersionMax="47" xr10:uidLastSave="{00000000-0000-0000-0000-000000000000}"/>
  <bookViews>
    <workbookView xWindow="-90" yWindow="-90" windowWidth="19380" windowHeight="11460" xr2:uid="{274E8043-6CD8-4C19-A6CC-7BED9E2D131E}"/>
  </bookViews>
  <sheets>
    <sheet name="none exclud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44" i="1" l="1"/>
  <c r="AY45" i="1"/>
  <c r="AV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Z45" i="1"/>
  <c r="BA45" i="1"/>
  <c r="BB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C46" i="1"/>
  <c r="C45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W44" i="1"/>
  <c r="AX44" i="1"/>
  <c r="AZ44" i="1"/>
  <c r="BA44" i="1"/>
  <c r="BB44" i="1"/>
  <c r="C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D35" i="1"/>
  <c r="D36" i="1"/>
  <c r="C36" i="1"/>
  <c r="U34" i="1"/>
  <c r="U36" i="1"/>
  <c r="U37" i="1"/>
  <c r="U30" i="1"/>
  <c r="AU40" i="1"/>
  <c r="AU43" i="1"/>
  <c r="AU41" i="1"/>
  <c r="AU39" i="1"/>
  <c r="AU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V38" i="1"/>
  <c r="AW38" i="1"/>
  <c r="AX38" i="1"/>
  <c r="AY38" i="1"/>
  <c r="AZ38" i="1"/>
  <c r="BA38" i="1"/>
  <c r="BB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V39" i="1"/>
  <c r="AW39" i="1"/>
  <c r="AX39" i="1"/>
  <c r="AY39" i="1"/>
  <c r="AZ39" i="1"/>
  <c r="BA39" i="1"/>
  <c r="BB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V40" i="1"/>
  <c r="AW40" i="1"/>
  <c r="AX40" i="1"/>
  <c r="AY40" i="1"/>
  <c r="AZ40" i="1"/>
  <c r="BA40" i="1"/>
  <c r="BB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V41" i="1"/>
  <c r="AW41" i="1"/>
  <c r="AX41" i="1"/>
  <c r="AY41" i="1"/>
  <c r="AZ41" i="1"/>
  <c r="BA41" i="1"/>
  <c r="BB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V43" i="1"/>
  <c r="AW43" i="1"/>
  <c r="AX43" i="1"/>
  <c r="AY43" i="1"/>
  <c r="AZ43" i="1"/>
  <c r="BA43" i="1"/>
  <c r="BB43" i="1"/>
  <c r="C43" i="1"/>
  <c r="C42" i="1"/>
  <c r="C41" i="1"/>
  <c r="C40" i="1"/>
  <c r="C39" i="1"/>
  <c r="C38" i="1"/>
  <c r="D37" i="1"/>
  <c r="E36" i="1"/>
  <c r="E37" i="1"/>
  <c r="F36" i="1"/>
  <c r="F37" i="1"/>
  <c r="G36" i="1"/>
  <c r="G37" i="1"/>
  <c r="H36" i="1"/>
  <c r="H37" i="1"/>
  <c r="I36" i="1"/>
  <c r="I37" i="1"/>
  <c r="J36" i="1"/>
  <c r="J37" i="1"/>
  <c r="K36" i="1"/>
  <c r="K37" i="1"/>
  <c r="L36" i="1"/>
  <c r="L37" i="1"/>
  <c r="M36" i="1"/>
  <c r="M37" i="1"/>
  <c r="N36" i="1"/>
  <c r="N37" i="1"/>
  <c r="O36" i="1"/>
  <c r="O37" i="1"/>
  <c r="P36" i="1"/>
  <c r="P37" i="1"/>
  <c r="Q36" i="1"/>
  <c r="Q37" i="1"/>
  <c r="R36" i="1"/>
  <c r="R37" i="1"/>
  <c r="S36" i="1"/>
  <c r="S37" i="1"/>
  <c r="T36" i="1"/>
  <c r="T37" i="1"/>
  <c r="V36" i="1"/>
  <c r="V37" i="1"/>
  <c r="W36" i="1"/>
  <c r="W37" i="1"/>
  <c r="X36" i="1"/>
  <c r="X37" i="1"/>
  <c r="Y36" i="1"/>
  <c r="Y37" i="1"/>
  <c r="Z36" i="1"/>
  <c r="Z37" i="1"/>
  <c r="AA36" i="1"/>
  <c r="AA37" i="1"/>
  <c r="AB36" i="1"/>
  <c r="AB37" i="1"/>
  <c r="AC36" i="1"/>
  <c r="AC37" i="1"/>
  <c r="AD36" i="1"/>
  <c r="AD37" i="1"/>
  <c r="AE36" i="1"/>
  <c r="AE37" i="1"/>
  <c r="AF36" i="1"/>
  <c r="AF37" i="1"/>
  <c r="AG36" i="1"/>
  <c r="AG37" i="1"/>
  <c r="AH36" i="1"/>
  <c r="AH37" i="1"/>
  <c r="AI36" i="1"/>
  <c r="AI37" i="1"/>
  <c r="AJ36" i="1"/>
  <c r="AJ37" i="1"/>
  <c r="AK36" i="1"/>
  <c r="AK37" i="1"/>
  <c r="AL36" i="1"/>
  <c r="AL37" i="1"/>
  <c r="AM36" i="1"/>
  <c r="AM37" i="1"/>
  <c r="AN36" i="1"/>
  <c r="AN37" i="1"/>
  <c r="AO36" i="1"/>
  <c r="AO37" i="1"/>
  <c r="AP36" i="1"/>
  <c r="AP37" i="1"/>
  <c r="AQ36" i="1"/>
  <c r="AQ37" i="1"/>
  <c r="AR36" i="1"/>
  <c r="AR37" i="1"/>
  <c r="AS36" i="1"/>
  <c r="AS37" i="1"/>
  <c r="AT36" i="1"/>
  <c r="AT37" i="1"/>
  <c r="AU36" i="1"/>
  <c r="AU37" i="1"/>
  <c r="AV36" i="1"/>
  <c r="AV37" i="1"/>
  <c r="AW36" i="1"/>
  <c r="AW37" i="1"/>
  <c r="AX36" i="1"/>
  <c r="AX37" i="1"/>
  <c r="AY36" i="1"/>
  <c r="AY37" i="1"/>
  <c r="AZ36" i="1"/>
  <c r="AZ37" i="1"/>
  <c r="BA36" i="1"/>
  <c r="BA37" i="1"/>
  <c r="BB36" i="1"/>
  <c r="BB37" i="1"/>
  <c r="C37" i="1"/>
  <c r="C33" i="1"/>
  <c r="BB33" i="1"/>
  <c r="BB34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D34" i="1"/>
  <c r="D33" i="1"/>
  <c r="C34" i="1"/>
  <c r="AZ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BA30" i="1"/>
  <c r="BB30" i="1"/>
  <c r="C30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C29" i="1"/>
  <c r="E28" i="1"/>
  <c r="D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C28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C27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C26" i="1"/>
  <c r="G25" i="1"/>
  <c r="D25" i="1"/>
  <c r="E25" i="1"/>
  <c r="F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C25" i="1"/>
  <c r="G24" i="1"/>
  <c r="C24" i="1"/>
  <c r="D24" i="1"/>
  <c r="E24" i="1"/>
  <c r="F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I23" i="1"/>
  <c r="C23" i="1"/>
  <c r="D23" i="1"/>
  <c r="E23" i="1"/>
  <c r="F23" i="1"/>
  <c r="G23" i="1"/>
  <c r="H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M22" i="1"/>
  <c r="E22" i="1"/>
  <c r="F22" i="1"/>
  <c r="G22" i="1"/>
  <c r="H22" i="1"/>
  <c r="I22" i="1"/>
  <c r="J22" i="1"/>
  <c r="K22" i="1"/>
  <c r="L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C22" i="1"/>
  <c r="D22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H21" i="1"/>
  <c r="G21" i="1"/>
  <c r="F21" i="1"/>
  <c r="D21" i="1"/>
  <c r="E21" i="1"/>
  <c r="C21" i="1"/>
</calcChain>
</file>

<file path=xl/sharedStrings.xml><?xml version="1.0" encoding="utf-8"?>
<sst xmlns="http://schemas.openxmlformats.org/spreadsheetml/2006/main" count="354" uniqueCount="80">
  <si>
    <t/>
  </si>
  <si>
    <t>SCD40L</t>
  </si>
  <si>
    <t>EGF</t>
  </si>
  <si>
    <t>EOTAXIN/CCL11</t>
  </si>
  <si>
    <t>FGF2/FGFB</t>
  </si>
  <si>
    <t>FLT3L</t>
  </si>
  <si>
    <t>FRACTALKINE/CX3CL1</t>
  </si>
  <si>
    <t>GCSF</t>
  </si>
  <si>
    <t>GMCSF</t>
  </si>
  <si>
    <t>GROA</t>
  </si>
  <si>
    <t>IFNA2</t>
  </si>
  <si>
    <t>IFNG</t>
  </si>
  <si>
    <t>IL1A</t>
  </si>
  <si>
    <t>IL1B</t>
  </si>
  <si>
    <t>IL1RA</t>
  </si>
  <si>
    <t>IL2</t>
  </si>
  <si>
    <t>IL3</t>
  </si>
  <si>
    <t>IL4</t>
  </si>
  <si>
    <t>IL5</t>
  </si>
  <si>
    <t>IL6</t>
  </si>
  <si>
    <t>IL7</t>
  </si>
  <si>
    <t>IL8/CXCL8</t>
  </si>
  <si>
    <t>IL9</t>
  </si>
  <si>
    <t>IL10</t>
  </si>
  <si>
    <t>IL12P40</t>
  </si>
  <si>
    <t>IL12P70</t>
  </si>
  <si>
    <t>IL13</t>
  </si>
  <si>
    <t>IL15</t>
  </si>
  <si>
    <t>IL17A/CTLA8</t>
  </si>
  <si>
    <t>IL17E/IL-25</t>
  </si>
  <si>
    <t>IL17F</t>
  </si>
  <si>
    <t>IL18</t>
  </si>
  <si>
    <t>IL22</t>
  </si>
  <si>
    <t>IL27</t>
  </si>
  <si>
    <t>IP10/CXCL10</t>
  </si>
  <si>
    <t>MCP1/CCL2</t>
  </si>
  <si>
    <t>MCP3/CCL7</t>
  </si>
  <si>
    <t>MCSF</t>
  </si>
  <si>
    <t>MDC/CCL22</t>
  </si>
  <si>
    <t>MIG/CXCL9</t>
  </si>
  <si>
    <t>MIP1A/CCL3</t>
  </si>
  <si>
    <t>MIP1B/CCL4</t>
  </si>
  <si>
    <t>PDGFAA</t>
  </si>
  <si>
    <t>PDGFAB/BB</t>
  </si>
  <si>
    <t>RANTES/CCL5</t>
  </si>
  <si>
    <t>TGFA</t>
  </si>
  <si>
    <t>TNFA</t>
  </si>
  <si>
    <t>TNFB/LYMPHOTOXINA(LTA)</t>
  </si>
  <si>
    <t>VEGF</t>
  </si>
  <si>
    <t>CHEX1</t>
  </si>
  <si>
    <t>CHEX2</t>
  </si>
  <si>
    <t>CHEX3</t>
  </si>
  <si>
    <t>CHEX4</t>
  </si>
  <si>
    <t>Group Name</t>
  </si>
  <si>
    <t>MFI</t>
  </si>
  <si>
    <t>NH-iPSC-pSMC1</t>
  </si>
  <si>
    <t>NH-iPSC-pSMC2</t>
  </si>
  <si>
    <t>NH-iPSC-pSMC3</t>
  </si>
  <si>
    <t>NH-iPSC-pSMC4</t>
  </si>
  <si>
    <t>NH-iPSC-pSMC5</t>
  </si>
  <si>
    <t>NH-iPSC-pSMC6</t>
  </si>
  <si>
    <t>NH-hASMC1</t>
  </si>
  <si>
    <t>NH-hASMC2</t>
  </si>
  <si>
    <t>NH-hASMC3</t>
  </si>
  <si>
    <t>NH-hASMC4</t>
  </si>
  <si>
    <t>Cell count</t>
  </si>
  <si>
    <t>normalized to cell#</t>
  </si>
  <si>
    <t>mean MFI iPSC-pSMC</t>
  </si>
  <si>
    <t>mean MFI hASMC</t>
  </si>
  <si>
    <t>FC (if down)</t>
  </si>
  <si>
    <t>SD iPSC</t>
  </si>
  <si>
    <t>SD haSMC</t>
  </si>
  <si>
    <t>SE iPSC</t>
  </si>
  <si>
    <t>SE haSMC</t>
  </si>
  <si>
    <t xml:space="preserve">SD </t>
  </si>
  <si>
    <t>SEM</t>
  </si>
  <si>
    <t>FC hasmc vs ipsc</t>
  </si>
  <si>
    <t>ttest p value</t>
  </si>
  <si>
    <t>significant? P&lt;0.05</t>
  </si>
  <si>
    <t>significant P&lt;0.01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</si>
</sst>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0"/>
    <numFmt numFmtId="166" formatCode="0.000000"/>
    <numFmt numFmtId="167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2" borderId="0" xfId="0" applyFill="1"/>
    <xf numFmtId="0" fontId="1" fillId="0" borderId="0" xfId="0" applyFont="1" applyAlignment="1">
      <alignment wrapText="1"/>
    </xf>
    <xf numFmtId="164" fontId="2" fillId="3" borderId="0" xfId="0" applyNumberFormat="1" applyFont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horizontal="center" vertical="center"/>
    </xf>
    <xf numFmtId="165" fontId="2" fillId="3" borderId="0" xfId="0" applyNumberFormat="1" applyFont="1" applyFill="1" applyAlignment="1">
      <alignment horizontal="center"/>
    </xf>
    <xf numFmtId="166" fontId="2" fillId="3" borderId="0" xfId="0" applyNumberFormat="1" applyFont="1" applyFill="1" applyAlignment="1">
      <alignment horizontal="center"/>
    </xf>
    <xf numFmtId="167" fontId="3" fillId="6" borderId="0" xfId="0" applyNumberFormat="1" applyFont="1" applyFill="1" applyAlignment="1">
      <alignment horizontal="center"/>
    </xf>
    <xf numFmtId="167" fontId="2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5D790-4646-4769-B630-2C772928E056}">
  <dimension ref="A1:BB46"/>
  <sheetViews>
    <sheetView tabSelected="1" topLeftCell="A3" zoomScale="70" zoomScaleNormal="70" workbookViewId="0">
      <selection activeCell="AL34" sqref="AL34"/>
    </sheetView>
  </sheetViews>
  <sheetFormatPr defaultColWidth="10.6796875" defaultRowHeight="14.75" x14ac:dyDescent="0.75"/>
  <cols>
    <col min="1" max="1" width="21" customWidth="1"/>
    <col min="2" max="2" width="25.31640625" customWidth="1"/>
    <col min="21" max="21" width="29.1796875" customWidth="1"/>
  </cols>
  <sheetData>
    <row r="1" spans="1:54" x14ac:dyDescent="0.75">
      <c r="A1" t="s">
        <v>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</row>
    <row r="2" spans="1:54" ht="44.25" x14ac:dyDescent="0.75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</row>
    <row r="3" spans="1:54" x14ac:dyDescent="0.75">
      <c r="A3" t="s">
        <v>53</v>
      </c>
      <c r="B3" t="s">
        <v>65</v>
      </c>
      <c r="C3" t="s">
        <v>54</v>
      </c>
      <c r="D3" t="s">
        <v>54</v>
      </c>
      <c r="E3" t="s">
        <v>54</v>
      </c>
      <c r="F3" t="s">
        <v>54</v>
      </c>
      <c r="G3" t="s">
        <v>54</v>
      </c>
      <c r="H3" t="s">
        <v>54</v>
      </c>
      <c r="I3" t="s">
        <v>54</v>
      </c>
      <c r="J3" t="s">
        <v>54</v>
      </c>
      <c r="K3" t="s">
        <v>54</v>
      </c>
      <c r="L3" t="s">
        <v>54</v>
      </c>
      <c r="M3" t="s">
        <v>54</v>
      </c>
      <c r="N3" t="s">
        <v>54</v>
      </c>
      <c r="O3" t="s">
        <v>54</v>
      </c>
      <c r="P3" t="s">
        <v>54</v>
      </c>
      <c r="Q3" t="s">
        <v>54</v>
      </c>
      <c r="R3" t="s">
        <v>54</v>
      </c>
      <c r="S3" t="s">
        <v>54</v>
      </c>
      <c r="T3" t="s">
        <v>54</v>
      </c>
      <c r="U3" t="s">
        <v>54</v>
      </c>
      <c r="V3" t="s">
        <v>54</v>
      </c>
      <c r="W3" t="s">
        <v>54</v>
      </c>
      <c r="X3" t="s">
        <v>54</v>
      </c>
      <c r="Y3" t="s">
        <v>54</v>
      </c>
      <c r="Z3" t="s">
        <v>54</v>
      </c>
      <c r="AA3" t="s">
        <v>54</v>
      </c>
      <c r="AB3" t="s">
        <v>54</v>
      </c>
      <c r="AC3" t="s">
        <v>54</v>
      </c>
      <c r="AD3" t="s">
        <v>54</v>
      </c>
      <c r="AE3" t="s">
        <v>54</v>
      </c>
      <c r="AF3" t="s">
        <v>54</v>
      </c>
      <c r="AG3" t="s">
        <v>54</v>
      </c>
      <c r="AH3" t="s">
        <v>54</v>
      </c>
      <c r="AI3" t="s">
        <v>54</v>
      </c>
      <c r="AJ3" t="s">
        <v>54</v>
      </c>
      <c r="AK3" t="s">
        <v>54</v>
      </c>
      <c r="AL3" t="s">
        <v>54</v>
      </c>
      <c r="AM3" t="s">
        <v>54</v>
      </c>
      <c r="AN3" t="s">
        <v>54</v>
      </c>
      <c r="AO3" t="s">
        <v>54</v>
      </c>
      <c r="AP3" t="s">
        <v>54</v>
      </c>
      <c r="AQ3" t="s">
        <v>54</v>
      </c>
      <c r="AR3" t="s">
        <v>54</v>
      </c>
      <c r="AS3" t="s">
        <v>54</v>
      </c>
      <c r="AT3" t="s">
        <v>54</v>
      </c>
      <c r="AU3" t="s">
        <v>54</v>
      </c>
      <c r="AV3" t="s">
        <v>54</v>
      </c>
      <c r="AW3" t="s">
        <v>54</v>
      </c>
      <c r="AX3" t="s">
        <v>54</v>
      </c>
      <c r="AY3" t="s">
        <v>54</v>
      </c>
      <c r="AZ3" t="s">
        <v>54</v>
      </c>
      <c r="BA3" t="s">
        <v>54</v>
      </c>
      <c r="BB3" t="s">
        <v>54</v>
      </c>
    </row>
    <row r="5" spans="1:54" x14ac:dyDescent="0.75">
      <c r="A5" t="s">
        <v>55</v>
      </c>
      <c r="B5" s="2">
        <v>958</v>
      </c>
      <c r="C5">
        <v>20.5</v>
      </c>
      <c r="D5">
        <v>1035</v>
      </c>
      <c r="E5">
        <v>32</v>
      </c>
      <c r="F5">
        <v>189</v>
      </c>
      <c r="G5">
        <v>33</v>
      </c>
      <c r="H5">
        <v>18</v>
      </c>
      <c r="I5">
        <v>16</v>
      </c>
      <c r="J5">
        <v>216</v>
      </c>
      <c r="K5">
        <v>6593</v>
      </c>
      <c r="L5">
        <v>20.5</v>
      </c>
      <c r="M5">
        <v>28</v>
      </c>
      <c r="N5">
        <v>537</v>
      </c>
      <c r="O5">
        <v>28</v>
      </c>
      <c r="P5">
        <v>15</v>
      </c>
      <c r="Q5">
        <v>35</v>
      </c>
      <c r="R5">
        <v>17</v>
      </c>
      <c r="S5">
        <v>37</v>
      </c>
      <c r="T5">
        <v>12</v>
      </c>
      <c r="U5">
        <v>303</v>
      </c>
      <c r="V5">
        <v>37</v>
      </c>
      <c r="W5">
        <v>2148.5</v>
      </c>
      <c r="X5">
        <v>30</v>
      </c>
      <c r="Y5">
        <v>34</v>
      </c>
      <c r="Z5">
        <v>18.5</v>
      </c>
      <c r="AA5">
        <v>26.5</v>
      </c>
      <c r="AB5">
        <v>42</v>
      </c>
      <c r="AC5">
        <v>31</v>
      </c>
      <c r="AD5">
        <v>18</v>
      </c>
      <c r="AE5">
        <v>25</v>
      </c>
      <c r="AF5">
        <v>25</v>
      </c>
      <c r="AG5">
        <v>21</v>
      </c>
      <c r="AH5">
        <v>58</v>
      </c>
      <c r="AI5">
        <v>39</v>
      </c>
      <c r="AJ5">
        <v>26</v>
      </c>
      <c r="AK5">
        <v>7420</v>
      </c>
      <c r="AL5">
        <v>58</v>
      </c>
      <c r="AM5">
        <v>65</v>
      </c>
      <c r="AN5">
        <v>45</v>
      </c>
      <c r="AO5">
        <v>19.5</v>
      </c>
      <c r="AP5">
        <v>108</v>
      </c>
      <c r="AQ5">
        <v>15</v>
      </c>
      <c r="AR5">
        <v>1075.5</v>
      </c>
      <c r="AS5">
        <v>150.5</v>
      </c>
      <c r="AT5">
        <v>38.5</v>
      </c>
      <c r="AU5">
        <v>46.5</v>
      </c>
      <c r="AV5">
        <v>21</v>
      </c>
      <c r="AW5">
        <v>50</v>
      </c>
      <c r="AX5">
        <v>737</v>
      </c>
      <c r="AY5">
        <v>19423.5</v>
      </c>
      <c r="AZ5">
        <v>29072</v>
      </c>
      <c r="BA5">
        <v>1947</v>
      </c>
      <c r="BB5">
        <v>23</v>
      </c>
    </row>
    <row r="6" spans="1:54" x14ac:dyDescent="0.75">
      <c r="A6" t="s">
        <v>56</v>
      </c>
      <c r="B6" s="2">
        <v>1205</v>
      </c>
      <c r="C6">
        <v>22</v>
      </c>
      <c r="D6">
        <v>962</v>
      </c>
      <c r="E6">
        <v>29</v>
      </c>
      <c r="F6">
        <v>166</v>
      </c>
      <c r="G6">
        <v>36.5</v>
      </c>
      <c r="H6">
        <v>11</v>
      </c>
      <c r="I6">
        <v>26</v>
      </c>
      <c r="J6">
        <v>257</v>
      </c>
      <c r="K6">
        <v>8385</v>
      </c>
      <c r="L6">
        <v>21</v>
      </c>
      <c r="M6">
        <v>28</v>
      </c>
      <c r="N6">
        <v>758</v>
      </c>
      <c r="O6">
        <v>23</v>
      </c>
      <c r="P6">
        <v>17</v>
      </c>
      <c r="Q6">
        <v>36</v>
      </c>
      <c r="R6">
        <v>19</v>
      </c>
      <c r="S6">
        <v>48</v>
      </c>
      <c r="T6">
        <v>10</v>
      </c>
      <c r="U6">
        <v>399</v>
      </c>
      <c r="V6">
        <v>41</v>
      </c>
      <c r="W6">
        <v>2648.5</v>
      </c>
      <c r="X6">
        <v>33.5</v>
      </c>
      <c r="Y6">
        <v>53</v>
      </c>
      <c r="Z6">
        <v>12.5</v>
      </c>
      <c r="AA6">
        <v>26</v>
      </c>
      <c r="AB6">
        <v>37</v>
      </c>
      <c r="AC6">
        <v>42</v>
      </c>
      <c r="AD6">
        <v>21</v>
      </c>
      <c r="AE6">
        <v>19</v>
      </c>
      <c r="AF6">
        <v>27</v>
      </c>
      <c r="AG6">
        <v>24</v>
      </c>
      <c r="AH6">
        <v>60</v>
      </c>
      <c r="AI6">
        <v>35.5</v>
      </c>
      <c r="AJ6">
        <v>26</v>
      </c>
      <c r="AK6">
        <v>10786</v>
      </c>
      <c r="AL6">
        <v>53</v>
      </c>
      <c r="AM6">
        <v>91</v>
      </c>
      <c r="AN6">
        <v>56</v>
      </c>
      <c r="AO6">
        <v>20.5</v>
      </c>
      <c r="AP6">
        <v>131.5</v>
      </c>
      <c r="AQ6">
        <v>19</v>
      </c>
      <c r="AR6">
        <v>1161</v>
      </c>
      <c r="AS6">
        <v>178</v>
      </c>
      <c r="AT6">
        <v>58</v>
      </c>
      <c r="AU6">
        <v>59.5</v>
      </c>
      <c r="AV6">
        <v>26</v>
      </c>
      <c r="AW6">
        <v>54</v>
      </c>
      <c r="AX6">
        <v>1152.5</v>
      </c>
      <c r="AY6">
        <v>19918</v>
      </c>
      <c r="AZ6">
        <v>28589</v>
      </c>
      <c r="BA6">
        <v>1965</v>
      </c>
      <c r="BB6">
        <v>23</v>
      </c>
    </row>
    <row r="7" spans="1:54" x14ac:dyDescent="0.75">
      <c r="A7" t="s">
        <v>57</v>
      </c>
      <c r="B7" s="2">
        <v>496</v>
      </c>
      <c r="C7">
        <v>19.5</v>
      </c>
      <c r="D7">
        <v>1006</v>
      </c>
      <c r="E7">
        <v>30</v>
      </c>
      <c r="F7">
        <v>172.5</v>
      </c>
      <c r="G7">
        <v>36</v>
      </c>
      <c r="H7">
        <v>17.5</v>
      </c>
      <c r="I7">
        <v>27</v>
      </c>
      <c r="J7">
        <v>262.5</v>
      </c>
      <c r="K7">
        <v>9153.5</v>
      </c>
      <c r="L7">
        <v>23</v>
      </c>
      <c r="M7">
        <v>29</v>
      </c>
      <c r="N7">
        <v>928</v>
      </c>
      <c r="O7">
        <v>24</v>
      </c>
      <c r="P7">
        <v>16</v>
      </c>
      <c r="Q7">
        <v>34</v>
      </c>
      <c r="R7">
        <v>18</v>
      </c>
      <c r="S7">
        <v>51</v>
      </c>
      <c r="T7">
        <v>9.5</v>
      </c>
      <c r="U7">
        <v>503</v>
      </c>
      <c r="V7">
        <v>38</v>
      </c>
      <c r="W7">
        <v>2958</v>
      </c>
      <c r="X7">
        <v>29</v>
      </c>
      <c r="Y7">
        <v>47</v>
      </c>
      <c r="Z7">
        <v>17</v>
      </c>
      <c r="AA7">
        <v>28</v>
      </c>
      <c r="AB7">
        <v>42</v>
      </c>
      <c r="AC7">
        <v>46</v>
      </c>
      <c r="AD7">
        <v>19.5</v>
      </c>
      <c r="AE7">
        <v>21</v>
      </c>
      <c r="AF7">
        <v>25</v>
      </c>
      <c r="AG7">
        <v>19</v>
      </c>
      <c r="AH7">
        <v>60</v>
      </c>
      <c r="AI7">
        <v>39</v>
      </c>
      <c r="AJ7">
        <v>28</v>
      </c>
      <c r="AK7">
        <v>10589</v>
      </c>
      <c r="AL7">
        <v>57.5</v>
      </c>
      <c r="AM7">
        <v>107</v>
      </c>
      <c r="AN7">
        <v>54</v>
      </c>
      <c r="AO7">
        <v>21</v>
      </c>
      <c r="AP7">
        <v>114</v>
      </c>
      <c r="AQ7">
        <v>18.5</v>
      </c>
      <c r="AR7">
        <v>1233.5</v>
      </c>
      <c r="AS7">
        <v>203</v>
      </c>
      <c r="AT7">
        <v>48</v>
      </c>
      <c r="AU7">
        <v>57</v>
      </c>
      <c r="AV7">
        <v>26</v>
      </c>
      <c r="AW7">
        <v>56</v>
      </c>
      <c r="AX7">
        <v>1304</v>
      </c>
      <c r="AY7">
        <v>19826</v>
      </c>
      <c r="AZ7">
        <v>29313.5</v>
      </c>
      <c r="BA7">
        <v>1961</v>
      </c>
      <c r="BB7">
        <v>29</v>
      </c>
    </row>
    <row r="8" spans="1:54" x14ac:dyDescent="0.75">
      <c r="A8" t="s">
        <v>58</v>
      </c>
      <c r="B8" s="2">
        <v>2475</v>
      </c>
      <c r="C8">
        <v>19</v>
      </c>
      <c r="D8">
        <v>706</v>
      </c>
      <c r="E8">
        <v>28</v>
      </c>
      <c r="F8">
        <v>110</v>
      </c>
      <c r="G8">
        <v>32</v>
      </c>
      <c r="H8">
        <v>17.5</v>
      </c>
      <c r="I8">
        <v>24</v>
      </c>
      <c r="J8">
        <v>232</v>
      </c>
      <c r="K8">
        <v>8131</v>
      </c>
      <c r="L8">
        <v>20</v>
      </c>
      <c r="M8">
        <v>23</v>
      </c>
      <c r="N8">
        <v>676</v>
      </c>
      <c r="O8">
        <v>24</v>
      </c>
      <c r="P8">
        <v>15</v>
      </c>
      <c r="Q8">
        <v>36</v>
      </c>
      <c r="R8">
        <v>20</v>
      </c>
      <c r="S8">
        <v>46</v>
      </c>
      <c r="T8">
        <v>12</v>
      </c>
      <c r="U8">
        <v>399.5</v>
      </c>
      <c r="V8">
        <v>38.5</v>
      </c>
      <c r="W8">
        <v>2345.5</v>
      </c>
      <c r="X8">
        <v>32</v>
      </c>
      <c r="Y8">
        <v>40</v>
      </c>
      <c r="Z8">
        <v>15</v>
      </c>
      <c r="AA8">
        <v>25</v>
      </c>
      <c r="AB8">
        <v>39.5</v>
      </c>
      <c r="AC8">
        <v>42</v>
      </c>
      <c r="AD8">
        <v>18</v>
      </c>
      <c r="AE8">
        <v>22</v>
      </c>
      <c r="AF8">
        <v>25</v>
      </c>
      <c r="AG8">
        <v>19.5</v>
      </c>
      <c r="AH8">
        <v>59</v>
      </c>
      <c r="AI8">
        <v>39</v>
      </c>
      <c r="AJ8">
        <v>26</v>
      </c>
      <c r="AK8">
        <v>9430</v>
      </c>
      <c r="AL8">
        <v>58</v>
      </c>
      <c r="AM8">
        <v>91</v>
      </c>
      <c r="AN8">
        <v>57.5</v>
      </c>
      <c r="AO8">
        <v>21</v>
      </c>
      <c r="AP8">
        <v>118</v>
      </c>
      <c r="AQ8">
        <v>18</v>
      </c>
      <c r="AR8">
        <v>1044.5</v>
      </c>
      <c r="AS8">
        <v>159.5</v>
      </c>
      <c r="AT8">
        <v>46</v>
      </c>
      <c r="AU8">
        <v>55</v>
      </c>
      <c r="AV8">
        <v>21</v>
      </c>
      <c r="AW8">
        <v>52</v>
      </c>
      <c r="AX8">
        <v>998</v>
      </c>
      <c r="AY8">
        <v>19768.5</v>
      </c>
      <c r="AZ8">
        <v>29520.5</v>
      </c>
      <c r="BA8">
        <v>1991</v>
      </c>
      <c r="BB8">
        <v>23</v>
      </c>
    </row>
    <row r="9" spans="1:54" x14ac:dyDescent="0.75">
      <c r="A9" t="s">
        <v>59</v>
      </c>
      <c r="B9" s="2">
        <v>1178</v>
      </c>
      <c r="C9">
        <v>18.5</v>
      </c>
      <c r="D9">
        <v>777.5</v>
      </c>
      <c r="E9">
        <v>36.5</v>
      </c>
      <c r="F9">
        <v>140</v>
      </c>
      <c r="G9">
        <v>31</v>
      </c>
      <c r="H9">
        <v>16</v>
      </c>
      <c r="I9">
        <v>30</v>
      </c>
      <c r="J9">
        <v>225</v>
      </c>
      <c r="K9">
        <v>8037</v>
      </c>
      <c r="L9">
        <v>21</v>
      </c>
      <c r="M9">
        <v>23</v>
      </c>
      <c r="N9">
        <v>691</v>
      </c>
      <c r="O9">
        <v>25</v>
      </c>
      <c r="P9">
        <v>16</v>
      </c>
      <c r="Q9">
        <v>33</v>
      </c>
      <c r="R9">
        <v>19</v>
      </c>
      <c r="S9">
        <v>49</v>
      </c>
      <c r="T9">
        <v>7</v>
      </c>
      <c r="U9">
        <v>351</v>
      </c>
      <c r="V9">
        <v>36</v>
      </c>
      <c r="W9">
        <v>2292</v>
      </c>
      <c r="X9">
        <v>28.5</v>
      </c>
      <c r="Y9">
        <v>50</v>
      </c>
      <c r="Z9">
        <v>13</v>
      </c>
      <c r="AA9">
        <v>28</v>
      </c>
      <c r="AB9">
        <v>38</v>
      </c>
      <c r="AC9">
        <v>37</v>
      </c>
      <c r="AD9">
        <v>17</v>
      </c>
      <c r="AE9">
        <v>23</v>
      </c>
      <c r="AF9">
        <v>26</v>
      </c>
      <c r="AG9">
        <v>15.5</v>
      </c>
      <c r="AH9">
        <v>54.5</v>
      </c>
      <c r="AI9">
        <v>44</v>
      </c>
      <c r="AJ9">
        <v>28</v>
      </c>
      <c r="AK9">
        <v>9584</v>
      </c>
      <c r="AL9">
        <v>55</v>
      </c>
      <c r="AM9">
        <v>78</v>
      </c>
      <c r="AN9">
        <v>58.5</v>
      </c>
      <c r="AO9">
        <v>19</v>
      </c>
      <c r="AP9">
        <v>110</v>
      </c>
      <c r="AQ9">
        <v>18</v>
      </c>
      <c r="AR9">
        <v>882</v>
      </c>
      <c r="AS9">
        <v>155</v>
      </c>
      <c r="AT9">
        <v>39</v>
      </c>
      <c r="AU9">
        <v>55.5</v>
      </c>
      <c r="AV9">
        <v>19.5</v>
      </c>
      <c r="AW9">
        <v>52.5</v>
      </c>
      <c r="AX9">
        <v>1036</v>
      </c>
      <c r="AY9">
        <v>19872</v>
      </c>
      <c r="AZ9">
        <v>29141</v>
      </c>
      <c r="BA9">
        <v>1863</v>
      </c>
      <c r="BB9">
        <v>25</v>
      </c>
    </row>
    <row r="10" spans="1:54" x14ac:dyDescent="0.75">
      <c r="A10" t="s">
        <v>60</v>
      </c>
      <c r="B10" s="2">
        <v>1020</v>
      </c>
      <c r="C10">
        <v>16</v>
      </c>
      <c r="D10">
        <v>1127</v>
      </c>
      <c r="E10">
        <v>30</v>
      </c>
      <c r="F10">
        <v>158.5</v>
      </c>
      <c r="G10">
        <v>37</v>
      </c>
      <c r="H10">
        <v>11</v>
      </c>
      <c r="I10">
        <v>23.5</v>
      </c>
      <c r="J10">
        <v>281.5</v>
      </c>
      <c r="K10">
        <v>8950</v>
      </c>
      <c r="L10">
        <v>23</v>
      </c>
      <c r="M10">
        <v>25</v>
      </c>
      <c r="N10">
        <v>922</v>
      </c>
      <c r="O10">
        <v>22</v>
      </c>
      <c r="P10">
        <v>18</v>
      </c>
      <c r="Q10">
        <v>37</v>
      </c>
      <c r="R10">
        <v>15</v>
      </c>
      <c r="S10">
        <v>54</v>
      </c>
      <c r="T10">
        <v>8</v>
      </c>
      <c r="U10">
        <v>509</v>
      </c>
      <c r="V10">
        <v>41</v>
      </c>
      <c r="W10">
        <v>2750</v>
      </c>
      <c r="X10">
        <v>34</v>
      </c>
      <c r="Y10">
        <v>50.5</v>
      </c>
      <c r="Z10">
        <v>16.5</v>
      </c>
      <c r="AA10">
        <v>24</v>
      </c>
      <c r="AB10">
        <v>42.5</v>
      </c>
      <c r="AC10">
        <v>39</v>
      </c>
      <c r="AD10">
        <v>18</v>
      </c>
      <c r="AE10">
        <v>23</v>
      </c>
      <c r="AF10">
        <v>26</v>
      </c>
      <c r="AG10">
        <v>20</v>
      </c>
      <c r="AH10">
        <v>54.5</v>
      </c>
      <c r="AI10">
        <v>39</v>
      </c>
      <c r="AJ10">
        <v>25</v>
      </c>
      <c r="AK10">
        <v>11391.5</v>
      </c>
      <c r="AL10">
        <v>56.5</v>
      </c>
      <c r="AM10">
        <v>103</v>
      </c>
      <c r="AN10">
        <v>57</v>
      </c>
      <c r="AO10">
        <v>25</v>
      </c>
      <c r="AP10">
        <v>123</v>
      </c>
      <c r="AQ10">
        <v>18</v>
      </c>
      <c r="AR10">
        <v>1277.5</v>
      </c>
      <c r="AS10">
        <v>206</v>
      </c>
      <c r="AT10">
        <v>76</v>
      </c>
      <c r="AU10">
        <v>55</v>
      </c>
      <c r="AV10">
        <v>26</v>
      </c>
      <c r="AW10">
        <v>55</v>
      </c>
      <c r="AX10">
        <v>1226</v>
      </c>
      <c r="AY10">
        <v>19975.5</v>
      </c>
      <c r="AZ10">
        <v>29348</v>
      </c>
      <c r="BA10">
        <v>2036</v>
      </c>
      <c r="BB10">
        <v>22</v>
      </c>
    </row>
    <row r="11" spans="1:54" x14ac:dyDescent="0.75">
      <c r="A11" t="s">
        <v>61</v>
      </c>
      <c r="B11" s="2">
        <v>836</v>
      </c>
      <c r="C11">
        <v>29.5</v>
      </c>
      <c r="D11">
        <v>107.5</v>
      </c>
      <c r="E11">
        <v>25.5</v>
      </c>
      <c r="F11">
        <v>1050</v>
      </c>
      <c r="G11">
        <v>36</v>
      </c>
      <c r="H11">
        <v>14</v>
      </c>
      <c r="I11">
        <v>19435</v>
      </c>
      <c r="J11">
        <v>568</v>
      </c>
      <c r="K11">
        <v>18480.5</v>
      </c>
      <c r="L11">
        <v>43</v>
      </c>
      <c r="M11">
        <v>80.5</v>
      </c>
      <c r="N11">
        <v>277</v>
      </c>
      <c r="O11">
        <v>32</v>
      </c>
      <c r="P11">
        <v>41</v>
      </c>
      <c r="Q11">
        <v>46</v>
      </c>
      <c r="R11">
        <v>20</v>
      </c>
      <c r="S11">
        <v>409</v>
      </c>
      <c r="T11">
        <v>7.5</v>
      </c>
      <c r="U11">
        <v>45563</v>
      </c>
      <c r="V11">
        <v>53</v>
      </c>
      <c r="W11">
        <v>14289</v>
      </c>
      <c r="X11">
        <v>63</v>
      </c>
      <c r="Y11">
        <v>39</v>
      </c>
      <c r="Z11">
        <v>36</v>
      </c>
      <c r="AA11">
        <v>28</v>
      </c>
      <c r="AB11">
        <v>82.5</v>
      </c>
      <c r="AC11">
        <v>56</v>
      </c>
      <c r="AD11">
        <v>36.5</v>
      </c>
      <c r="AE11">
        <v>54</v>
      </c>
      <c r="AF11">
        <v>33</v>
      </c>
      <c r="AG11">
        <v>34</v>
      </c>
      <c r="AH11">
        <v>162</v>
      </c>
      <c r="AI11">
        <v>41</v>
      </c>
      <c r="AJ11">
        <v>61.5</v>
      </c>
      <c r="AK11">
        <v>42492.5</v>
      </c>
      <c r="AL11">
        <v>10712</v>
      </c>
      <c r="AM11">
        <v>639</v>
      </c>
      <c r="AN11">
        <v>116</v>
      </c>
      <c r="AO11">
        <v>84</v>
      </c>
      <c r="AP11">
        <v>148.5</v>
      </c>
      <c r="AQ11">
        <v>31</v>
      </c>
      <c r="AR11">
        <v>98</v>
      </c>
      <c r="AS11">
        <v>105.5</v>
      </c>
      <c r="AT11">
        <v>1075.5</v>
      </c>
      <c r="AU11">
        <v>53.5</v>
      </c>
      <c r="AV11">
        <v>231</v>
      </c>
      <c r="AW11">
        <v>313</v>
      </c>
      <c r="AX11">
        <v>11617</v>
      </c>
      <c r="AY11">
        <v>19906.5</v>
      </c>
      <c r="AZ11">
        <v>29336.5</v>
      </c>
      <c r="BA11">
        <v>1891</v>
      </c>
      <c r="BB11">
        <v>25</v>
      </c>
    </row>
    <row r="12" spans="1:54" x14ac:dyDescent="0.75">
      <c r="A12" t="s">
        <v>62</v>
      </c>
      <c r="B12" s="2">
        <v>1753</v>
      </c>
      <c r="C12">
        <v>32</v>
      </c>
      <c r="D12">
        <v>96.5</v>
      </c>
      <c r="E12">
        <v>28</v>
      </c>
      <c r="F12">
        <v>1188</v>
      </c>
      <c r="G12">
        <v>30.5</v>
      </c>
      <c r="H12">
        <v>19.5</v>
      </c>
      <c r="I12">
        <v>17572</v>
      </c>
      <c r="J12">
        <v>537.5</v>
      </c>
      <c r="K12">
        <v>18630</v>
      </c>
      <c r="L12">
        <v>40</v>
      </c>
      <c r="M12">
        <v>77.5</v>
      </c>
      <c r="N12">
        <v>199</v>
      </c>
      <c r="O12">
        <v>37</v>
      </c>
      <c r="P12">
        <v>35</v>
      </c>
      <c r="Q12">
        <v>52</v>
      </c>
      <c r="R12">
        <v>19</v>
      </c>
      <c r="S12">
        <v>327.5</v>
      </c>
      <c r="T12">
        <v>11</v>
      </c>
      <c r="U12">
        <v>45655</v>
      </c>
      <c r="V12">
        <v>59</v>
      </c>
      <c r="W12">
        <v>13710</v>
      </c>
      <c r="X12">
        <v>79</v>
      </c>
      <c r="Y12">
        <v>33.5</v>
      </c>
      <c r="Z12">
        <v>35</v>
      </c>
      <c r="AA12">
        <v>23</v>
      </c>
      <c r="AB12">
        <v>72</v>
      </c>
      <c r="AC12">
        <v>62</v>
      </c>
      <c r="AD12">
        <v>29.5</v>
      </c>
      <c r="AE12">
        <v>66</v>
      </c>
      <c r="AF12">
        <v>29</v>
      </c>
      <c r="AG12">
        <v>36.5</v>
      </c>
      <c r="AH12">
        <v>130</v>
      </c>
      <c r="AI12">
        <v>35.5</v>
      </c>
      <c r="AJ12">
        <v>90</v>
      </c>
      <c r="AK12">
        <v>43021.5</v>
      </c>
      <c r="AL12">
        <v>11372</v>
      </c>
      <c r="AM12">
        <v>655</v>
      </c>
      <c r="AN12">
        <v>115</v>
      </c>
      <c r="AO12">
        <v>151.5</v>
      </c>
      <c r="AP12">
        <v>165</v>
      </c>
      <c r="AQ12">
        <v>24</v>
      </c>
      <c r="AR12">
        <v>77</v>
      </c>
      <c r="AS12">
        <v>103</v>
      </c>
      <c r="AT12">
        <v>1180</v>
      </c>
      <c r="AU12">
        <v>59.5</v>
      </c>
      <c r="AV12">
        <v>244</v>
      </c>
      <c r="AW12">
        <v>251.5</v>
      </c>
      <c r="AX12">
        <v>8348</v>
      </c>
      <c r="AY12">
        <v>19780</v>
      </c>
      <c r="AZ12">
        <v>29083.5</v>
      </c>
      <c r="BA12">
        <v>1811</v>
      </c>
      <c r="BB12">
        <v>28</v>
      </c>
    </row>
    <row r="13" spans="1:54" x14ac:dyDescent="0.75">
      <c r="A13" t="s">
        <v>63</v>
      </c>
      <c r="B13" s="2">
        <v>2237</v>
      </c>
      <c r="C13">
        <v>26</v>
      </c>
      <c r="D13">
        <v>1070</v>
      </c>
      <c r="E13">
        <v>20.5</v>
      </c>
      <c r="F13">
        <v>2780</v>
      </c>
      <c r="G13">
        <v>27</v>
      </c>
      <c r="H13">
        <v>22</v>
      </c>
      <c r="I13">
        <v>16410.5</v>
      </c>
      <c r="J13">
        <v>805</v>
      </c>
      <c r="K13">
        <v>18699</v>
      </c>
      <c r="L13">
        <v>47.5</v>
      </c>
      <c r="M13">
        <v>83.5</v>
      </c>
      <c r="N13">
        <v>304</v>
      </c>
      <c r="O13">
        <v>30</v>
      </c>
      <c r="P13">
        <v>44</v>
      </c>
      <c r="Q13">
        <v>50.5</v>
      </c>
      <c r="R13">
        <v>17</v>
      </c>
      <c r="S13">
        <v>279.5</v>
      </c>
      <c r="T13">
        <v>10</v>
      </c>
      <c r="U13">
        <v>45885</v>
      </c>
      <c r="V13">
        <v>43</v>
      </c>
      <c r="W13">
        <v>14261</v>
      </c>
      <c r="X13">
        <v>67</v>
      </c>
      <c r="Y13">
        <v>37.5</v>
      </c>
      <c r="Z13">
        <v>35</v>
      </c>
      <c r="AA13">
        <v>26</v>
      </c>
      <c r="AB13">
        <v>72</v>
      </c>
      <c r="AC13">
        <v>41</v>
      </c>
      <c r="AD13">
        <v>29</v>
      </c>
      <c r="AE13">
        <v>51</v>
      </c>
      <c r="AF13">
        <v>28</v>
      </c>
      <c r="AG13">
        <v>33</v>
      </c>
      <c r="AH13">
        <v>140</v>
      </c>
      <c r="AI13">
        <v>42</v>
      </c>
      <c r="AJ13">
        <v>57</v>
      </c>
      <c r="AK13">
        <v>42941</v>
      </c>
      <c r="AL13">
        <v>5702</v>
      </c>
      <c r="AM13">
        <v>480</v>
      </c>
      <c r="AN13">
        <v>116</v>
      </c>
      <c r="AO13">
        <v>71.5</v>
      </c>
      <c r="AP13">
        <v>179</v>
      </c>
      <c r="AQ13">
        <v>26</v>
      </c>
      <c r="AR13">
        <v>171</v>
      </c>
      <c r="AS13">
        <v>116.5</v>
      </c>
      <c r="AT13">
        <v>452</v>
      </c>
      <c r="AU13">
        <v>62.5</v>
      </c>
      <c r="AV13">
        <v>232</v>
      </c>
      <c r="AW13">
        <v>246</v>
      </c>
      <c r="AX13">
        <v>8066</v>
      </c>
      <c r="AY13">
        <v>19837.5</v>
      </c>
      <c r="AZ13">
        <v>29716</v>
      </c>
      <c r="BA13">
        <v>1808</v>
      </c>
      <c r="BB13">
        <v>28</v>
      </c>
    </row>
    <row r="14" spans="1:54" x14ac:dyDescent="0.75">
      <c r="A14" t="s">
        <v>64</v>
      </c>
      <c r="B14" s="2">
        <v>1519</v>
      </c>
      <c r="C14">
        <v>31</v>
      </c>
      <c r="D14">
        <v>780</v>
      </c>
      <c r="E14">
        <v>25</v>
      </c>
      <c r="F14">
        <v>2293</v>
      </c>
      <c r="G14">
        <v>25</v>
      </c>
      <c r="H14">
        <v>18</v>
      </c>
      <c r="I14">
        <v>14466</v>
      </c>
      <c r="J14">
        <v>643</v>
      </c>
      <c r="K14">
        <v>19389</v>
      </c>
      <c r="L14">
        <v>38</v>
      </c>
      <c r="M14">
        <v>82</v>
      </c>
      <c r="N14">
        <v>321</v>
      </c>
      <c r="O14">
        <v>32</v>
      </c>
      <c r="P14">
        <v>37</v>
      </c>
      <c r="Q14">
        <v>47.5</v>
      </c>
      <c r="R14">
        <v>16</v>
      </c>
      <c r="S14">
        <v>205</v>
      </c>
      <c r="T14">
        <v>12</v>
      </c>
      <c r="U14">
        <v>46770</v>
      </c>
      <c r="V14">
        <v>44</v>
      </c>
      <c r="W14">
        <v>14948</v>
      </c>
      <c r="X14">
        <v>66</v>
      </c>
      <c r="Y14">
        <v>36</v>
      </c>
      <c r="Z14">
        <v>36</v>
      </c>
      <c r="AA14">
        <v>27</v>
      </c>
      <c r="AB14">
        <v>58</v>
      </c>
      <c r="AC14">
        <v>44</v>
      </c>
      <c r="AD14">
        <v>28</v>
      </c>
      <c r="AE14">
        <v>55</v>
      </c>
      <c r="AF14">
        <v>29</v>
      </c>
      <c r="AG14">
        <v>38</v>
      </c>
      <c r="AH14">
        <v>113.5</v>
      </c>
      <c r="AI14">
        <v>41</v>
      </c>
      <c r="AJ14">
        <v>56</v>
      </c>
      <c r="AK14">
        <v>44183</v>
      </c>
      <c r="AL14">
        <v>5976.5</v>
      </c>
      <c r="AM14">
        <v>461.5</v>
      </c>
      <c r="AN14">
        <v>116</v>
      </c>
      <c r="AO14">
        <v>73.5</v>
      </c>
      <c r="AP14">
        <v>137</v>
      </c>
      <c r="AQ14">
        <v>27</v>
      </c>
      <c r="AR14">
        <v>172.5</v>
      </c>
      <c r="AS14">
        <v>105</v>
      </c>
      <c r="AT14">
        <v>307</v>
      </c>
      <c r="AU14">
        <v>68</v>
      </c>
      <c r="AV14">
        <v>229</v>
      </c>
      <c r="AW14">
        <v>212</v>
      </c>
      <c r="AX14">
        <v>5082</v>
      </c>
      <c r="AY14">
        <v>20010</v>
      </c>
      <c r="AZ14">
        <v>29417</v>
      </c>
      <c r="BA14">
        <v>1979.5</v>
      </c>
      <c r="BB14">
        <v>23.5</v>
      </c>
    </row>
    <row r="16" spans="1:54" x14ac:dyDescent="0.75">
      <c r="A16" s="3" t="s">
        <v>66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54" x14ac:dyDescent="0.75">
      <c r="A17" t="s">
        <v>0</v>
      </c>
      <c r="B17" t="s">
        <v>0</v>
      </c>
      <c r="C17" t="s">
        <v>1</v>
      </c>
      <c r="D17" t="s">
        <v>2</v>
      </c>
      <c r="E17" t="s">
        <v>3</v>
      </c>
      <c r="F17" t="s">
        <v>4</v>
      </c>
      <c r="G17" t="s">
        <v>5</v>
      </c>
      <c r="H17" t="s">
        <v>6</v>
      </c>
      <c r="I17" t="s">
        <v>7</v>
      </c>
      <c r="J17" t="s">
        <v>8</v>
      </c>
      <c r="K17" t="s">
        <v>9</v>
      </c>
      <c r="L17" t="s">
        <v>10</v>
      </c>
      <c r="M17" t="s">
        <v>11</v>
      </c>
      <c r="N17" t="s">
        <v>12</v>
      </c>
      <c r="O17" t="s">
        <v>13</v>
      </c>
      <c r="P17" t="s">
        <v>14</v>
      </c>
      <c r="Q17" t="s">
        <v>15</v>
      </c>
      <c r="R17" t="s">
        <v>16</v>
      </c>
      <c r="S17" t="s">
        <v>17</v>
      </c>
      <c r="T17" t="s">
        <v>18</v>
      </c>
      <c r="U17" t="s">
        <v>19</v>
      </c>
      <c r="V17" t="s">
        <v>20</v>
      </c>
      <c r="W17" t="s">
        <v>21</v>
      </c>
      <c r="X17" t="s">
        <v>22</v>
      </c>
      <c r="Y17" t="s">
        <v>23</v>
      </c>
      <c r="Z17" t="s">
        <v>24</v>
      </c>
      <c r="AA17" t="s">
        <v>25</v>
      </c>
      <c r="AB17" t="s">
        <v>26</v>
      </c>
      <c r="AC17" t="s">
        <v>27</v>
      </c>
      <c r="AD17" t="s">
        <v>28</v>
      </c>
      <c r="AE17" t="s">
        <v>29</v>
      </c>
      <c r="AF17" t="s">
        <v>30</v>
      </c>
      <c r="AG17" t="s">
        <v>31</v>
      </c>
      <c r="AH17" t="s">
        <v>32</v>
      </c>
      <c r="AI17" t="s">
        <v>33</v>
      </c>
      <c r="AJ17" t="s">
        <v>34</v>
      </c>
      <c r="AK17" t="s">
        <v>35</v>
      </c>
      <c r="AL17" t="s">
        <v>36</v>
      </c>
      <c r="AM17" t="s">
        <v>37</v>
      </c>
      <c r="AN17" t="s">
        <v>38</v>
      </c>
      <c r="AO17" t="s">
        <v>39</v>
      </c>
      <c r="AP17" t="s">
        <v>40</v>
      </c>
      <c r="AQ17" t="s">
        <v>41</v>
      </c>
      <c r="AR17" t="s">
        <v>42</v>
      </c>
      <c r="AS17" t="s">
        <v>43</v>
      </c>
      <c r="AT17" t="s">
        <v>44</v>
      </c>
      <c r="AU17" t="s">
        <v>45</v>
      </c>
      <c r="AV17" t="s">
        <v>46</v>
      </c>
      <c r="AW17" t="s">
        <v>47</v>
      </c>
      <c r="AX17" t="s">
        <v>48</v>
      </c>
      <c r="AY17" t="s">
        <v>49</v>
      </c>
      <c r="AZ17" t="s">
        <v>50</v>
      </c>
      <c r="BA17" t="s">
        <v>51</v>
      </c>
      <c r="BB17" t="s">
        <v>52</v>
      </c>
    </row>
    <row r="18" spans="1:54" ht="44.25" x14ac:dyDescent="0.75">
      <c r="C18" s="4" t="s">
        <v>1</v>
      </c>
      <c r="D18" s="4" t="s">
        <v>2</v>
      </c>
      <c r="E18" s="4" t="s">
        <v>3</v>
      </c>
      <c r="F18" s="4" t="s">
        <v>4</v>
      </c>
      <c r="G18" s="4" t="s">
        <v>5</v>
      </c>
      <c r="H18" s="4" t="s">
        <v>6</v>
      </c>
      <c r="I18" s="4" t="s">
        <v>7</v>
      </c>
      <c r="J18" s="4" t="s">
        <v>8</v>
      </c>
      <c r="K18" s="4" t="s">
        <v>9</v>
      </c>
      <c r="L18" s="4" t="s">
        <v>10</v>
      </c>
      <c r="M18" s="4" t="s">
        <v>11</v>
      </c>
      <c r="N18" s="4" t="s">
        <v>12</v>
      </c>
      <c r="O18" s="4" t="s">
        <v>13</v>
      </c>
      <c r="P18" s="4" t="s">
        <v>14</v>
      </c>
      <c r="Q18" s="4" t="s">
        <v>15</v>
      </c>
      <c r="R18" s="4" t="s">
        <v>16</v>
      </c>
      <c r="S18" s="4" t="s">
        <v>17</v>
      </c>
      <c r="T18" s="4" t="s">
        <v>18</v>
      </c>
      <c r="U18" s="4" t="s">
        <v>19</v>
      </c>
      <c r="V18" s="4" t="s">
        <v>20</v>
      </c>
      <c r="W18" s="4" t="s">
        <v>21</v>
      </c>
      <c r="X18" s="4" t="s">
        <v>22</v>
      </c>
      <c r="Y18" s="4" t="s">
        <v>23</v>
      </c>
      <c r="Z18" s="4" t="s">
        <v>24</v>
      </c>
      <c r="AA18" s="4" t="s">
        <v>25</v>
      </c>
      <c r="AB18" s="4" t="s">
        <v>26</v>
      </c>
      <c r="AC18" s="4" t="s">
        <v>27</v>
      </c>
      <c r="AD18" s="4" t="s">
        <v>28</v>
      </c>
      <c r="AE18" s="4" t="s">
        <v>29</v>
      </c>
      <c r="AF18" s="4" t="s">
        <v>30</v>
      </c>
      <c r="AG18" s="4" t="s">
        <v>31</v>
      </c>
      <c r="AH18" s="4" t="s">
        <v>32</v>
      </c>
      <c r="AI18" s="4" t="s">
        <v>33</v>
      </c>
      <c r="AJ18" s="4" t="s">
        <v>34</v>
      </c>
      <c r="AK18" s="4" t="s">
        <v>35</v>
      </c>
      <c r="AL18" s="4" t="s">
        <v>36</v>
      </c>
      <c r="AM18" s="4" t="s">
        <v>37</v>
      </c>
      <c r="AN18" s="4" t="s">
        <v>38</v>
      </c>
      <c r="AO18" s="4" t="s">
        <v>39</v>
      </c>
      <c r="AP18" s="4" t="s">
        <v>40</v>
      </c>
      <c r="AQ18" s="4" t="s">
        <v>41</v>
      </c>
      <c r="AR18" s="4" t="s">
        <v>42</v>
      </c>
      <c r="AS18" s="4" t="s">
        <v>43</v>
      </c>
      <c r="AT18" s="4" t="s">
        <v>44</v>
      </c>
      <c r="AU18" s="4" t="s">
        <v>45</v>
      </c>
      <c r="AV18" s="4" t="s">
        <v>46</v>
      </c>
      <c r="AW18" s="4" t="s">
        <v>47</v>
      </c>
      <c r="AX18" s="4" t="s">
        <v>48</v>
      </c>
      <c r="AY18" s="4" t="s">
        <v>49</v>
      </c>
      <c r="AZ18" s="4" t="s">
        <v>50</v>
      </c>
      <c r="BA18" s="4" t="s">
        <v>51</v>
      </c>
      <c r="BB18" s="4" t="s">
        <v>52</v>
      </c>
    </row>
    <row r="19" spans="1:54" x14ac:dyDescent="0.75">
      <c r="A19" t="s">
        <v>53</v>
      </c>
      <c r="B19" t="s">
        <v>65</v>
      </c>
      <c r="C19" t="s">
        <v>54</v>
      </c>
      <c r="D19" t="s">
        <v>54</v>
      </c>
      <c r="E19" t="s">
        <v>54</v>
      </c>
      <c r="F19" t="s">
        <v>54</v>
      </c>
      <c r="G19" t="s">
        <v>54</v>
      </c>
      <c r="H19" t="s">
        <v>54</v>
      </c>
      <c r="I19" t="s">
        <v>54</v>
      </c>
      <c r="J19" t="s">
        <v>54</v>
      </c>
      <c r="K19" t="s">
        <v>54</v>
      </c>
      <c r="L19" t="s">
        <v>54</v>
      </c>
      <c r="M19" t="s">
        <v>54</v>
      </c>
      <c r="N19" t="s">
        <v>54</v>
      </c>
      <c r="O19" t="s">
        <v>54</v>
      </c>
      <c r="P19" t="s">
        <v>54</v>
      </c>
      <c r="Q19" t="s">
        <v>54</v>
      </c>
      <c r="R19" t="s">
        <v>54</v>
      </c>
      <c r="S19" t="s">
        <v>54</v>
      </c>
      <c r="T19" t="s">
        <v>54</v>
      </c>
      <c r="U19" t="s">
        <v>54</v>
      </c>
      <c r="V19" t="s">
        <v>54</v>
      </c>
      <c r="W19" t="s">
        <v>54</v>
      </c>
      <c r="X19" t="s">
        <v>54</v>
      </c>
      <c r="Y19" t="s">
        <v>54</v>
      </c>
      <c r="Z19" t="s">
        <v>54</v>
      </c>
      <c r="AA19" t="s">
        <v>54</v>
      </c>
      <c r="AB19" t="s">
        <v>54</v>
      </c>
      <c r="AC19" t="s">
        <v>54</v>
      </c>
      <c r="AD19" t="s">
        <v>54</v>
      </c>
      <c r="AE19" t="s">
        <v>54</v>
      </c>
      <c r="AF19" t="s">
        <v>54</v>
      </c>
      <c r="AG19" t="s">
        <v>54</v>
      </c>
      <c r="AH19" t="s">
        <v>54</v>
      </c>
      <c r="AI19" t="s">
        <v>54</v>
      </c>
      <c r="AJ19" t="s">
        <v>54</v>
      </c>
      <c r="AK19" t="s">
        <v>54</v>
      </c>
      <c r="AL19" t="s">
        <v>54</v>
      </c>
      <c r="AM19" t="s">
        <v>54</v>
      </c>
      <c r="AN19" t="s">
        <v>54</v>
      </c>
      <c r="AO19" t="s">
        <v>54</v>
      </c>
      <c r="AP19" t="s">
        <v>54</v>
      </c>
      <c r="AQ19" t="s">
        <v>54</v>
      </c>
      <c r="AR19" t="s">
        <v>54</v>
      </c>
      <c r="AS19" t="s">
        <v>54</v>
      </c>
      <c r="AT19" t="s">
        <v>54</v>
      </c>
      <c r="AU19" t="s">
        <v>54</v>
      </c>
      <c r="AV19" t="s">
        <v>54</v>
      </c>
      <c r="AW19" t="s">
        <v>54</v>
      </c>
      <c r="AX19" t="s">
        <v>54</v>
      </c>
      <c r="AY19" t="s">
        <v>54</v>
      </c>
      <c r="AZ19" t="s">
        <v>54</v>
      </c>
      <c r="BA19" t="s">
        <v>54</v>
      </c>
      <c r="BB19" t="s">
        <v>54</v>
      </c>
    </row>
    <row r="21" spans="1:54" x14ac:dyDescent="0.75">
      <c r="A21" s="8" t="s">
        <v>55</v>
      </c>
      <c r="B21" s="9">
        <v>958</v>
      </c>
      <c r="C21">
        <f>C5/$B$21</f>
        <v>2.1398747390396659E-2</v>
      </c>
      <c r="D21">
        <f t="shared" ref="D21:E21" si="0">D5/$B$21</f>
        <v>1.0803757828810021</v>
      </c>
      <c r="E21">
        <f t="shared" si="0"/>
        <v>3.3402922755741124E-2</v>
      </c>
      <c r="F21">
        <f>F5/$B$21</f>
        <v>0.19728601252609604</v>
      </c>
      <c r="G21">
        <f>G5/$B$21</f>
        <v>3.444676409185804E-2</v>
      </c>
      <c r="H21">
        <f>H5/$B$21</f>
        <v>1.8789144050104383E-2</v>
      </c>
      <c r="I21">
        <f t="shared" ref="I21:BB21" si="1">I5/$B$21</f>
        <v>1.6701461377870562E-2</v>
      </c>
      <c r="J21">
        <f t="shared" si="1"/>
        <v>0.22546972860125261</v>
      </c>
      <c r="K21">
        <f t="shared" si="1"/>
        <v>6.8820459290187888</v>
      </c>
      <c r="L21">
        <f t="shared" si="1"/>
        <v>2.1398747390396659E-2</v>
      </c>
      <c r="M21">
        <f t="shared" si="1"/>
        <v>2.9227557411273485E-2</v>
      </c>
      <c r="N21">
        <f t="shared" si="1"/>
        <v>0.56054279749478075</v>
      </c>
      <c r="O21">
        <f t="shared" si="1"/>
        <v>2.9227557411273485E-2</v>
      </c>
      <c r="P21">
        <f t="shared" si="1"/>
        <v>1.5657620041753653E-2</v>
      </c>
      <c r="Q21">
        <f t="shared" si="1"/>
        <v>3.6534446764091857E-2</v>
      </c>
      <c r="R21">
        <f t="shared" si="1"/>
        <v>1.7745302713987474E-2</v>
      </c>
      <c r="S21">
        <f t="shared" si="1"/>
        <v>3.8622129436325675E-2</v>
      </c>
      <c r="T21">
        <f t="shared" si="1"/>
        <v>1.2526096033402923E-2</v>
      </c>
      <c r="U21">
        <f t="shared" si="1"/>
        <v>0.31628392484342382</v>
      </c>
      <c r="V21">
        <f t="shared" si="1"/>
        <v>3.8622129436325675E-2</v>
      </c>
      <c r="W21">
        <f t="shared" si="1"/>
        <v>2.2426931106471817</v>
      </c>
      <c r="X21">
        <f t="shared" si="1"/>
        <v>3.1315240083507306E-2</v>
      </c>
      <c r="Y21">
        <f t="shared" si="1"/>
        <v>3.5490605427974949E-2</v>
      </c>
      <c r="Z21">
        <f t="shared" si="1"/>
        <v>1.9311064718162838E-2</v>
      </c>
      <c r="AA21">
        <f t="shared" si="1"/>
        <v>2.7661795407098122E-2</v>
      </c>
      <c r="AB21">
        <f t="shared" si="1"/>
        <v>4.3841336116910233E-2</v>
      </c>
      <c r="AC21">
        <f t="shared" si="1"/>
        <v>3.2359081419624215E-2</v>
      </c>
      <c r="AD21">
        <f t="shared" si="1"/>
        <v>1.8789144050104383E-2</v>
      </c>
      <c r="AE21">
        <f t="shared" si="1"/>
        <v>2.6096033402922755E-2</v>
      </c>
      <c r="AF21">
        <f t="shared" si="1"/>
        <v>2.6096033402922755E-2</v>
      </c>
      <c r="AG21">
        <f t="shared" si="1"/>
        <v>2.1920668058455117E-2</v>
      </c>
      <c r="AH21">
        <f t="shared" si="1"/>
        <v>6.0542797494780795E-2</v>
      </c>
      <c r="AI21">
        <f t="shared" si="1"/>
        <v>4.07098121085595E-2</v>
      </c>
      <c r="AJ21">
        <f t="shared" si="1"/>
        <v>2.7139874739039668E-2</v>
      </c>
      <c r="AK21">
        <f t="shared" si="1"/>
        <v>7.7453027139874742</v>
      </c>
      <c r="AL21">
        <f t="shared" si="1"/>
        <v>6.0542797494780795E-2</v>
      </c>
      <c r="AM21">
        <f t="shared" si="1"/>
        <v>6.7849686847599164E-2</v>
      </c>
      <c r="AN21">
        <f t="shared" si="1"/>
        <v>4.697286012526096E-2</v>
      </c>
      <c r="AO21">
        <f t="shared" si="1"/>
        <v>2.035490605427975E-2</v>
      </c>
      <c r="AP21">
        <f t="shared" si="1"/>
        <v>0.11273486430062631</v>
      </c>
      <c r="AQ21">
        <f t="shared" si="1"/>
        <v>1.5657620041753653E-2</v>
      </c>
      <c r="AR21">
        <f t="shared" si="1"/>
        <v>1.1226513569937369</v>
      </c>
      <c r="AS21">
        <f t="shared" si="1"/>
        <v>0.15709812108559498</v>
      </c>
      <c r="AT21">
        <f t="shared" si="1"/>
        <v>4.0187891440501042E-2</v>
      </c>
      <c r="AU21">
        <f t="shared" si="1"/>
        <v>4.8538622129436326E-2</v>
      </c>
      <c r="AV21">
        <f t="shared" si="1"/>
        <v>2.1920668058455117E-2</v>
      </c>
      <c r="AW21">
        <f t="shared" si="1"/>
        <v>5.2192066805845511E-2</v>
      </c>
      <c r="AX21">
        <f t="shared" si="1"/>
        <v>0.7693110647181628</v>
      </c>
      <c r="AY21">
        <f t="shared" si="1"/>
        <v>20.275052192066806</v>
      </c>
      <c r="AZ21">
        <f t="shared" si="1"/>
        <v>30.346555323590813</v>
      </c>
      <c r="BA21">
        <f t="shared" si="1"/>
        <v>2.0323590814196244</v>
      </c>
      <c r="BB21">
        <f t="shared" si="1"/>
        <v>2.4008350730688934E-2</v>
      </c>
    </row>
    <row r="22" spans="1:54" x14ac:dyDescent="0.75">
      <c r="A22" s="8" t="s">
        <v>56</v>
      </c>
      <c r="B22" s="9">
        <v>1205</v>
      </c>
      <c r="C22">
        <f>C6/B22</f>
        <v>1.8257261410788383E-2</v>
      </c>
      <c r="D22">
        <f>D6/$B$22</f>
        <v>0.79834024896265565</v>
      </c>
      <c r="E22">
        <f t="shared" ref="E22:BB22" si="2">E6/$B$22</f>
        <v>2.4066390041493777E-2</v>
      </c>
      <c r="F22">
        <f t="shared" si="2"/>
        <v>0.13775933609958507</v>
      </c>
      <c r="G22">
        <f t="shared" si="2"/>
        <v>3.029045643153527E-2</v>
      </c>
      <c r="H22">
        <f t="shared" si="2"/>
        <v>9.1286307053941914E-3</v>
      </c>
      <c r="I22">
        <f t="shared" si="2"/>
        <v>2.1576763485477178E-2</v>
      </c>
      <c r="J22">
        <f t="shared" si="2"/>
        <v>0.21327800829875518</v>
      </c>
      <c r="K22">
        <f t="shared" si="2"/>
        <v>6.9585062240663902</v>
      </c>
      <c r="L22">
        <f t="shared" si="2"/>
        <v>1.7427385892116183E-2</v>
      </c>
      <c r="M22">
        <f>M6/$B$22</f>
        <v>2.3236514522821577E-2</v>
      </c>
      <c r="N22">
        <f t="shared" si="2"/>
        <v>0.62904564315352696</v>
      </c>
      <c r="O22">
        <f t="shared" si="2"/>
        <v>1.9087136929460582E-2</v>
      </c>
      <c r="P22">
        <f t="shared" si="2"/>
        <v>1.4107883817427386E-2</v>
      </c>
      <c r="Q22">
        <f t="shared" si="2"/>
        <v>2.9875518672199172E-2</v>
      </c>
      <c r="R22">
        <f t="shared" si="2"/>
        <v>1.5767634854771784E-2</v>
      </c>
      <c r="S22">
        <f t="shared" si="2"/>
        <v>3.9834024896265557E-2</v>
      </c>
      <c r="T22">
        <f t="shared" si="2"/>
        <v>8.2987551867219917E-3</v>
      </c>
      <c r="U22">
        <f t="shared" si="2"/>
        <v>0.33112033195020746</v>
      </c>
      <c r="V22">
        <f t="shared" si="2"/>
        <v>3.4024896265560163E-2</v>
      </c>
      <c r="W22">
        <f t="shared" si="2"/>
        <v>2.1979253112033197</v>
      </c>
      <c r="X22">
        <f t="shared" si="2"/>
        <v>2.7800829875518671E-2</v>
      </c>
      <c r="Y22">
        <f t="shared" si="2"/>
        <v>4.3983402489626559E-2</v>
      </c>
      <c r="Z22">
        <f t="shared" si="2"/>
        <v>1.0373443983402489E-2</v>
      </c>
      <c r="AA22">
        <f t="shared" si="2"/>
        <v>2.1576763485477178E-2</v>
      </c>
      <c r="AB22">
        <f t="shared" si="2"/>
        <v>3.0705394190871368E-2</v>
      </c>
      <c r="AC22">
        <f t="shared" si="2"/>
        <v>3.4854771784232366E-2</v>
      </c>
      <c r="AD22">
        <f t="shared" si="2"/>
        <v>1.7427385892116183E-2</v>
      </c>
      <c r="AE22">
        <f t="shared" si="2"/>
        <v>1.5767634854771784E-2</v>
      </c>
      <c r="AF22">
        <f t="shared" si="2"/>
        <v>2.2406639004149378E-2</v>
      </c>
      <c r="AG22">
        <f t="shared" si="2"/>
        <v>1.9917012448132779E-2</v>
      </c>
      <c r="AH22">
        <f t="shared" si="2"/>
        <v>4.9792531120331947E-2</v>
      </c>
      <c r="AI22">
        <f t="shared" si="2"/>
        <v>2.946058091286307E-2</v>
      </c>
      <c r="AJ22">
        <f t="shared" si="2"/>
        <v>2.1576763485477178E-2</v>
      </c>
      <c r="AK22">
        <f t="shared" si="2"/>
        <v>8.9510373443983404</v>
      </c>
      <c r="AL22">
        <f t="shared" si="2"/>
        <v>4.3983402489626559E-2</v>
      </c>
      <c r="AM22">
        <f t="shared" si="2"/>
        <v>7.551867219917012E-2</v>
      </c>
      <c r="AN22">
        <f t="shared" si="2"/>
        <v>4.6473029045643155E-2</v>
      </c>
      <c r="AO22">
        <f t="shared" si="2"/>
        <v>1.7012448132780082E-2</v>
      </c>
      <c r="AP22">
        <f t="shared" si="2"/>
        <v>0.10912863070539419</v>
      </c>
      <c r="AQ22">
        <f t="shared" si="2"/>
        <v>1.5767634854771784E-2</v>
      </c>
      <c r="AR22">
        <f t="shared" si="2"/>
        <v>0.96348547717842326</v>
      </c>
      <c r="AS22">
        <f t="shared" si="2"/>
        <v>0.14771784232365145</v>
      </c>
      <c r="AT22">
        <f t="shared" si="2"/>
        <v>4.8132780082987554E-2</v>
      </c>
      <c r="AU22">
        <f t="shared" si="2"/>
        <v>4.9377593360995849E-2</v>
      </c>
      <c r="AV22">
        <f t="shared" si="2"/>
        <v>2.1576763485477178E-2</v>
      </c>
      <c r="AW22">
        <f t="shared" si="2"/>
        <v>4.4813278008298756E-2</v>
      </c>
      <c r="AX22">
        <f t="shared" si="2"/>
        <v>0.95643153526970959</v>
      </c>
      <c r="AY22">
        <f t="shared" si="2"/>
        <v>16.529460580912865</v>
      </c>
      <c r="AZ22">
        <f t="shared" si="2"/>
        <v>23.725311203319503</v>
      </c>
      <c r="BA22">
        <f t="shared" si="2"/>
        <v>1.6307053941908713</v>
      </c>
      <c r="BB22">
        <f t="shared" si="2"/>
        <v>1.9087136929460582E-2</v>
      </c>
    </row>
    <row r="23" spans="1:54" x14ac:dyDescent="0.75">
      <c r="A23" s="8" t="s">
        <v>57</v>
      </c>
      <c r="B23" s="9">
        <v>496</v>
      </c>
      <c r="C23">
        <f>C7/$B$23</f>
        <v>3.9314516129032258E-2</v>
      </c>
      <c r="D23">
        <f t="shared" ref="D23:BB23" si="3">D7/$B$23</f>
        <v>2.028225806451613</v>
      </c>
      <c r="E23">
        <f t="shared" si="3"/>
        <v>6.0483870967741937E-2</v>
      </c>
      <c r="F23">
        <f t="shared" si="3"/>
        <v>0.34778225806451613</v>
      </c>
      <c r="G23">
        <f t="shared" si="3"/>
        <v>7.2580645161290328E-2</v>
      </c>
      <c r="H23">
        <f t="shared" si="3"/>
        <v>3.5282258064516132E-2</v>
      </c>
      <c r="I23">
        <f>I7/$B$23</f>
        <v>5.4435483870967742E-2</v>
      </c>
      <c r="J23">
        <f t="shared" si="3"/>
        <v>0.52923387096774188</v>
      </c>
      <c r="K23">
        <f t="shared" si="3"/>
        <v>18.454637096774192</v>
      </c>
      <c r="L23">
        <f t="shared" si="3"/>
        <v>4.6370967741935484E-2</v>
      </c>
      <c r="M23">
        <f t="shared" si="3"/>
        <v>5.8467741935483868E-2</v>
      </c>
      <c r="N23">
        <f t="shared" si="3"/>
        <v>1.8709677419354838</v>
      </c>
      <c r="O23">
        <f t="shared" si="3"/>
        <v>4.8387096774193547E-2</v>
      </c>
      <c r="P23">
        <f t="shared" si="3"/>
        <v>3.2258064516129031E-2</v>
      </c>
      <c r="Q23">
        <f t="shared" si="3"/>
        <v>6.8548387096774188E-2</v>
      </c>
      <c r="R23">
        <f t="shared" si="3"/>
        <v>3.6290322580645164E-2</v>
      </c>
      <c r="S23">
        <f t="shared" si="3"/>
        <v>0.1028225806451613</v>
      </c>
      <c r="T23">
        <f t="shared" si="3"/>
        <v>1.9153225806451613E-2</v>
      </c>
      <c r="U23">
        <f t="shared" si="3"/>
        <v>1.0141129032258065</v>
      </c>
      <c r="V23">
        <f t="shared" si="3"/>
        <v>7.6612903225806453E-2</v>
      </c>
      <c r="W23">
        <f t="shared" si="3"/>
        <v>5.963709677419355</v>
      </c>
      <c r="X23">
        <f t="shared" si="3"/>
        <v>5.8467741935483868E-2</v>
      </c>
      <c r="Y23">
        <f t="shared" si="3"/>
        <v>9.4758064516129031E-2</v>
      </c>
      <c r="Z23">
        <f t="shared" si="3"/>
        <v>3.4274193548387094E-2</v>
      </c>
      <c r="AA23">
        <f t="shared" si="3"/>
        <v>5.6451612903225805E-2</v>
      </c>
      <c r="AB23">
        <f t="shared" si="3"/>
        <v>8.4677419354838704E-2</v>
      </c>
      <c r="AC23">
        <f t="shared" si="3"/>
        <v>9.2741935483870969E-2</v>
      </c>
      <c r="AD23">
        <f t="shared" si="3"/>
        <v>3.9314516129032258E-2</v>
      </c>
      <c r="AE23">
        <f t="shared" si="3"/>
        <v>4.2338709677419352E-2</v>
      </c>
      <c r="AF23">
        <f t="shared" si="3"/>
        <v>5.040322580645161E-2</v>
      </c>
      <c r="AG23">
        <f t="shared" si="3"/>
        <v>3.8306451612903226E-2</v>
      </c>
      <c r="AH23">
        <f t="shared" si="3"/>
        <v>0.12096774193548387</v>
      </c>
      <c r="AI23">
        <f t="shared" si="3"/>
        <v>7.8629032258064516E-2</v>
      </c>
      <c r="AJ23">
        <f t="shared" si="3"/>
        <v>5.6451612903225805E-2</v>
      </c>
      <c r="AK23">
        <f t="shared" si="3"/>
        <v>21.348790322580644</v>
      </c>
      <c r="AL23">
        <f t="shared" si="3"/>
        <v>0.1159274193548387</v>
      </c>
      <c r="AM23">
        <f t="shared" si="3"/>
        <v>0.21572580645161291</v>
      </c>
      <c r="AN23">
        <f t="shared" si="3"/>
        <v>0.10887096774193548</v>
      </c>
      <c r="AO23">
        <f t="shared" si="3"/>
        <v>4.2338709677419352E-2</v>
      </c>
      <c r="AP23">
        <f t="shared" si="3"/>
        <v>0.22983870967741934</v>
      </c>
      <c r="AQ23">
        <f t="shared" si="3"/>
        <v>3.7298387096774195E-2</v>
      </c>
      <c r="AR23">
        <f t="shared" si="3"/>
        <v>2.4868951612903225</v>
      </c>
      <c r="AS23">
        <f t="shared" si="3"/>
        <v>0.40927419354838712</v>
      </c>
      <c r="AT23">
        <f t="shared" si="3"/>
        <v>9.6774193548387094E-2</v>
      </c>
      <c r="AU23">
        <f t="shared" si="3"/>
        <v>0.11491935483870967</v>
      </c>
      <c r="AV23">
        <f t="shared" si="3"/>
        <v>5.2419354838709679E-2</v>
      </c>
      <c r="AW23">
        <f t="shared" si="3"/>
        <v>0.11290322580645161</v>
      </c>
      <c r="AX23">
        <f t="shared" si="3"/>
        <v>2.629032258064516</v>
      </c>
      <c r="AY23">
        <f t="shared" si="3"/>
        <v>39.971774193548384</v>
      </c>
      <c r="AZ23">
        <f t="shared" si="3"/>
        <v>59.099798387096776</v>
      </c>
      <c r="BA23">
        <f t="shared" si="3"/>
        <v>3.9536290322580645</v>
      </c>
      <c r="BB23">
        <f t="shared" si="3"/>
        <v>5.8467741935483868E-2</v>
      </c>
    </row>
    <row r="24" spans="1:54" x14ac:dyDescent="0.75">
      <c r="A24" s="8" t="s">
        <v>58</v>
      </c>
      <c r="B24" s="9">
        <v>2475</v>
      </c>
      <c r="C24">
        <f>C8/$B$24</f>
        <v>7.6767676767676768E-3</v>
      </c>
      <c r="D24">
        <f t="shared" ref="D24:BB24" si="4">D8/$B$24</f>
        <v>0.28525252525252526</v>
      </c>
      <c r="E24">
        <f t="shared" si="4"/>
        <v>1.1313131313131313E-2</v>
      </c>
      <c r="F24">
        <f t="shared" si="4"/>
        <v>4.4444444444444446E-2</v>
      </c>
      <c r="G24">
        <f>G8/$B$24</f>
        <v>1.2929292929292929E-2</v>
      </c>
      <c r="H24">
        <f t="shared" si="4"/>
        <v>7.0707070707070711E-3</v>
      </c>
      <c r="I24">
        <f t="shared" si="4"/>
        <v>9.696969696969697E-3</v>
      </c>
      <c r="J24">
        <f t="shared" si="4"/>
        <v>9.3737373737373744E-2</v>
      </c>
      <c r="K24">
        <f t="shared" si="4"/>
        <v>3.2852525252525253</v>
      </c>
      <c r="L24">
        <f t="shared" si="4"/>
        <v>8.0808080808080808E-3</v>
      </c>
      <c r="M24">
        <f t="shared" si="4"/>
        <v>9.2929292929292938E-3</v>
      </c>
      <c r="N24">
        <f t="shared" si="4"/>
        <v>0.27313131313131311</v>
      </c>
      <c r="O24">
        <f t="shared" si="4"/>
        <v>9.696969696969697E-3</v>
      </c>
      <c r="P24">
        <f t="shared" si="4"/>
        <v>6.0606060606060606E-3</v>
      </c>
      <c r="Q24">
        <f t="shared" si="4"/>
        <v>1.4545454545454545E-2</v>
      </c>
      <c r="R24">
        <f t="shared" si="4"/>
        <v>8.0808080808080808E-3</v>
      </c>
      <c r="S24">
        <f t="shared" si="4"/>
        <v>1.8585858585858588E-2</v>
      </c>
      <c r="T24">
        <f t="shared" si="4"/>
        <v>4.8484848484848485E-3</v>
      </c>
      <c r="U24">
        <f t="shared" si="4"/>
        <v>0.16141414141414143</v>
      </c>
      <c r="V24">
        <f t="shared" si="4"/>
        <v>1.5555555555555555E-2</v>
      </c>
      <c r="W24">
        <f t="shared" si="4"/>
        <v>0.94767676767676767</v>
      </c>
      <c r="X24">
        <f t="shared" si="4"/>
        <v>1.2929292929292929E-2</v>
      </c>
      <c r="Y24">
        <f t="shared" si="4"/>
        <v>1.6161616161616162E-2</v>
      </c>
      <c r="Z24">
        <f t="shared" si="4"/>
        <v>6.0606060606060606E-3</v>
      </c>
      <c r="AA24">
        <f t="shared" si="4"/>
        <v>1.0101010101010102E-2</v>
      </c>
      <c r="AB24">
        <f t="shared" si="4"/>
        <v>1.5959595959595958E-2</v>
      </c>
      <c r="AC24">
        <f t="shared" si="4"/>
        <v>1.6969696969696971E-2</v>
      </c>
      <c r="AD24">
        <f t="shared" si="4"/>
        <v>7.2727272727272727E-3</v>
      </c>
      <c r="AE24">
        <f t="shared" si="4"/>
        <v>8.8888888888888889E-3</v>
      </c>
      <c r="AF24">
        <f t="shared" si="4"/>
        <v>1.0101010101010102E-2</v>
      </c>
      <c r="AG24">
        <f t="shared" si="4"/>
        <v>7.8787878787878792E-3</v>
      </c>
      <c r="AH24">
        <f t="shared" si="4"/>
        <v>2.3838383838383839E-2</v>
      </c>
      <c r="AI24">
        <f t="shared" si="4"/>
        <v>1.5757575757575758E-2</v>
      </c>
      <c r="AJ24">
        <f t="shared" si="4"/>
        <v>1.0505050505050505E-2</v>
      </c>
      <c r="AK24">
        <f t="shared" si="4"/>
        <v>3.8101010101010102</v>
      </c>
      <c r="AL24">
        <f t="shared" si="4"/>
        <v>2.3434343434343436E-2</v>
      </c>
      <c r="AM24">
        <f t="shared" si="4"/>
        <v>3.6767676767676769E-2</v>
      </c>
      <c r="AN24">
        <f t="shared" si="4"/>
        <v>2.3232323232323233E-2</v>
      </c>
      <c r="AO24">
        <f t="shared" si="4"/>
        <v>8.4848484848484857E-3</v>
      </c>
      <c r="AP24">
        <f t="shared" si="4"/>
        <v>4.7676767676767678E-2</v>
      </c>
      <c r="AQ24">
        <f t="shared" si="4"/>
        <v>7.2727272727272727E-3</v>
      </c>
      <c r="AR24">
        <f t="shared" si="4"/>
        <v>0.42202020202020202</v>
      </c>
      <c r="AS24">
        <f t="shared" si="4"/>
        <v>6.4444444444444443E-2</v>
      </c>
      <c r="AT24">
        <f t="shared" si="4"/>
        <v>1.8585858585858588E-2</v>
      </c>
      <c r="AU24">
        <f t="shared" si="4"/>
        <v>2.2222222222222223E-2</v>
      </c>
      <c r="AV24">
        <f t="shared" si="4"/>
        <v>8.4848484848484857E-3</v>
      </c>
      <c r="AW24">
        <f t="shared" si="4"/>
        <v>2.101010101010101E-2</v>
      </c>
      <c r="AX24">
        <f t="shared" si="4"/>
        <v>0.40323232323232322</v>
      </c>
      <c r="AY24">
        <f t="shared" si="4"/>
        <v>7.9872727272727273</v>
      </c>
      <c r="AZ24">
        <f t="shared" si="4"/>
        <v>11.927474747474747</v>
      </c>
      <c r="BA24">
        <f t="shared" si="4"/>
        <v>0.80444444444444441</v>
      </c>
      <c r="BB24">
        <f t="shared" si="4"/>
        <v>9.2929292929292938E-3</v>
      </c>
    </row>
    <row r="25" spans="1:54" x14ac:dyDescent="0.75">
      <c r="A25" s="8" t="s">
        <v>59</v>
      </c>
      <c r="B25" s="9">
        <v>1178</v>
      </c>
      <c r="C25">
        <f>C9/$B$25</f>
        <v>1.5704584040747028E-2</v>
      </c>
      <c r="D25">
        <f t="shared" ref="D25:BB25" si="5">D9/$B$25</f>
        <v>0.66001697792869274</v>
      </c>
      <c r="E25">
        <f t="shared" si="5"/>
        <v>3.0984719864176571E-2</v>
      </c>
      <c r="F25">
        <f t="shared" si="5"/>
        <v>0.11884550084889643</v>
      </c>
      <c r="G25">
        <f>G9/$B$25</f>
        <v>2.6315789473684209E-2</v>
      </c>
      <c r="H25">
        <f t="shared" si="5"/>
        <v>1.3582342954159592E-2</v>
      </c>
      <c r="I25">
        <f t="shared" si="5"/>
        <v>2.5466893039049237E-2</v>
      </c>
      <c r="J25">
        <f t="shared" si="5"/>
        <v>0.19100169779286927</v>
      </c>
      <c r="K25">
        <f t="shared" si="5"/>
        <v>6.82258064516129</v>
      </c>
      <c r="L25">
        <f t="shared" si="5"/>
        <v>1.7826825127334467E-2</v>
      </c>
      <c r="M25">
        <f t="shared" si="5"/>
        <v>1.9524617996604415E-2</v>
      </c>
      <c r="N25">
        <f t="shared" si="5"/>
        <v>0.58658743633276744</v>
      </c>
      <c r="O25">
        <f t="shared" si="5"/>
        <v>2.1222410865874362E-2</v>
      </c>
      <c r="P25">
        <f t="shared" si="5"/>
        <v>1.3582342954159592E-2</v>
      </c>
      <c r="Q25">
        <f t="shared" si="5"/>
        <v>2.801358234295416E-2</v>
      </c>
      <c r="R25">
        <f t="shared" si="5"/>
        <v>1.6129032258064516E-2</v>
      </c>
      <c r="S25">
        <f t="shared" si="5"/>
        <v>4.1595925297113749E-2</v>
      </c>
      <c r="T25">
        <f t="shared" si="5"/>
        <v>5.9422750424448214E-3</v>
      </c>
      <c r="U25">
        <f t="shared" si="5"/>
        <v>0.29796264855687604</v>
      </c>
      <c r="V25">
        <f t="shared" si="5"/>
        <v>3.0560271646859084E-2</v>
      </c>
      <c r="W25">
        <f t="shared" si="5"/>
        <v>1.9456706281833616</v>
      </c>
      <c r="X25">
        <f t="shared" si="5"/>
        <v>2.4193548387096774E-2</v>
      </c>
      <c r="Y25">
        <f t="shared" si="5"/>
        <v>4.2444821731748725E-2</v>
      </c>
      <c r="Z25">
        <f t="shared" si="5"/>
        <v>1.1035653650254669E-2</v>
      </c>
      <c r="AA25">
        <f t="shared" si="5"/>
        <v>2.3769100169779286E-2</v>
      </c>
      <c r="AB25">
        <f t="shared" si="5"/>
        <v>3.2258064516129031E-2</v>
      </c>
      <c r="AC25">
        <f t="shared" si="5"/>
        <v>3.1409168081494056E-2</v>
      </c>
      <c r="AD25">
        <f t="shared" si="5"/>
        <v>1.4431239388794566E-2</v>
      </c>
      <c r="AE25">
        <f t="shared" si="5"/>
        <v>1.9524617996604415E-2</v>
      </c>
      <c r="AF25">
        <f t="shared" si="5"/>
        <v>2.2071307300509338E-2</v>
      </c>
      <c r="AG25">
        <f t="shared" si="5"/>
        <v>1.3157894736842105E-2</v>
      </c>
      <c r="AH25">
        <f t="shared" si="5"/>
        <v>4.6264855687606112E-2</v>
      </c>
      <c r="AI25">
        <f t="shared" si="5"/>
        <v>3.7351443123938878E-2</v>
      </c>
      <c r="AJ25">
        <f t="shared" si="5"/>
        <v>2.3769100169779286E-2</v>
      </c>
      <c r="AK25">
        <f t="shared" si="5"/>
        <v>8.1358234295415954</v>
      </c>
      <c r="AL25">
        <f t="shared" si="5"/>
        <v>4.6689303904923603E-2</v>
      </c>
      <c r="AM25">
        <f t="shared" si="5"/>
        <v>6.6213921901528014E-2</v>
      </c>
      <c r="AN25">
        <f t="shared" si="5"/>
        <v>4.9660441426146007E-2</v>
      </c>
      <c r="AO25">
        <f t="shared" si="5"/>
        <v>1.6129032258064516E-2</v>
      </c>
      <c r="AP25">
        <f t="shared" si="5"/>
        <v>9.3378607809847206E-2</v>
      </c>
      <c r="AQ25">
        <f t="shared" si="5"/>
        <v>1.5280135823429542E-2</v>
      </c>
      <c r="AR25">
        <f t="shared" si="5"/>
        <v>0.7487266553480475</v>
      </c>
      <c r="AS25">
        <f t="shared" si="5"/>
        <v>0.13157894736842105</v>
      </c>
      <c r="AT25">
        <f t="shared" si="5"/>
        <v>3.3106960950764007E-2</v>
      </c>
      <c r="AU25">
        <f t="shared" si="5"/>
        <v>4.7113752122241087E-2</v>
      </c>
      <c r="AV25">
        <f t="shared" si="5"/>
        <v>1.6553480475382003E-2</v>
      </c>
      <c r="AW25">
        <f t="shared" si="5"/>
        <v>4.456706281833616E-2</v>
      </c>
      <c r="AX25">
        <f t="shared" si="5"/>
        <v>0.87945670628183359</v>
      </c>
      <c r="AY25">
        <f t="shared" si="5"/>
        <v>16.869269949066215</v>
      </c>
      <c r="AZ25">
        <f t="shared" si="5"/>
        <v>24.737691001697794</v>
      </c>
      <c r="BA25">
        <f t="shared" si="5"/>
        <v>1.5814940577249577</v>
      </c>
      <c r="BB25">
        <f t="shared" si="5"/>
        <v>2.1222410865874362E-2</v>
      </c>
    </row>
    <row r="26" spans="1:54" x14ac:dyDescent="0.75">
      <c r="A26" s="8" t="s">
        <v>60</v>
      </c>
      <c r="B26" s="9">
        <v>1020</v>
      </c>
      <c r="C26">
        <f>C10/$B$26</f>
        <v>1.5686274509803921E-2</v>
      </c>
      <c r="D26">
        <f>D10/$B$26</f>
        <v>1.1049019607843138</v>
      </c>
      <c r="E26">
        <f t="shared" ref="E26:BB26" si="6">E10/$B$26</f>
        <v>2.9411764705882353E-2</v>
      </c>
      <c r="F26">
        <f t="shared" si="6"/>
        <v>0.1553921568627451</v>
      </c>
      <c r="G26">
        <f t="shared" si="6"/>
        <v>3.6274509803921572E-2</v>
      </c>
      <c r="H26">
        <f t="shared" si="6"/>
        <v>1.0784313725490196E-2</v>
      </c>
      <c r="I26">
        <f t="shared" si="6"/>
        <v>2.3039215686274511E-2</v>
      </c>
      <c r="J26">
        <f t="shared" si="6"/>
        <v>0.27598039215686276</v>
      </c>
      <c r="K26">
        <f t="shared" si="6"/>
        <v>8.7745098039215694</v>
      </c>
      <c r="L26">
        <f t="shared" si="6"/>
        <v>2.2549019607843137E-2</v>
      </c>
      <c r="M26">
        <f t="shared" si="6"/>
        <v>2.4509803921568627E-2</v>
      </c>
      <c r="N26">
        <f t="shared" si="6"/>
        <v>0.90392156862745099</v>
      </c>
      <c r="O26">
        <f t="shared" si="6"/>
        <v>2.1568627450980392E-2</v>
      </c>
      <c r="P26">
        <f t="shared" si="6"/>
        <v>1.7647058823529412E-2</v>
      </c>
      <c r="Q26">
        <f t="shared" si="6"/>
        <v>3.6274509803921572E-2</v>
      </c>
      <c r="R26">
        <f t="shared" si="6"/>
        <v>1.4705882352941176E-2</v>
      </c>
      <c r="S26">
        <f t="shared" si="6"/>
        <v>5.2941176470588235E-2</v>
      </c>
      <c r="T26">
        <f t="shared" si="6"/>
        <v>7.8431372549019607E-3</v>
      </c>
      <c r="U26">
        <f t="shared" si="6"/>
        <v>0.49901960784313726</v>
      </c>
      <c r="V26">
        <f t="shared" si="6"/>
        <v>4.0196078431372552E-2</v>
      </c>
      <c r="W26">
        <f t="shared" si="6"/>
        <v>2.6960784313725492</v>
      </c>
      <c r="X26">
        <f t="shared" si="6"/>
        <v>3.3333333333333333E-2</v>
      </c>
      <c r="Y26">
        <f t="shared" si="6"/>
        <v>4.9509803921568625E-2</v>
      </c>
      <c r="Z26">
        <f t="shared" si="6"/>
        <v>1.6176470588235296E-2</v>
      </c>
      <c r="AA26">
        <f t="shared" si="6"/>
        <v>2.3529411764705882E-2</v>
      </c>
      <c r="AB26">
        <f t="shared" si="6"/>
        <v>4.1666666666666664E-2</v>
      </c>
      <c r="AC26">
        <f t="shared" si="6"/>
        <v>3.8235294117647062E-2</v>
      </c>
      <c r="AD26">
        <f t="shared" si="6"/>
        <v>1.7647058823529412E-2</v>
      </c>
      <c r="AE26">
        <f t="shared" si="6"/>
        <v>2.2549019607843137E-2</v>
      </c>
      <c r="AF26">
        <f t="shared" si="6"/>
        <v>2.5490196078431372E-2</v>
      </c>
      <c r="AG26">
        <f t="shared" si="6"/>
        <v>1.9607843137254902E-2</v>
      </c>
      <c r="AH26">
        <f t="shared" si="6"/>
        <v>5.3431372549019605E-2</v>
      </c>
      <c r="AI26">
        <f t="shared" si="6"/>
        <v>3.8235294117647062E-2</v>
      </c>
      <c r="AJ26">
        <f t="shared" si="6"/>
        <v>2.4509803921568627E-2</v>
      </c>
      <c r="AK26">
        <f t="shared" si="6"/>
        <v>11.168137254901961</v>
      </c>
      <c r="AL26">
        <f t="shared" si="6"/>
        <v>5.5392156862745096E-2</v>
      </c>
      <c r="AM26">
        <f t="shared" si="6"/>
        <v>0.10098039215686275</v>
      </c>
      <c r="AN26">
        <f t="shared" si="6"/>
        <v>5.5882352941176473E-2</v>
      </c>
      <c r="AO26">
        <f t="shared" si="6"/>
        <v>2.4509803921568627E-2</v>
      </c>
      <c r="AP26">
        <f t="shared" si="6"/>
        <v>0.12058823529411765</v>
      </c>
      <c r="AQ26">
        <f t="shared" si="6"/>
        <v>1.7647058823529412E-2</v>
      </c>
      <c r="AR26">
        <f t="shared" si="6"/>
        <v>1.2524509803921569</v>
      </c>
      <c r="AS26">
        <f t="shared" si="6"/>
        <v>0.20196078431372549</v>
      </c>
      <c r="AT26">
        <f t="shared" si="6"/>
        <v>7.4509803921568626E-2</v>
      </c>
      <c r="AU26">
        <f t="shared" si="6"/>
        <v>5.3921568627450983E-2</v>
      </c>
      <c r="AV26">
        <f t="shared" si="6"/>
        <v>2.5490196078431372E-2</v>
      </c>
      <c r="AW26">
        <f t="shared" si="6"/>
        <v>5.3921568627450983E-2</v>
      </c>
      <c r="AX26">
        <f t="shared" si="6"/>
        <v>1.2019607843137254</v>
      </c>
      <c r="AY26">
        <f t="shared" si="6"/>
        <v>19.583823529411763</v>
      </c>
      <c r="AZ26">
        <f t="shared" si="6"/>
        <v>28.772549019607844</v>
      </c>
      <c r="BA26">
        <f t="shared" si="6"/>
        <v>1.996078431372549</v>
      </c>
      <c r="BB26">
        <f t="shared" si="6"/>
        <v>2.1568627450980392E-2</v>
      </c>
    </row>
    <row r="27" spans="1:54" x14ac:dyDescent="0.75">
      <c r="A27" s="6" t="s">
        <v>61</v>
      </c>
      <c r="B27" s="7">
        <v>836</v>
      </c>
      <c r="C27">
        <f>C11/$B$27</f>
        <v>3.5287081339712915E-2</v>
      </c>
      <c r="D27">
        <f t="shared" ref="D27:BB27" si="7">D11/$B$27</f>
        <v>0.12858851674641147</v>
      </c>
      <c r="E27">
        <f t="shared" si="7"/>
        <v>3.0502392344497607E-2</v>
      </c>
      <c r="F27">
        <f t="shared" si="7"/>
        <v>1.2559808612440191</v>
      </c>
      <c r="G27">
        <f t="shared" si="7"/>
        <v>4.3062200956937802E-2</v>
      </c>
      <c r="H27">
        <f t="shared" si="7"/>
        <v>1.6746411483253589E-2</v>
      </c>
      <c r="I27">
        <f t="shared" si="7"/>
        <v>23.247607655502392</v>
      </c>
      <c r="J27">
        <f t="shared" si="7"/>
        <v>0.67942583732057416</v>
      </c>
      <c r="K27">
        <f t="shared" si="7"/>
        <v>22.105861244019138</v>
      </c>
      <c r="L27">
        <f t="shared" si="7"/>
        <v>5.1435406698564591E-2</v>
      </c>
      <c r="M27">
        <f t="shared" si="7"/>
        <v>9.6291866028708137E-2</v>
      </c>
      <c r="N27">
        <f t="shared" si="7"/>
        <v>0.33133971291866027</v>
      </c>
      <c r="O27">
        <f t="shared" si="7"/>
        <v>3.8277511961722487E-2</v>
      </c>
      <c r="P27">
        <f t="shared" si="7"/>
        <v>4.9043062200956937E-2</v>
      </c>
      <c r="Q27">
        <f t="shared" si="7"/>
        <v>5.5023923444976079E-2</v>
      </c>
      <c r="R27">
        <f t="shared" si="7"/>
        <v>2.3923444976076555E-2</v>
      </c>
      <c r="S27">
        <f t="shared" si="7"/>
        <v>0.48923444976076558</v>
      </c>
      <c r="T27">
        <f t="shared" si="7"/>
        <v>8.9712918660287081E-3</v>
      </c>
      <c r="U27">
        <f t="shared" si="7"/>
        <v>54.501196172248804</v>
      </c>
      <c r="V27">
        <f t="shared" si="7"/>
        <v>6.3397129186602869E-2</v>
      </c>
      <c r="W27">
        <f t="shared" si="7"/>
        <v>17.092105263157894</v>
      </c>
      <c r="X27">
        <f t="shared" si="7"/>
        <v>7.5358851674641153E-2</v>
      </c>
      <c r="Y27">
        <f t="shared" si="7"/>
        <v>4.6650717703349283E-2</v>
      </c>
      <c r="Z27">
        <f t="shared" si="7"/>
        <v>4.3062200956937802E-2</v>
      </c>
      <c r="AA27">
        <f t="shared" si="7"/>
        <v>3.3492822966507178E-2</v>
      </c>
      <c r="AB27">
        <f t="shared" si="7"/>
        <v>9.8684210526315791E-2</v>
      </c>
      <c r="AC27">
        <f t="shared" si="7"/>
        <v>6.6985645933014357E-2</v>
      </c>
      <c r="AD27">
        <f t="shared" si="7"/>
        <v>4.3660287081339712E-2</v>
      </c>
      <c r="AE27">
        <f t="shared" si="7"/>
        <v>6.4593301435406703E-2</v>
      </c>
      <c r="AF27">
        <f t="shared" si="7"/>
        <v>3.9473684210526314E-2</v>
      </c>
      <c r="AG27">
        <f t="shared" si="7"/>
        <v>4.0669856459330141E-2</v>
      </c>
      <c r="AH27">
        <f t="shared" si="7"/>
        <v>0.19377990430622011</v>
      </c>
      <c r="AI27">
        <f t="shared" si="7"/>
        <v>4.9043062200956937E-2</v>
      </c>
      <c r="AJ27">
        <f t="shared" si="7"/>
        <v>7.3564593301435402E-2</v>
      </c>
      <c r="AK27">
        <f t="shared" si="7"/>
        <v>50.828349282296649</v>
      </c>
      <c r="AL27">
        <f t="shared" si="7"/>
        <v>12.813397129186603</v>
      </c>
      <c r="AM27">
        <f t="shared" si="7"/>
        <v>0.7643540669856459</v>
      </c>
      <c r="AN27">
        <f t="shared" si="7"/>
        <v>0.13875598086124402</v>
      </c>
      <c r="AO27">
        <f t="shared" si="7"/>
        <v>0.10047846889952153</v>
      </c>
      <c r="AP27">
        <f t="shared" si="7"/>
        <v>0.17763157894736842</v>
      </c>
      <c r="AQ27">
        <f t="shared" si="7"/>
        <v>3.7081339712918659E-2</v>
      </c>
      <c r="AR27">
        <f t="shared" si="7"/>
        <v>0.11722488038277512</v>
      </c>
      <c r="AS27">
        <f t="shared" si="7"/>
        <v>0.12619617224880383</v>
      </c>
      <c r="AT27">
        <f t="shared" si="7"/>
        <v>1.2864832535885167</v>
      </c>
      <c r="AU27">
        <f t="shared" si="7"/>
        <v>6.3995215311004786E-2</v>
      </c>
      <c r="AV27">
        <f t="shared" si="7"/>
        <v>0.27631578947368424</v>
      </c>
      <c r="AW27">
        <f t="shared" si="7"/>
        <v>0.37440191387559807</v>
      </c>
      <c r="AX27">
        <f t="shared" si="7"/>
        <v>13.895933014354068</v>
      </c>
      <c r="AY27">
        <f t="shared" si="7"/>
        <v>23.811602870813399</v>
      </c>
      <c r="AZ27">
        <f t="shared" si="7"/>
        <v>35.091507177033492</v>
      </c>
      <c r="BA27">
        <f t="shared" si="7"/>
        <v>2.2619617224880382</v>
      </c>
      <c r="BB27">
        <f t="shared" si="7"/>
        <v>2.9904306220095694E-2</v>
      </c>
    </row>
    <row r="28" spans="1:54" x14ac:dyDescent="0.75">
      <c r="A28" s="6" t="s">
        <v>62</v>
      </c>
      <c r="B28" s="7">
        <v>1753</v>
      </c>
      <c r="C28">
        <f>C12/$B$28</f>
        <v>1.825442099258414E-2</v>
      </c>
      <c r="D28">
        <f t="shared" ref="D28:BB28" si="8">D12/$B$28</f>
        <v>5.5048488305761555E-2</v>
      </c>
      <c r="E28">
        <f>E12/$B$28</f>
        <v>1.5972618368511125E-2</v>
      </c>
      <c r="F28">
        <f t="shared" si="8"/>
        <v>0.67769537934968627</v>
      </c>
      <c r="G28">
        <f t="shared" si="8"/>
        <v>1.739874500855676E-2</v>
      </c>
      <c r="H28">
        <f t="shared" si="8"/>
        <v>1.1123787792355962E-2</v>
      </c>
      <c r="I28">
        <f t="shared" si="8"/>
        <v>10.023958927552767</v>
      </c>
      <c r="J28">
        <f t="shared" si="8"/>
        <v>0.30661722760981175</v>
      </c>
      <c r="K28">
        <f t="shared" si="8"/>
        <v>10.627495721620081</v>
      </c>
      <c r="L28">
        <f t="shared" si="8"/>
        <v>2.2818026240730177E-2</v>
      </c>
      <c r="M28">
        <f t="shared" si="8"/>
        <v>4.420992584141472E-2</v>
      </c>
      <c r="N28">
        <f t="shared" si="8"/>
        <v>0.11351968054763263</v>
      </c>
      <c r="O28">
        <f t="shared" si="8"/>
        <v>2.1106674272675412E-2</v>
      </c>
      <c r="P28">
        <f t="shared" si="8"/>
        <v>1.9965772960638905E-2</v>
      </c>
      <c r="Q28">
        <f t="shared" si="8"/>
        <v>2.9663434112949229E-2</v>
      </c>
      <c r="R28">
        <f t="shared" si="8"/>
        <v>1.0838562464346835E-2</v>
      </c>
      <c r="S28">
        <f t="shared" si="8"/>
        <v>0.18682258984597833</v>
      </c>
      <c r="T28">
        <f t="shared" si="8"/>
        <v>6.2749572162007989E-3</v>
      </c>
      <c r="U28">
        <f t="shared" si="8"/>
        <v>26.043924700513404</v>
      </c>
      <c r="V28">
        <f t="shared" si="8"/>
        <v>3.3656588705077012E-2</v>
      </c>
      <c r="W28">
        <f t="shared" si="8"/>
        <v>7.8208784940102678</v>
      </c>
      <c r="X28">
        <f t="shared" si="8"/>
        <v>4.50656018254421E-2</v>
      </c>
      <c r="Y28">
        <f t="shared" si="8"/>
        <v>1.9110096976611524E-2</v>
      </c>
      <c r="Z28">
        <f t="shared" si="8"/>
        <v>1.9965772960638905E-2</v>
      </c>
      <c r="AA28">
        <f t="shared" si="8"/>
        <v>1.3120365088419851E-2</v>
      </c>
      <c r="AB28">
        <f t="shared" si="8"/>
        <v>4.1072447233314317E-2</v>
      </c>
      <c r="AC28">
        <f t="shared" si="8"/>
        <v>3.5367940673131773E-2</v>
      </c>
      <c r="AD28">
        <f t="shared" si="8"/>
        <v>1.6828294352538506E-2</v>
      </c>
      <c r="AE28">
        <f t="shared" si="8"/>
        <v>3.7649743297204795E-2</v>
      </c>
      <c r="AF28">
        <f t="shared" si="8"/>
        <v>1.6543069024529379E-2</v>
      </c>
      <c r="AG28">
        <f t="shared" si="8"/>
        <v>2.0821448944666286E-2</v>
      </c>
      <c r="AH28">
        <f t="shared" si="8"/>
        <v>7.4158585282373068E-2</v>
      </c>
      <c r="AI28">
        <f t="shared" si="8"/>
        <v>2.0250998288648032E-2</v>
      </c>
      <c r="AJ28">
        <f t="shared" si="8"/>
        <v>5.1340559041642898E-2</v>
      </c>
      <c r="AK28">
        <f t="shared" si="8"/>
        <v>24.541642897889332</v>
      </c>
      <c r="AL28">
        <f t="shared" si="8"/>
        <v>6.4871648602395897</v>
      </c>
      <c r="AM28">
        <f t="shared" si="8"/>
        <v>0.37364517969195665</v>
      </c>
      <c r="AN28">
        <f t="shared" si="8"/>
        <v>6.5601825442099262E-2</v>
      </c>
      <c r="AO28">
        <f t="shared" si="8"/>
        <v>8.6423274386765545E-2</v>
      </c>
      <c r="AP28">
        <f t="shared" si="8"/>
        <v>9.4124358243011977E-2</v>
      </c>
      <c r="AQ28">
        <f t="shared" si="8"/>
        <v>1.3690815744438107E-2</v>
      </c>
      <c r="AR28">
        <f t="shared" si="8"/>
        <v>4.3924700513405593E-2</v>
      </c>
      <c r="AS28">
        <f t="shared" si="8"/>
        <v>5.8756417569880204E-2</v>
      </c>
      <c r="AT28">
        <f t="shared" si="8"/>
        <v>0.67313177410154024</v>
      </c>
      <c r="AU28">
        <f t="shared" si="8"/>
        <v>3.3941814033086139E-2</v>
      </c>
      <c r="AV28">
        <f t="shared" si="8"/>
        <v>0.13918996006845408</v>
      </c>
      <c r="AW28">
        <f t="shared" si="8"/>
        <v>0.14346833998859099</v>
      </c>
      <c r="AX28">
        <f t="shared" si="8"/>
        <v>4.762122076440388</v>
      </c>
      <c r="AY28">
        <f t="shared" si="8"/>
        <v>11.283513976041073</v>
      </c>
      <c r="AZ28">
        <f t="shared" si="8"/>
        <v>16.590701654306901</v>
      </c>
      <c r="BA28">
        <f t="shared" si="8"/>
        <v>1.0330861380490588</v>
      </c>
      <c r="BB28">
        <f t="shared" si="8"/>
        <v>1.5972618368511125E-2</v>
      </c>
    </row>
    <row r="29" spans="1:54" x14ac:dyDescent="0.75">
      <c r="A29" s="6" t="s">
        <v>63</v>
      </c>
      <c r="B29" s="7">
        <v>2237</v>
      </c>
      <c r="C29">
        <f>C13/$B$29</f>
        <v>1.1622708985248101E-2</v>
      </c>
      <c r="D29">
        <f t="shared" ref="D29:BB29" si="9">D13/$B$29</f>
        <v>0.47831917746982566</v>
      </c>
      <c r="E29">
        <f t="shared" si="9"/>
        <v>9.1640590075994632E-3</v>
      </c>
      <c r="F29">
        <f t="shared" si="9"/>
        <v>1.24273580688422</v>
      </c>
      <c r="G29">
        <f t="shared" si="9"/>
        <v>1.2069736253911488E-2</v>
      </c>
      <c r="H29">
        <f t="shared" si="9"/>
        <v>9.8345999105945471E-3</v>
      </c>
      <c r="I29">
        <f t="shared" si="9"/>
        <v>7.3359409924005368</v>
      </c>
      <c r="J29">
        <f t="shared" si="9"/>
        <v>0.35985695127402773</v>
      </c>
      <c r="K29">
        <f t="shared" si="9"/>
        <v>8.3589628967367009</v>
      </c>
      <c r="L29">
        <f t="shared" si="9"/>
        <v>2.1233795261510952E-2</v>
      </c>
      <c r="M29">
        <f t="shared" si="9"/>
        <v>3.7326776933392938E-2</v>
      </c>
      <c r="N29">
        <f t="shared" si="9"/>
        <v>0.1358962896736701</v>
      </c>
      <c r="O29">
        <f t="shared" si="9"/>
        <v>1.3410818059901655E-2</v>
      </c>
      <c r="P29">
        <f t="shared" si="9"/>
        <v>1.9669199821189094E-2</v>
      </c>
      <c r="Q29">
        <f t="shared" si="9"/>
        <v>2.2574877067501116E-2</v>
      </c>
      <c r="R29">
        <f t="shared" si="9"/>
        <v>7.5994635672776041E-3</v>
      </c>
      <c r="S29">
        <f t="shared" si="9"/>
        <v>0.12494412159141707</v>
      </c>
      <c r="T29">
        <f t="shared" si="9"/>
        <v>4.4702726866338843E-3</v>
      </c>
      <c r="U29">
        <f t="shared" si="9"/>
        <v>20.511846222619578</v>
      </c>
      <c r="V29">
        <f t="shared" si="9"/>
        <v>1.9222172552525705E-2</v>
      </c>
      <c r="W29">
        <f t="shared" si="9"/>
        <v>6.3750558784085829</v>
      </c>
      <c r="X29">
        <f t="shared" si="9"/>
        <v>2.9950827000447027E-2</v>
      </c>
      <c r="Y29">
        <f t="shared" si="9"/>
        <v>1.6763522574877069E-2</v>
      </c>
      <c r="Z29">
        <f t="shared" si="9"/>
        <v>1.5645954403218598E-2</v>
      </c>
      <c r="AA29">
        <f t="shared" si="9"/>
        <v>1.1622708985248101E-2</v>
      </c>
      <c r="AB29">
        <f t="shared" si="9"/>
        <v>3.2185963343763967E-2</v>
      </c>
      <c r="AC29">
        <f t="shared" si="9"/>
        <v>1.8328118015198926E-2</v>
      </c>
      <c r="AD29">
        <f t="shared" si="9"/>
        <v>1.2963790791238265E-2</v>
      </c>
      <c r="AE29">
        <f t="shared" si="9"/>
        <v>2.2798390701832812E-2</v>
      </c>
      <c r="AF29">
        <f t="shared" si="9"/>
        <v>1.2516763522574878E-2</v>
      </c>
      <c r="AG29">
        <f t="shared" si="9"/>
        <v>1.4751899865891819E-2</v>
      </c>
      <c r="AH29">
        <f t="shared" si="9"/>
        <v>6.258381761287439E-2</v>
      </c>
      <c r="AI29">
        <f t="shared" si="9"/>
        <v>1.8775145283862316E-2</v>
      </c>
      <c r="AJ29">
        <f t="shared" si="9"/>
        <v>2.5480554313813141E-2</v>
      </c>
      <c r="AK29">
        <f t="shared" si="9"/>
        <v>19.195797943674563</v>
      </c>
      <c r="AL29">
        <f t="shared" si="9"/>
        <v>2.5489494859186412</v>
      </c>
      <c r="AM29">
        <f t="shared" si="9"/>
        <v>0.21457308895842647</v>
      </c>
      <c r="AN29">
        <f t="shared" si="9"/>
        <v>5.1855163164953061E-2</v>
      </c>
      <c r="AO29">
        <f t="shared" si="9"/>
        <v>3.1962449709432274E-2</v>
      </c>
      <c r="AP29">
        <f t="shared" si="9"/>
        <v>8.0017881090746534E-2</v>
      </c>
      <c r="AQ29">
        <f t="shared" si="9"/>
        <v>1.1622708985248101E-2</v>
      </c>
      <c r="AR29">
        <f t="shared" si="9"/>
        <v>7.6441662941439434E-2</v>
      </c>
      <c r="AS29">
        <f t="shared" si="9"/>
        <v>5.2078676799284754E-2</v>
      </c>
      <c r="AT29">
        <f t="shared" si="9"/>
        <v>0.20205632543585159</v>
      </c>
      <c r="AU29">
        <f t="shared" si="9"/>
        <v>2.7939204291461781E-2</v>
      </c>
      <c r="AV29">
        <f t="shared" si="9"/>
        <v>0.10371032632990612</v>
      </c>
      <c r="AW29">
        <f t="shared" si="9"/>
        <v>0.10996870809119356</v>
      </c>
      <c r="AX29">
        <f t="shared" si="9"/>
        <v>3.6057219490388914</v>
      </c>
      <c r="AY29">
        <f t="shared" si="9"/>
        <v>8.8679034421099683</v>
      </c>
      <c r="AZ29">
        <f t="shared" si="9"/>
        <v>13.283862315601251</v>
      </c>
      <c r="BA29">
        <f t="shared" si="9"/>
        <v>0.80822530174340634</v>
      </c>
      <c r="BB29">
        <f t="shared" si="9"/>
        <v>1.2516763522574878E-2</v>
      </c>
    </row>
    <row r="30" spans="1:54" x14ac:dyDescent="0.75">
      <c r="A30" s="6" t="s">
        <v>64</v>
      </c>
      <c r="B30" s="7">
        <v>1519</v>
      </c>
      <c r="C30">
        <f>C14/$B$30</f>
        <v>2.0408163265306121E-2</v>
      </c>
      <c r="D30">
        <f t="shared" ref="D30:BB30" si="10">D14/$B$30</f>
        <v>0.51349572086899276</v>
      </c>
      <c r="E30">
        <f t="shared" si="10"/>
        <v>1.6458196181698487E-2</v>
      </c>
      <c r="F30">
        <f t="shared" si="10"/>
        <v>1.5095457537853851</v>
      </c>
      <c r="G30">
        <f t="shared" si="10"/>
        <v>1.6458196181698487E-2</v>
      </c>
      <c r="H30">
        <f t="shared" si="10"/>
        <v>1.1849901250822911E-2</v>
      </c>
      <c r="I30">
        <f t="shared" si="10"/>
        <v>9.5233706385780117</v>
      </c>
      <c r="J30">
        <f t="shared" si="10"/>
        <v>0.42330480579328505</v>
      </c>
      <c r="K30">
        <f t="shared" si="10"/>
        <v>12.764318630678078</v>
      </c>
      <c r="L30">
        <f t="shared" si="10"/>
        <v>2.5016458196181698E-2</v>
      </c>
      <c r="M30">
        <f t="shared" si="10"/>
        <v>5.3982883475971036E-2</v>
      </c>
      <c r="N30">
        <f t="shared" si="10"/>
        <v>0.21132323897300856</v>
      </c>
      <c r="O30">
        <f t="shared" si="10"/>
        <v>2.1066491112574061E-2</v>
      </c>
      <c r="P30">
        <f t="shared" si="10"/>
        <v>2.4358130348913758E-2</v>
      </c>
      <c r="Q30">
        <f t="shared" si="10"/>
        <v>3.1270572745227126E-2</v>
      </c>
      <c r="R30">
        <f t="shared" si="10"/>
        <v>1.053324555628703E-2</v>
      </c>
      <c r="S30">
        <f t="shared" si="10"/>
        <v>0.13495720868992758</v>
      </c>
      <c r="T30">
        <f t="shared" si="10"/>
        <v>7.8999341672152737E-3</v>
      </c>
      <c r="U30">
        <f>U14/$B$30</f>
        <v>30.789993416721526</v>
      </c>
      <c r="V30">
        <f t="shared" si="10"/>
        <v>2.8966425279789335E-2</v>
      </c>
      <c r="W30">
        <f t="shared" si="10"/>
        <v>9.8406846609611591</v>
      </c>
      <c r="X30">
        <f t="shared" si="10"/>
        <v>4.3449637919684002E-2</v>
      </c>
      <c r="Y30">
        <f t="shared" si="10"/>
        <v>2.3699802501645821E-2</v>
      </c>
      <c r="Z30">
        <f t="shared" si="10"/>
        <v>2.3699802501645821E-2</v>
      </c>
      <c r="AA30">
        <f t="shared" si="10"/>
        <v>1.7774851876234364E-2</v>
      </c>
      <c r="AB30">
        <f t="shared" si="10"/>
        <v>3.8183015141540488E-2</v>
      </c>
      <c r="AC30">
        <f t="shared" si="10"/>
        <v>2.8966425279789335E-2</v>
      </c>
      <c r="AD30">
        <f t="shared" si="10"/>
        <v>1.8433179723502304E-2</v>
      </c>
      <c r="AE30">
        <f t="shared" si="10"/>
        <v>3.6208031599736672E-2</v>
      </c>
      <c r="AF30">
        <f t="shared" si="10"/>
        <v>1.9091507570770244E-2</v>
      </c>
      <c r="AG30">
        <f t="shared" si="10"/>
        <v>2.5016458196181698E-2</v>
      </c>
      <c r="AH30">
        <f t="shared" si="10"/>
        <v>7.4720210664911121E-2</v>
      </c>
      <c r="AI30">
        <f t="shared" si="10"/>
        <v>2.6991441737985518E-2</v>
      </c>
      <c r="AJ30">
        <f t="shared" si="10"/>
        <v>3.6866359447004608E-2</v>
      </c>
      <c r="AK30">
        <f t="shared" si="10"/>
        <v>29.086899275839368</v>
      </c>
      <c r="AL30">
        <f t="shared" si="10"/>
        <v>3.9344963791968399</v>
      </c>
      <c r="AM30">
        <f t="shared" si="10"/>
        <v>0.30381830151415407</v>
      </c>
      <c r="AN30">
        <f t="shared" si="10"/>
        <v>7.6366030283080977E-2</v>
      </c>
      <c r="AO30">
        <f t="shared" si="10"/>
        <v>4.8387096774193547E-2</v>
      </c>
      <c r="AP30">
        <f t="shared" si="10"/>
        <v>9.01909150757077E-2</v>
      </c>
      <c r="AQ30">
        <f t="shared" si="10"/>
        <v>1.7774851876234364E-2</v>
      </c>
      <c r="AR30">
        <f t="shared" si="10"/>
        <v>0.11356155365371955</v>
      </c>
      <c r="AS30">
        <f t="shared" si="10"/>
        <v>6.9124423963133647E-2</v>
      </c>
      <c r="AT30">
        <f t="shared" si="10"/>
        <v>0.20210664911125742</v>
      </c>
      <c r="AU30">
        <f t="shared" si="10"/>
        <v>4.4766293614219882E-2</v>
      </c>
      <c r="AV30">
        <f t="shared" si="10"/>
        <v>0.15075707702435814</v>
      </c>
      <c r="AW30">
        <f t="shared" si="10"/>
        <v>0.13956550362080317</v>
      </c>
      <c r="AX30">
        <f t="shared" si="10"/>
        <v>3.3456221198156681</v>
      </c>
      <c r="AY30">
        <f t="shared" si="10"/>
        <v>13.173140223831467</v>
      </c>
      <c r="AZ30">
        <f>AZ14/$B$30</f>
        <v>19.366030283080974</v>
      </c>
      <c r="BA30">
        <f t="shared" si="10"/>
        <v>1.3031599736668862</v>
      </c>
      <c r="BB30">
        <f t="shared" si="10"/>
        <v>1.5470704410796577E-2</v>
      </c>
    </row>
    <row r="33" spans="2:54" x14ac:dyDescent="0.75">
      <c r="B33" t="s">
        <v>67</v>
      </c>
      <c r="C33" s="10">
        <f>AVERAGE(C21:C26)</f>
        <v>1.9673025192922654E-2</v>
      </c>
      <c r="D33" s="5">
        <f>AVERAGE(D21:D26)</f>
        <v>0.99285221704346716</v>
      </c>
      <c r="E33" s="5">
        <f t="shared" ref="E33:BA33" si="11">AVERAGE(E21:E26)</f>
        <v>3.1610466608027847E-2</v>
      </c>
      <c r="F33" s="5">
        <f t="shared" si="11"/>
        <v>0.16691828480771387</v>
      </c>
      <c r="G33" s="5">
        <f t="shared" si="11"/>
        <v>3.5472909648597055E-2</v>
      </c>
      <c r="H33" s="5">
        <f t="shared" si="11"/>
        <v>1.5772899428395264E-2</v>
      </c>
      <c r="I33" s="5">
        <f t="shared" si="11"/>
        <v>2.5152797859434819E-2</v>
      </c>
      <c r="J33" s="5">
        <f t="shared" si="11"/>
        <v>0.25478351192580923</v>
      </c>
      <c r="K33" s="5">
        <f t="shared" si="11"/>
        <v>8.5295887040324576</v>
      </c>
      <c r="L33" s="5">
        <f t="shared" si="11"/>
        <v>2.2275625640072336E-2</v>
      </c>
      <c r="M33" s="5">
        <f t="shared" si="11"/>
        <v>2.7376527513446876E-2</v>
      </c>
      <c r="N33" s="5">
        <f t="shared" si="11"/>
        <v>0.80403275011255382</v>
      </c>
      <c r="O33" s="5">
        <f t="shared" si="11"/>
        <v>2.4864966521458681E-2</v>
      </c>
      <c r="P33" s="5">
        <f t="shared" si="11"/>
        <v>1.6552262702267524E-2</v>
      </c>
      <c r="Q33" s="5">
        <f t="shared" si="11"/>
        <v>3.5631983204232588E-2</v>
      </c>
      <c r="R33" s="5">
        <f t="shared" si="11"/>
        <v>1.8119830473536363E-2</v>
      </c>
      <c r="S33" s="5">
        <f t="shared" si="11"/>
        <v>4.9066949221885515E-2</v>
      </c>
      <c r="T33" s="5">
        <f t="shared" si="11"/>
        <v>9.7686623620680275E-3</v>
      </c>
      <c r="U33" s="5">
        <f t="shared" si="11"/>
        <v>0.43665225963893212</v>
      </c>
      <c r="V33" s="5">
        <f t="shared" si="11"/>
        <v>3.9261972426913247E-2</v>
      </c>
      <c r="W33" s="5">
        <f t="shared" si="11"/>
        <v>2.6656256544170893</v>
      </c>
      <c r="X33" s="5">
        <f t="shared" si="11"/>
        <v>3.1339997757372146E-2</v>
      </c>
      <c r="Y33" s="5">
        <f t="shared" si="11"/>
        <v>4.7058052374777337E-2</v>
      </c>
      <c r="Z33" s="5">
        <f t="shared" si="11"/>
        <v>1.6205238758174742E-2</v>
      </c>
      <c r="AA33" s="5">
        <f t="shared" si="11"/>
        <v>2.7181615638549397E-2</v>
      </c>
      <c r="AB33" s="5">
        <f t="shared" si="11"/>
        <v>4.1518079467501988E-2</v>
      </c>
      <c r="AC33" s="5">
        <f t="shared" si="11"/>
        <v>4.1094991309427606E-2</v>
      </c>
      <c r="AD33" s="5">
        <f t="shared" si="11"/>
        <v>1.9147011926050683E-2</v>
      </c>
      <c r="AE33" s="5">
        <f t="shared" si="11"/>
        <v>2.252748407140839E-2</v>
      </c>
      <c r="AF33" s="5">
        <f t="shared" si="11"/>
        <v>2.6094735282245759E-2</v>
      </c>
      <c r="AG33" s="5">
        <f t="shared" si="11"/>
        <v>2.0131442978729333E-2</v>
      </c>
      <c r="AH33" s="5">
        <f t="shared" si="11"/>
        <v>5.9139613770934359E-2</v>
      </c>
      <c r="AI33" s="5">
        <f t="shared" si="11"/>
        <v>4.0023956379774794E-2</v>
      </c>
      <c r="AJ33" s="5">
        <f t="shared" si="11"/>
        <v>2.7325367620690173E-2</v>
      </c>
      <c r="AK33" s="5">
        <f t="shared" si="11"/>
        <v>10.193198679251836</v>
      </c>
      <c r="AL33" s="5">
        <f t="shared" si="11"/>
        <v>5.766157059020971E-2</v>
      </c>
      <c r="AM33" s="5">
        <f t="shared" si="11"/>
        <v>9.3842692720741624E-2</v>
      </c>
      <c r="AN33" s="5">
        <f t="shared" si="11"/>
        <v>5.5181995752080888E-2</v>
      </c>
      <c r="AO33" s="5">
        <f t="shared" si="11"/>
        <v>2.1471624754826803E-2</v>
      </c>
      <c r="AP33" s="5">
        <f t="shared" si="11"/>
        <v>0.11889096924402871</v>
      </c>
      <c r="AQ33" s="5">
        <f t="shared" si="11"/>
        <v>1.8153927318830979E-2</v>
      </c>
      <c r="AR33" s="5">
        <f t="shared" si="11"/>
        <v>1.1660383055371482</v>
      </c>
      <c r="AS33" s="5">
        <f t="shared" si="11"/>
        <v>0.18534572218070408</v>
      </c>
      <c r="AT33" s="5">
        <f t="shared" si="11"/>
        <v>5.188291475501116E-2</v>
      </c>
      <c r="AU33" s="5">
        <f t="shared" si="11"/>
        <v>5.6015518883509363E-2</v>
      </c>
      <c r="AV33" s="5">
        <f t="shared" si="11"/>
        <v>2.440755190355064E-2</v>
      </c>
      <c r="AW33" s="5">
        <f t="shared" si="11"/>
        <v>5.4901217179414007E-2</v>
      </c>
      <c r="AX33" s="5">
        <f t="shared" si="11"/>
        <v>1.139904111980045</v>
      </c>
      <c r="AY33" s="5">
        <f t="shared" si="11"/>
        <v>20.202775528713126</v>
      </c>
      <c r="AZ33" s="5">
        <f t="shared" si="11"/>
        <v>29.768229947131246</v>
      </c>
      <c r="BA33" s="5">
        <f t="shared" si="11"/>
        <v>1.9997850735684188</v>
      </c>
      <c r="BB33" s="5">
        <f>AVERAGE(BB21:BB26)</f>
        <v>2.5607866200902909E-2</v>
      </c>
    </row>
    <row r="34" spans="2:54" x14ac:dyDescent="0.75">
      <c r="B34" t="s">
        <v>68</v>
      </c>
      <c r="C34" s="10">
        <f>AVERAGE(C27:C30)</f>
        <v>2.1393093645712818E-2</v>
      </c>
      <c r="D34" s="5">
        <f>AVERAGE(D27:D30)</f>
        <v>0.2938629758477479</v>
      </c>
      <c r="E34" s="5">
        <f t="shared" ref="E34:BA34" si="12">AVERAGE(E27:E30)</f>
        <v>1.802431647557667E-2</v>
      </c>
      <c r="F34" s="5">
        <f t="shared" si="12"/>
        <v>1.1714894503158277</v>
      </c>
      <c r="G34" s="5">
        <f t="shared" si="12"/>
        <v>2.2247219600276133E-2</v>
      </c>
      <c r="H34" s="5">
        <f t="shared" si="12"/>
        <v>1.2388675109256751E-2</v>
      </c>
      <c r="I34" s="5">
        <f t="shared" si="12"/>
        <v>12.532719553508429</v>
      </c>
      <c r="J34" s="5">
        <f t="shared" si="12"/>
        <v>0.4423012054994247</v>
      </c>
      <c r="K34" s="5">
        <f t="shared" si="12"/>
        <v>13.464159623263498</v>
      </c>
      <c r="L34" s="5">
        <f t="shared" si="12"/>
        <v>3.0125921599246853E-2</v>
      </c>
      <c r="M34" s="5">
        <f t="shared" si="12"/>
        <v>5.7952863069871699E-2</v>
      </c>
      <c r="N34" s="5">
        <f t="shared" si="12"/>
        <v>0.19801973052824287</v>
      </c>
      <c r="O34" s="5">
        <f t="shared" si="12"/>
        <v>2.3465373851718402E-2</v>
      </c>
      <c r="P34" s="5">
        <f t="shared" si="12"/>
        <v>2.8259041332924673E-2</v>
      </c>
      <c r="Q34" s="5">
        <f t="shared" si="12"/>
        <v>3.4633201842663386E-2</v>
      </c>
      <c r="R34" s="5">
        <f t="shared" si="12"/>
        <v>1.3223679140997004E-2</v>
      </c>
      <c r="S34" s="5">
        <f t="shared" si="12"/>
        <v>0.23398959247202214</v>
      </c>
      <c r="T34" s="5">
        <f t="shared" si="12"/>
        <v>6.904113984019666E-3</v>
      </c>
      <c r="U34" s="5">
        <f>AVERAGE(U27:U30)</f>
        <v>32.961740128025831</v>
      </c>
      <c r="V34" s="5">
        <f t="shared" si="12"/>
        <v>3.6310578930998733E-2</v>
      </c>
      <c r="W34" s="5">
        <f t="shared" si="12"/>
        <v>10.282181074134476</v>
      </c>
      <c r="X34" s="5">
        <f t="shared" si="12"/>
        <v>4.8456229605053573E-2</v>
      </c>
      <c r="Y34" s="5">
        <f t="shared" si="12"/>
        <v>2.6556034939120926E-2</v>
      </c>
      <c r="Z34" s="5">
        <f t="shared" si="12"/>
        <v>2.5593432705610285E-2</v>
      </c>
      <c r="AA34" s="5">
        <f t="shared" si="12"/>
        <v>1.9002687229102373E-2</v>
      </c>
      <c r="AB34" s="5">
        <f t="shared" si="12"/>
        <v>5.2531409061233644E-2</v>
      </c>
      <c r="AC34" s="5">
        <f t="shared" si="12"/>
        <v>3.7412032475283602E-2</v>
      </c>
      <c r="AD34" s="5">
        <f t="shared" si="12"/>
        <v>2.2971387987154698E-2</v>
      </c>
      <c r="AE34" s="5">
        <f t="shared" si="12"/>
        <v>4.031236675854525E-2</v>
      </c>
      <c r="AF34" s="5">
        <f t="shared" si="12"/>
        <v>2.1906256082100204E-2</v>
      </c>
      <c r="AG34" s="5">
        <f t="shared" si="12"/>
        <v>2.5314915866517487E-2</v>
      </c>
      <c r="AH34" s="5">
        <f t="shared" si="12"/>
        <v>0.10131062946659468</v>
      </c>
      <c r="AI34" s="5">
        <f t="shared" si="12"/>
        <v>2.8765161877863203E-2</v>
      </c>
      <c r="AJ34" s="5">
        <f t="shared" si="12"/>
        <v>4.6813016525974013E-2</v>
      </c>
      <c r="AK34" s="5">
        <f t="shared" si="12"/>
        <v>30.913172349924981</v>
      </c>
      <c r="AL34" s="5">
        <f t="shared" si="12"/>
        <v>6.4460019636354184</v>
      </c>
      <c r="AM34" s="5">
        <f t="shared" si="12"/>
        <v>0.41409765928754577</v>
      </c>
      <c r="AN34" s="5">
        <f t="shared" si="12"/>
        <v>8.314474993784432E-2</v>
      </c>
      <c r="AO34" s="5">
        <f t="shared" si="12"/>
        <v>6.6812822442478215E-2</v>
      </c>
      <c r="AP34" s="5">
        <f t="shared" si="12"/>
        <v>0.11049118333920865</v>
      </c>
      <c r="AQ34" s="5">
        <f t="shared" si="12"/>
        <v>2.0042429079709809E-2</v>
      </c>
      <c r="AR34" s="5">
        <f t="shared" si="12"/>
        <v>8.7788199372834927E-2</v>
      </c>
      <c r="AS34" s="5">
        <f t="shared" si="12"/>
        <v>7.653892264527562E-2</v>
      </c>
      <c r="AT34" s="5">
        <f t="shared" si="12"/>
        <v>0.59094450055929137</v>
      </c>
      <c r="AU34" s="5">
        <f t="shared" si="12"/>
        <v>4.2660631812443152E-2</v>
      </c>
      <c r="AV34" s="5">
        <f t="shared" si="12"/>
        <v>0.16749328822410064</v>
      </c>
      <c r="AW34" s="5">
        <f t="shared" si="12"/>
        <v>0.19185111639404645</v>
      </c>
      <c r="AX34" s="5">
        <f t="shared" si="12"/>
        <v>6.4023497899122539</v>
      </c>
      <c r="AY34" s="5">
        <f t="shared" si="12"/>
        <v>14.284040128198978</v>
      </c>
      <c r="AZ34" s="5">
        <f t="shared" si="12"/>
        <v>21.083025357505655</v>
      </c>
      <c r="BA34" s="5">
        <f t="shared" si="12"/>
        <v>1.3516082839868475</v>
      </c>
      <c r="BB34" s="5">
        <f>AVERAGE(BB27:BB30)</f>
        <v>1.8466098130494567E-2</v>
      </c>
    </row>
    <row r="35" spans="2:54" x14ac:dyDescent="0.75">
      <c r="C35" s="11">
        <f>C33-C34</f>
        <v>-1.7200684527901647E-3</v>
      </c>
      <c r="D35" s="11">
        <f>D33-D34</f>
        <v>0.69898924119571926</v>
      </c>
      <c r="E35" s="11">
        <f t="shared" ref="E35:BB35" si="13">E33-E34</f>
        <v>1.3586150132451177E-2</v>
      </c>
      <c r="F35" s="11">
        <f t="shared" si="13"/>
        <v>-1.0045711655081138</v>
      </c>
      <c r="G35" s="11">
        <f t="shared" si="13"/>
        <v>1.3225690048320922E-2</v>
      </c>
      <c r="H35" s="11">
        <f t="shared" si="13"/>
        <v>3.3842243191385124E-3</v>
      </c>
      <c r="I35" s="11">
        <f t="shared" si="13"/>
        <v>-12.507566755648993</v>
      </c>
      <c r="J35" s="11">
        <f t="shared" si="13"/>
        <v>-0.18751769357361547</v>
      </c>
      <c r="K35" s="11">
        <f t="shared" si="13"/>
        <v>-4.9345709192310405</v>
      </c>
      <c r="L35" s="11">
        <f t="shared" si="13"/>
        <v>-7.8502959591745178E-3</v>
      </c>
      <c r="M35" s="11">
        <f t="shared" si="13"/>
        <v>-3.0576335556424823E-2</v>
      </c>
      <c r="N35" s="11">
        <f t="shared" si="13"/>
        <v>0.60601301958431097</v>
      </c>
      <c r="O35" s="11">
        <f t="shared" si="13"/>
        <v>1.3995926697402787E-3</v>
      </c>
      <c r="P35" s="11">
        <f t="shared" si="13"/>
        <v>-1.1706778630657149E-2</v>
      </c>
      <c r="Q35" s="11">
        <f t="shared" si="13"/>
        <v>9.9878136156920233E-4</v>
      </c>
      <c r="R35" s="11">
        <f t="shared" si="13"/>
        <v>4.8961513325393585E-3</v>
      </c>
      <c r="S35" s="11">
        <f t="shared" si="13"/>
        <v>-0.18492264325013663</v>
      </c>
      <c r="T35" s="11">
        <f t="shared" si="13"/>
        <v>2.8645483780483615E-3</v>
      </c>
      <c r="U35" s="11">
        <f t="shared" si="13"/>
        <v>-32.525087868386898</v>
      </c>
      <c r="V35" s="11">
        <f t="shared" si="13"/>
        <v>2.9513934959145144E-3</v>
      </c>
      <c r="W35" s="11">
        <f t="shared" si="13"/>
        <v>-7.6165554197173861</v>
      </c>
      <c r="X35" s="11">
        <f t="shared" si="13"/>
        <v>-1.7116231847681428E-2</v>
      </c>
      <c r="Y35" s="11">
        <f t="shared" si="13"/>
        <v>2.0502017435656411E-2</v>
      </c>
      <c r="Z35" s="11">
        <f t="shared" si="13"/>
        <v>-9.3881939474355428E-3</v>
      </c>
      <c r="AA35" s="11">
        <f t="shared" si="13"/>
        <v>8.1789284094470234E-3</v>
      </c>
      <c r="AB35" s="11">
        <f t="shared" si="13"/>
        <v>-1.1013329593731656E-2</v>
      </c>
      <c r="AC35" s="11">
        <f t="shared" si="13"/>
        <v>3.6829588341440039E-3</v>
      </c>
      <c r="AD35" s="11">
        <f t="shared" si="13"/>
        <v>-3.8243760611040151E-3</v>
      </c>
      <c r="AE35" s="11">
        <f t="shared" si="13"/>
        <v>-1.778488268713686E-2</v>
      </c>
      <c r="AF35" s="11">
        <f t="shared" si="13"/>
        <v>4.1884792001455548E-3</v>
      </c>
      <c r="AG35" s="11">
        <f t="shared" si="13"/>
        <v>-5.1834728877881535E-3</v>
      </c>
      <c r="AH35" s="11">
        <f t="shared" si="13"/>
        <v>-4.217101569566032E-2</v>
      </c>
      <c r="AI35" s="11">
        <f t="shared" si="13"/>
        <v>1.1258794501911591E-2</v>
      </c>
      <c r="AJ35" s="11">
        <f t="shared" si="13"/>
        <v>-1.9487648905283841E-2</v>
      </c>
      <c r="AK35" s="11">
        <f t="shared" si="13"/>
        <v>-20.719973670673145</v>
      </c>
      <c r="AL35" s="11">
        <f t="shared" si="13"/>
        <v>-6.3883403930452083</v>
      </c>
      <c r="AM35" s="11">
        <f t="shared" si="13"/>
        <v>-0.32025496656680413</v>
      </c>
      <c r="AN35" s="11">
        <f t="shared" si="13"/>
        <v>-2.7962754185763432E-2</v>
      </c>
      <c r="AO35" s="11">
        <f t="shared" si="13"/>
        <v>-4.5341197687651408E-2</v>
      </c>
      <c r="AP35" s="11">
        <f t="shared" si="13"/>
        <v>8.399785904820059E-3</v>
      </c>
      <c r="AQ35" s="11">
        <f t="shared" si="13"/>
        <v>-1.8885017608788295E-3</v>
      </c>
      <c r="AR35" s="11">
        <f t="shared" si="13"/>
        <v>1.0782501061643133</v>
      </c>
      <c r="AS35" s="11">
        <f t="shared" si="13"/>
        <v>0.10880679953542846</v>
      </c>
      <c r="AT35" s="11">
        <f t="shared" si="13"/>
        <v>-0.53906158580428021</v>
      </c>
      <c r="AU35" s="11">
        <f t="shared" si="13"/>
        <v>1.3354887071066211E-2</v>
      </c>
      <c r="AV35" s="11">
        <f t="shared" si="13"/>
        <v>-0.14308573632054999</v>
      </c>
      <c r="AW35" s="11">
        <f t="shared" si="13"/>
        <v>-0.13694989921463244</v>
      </c>
      <c r="AX35" s="11">
        <f t="shared" si="13"/>
        <v>-5.2624456779322086</v>
      </c>
      <c r="AY35" s="11">
        <f t="shared" si="13"/>
        <v>5.9187354005141479</v>
      </c>
      <c r="AZ35" s="11">
        <f t="shared" si="13"/>
        <v>8.6852045896255916</v>
      </c>
      <c r="BA35" s="11">
        <f t="shared" si="13"/>
        <v>0.64817678958157132</v>
      </c>
      <c r="BB35" s="11">
        <f t="shared" si="13"/>
        <v>7.1417680704083421E-3</v>
      </c>
    </row>
    <row r="36" spans="2:54" x14ac:dyDescent="0.75">
      <c r="B36" t="s">
        <v>76</v>
      </c>
      <c r="C36" s="12">
        <f>2^-C35</f>
        <v>1.0011929716236365</v>
      </c>
      <c r="D36" s="12">
        <f>2^-D35</f>
        <v>0.61600363051269302</v>
      </c>
      <c r="E36" s="12">
        <f t="shared" ref="E36:BB36" si="14">2^-E35</f>
        <v>0.99062700131962633</v>
      </c>
      <c r="F36" s="12">
        <f t="shared" si="14"/>
        <v>2.0063470309111704</v>
      </c>
      <c r="G36" s="12">
        <f t="shared" si="14"/>
        <v>0.99087454227220051</v>
      </c>
      <c r="H36" s="12">
        <f t="shared" si="14"/>
        <v>0.99765698361275656</v>
      </c>
      <c r="I36" s="12">
        <f t="shared" si="14"/>
        <v>5823.080127979375</v>
      </c>
      <c r="J36" s="12">
        <f t="shared" si="14"/>
        <v>1.1388026012316075</v>
      </c>
      <c r="K36" s="12">
        <f t="shared" si="14"/>
        <v>30.58115348214309</v>
      </c>
      <c r="L36" s="12">
        <f t="shared" si="14"/>
        <v>1.0054562418738113</v>
      </c>
      <c r="M36" s="12">
        <f t="shared" si="14"/>
        <v>1.02142008659169</v>
      </c>
      <c r="N36" s="12">
        <f t="shared" si="14"/>
        <v>0.65700988437001084</v>
      </c>
      <c r="O36" s="12">
        <f t="shared" si="14"/>
        <v>0.99903034670491286</v>
      </c>
      <c r="P36" s="12">
        <f t="shared" si="14"/>
        <v>1.0081475325552209</v>
      </c>
      <c r="Q36" s="12">
        <f t="shared" si="14"/>
        <v>0.99930793710130594</v>
      </c>
      <c r="R36" s="12">
        <f t="shared" si="14"/>
        <v>0.9966119987805323</v>
      </c>
      <c r="S36" s="12">
        <f t="shared" si="14"/>
        <v>1.1367560191839643</v>
      </c>
      <c r="T36" s="12">
        <f t="shared" si="14"/>
        <v>0.9980164162757893</v>
      </c>
      <c r="U36" s="12">
        <f>2^-U35</f>
        <v>6180549086.620286</v>
      </c>
      <c r="V36" s="12">
        <f t="shared" si="14"/>
        <v>0.9979563410400667</v>
      </c>
      <c r="W36" s="12">
        <f t="shared" si="14"/>
        <v>196.2508945278212</v>
      </c>
      <c r="X36" s="12">
        <f t="shared" si="14"/>
        <v>1.0119347250507762</v>
      </c>
      <c r="Y36" s="12">
        <f t="shared" si="14"/>
        <v>0.98588958285800066</v>
      </c>
      <c r="Z36" s="12">
        <f t="shared" si="14"/>
        <v>1.006528619295824</v>
      </c>
      <c r="AA36" s="12">
        <f t="shared" si="14"/>
        <v>0.99434683842904625</v>
      </c>
      <c r="AB36" s="12">
        <f t="shared" si="14"/>
        <v>1.0076630705397538</v>
      </c>
      <c r="AC36" s="12">
        <f t="shared" si="14"/>
        <v>0.99745042317394961</v>
      </c>
      <c r="AD36" s="12">
        <f t="shared" si="14"/>
        <v>1.0026543721082217</v>
      </c>
      <c r="AE36" s="12">
        <f t="shared" si="14"/>
        <v>1.0124038386254928</v>
      </c>
      <c r="AF36" s="12">
        <f t="shared" si="14"/>
        <v>0.99710097775571738</v>
      </c>
      <c r="AG36" s="12">
        <f t="shared" si="14"/>
        <v>1.0035993718545329</v>
      </c>
      <c r="AH36" s="12">
        <f t="shared" si="14"/>
        <v>1.0296621313682024</v>
      </c>
      <c r="AI36" s="12">
        <f t="shared" si="14"/>
        <v>0.99222637049600593</v>
      </c>
      <c r="AJ36" s="12">
        <f t="shared" si="14"/>
        <v>1.013599451510423</v>
      </c>
      <c r="AK36" s="12">
        <f t="shared" si="14"/>
        <v>1727164.0278431573</v>
      </c>
      <c r="AL36" s="12">
        <f t="shared" si="14"/>
        <v>83.768758850322101</v>
      </c>
      <c r="AM36" s="12">
        <f t="shared" si="14"/>
        <v>1.2485511850526079</v>
      </c>
      <c r="AN36" s="12">
        <f t="shared" si="14"/>
        <v>1.0195713605567749</v>
      </c>
      <c r="AO36" s="12">
        <f t="shared" si="14"/>
        <v>1.0319272014497993</v>
      </c>
      <c r="AP36" s="12">
        <f t="shared" si="14"/>
        <v>0.99419462875389575</v>
      </c>
      <c r="AQ36" s="12">
        <f t="shared" si="14"/>
        <v>1.0013098667981501</v>
      </c>
      <c r="AR36" s="12">
        <f t="shared" si="14"/>
        <v>0.47360292419827782</v>
      </c>
      <c r="AS36" s="12">
        <f t="shared" si="14"/>
        <v>0.92735472608727676</v>
      </c>
      <c r="AT36" s="12">
        <f t="shared" si="14"/>
        <v>1.4530270751059184</v>
      </c>
      <c r="AU36" s="12">
        <f t="shared" si="14"/>
        <v>0.99078581090129569</v>
      </c>
      <c r="AV36" s="12">
        <f t="shared" si="14"/>
        <v>1.104264469319336</v>
      </c>
      <c r="AW36" s="12">
        <f t="shared" si="14"/>
        <v>1.0995779633677341</v>
      </c>
      <c r="AX36" s="12">
        <f t="shared" si="14"/>
        <v>38.384333113582549</v>
      </c>
      <c r="AY36" s="12">
        <f t="shared" si="14"/>
        <v>1.653039030770298E-2</v>
      </c>
      <c r="AZ36" s="12">
        <f t="shared" si="14"/>
        <v>2.4293657258118578E-3</v>
      </c>
      <c r="BA36" s="12">
        <f t="shared" si="14"/>
        <v>0.63808618777625403</v>
      </c>
      <c r="BB36" s="12">
        <f t="shared" si="14"/>
        <v>0.99506193612182103</v>
      </c>
    </row>
    <row r="37" spans="2:54" x14ac:dyDescent="0.75">
      <c r="B37" t="s">
        <v>69</v>
      </c>
      <c r="C37" s="12">
        <f>-1/C36</f>
        <v>-0.99880844986186645</v>
      </c>
      <c r="D37" s="12">
        <f t="shared" ref="D37:BB37" si="15">-1/D36</f>
        <v>-1.623367055755355</v>
      </c>
      <c r="E37" s="12">
        <f t="shared" si="15"/>
        <v>-1.0094616830228611</v>
      </c>
      <c r="F37" s="12">
        <f t="shared" si="15"/>
        <v>-0.49841826194237993</v>
      </c>
      <c r="G37" s="12">
        <f t="shared" si="15"/>
        <v>-1.0092094986181335</v>
      </c>
      <c r="H37" s="12">
        <f t="shared" si="15"/>
        <v>-1.0023485190057597</v>
      </c>
      <c r="I37" s="12">
        <f t="shared" si="15"/>
        <v>-1.7173042067463405E-4</v>
      </c>
      <c r="J37" s="12">
        <f t="shared" si="15"/>
        <v>-0.87811531069432636</v>
      </c>
      <c r="K37" s="12">
        <f t="shared" si="15"/>
        <v>-3.2699878393531452E-2</v>
      </c>
      <c r="L37" s="12">
        <f t="shared" si="15"/>
        <v>-0.99457336714759181</v>
      </c>
      <c r="M37" s="12">
        <f t="shared" si="15"/>
        <v>-0.97902911165261564</v>
      </c>
      <c r="N37" s="12">
        <f t="shared" si="15"/>
        <v>-1.5220471164735567</v>
      </c>
      <c r="O37" s="12">
        <f t="shared" si="15"/>
        <v>-1.0009705944351794</v>
      </c>
      <c r="P37" s="12">
        <f t="shared" si="15"/>
        <v>-0.99191831325067037</v>
      </c>
      <c r="Q37" s="12">
        <f t="shared" si="15"/>
        <v>-1.0006925421814437</v>
      </c>
      <c r="R37" s="12">
        <f t="shared" si="15"/>
        <v>-1.0033995187932849</v>
      </c>
      <c r="S37" s="12">
        <f t="shared" si="15"/>
        <v>-0.87969624363006549</v>
      </c>
      <c r="T37" s="12">
        <f t="shared" si="15"/>
        <v>-1.0019875261487308</v>
      </c>
      <c r="U37" s="12">
        <f>-1/U36</f>
        <v>-1.6179792215627086E-10</v>
      </c>
      <c r="V37" s="12">
        <f t="shared" si="15"/>
        <v>-1.0020478440547844</v>
      </c>
      <c r="W37" s="12">
        <f t="shared" si="15"/>
        <v>-5.095518175374414E-3</v>
      </c>
      <c r="X37" s="12">
        <f t="shared" si="15"/>
        <v>-0.98820603270613394</v>
      </c>
      <c r="Y37" s="12">
        <f t="shared" si="15"/>
        <v>-1.0143123706623358</v>
      </c>
      <c r="Z37" s="12">
        <f t="shared" si="15"/>
        <v>-0.99351372711052022</v>
      </c>
      <c r="AA37" s="12">
        <f t="shared" si="15"/>
        <v>-1.0056853014989067</v>
      </c>
      <c r="AB37" s="12">
        <f t="shared" si="15"/>
        <v>-0.99239520553665916</v>
      </c>
      <c r="AC37" s="12">
        <f t="shared" si="15"/>
        <v>-1.0025560937835261</v>
      </c>
      <c r="AD37" s="12">
        <f t="shared" si="15"/>
        <v>-0.99735265493069114</v>
      </c>
      <c r="AE37" s="12">
        <f t="shared" si="15"/>
        <v>-0.98774813157333241</v>
      </c>
      <c r="AF37" s="12">
        <f t="shared" si="15"/>
        <v>-1.0029074510094331</v>
      </c>
      <c r="AG37" s="12">
        <f t="shared" si="15"/>
        <v>-0.99641353715887482</v>
      </c>
      <c r="AH37" s="12">
        <f t="shared" si="15"/>
        <v>-0.97119236450039426</v>
      </c>
      <c r="AI37" s="12">
        <f t="shared" si="15"/>
        <v>-1.0078345322550821</v>
      </c>
      <c r="AJ37" s="12">
        <f t="shared" si="15"/>
        <v>-0.98658301216505428</v>
      </c>
      <c r="AK37" s="12">
        <f t="shared" si="15"/>
        <v>-5.7898380459485196E-7</v>
      </c>
      <c r="AL37" s="12">
        <f t="shared" si="15"/>
        <v>-1.1937624643416271E-2</v>
      </c>
      <c r="AM37" s="12">
        <f t="shared" si="15"/>
        <v>-0.80092831753458704</v>
      </c>
      <c r="AN37" s="12">
        <f t="shared" si="15"/>
        <v>-0.98080432492132064</v>
      </c>
      <c r="AO37" s="12">
        <f t="shared" si="15"/>
        <v>-0.96906060678995243</v>
      </c>
      <c r="AP37" s="12">
        <f t="shared" si="15"/>
        <v>-1.0058392703784576</v>
      </c>
      <c r="AQ37" s="12">
        <f t="shared" si="15"/>
        <v>-0.99869184670841338</v>
      </c>
      <c r="AR37" s="12">
        <f t="shared" si="15"/>
        <v>-2.111473449393952</v>
      </c>
      <c r="AS37" s="12">
        <f t="shared" si="15"/>
        <v>-1.0783360151937009</v>
      </c>
      <c r="AT37" s="12">
        <f t="shared" si="15"/>
        <v>-0.68821842148199819</v>
      </c>
      <c r="AU37" s="12">
        <f t="shared" si="15"/>
        <v>-1.0092998799511697</v>
      </c>
      <c r="AV37" s="12">
        <f t="shared" si="15"/>
        <v>-0.90558016470130187</v>
      </c>
      <c r="AW37" s="12">
        <f t="shared" si="15"/>
        <v>-0.90943983356782498</v>
      </c>
      <c r="AX37" s="12">
        <f t="shared" si="15"/>
        <v>-2.6052295790600654E-2</v>
      </c>
      <c r="AY37" s="12">
        <f t="shared" si="15"/>
        <v>-60.494639351256637</v>
      </c>
      <c r="AZ37" s="12">
        <f t="shared" si="15"/>
        <v>-411.63007668012392</v>
      </c>
      <c r="BA37" s="12">
        <f t="shared" si="15"/>
        <v>-1.5671864070354264</v>
      </c>
      <c r="BB37" s="12">
        <f t="shared" si="15"/>
        <v>-1.0049625693626918</v>
      </c>
    </row>
    <row r="38" spans="2:54" x14ac:dyDescent="0.75">
      <c r="B38" t="s">
        <v>70</v>
      </c>
      <c r="C38" s="5">
        <f>STDEV(C21:C26)</f>
        <v>1.0642589637531523E-2</v>
      </c>
      <c r="D38" s="5">
        <f t="shared" ref="D38:BB38" si="16">STDEV(D21:D26)</f>
        <v>0.59017379054632879</v>
      </c>
      <c r="E38" s="5">
        <f t="shared" si="16"/>
        <v>1.6192634984573399E-2</v>
      </c>
      <c r="F38" s="5">
        <f t="shared" si="16"/>
        <v>0.10190967152833035</v>
      </c>
      <c r="G38" s="5">
        <f t="shared" si="16"/>
        <v>1.9988020904653608E-2</v>
      </c>
      <c r="H38" s="5">
        <f t="shared" si="16"/>
        <v>1.0385295274439476E-2</v>
      </c>
      <c r="I38" s="5">
        <f t="shared" si="16"/>
        <v>1.5395696280393294E-2</v>
      </c>
      <c r="J38" s="5">
        <f t="shared" si="16"/>
        <v>0.14721296850033794</v>
      </c>
      <c r="K38" s="5">
        <f t="shared" si="16"/>
        <v>5.1800812303843964</v>
      </c>
      <c r="L38" s="5">
        <f t="shared" si="16"/>
        <v>1.2854721085490592E-2</v>
      </c>
      <c r="M38" s="5">
        <f t="shared" si="16"/>
        <v>1.6638009167543422E-2</v>
      </c>
      <c r="N38" s="5">
        <f t="shared" si="16"/>
        <v>0.5598883277479052</v>
      </c>
      <c r="O38" s="5">
        <f t="shared" si="16"/>
        <v>1.3114177948556191E-2</v>
      </c>
      <c r="P38" s="5">
        <f t="shared" si="16"/>
        <v>8.6433956889964171E-3</v>
      </c>
      <c r="Q38" s="5">
        <f t="shared" si="16"/>
        <v>1.8002974935239252E-2</v>
      </c>
      <c r="R38" s="5">
        <f t="shared" si="16"/>
        <v>9.5104171159066664E-3</v>
      </c>
      <c r="S38" s="5">
        <f t="shared" si="16"/>
        <v>2.8579474394366707E-2</v>
      </c>
      <c r="T38" s="5">
        <f t="shared" si="16"/>
        <v>5.298889170776748E-3</v>
      </c>
      <c r="U38" s="5">
        <f t="shared" si="16"/>
        <v>0.30264396070067195</v>
      </c>
      <c r="V38" s="5">
        <f t="shared" si="16"/>
        <v>2.0305244389998756E-2</v>
      </c>
      <c r="W38" s="5">
        <f t="shared" si="16"/>
        <v>1.7172993192382382</v>
      </c>
      <c r="X38" s="5">
        <f t="shared" si="16"/>
        <v>1.5115819554482613E-2</v>
      </c>
      <c r="Y38" s="5">
        <f t="shared" si="16"/>
        <v>2.6078470861441837E-2</v>
      </c>
      <c r="Z38" s="5">
        <f t="shared" si="16"/>
        <v>9.9978209902332766E-3</v>
      </c>
      <c r="AA38" s="5">
        <f t="shared" si="16"/>
        <v>1.5524874367490499E-2</v>
      </c>
      <c r="AB38" s="5">
        <f t="shared" si="16"/>
        <v>2.3341149663803847E-2</v>
      </c>
      <c r="AC38" s="5">
        <f t="shared" si="16"/>
        <v>2.6331297615171018E-2</v>
      </c>
      <c r="AD38" s="5">
        <f t="shared" si="16"/>
        <v>1.07266063118915E-2</v>
      </c>
      <c r="AE38" s="5">
        <f t="shared" si="16"/>
        <v>1.136612258222267E-2</v>
      </c>
      <c r="AF38" s="5">
        <f t="shared" si="16"/>
        <v>1.3242790136169127E-2</v>
      </c>
      <c r="AG38" s="5">
        <f t="shared" si="16"/>
        <v>1.032095281032434E-2</v>
      </c>
      <c r="AH38" s="5">
        <f t="shared" si="16"/>
        <v>3.2730947310686306E-2</v>
      </c>
      <c r="AI38" s="5">
        <f t="shared" si="16"/>
        <v>2.0983832115208052E-2</v>
      </c>
      <c r="AJ38" s="5">
        <f t="shared" si="16"/>
        <v>1.5394262089284188E-2</v>
      </c>
      <c r="AK38" s="5">
        <f t="shared" si="16"/>
        <v>5.9650585638298663</v>
      </c>
      <c r="AL38" s="5">
        <f t="shared" si="16"/>
        <v>3.1264506511329296E-2</v>
      </c>
      <c r="AM38" s="5">
        <f t="shared" si="16"/>
        <v>6.3148638419830316E-2</v>
      </c>
      <c r="AN38" s="5">
        <f t="shared" si="16"/>
        <v>2.855696538026083E-2</v>
      </c>
      <c r="AO38" s="5">
        <f t="shared" si="16"/>
        <v>1.1515178983338517E-2</v>
      </c>
      <c r="AP38" s="5">
        <f t="shared" si="16"/>
        <v>6.0279060695979186E-2</v>
      </c>
      <c r="AQ38" s="5">
        <f t="shared" si="16"/>
        <v>1.0053381417302321E-2</v>
      </c>
      <c r="AR38" s="5">
        <f t="shared" si="16"/>
        <v>0.71031711384286522</v>
      </c>
      <c r="AS38" s="5">
        <f t="shared" si="16"/>
        <v>0.11844136939506533</v>
      </c>
      <c r="AT38" s="5">
        <f t="shared" si="16"/>
        <v>2.8772453827355261E-2</v>
      </c>
      <c r="AU38" s="5">
        <f>STDEV(AU21:AU26)</f>
        <v>3.0968503060158643E-2</v>
      </c>
      <c r="AV38" s="5">
        <f t="shared" si="16"/>
        <v>1.4934859213084047E-2</v>
      </c>
      <c r="AW38" s="5">
        <f t="shared" si="16"/>
        <v>3.0756141598332801E-2</v>
      </c>
      <c r="AX38" s="5">
        <f t="shared" si="16"/>
        <v>0.7749675134607098</v>
      </c>
      <c r="AY38" s="5">
        <f t="shared" si="16"/>
        <v>10.630387053640444</v>
      </c>
      <c r="AZ38" s="5">
        <f t="shared" si="16"/>
        <v>15.759330461785339</v>
      </c>
      <c r="BA38" s="5">
        <f t="shared" si="16"/>
        <v>1.0543820392430032</v>
      </c>
      <c r="BB38" s="5">
        <f t="shared" si="16"/>
        <v>1.6891267730685965E-2</v>
      </c>
    </row>
    <row r="39" spans="2:54" x14ac:dyDescent="0.75">
      <c r="B39" t="s">
        <v>71</v>
      </c>
      <c r="C39" s="5">
        <f>STDEV(C27:C30)</f>
        <v>9.9887380639767896E-3</v>
      </c>
      <c r="D39" s="5">
        <f t="shared" ref="D39:BB39" si="17">STDEV(D27:D30)</f>
        <v>0.23566263973004051</v>
      </c>
      <c r="E39" s="5">
        <f t="shared" si="17"/>
        <v>8.9604452584088803E-3</v>
      </c>
      <c r="F39" s="5">
        <f t="shared" si="17"/>
        <v>0.35134479298912946</v>
      </c>
      <c r="G39" s="5">
        <f t="shared" si="17"/>
        <v>1.4069649535449128E-2</v>
      </c>
      <c r="H39" s="5">
        <f t="shared" si="17"/>
        <v>3.0223271177832849E-3</v>
      </c>
      <c r="I39" s="5">
        <f t="shared" si="17"/>
        <v>7.237987639797419</v>
      </c>
      <c r="J39" s="5">
        <f t="shared" si="17"/>
        <v>0.16512232953060574</v>
      </c>
      <c r="K39" s="5">
        <f t="shared" si="17"/>
        <v>6.0354088517818631</v>
      </c>
      <c r="L39" s="5">
        <f t="shared" si="17"/>
        <v>1.4290743120899315E-2</v>
      </c>
      <c r="M39" s="5">
        <f t="shared" si="17"/>
        <v>2.6457158066255027E-2</v>
      </c>
      <c r="N39" s="5">
        <f t="shared" si="17"/>
        <v>9.8235739239610737E-2</v>
      </c>
      <c r="O39" s="5">
        <f t="shared" si="17"/>
        <v>1.0516837763969011E-2</v>
      </c>
      <c r="P39" s="5">
        <f t="shared" si="17"/>
        <v>1.4020892832239907E-2</v>
      </c>
      <c r="Q39" s="5">
        <f t="shared" si="17"/>
        <v>1.4108987556170802E-2</v>
      </c>
      <c r="R39" s="5">
        <f t="shared" si="17"/>
        <v>7.2811172260895439E-3</v>
      </c>
      <c r="S39" s="5">
        <f t="shared" si="17"/>
        <v>0.17231075712813487</v>
      </c>
      <c r="T39" s="5">
        <f t="shared" si="17"/>
        <v>1.9650533438459045E-3</v>
      </c>
      <c r="U39" s="5">
        <f t="shared" si="17"/>
        <v>14.961290931423383</v>
      </c>
      <c r="V39" s="5">
        <f t="shared" si="17"/>
        <v>1.9032210366262993E-2</v>
      </c>
      <c r="W39" s="5">
        <f t="shared" si="17"/>
        <v>4.7572269313502833</v>
      </c>
      <c r="X39" s="5">
        <f t="shared" si="17"/>
        <v>1.9172578654782998E-2</v>
      </c>
      <c r="Y39" s="5">
        <f t="shared" si="17"/>
        <v>1.3702671633386789E-2</v>
      </c>
      <c r="Z39" s="5">
        <f t="shared" si="17"/>
        <v>1.210188109826566E-2</v>
      </c>
      <c r="AA39" s="5">
        <f t="shared" si="17"/>
        <v>1.0008952758883664E-2</v>
      </c>
      <c r="AB39" s="5">
        <f t="shared" si="17"/>
        <v>3.0990334292949003E-2</v>
      </c>
      <c r="AC39" s="5">
        <f t="shared" si="17"/>
        <v>2.0930846425497703E-2</v>
      </c>
      <c r="AD39" s="5">
        <f t="shared" si="17"/>
        <v>1.3982315986190421E-2</v>
      </c>
      <c r="AE39" s="5">
        <f t="shared" si="17"/>
        <v>1.7514168330143649E-2</v>
      </c>
      <c r="AF39" s="5">
        <f t="shared" si="17"/>
        <v>1.2020311784216572E-2</v>
      </c>
      <c r="AG39" s="5">
        <f t="shared" si="17"/>
        <v>1.1069956783972152E-2</v>
      </c>
      <c r="AH39" s="5">
        <f t="shared" si="17"/>
        <v>6.1899425471621507E-2</v>
      </c>
      <c r="AI39" s="5">
        <f t="shared" si="17"/>
        <v>1.3983689758909158E-2</v>
      </c>
      <c r="AJ39" s="5">
        <f t="shared" si="17"/>
        <v>2.0737690584090897E-2</v>
      </c>
      <c r="AK39" s="5">
        <f t="shared" si="17"/>
        <v>13.878554152879277</v>
      </c>
      <c r="AL39" s="5">
        <f t="shared" si="17"/>
        <v>4.5475302415371965</v>
      </c>
      <c r="AM39" s="5">
        <f t="shared" si="17"/>
        <v>0.24240980807642018</v>
      </c>
      <c r="AN39" s="5">
        <f t="shared" si="17"/>
        <v>3.8407258364599392E-2</v>
      </c>
      <c r="AO39" s="5">
        <f t="shared" si="17"/>
        <v>3.2000007410754122E-2</v>
      </c>
      <c r="AP39" s="5">
        <f t="shared" si="17"/>
        <v>4.5153179022987724E-2</v>
      </c>
      <c r="AQ39" s="5">
        <f t="shared" si="17"/>
        <v>1.1643325131737967E-2</v>
      </c>
      <c r="AR39" s="5">
        <f t="shared" si="17"/>
        <v>3.4561705209422706E-2</v>
      </c>
      <c r="AS39" s="5">
        <f t="shared" si="17"/>
        <v>3.383951507974739E-2</v>
      </c>
      <c r="AT39" s="5">
        <f t="shared" si="17"/>
        <v>0.51411989275113668</v>
      </c>
      <c r="AU39" s="5">
        <f>STDEV(AU27:AU30)</f>
        <v>1.5835997773066456E-2</v>
      </c>
      <c r="AV39" s="5">
        <f t="shared" si="17"/>
        <v>7.5259068459600495E-2</v>
      </c>
      <c r="AW39" s="5">
        <f t="shared" si="17"/>
        <v>0.1226162044842897</v>
      </c>
      <c r="AX39" s="5">
        <f t="shared" si="17"/>
        <v>5.0335159290221467</v>
      </c>
      <c r="AY39" s="5">
        <f t="shared" si="17"/>
        <v>6.5915664350785095</v>
      </c>
      <c r="AZ39" s="5">
        <f t="shared" si="17"/>
        <v>9.6642563325236388</v>
      </c>
      <c r="BA39" s="5">
        <f t="shared" si="17"/>
        <v>0.63974266821600179</v>
      </c>
      <c r="BB39" s="5">
        <f t="shared" si="17"/>
        <v>7.7763961541199595E-3</v>
      </c>
    </row>
    <row r="40" spans="2:54" x14ac:dyDescent="0.75">
      <c r="B40" t="s">
        <v>72</v>
      </c>
      <c r="C40" s="5">
        <f>C38/SQRT(5)</f>
        <v>4.7595107772310666E-3</v>
      </c>
      <c r="D40" s="5">
        <f t="shared" ref="D40:BB40" si="18">D38/SQRT(5)</f>
        <v>0.26393374284006277</v>
      </c>
      <c r="E40" s="5">
        <f t="shared" si="18"/>
        <v>7.2415665120694759E-3</v>
      </c>
      <c r="F40" s="5">
        <f t="shared" si="18"/>
        <v>4.5575390620404305E-2</v>
      </c>
      <c r="G40" s="5">
        <f t="shared" si="18"/>
        <v>8.9389146956984616E-3</v>
      </c>
      <c r="H40" s="5">
        <f t="shared" si="18"/>
        <v>4.6444452400107999E-3</v>
      </c>
      <c r="I40" s="5">
        <f t="shared" si="18"/>
        <v>6.8851646887800131E-3</v>
      </c>
      <c r="J40" s="5">
        <f t="shared" si="18"/>
        <v>6.5835640947258176E-2</v>
      </c>
      <c r="K40" s="5">
        <f t="shared" si="18"/>
        <v>2.3166027520220518</v>
      </c>
      <c r="L40" s="5">
        <f t="shared" si="18"/>
        <v>5.7488060357913694E-3</v>
      </c>
      <c r="M40" s="5">
        <f t="shared" si="18"/>
        <v>7.4407439017783556E-3</v>
      </c>
      <c r="N40" s="5">
        <f t="shared" si="18"/>
        <v>0.25038967213059954</v>
      </c>
      <c r="O40" s="5">
        <f t="shared" si="18"/>
        <v>5.8648386724000764E-3</v>
      </c>
      <c r="P40" s="5">
        <f t="shared" si="18"/>
        <v>3.8654440634049237E-3</v>
      </c>
      <c r="Q40" s="5">
        <f t="shared" si="18"/>
        <v>8.051175150483968E-3</v>
      </c>
      <c r="R40" s="5">
        <f t="shared" si="18"/>
        <v>4.2531878331089606E-3</v>
      </c>
      <c r="S40" s="5">
        <f t="shared" si="18"/>
        <v>1.2781129501403718E-2</v>
      </c>
      <c r="T40" s="5">
        <f t="shared" si="18"/>
        <v>2.3697352782188598E-3</v>
      </c>
      <c r="U40" s="5">
        <f t="shared" si="18"/>
        <v>0.13534649382129546</v>
      </c>
      <c r="V40" s="5">
        <f t="shared" si="18"/>
        <v>9.0807813511566936E-3</v>
      </c>
      <c r="W40" s="5">
        <f t="shared" si="18"/>
        <v>0.76799960310616255</v>
      </c>
      <c r="X40" s="5">
        <f t="shared" si="18"/>
        <v>6.7600000118887412E-3</v>
      </c>
      <c r="Y40" s="5">
        <f t="shared" si="18"/>
        <v>1.1662646719086289E-2</v>
      </c>
      <c r="Z40" s="5">
        <f t="shared" si="18"/>
        <v>4.4711614722071731E-3</v>
      </c>
      <c r="AA40" s="5">
        <f t="shared" si="18"/>
        <v>6.9429348855705609E-3</v>
      </c>
      <c r="AB40" s="5">
        <f t="shared" si="18"/>
        <v>1.0438479464252352E-2</v>
      </c>
      <c r="AC40" s="5">
        <f t="shared" si="18"/>
        <v>1.1775714280660099E-2</v>
      </c>
      <c r="AD40" s="5">
        <f t="shared" si="18"/>
        <v>4.7970841762535405E-3</v>
      </c>
      <c r="AE40" s="5">
        <f t="shared" si="18"/>
        <v>5.0830845468890669E-3</v>
      </c>
      <c r="AF40" s="5">
        <f t="shared" si="18"/>
        <v>5.9223557912475725E-3</v>
      </c>
      <c r="AG40" s="5">
        <f t="shared" si="18"/>
        <v>4.6156704152905429E-3</v>
      </c>
      <c r="AH40" s="5">
        <f t="shared" si="18"/>
        <v>1.4637724630931701E-2</v>
      </c>
      <c r="AI40" s="5">
        <f t="shared" si="18"/>
        <v>9.3842550076096796E-3</v>
      </c>
      <c r="AJ40" s="5">
        <f t="shared" si="18"/>
        <v>6.8845232990174757E-3</v>
      </c>
      <c r="AK40" s="5">
        <f t="shared" si="18"/>
        <v>2.6676552876981696</v>
      </c>
      <c r="AL40" s="5">
        <f t="shared" si="18"/>
        <v>1.398191236846342E-2</v>
      </c>
      <c r="AM40" s="5">
        <f t="shared" si="18"/>
        <v>2.8240929638659096E-2</v>
      </c>
      <c r="AN40" s="5">
        <f t="shared" si="18"/>
        <v>1.2771063164274269E-2</v>
      </c>
      <c r="AO40" s="5">
        <f t="shared" si="18"/>
        <v>5.1497445959643685E-3</v>
      </c>
      <c r="AP40" s="5">
        <f t="shared" si="18"/>
        <v>2.6957615467209047E-2</v>
      </c>
      <c r="AQ40" s="5">
        <f t="shared" si="18"/>
        <v>4.4960088505642338E-3</v>
      </c>
      <c r="AR40" s="5">
        <f t="shared" si="18"/>
        <v>0.31766347042682069</v>
      </c>
      <c r="AS40" s="5">
        <f t="shared" si="18"/>
        <v>5.2968590663105844E-2</v>
      </c>
      <c r="AT40" s="5">
        <f t="shared" si="18"/>
        <v>1.2867432527488072E-2</v>
      </c>
      <c r="AU40" s="5">
        <f>AU38/SQRT(5)</f>
        <v>1.3849535600784996E-2</v>
      </c>
      <c r="AV40" s="5">
        <f t="shared" si="18"/>
        <v>6.6790720869689887E-3</v>
      </c>
      <c r="AW40" s="5">
        <f t="shared" si="18"/>
        <v>1.3754564667896233E-2</v>
      </c>
      <c r="AX40" s="5">
        <f t="shared" si="18"/>
        <v>0.34657600809042605</v>
      </c>
      <c r="AY40" s="5">
        <f t="shared" si="18"/>
        <v>4.7540536158147466</v>
      </c>
      <c r="AZ40" s="5">
        <f t="shared" si="18"/>
        <v>7.0477868384870339</v>
      </c>
      <c r="BA40" s="5">
        <f t="shared" si="18"/>
        <v>0.47153398280044118</v>
      </c>
      <c r="BB40" s="5">
        <f t="shared" si="18"/>
        <v>7.5540045743924854E-3</v>
      </c>
    </row>
    <row r="41" spans="2:54" x14ac:dyDescent="0.75">
      <c r="B41" t="s">
        <v>73</v>
      </c>
      <c r="C41" s="5">
        <f>C39/SQRT(5)</f>
        <v>4.4670994640983487E-3</v>
      </c>
      <c r="D41" s="5">
        <f t="shared" ref="D41:BB41" si="19">D39/SQRT(5)</f>
        <v>0.10539153643868265</v>
      </c>
      <c r="E41" s="5">
        <f t="shared" si="19"/>
        <v>4.0072329412935851E-3</v>
      </c>
      <c r="F41" s="5">
        <f t="shared" si="19"/>
        <v>0.15712616813285699</v>
      </c>
      <c r="G41" s="5">
        <f t="shared" si="19"/>
        <v>6.292138556172517E-3</v>
      </c>
      <c r="H41" s="5">
        <f t="shared" si="19"/>
        <v>1.3516257771208876E-3</v>
      </c>
      <c r="I41" s="5">
        <f t="shared" si="19"/>
        <v>3.2369264765780579</v>
      </c>
      <c r="J41" s="5">
        <f t="shared" si="19"/>
        <v>7.3844950686711069E-2</v>
      </c>
      <c r="K41" s="5">
        <f t="shared" si="19"/>
        <v>2.6991168929176395</v>
      </c>
      <c r="L41" s="5">
        <f t="shared" si="19"/>
        <v>6.3910146134636726E-3</v>
      </c>
      <c r="M41" s="5">
        <f t="shared" si="19"/>
        <v>1.1832000785520625E-2</v>
      </c>
      <c r="N41" s="5">
        <f t="shared" si="19"/>
        <v>4.3932358151942623E-2</v>
      </c>
      <c r="O41" s="5">
        <f t="shared" si="19"/>
        <v>4.7032728297143186E-3</v>
      </c>
      <c r="P41" s="5">
        <f t="shared" si="19"/>
        <v>6.2703338956255975E-3</v>
      </c>
      <c r="Q41" s="5">
        <f t="shared" si="19"/>
        <v>6.3097310538593092E-3</v>
      </c>
      <c r="R41" s="5">
        <f t="shared" si="19"/>
        <v>3.2562146139361848E-3</v>
      </c>
      <c r="S41" s="5">
        <f t="shared" si="19"/>
        <v>7.7059713238593203E-2</v>
      </c>
      <c r="T41" s="5">
        <f t="shared" si="19"/>
        <v>8.7879857125054207E-4</v>
      </c>
      <c r="U41" s="5">
        <f t="shared" si="19"/>
        <v>6.6908927107627649</v>
      </c>
      <c r="V41" s="5">
        <f t="shared" si="19"/>
        <v>8.5114632282080448E-3</v>
      </c>
      <c r="W41" s="5">
        <f t="shared" si="19"/>
        <v>2.1274965605783915</v>
      </c>
      <c r="X41" s="5">
        <f t="shared" si="19"/>
        <v>8.574237835211251E-3</v>
      </c>
      <c r="Y41" s="5">
        <f t="shared" si="19"/>
        <v>6.1280210491221872E-3</v>
      </c>
      <c r="Z41" s="5">
        <f t="shared" si="19"/>
        <v>5.412125758268365E-3</v>
      </c>
      <c r="AA41" s="5">
        <f t="shared" si="19"/>
        <v>4.4761397504895868E-3</v>
      </c>
      <c r="AB41" s="5">
        <f t="shared" si="19"/>
        <v>1.385929882489537E-2</v>
      </c>
      <c r="AC41" s="5">
        <f t="shared" si="19"/>
        <v>9.3605590868042696E-3</v>
      </c>
      <c r="AD41" s="5">
        <f t="shared" si="19"/>
        <v>6.2530818056007586E-3</v>
      </c>
      <c r="AE41" s="5">
        <f t="shared" si="19"/>
        <v>7.8325741911150354E-3</v>
      </c>
      <c r="AF41" s="5">
        <f t="shared" si="19"/>
        <v>5.3756468520500074E-3</v>
      </c>
      <c r="AG41" s="5">
        <f t="shared" si="19"/>
        <v>4.9506351753893368E-3</v>
      </c>
      <c r="AH41" s="5">
        <f t="shared" si="19"/>
        <v>2.7682264624545531E-2</v>
      </c>
      <c r="AI41" s="5">
        <f t="shared" si="19"/>
        <v>6.2536961754377047E-3</v>
      </c>
      <c r="AJ41" s="5">
        <f t="shared" si="19"/>
        <v>9.2741771684769127E-3</v>
      </c>
      <c r="AK41" s="5">
        <f t="shared" si="19"/>
        <v>6.206678103050014</v>
      </c>
      <c r="AL41" s="5">
        <f t="shared" si="19"/>
        <v>2.0337173499626418</v>
      </c>
      <c r="AM41" s="5">
        <f t="shared" si="19"/>
        <v>0.10840896185431061</v>
      </c>
      <c r="AN41" s="5">
        <f t="shared" si="19"/>
        <v>1.7176248106528329E-2</v>
      </c>
      <c r="AO41" s="5">
        <f t="shared" si="19"/>
        <v>1.431083837018865E-2</v>
      </c>
      <c r="AP41" s="5">
        <f t="shared" si="19"/>
        <v>2.0193115539123618E-2</v>
      </c>
      <c r="AQ41" s="5">
        <f t="shared" si="19"/>
        <v>5.2070532957395575E-3</v>
      </c>
      <c r="AR41" s="5">
        <f t="shared" si="19"/>
        <v>1.5456464453315555E-2</v>
      </c>
      <c r="AS41" s="5">
        <f t="shared" si="19"/>
        <v>1.5133491208788876E-2</v>
      </c>
      <c r="AT41" s="5">
        <f t="shared" si="19"/>
        <v>0.22992140575528858</v>
      </c>
      <c r="AU41" s="5">
        <f>AU39/SQRT(5)</f>
        <v>7.0820735024223766E-3</v>
      </c>
      <c r="AV41" s="5">
        <f t="shared" si="19"/>
        <v>3.3656878599795416E-2</v>
      </c>
      <c r="AW41" s="5">
        <f t="shared" si="19"/>
        <v>5.4835633673977258E-2</v>
      </c>
      <c r="AX41" s="5">
        <f t="shared" si="19"/>
        <v>2.2510567566243052</v>
      </c>
      <c r="AY41" s="5">
        <f t="shared" si="19"/>
        <v>2.9478381254083001</v>
      </c>
      <c r="AZ41" s="5">
        <f t="shared" si="19"/>
        <v>4.3219868223011337</v>
      </c>
      <c r="BA41" s="5">
        <f t="shared" si="19"/>
        <v>0.28610161884761481</v>
      </c>
      <c r="BB41" s="5">
        <f t="shared" si="19"/>
        <v>3.477710084116032E-3</v>
      </c>
    </row>
    <row r="42" spans="2:54" x14ac:dyDescent="0.75">
      <c r="B42" t="s">
        <v>74</v>
      </c>
      <c r="C42" s="13">
        <f>SQRT(C38^2+C39^2)</f>
        <v>1.4595876208834882E-2</v>
      </c>
      <c r="D42" s="13">
        <f t="shared" ref="D42:BB42" si="20">SQRT(D38^2+D39^2)</f>
        <v>0.63548562754192395</v>
      </c>
      <c r="E42" s="13">
        <f t="shared" si="20"/>
        <v>1.8506512555653824E-2</v>
      </c>
      <c r="F42" s="13">
        <f t="shared" si="20"/>
        <v>0.36582611267046866</v>
      </c>
      <c r="G42" s="13">
        <f t="shared" si="20"/>
        <v>2.4443322559243731E-2</v>
      </c>
      <c r="H42" s="13">
        <f t="shared" si="20"/>
        <v>1.0816136978800846E-2</v>
      </c>
      <c r="I42" s="13">
        <f t="shared" si="20"/>
        <v>7.2380040136300128</v>
      </c>
      <c r="J42" s="13">
        <f t="shared" si="20"/>
        <v>0.22121718243458269</v>
      </c>
      <c r="K42" s="13">
        <f t="shared" si="20"/>
        <v>7.9535779094409822</v>
      </c>
      <c r="L42" s="13">
        <f t="shared" si="20"/>
        <v>1.9221581442048091E-2</v>
      </c>
      <c r="M42" s="13">
        <f t="shared" si="20"/>
        <v>3.1253872752061665E-2</v>
      </c>
      <c r="N42" s="13">
        <f t="shared" si="20"/>
        <v>0.56844102597569302</v>
      </c>
      <c r="O42" s="13">
        <f t="shared" si="20"/>
        <v>1.6810280777549261E-2</v>
      </c>
      <c r="P42" s="13">
        <f t="shared" si="20"/>
        <v>1.6470996474097076E-2</v>
      </c>
      <c r="Q42" s="13">
        <f t="shared" si="20"/>
        <v>2.2872923651755483E-2</v>
      </c>
      <c r="R42" s="13">
        <f t="shared" si="20"/>
        <v>1.1977591651855074E-2</v>
      </c>
      <c r="S42" s="13">
        <f t="shared" si="20"/>
        <v>0.17466477429272723</v>
      </c>
      <c r="T42" s="13">
        <f t="shared" si="20"/>
        <v>5.6515184763331582E-3</v>
      </c>
      <c r="U42" s="13">
        <f t="shared" si="20"/>
        <v>14.964351629844847</v>
      </c>
      <c r="V42" s="13">
        <f t="shared" si="20"/>
        <v>2.7830342814332425E-2</v>
      </c>
      <c r="W42" s="13">
        <f t="shared" si="20"/>
        <v>5.0576995786840238</v>
      </c>
      <c r="X42" s="13">
        <f t="shared" si="20"/>
        <v>2.4414663075240657E-2</v>
      </c>
      <c r="Y42" s="13">
        <f t="shared" si="20"/>
        <v>2.9459291443676882E-2</v>
      </c>
      <c r="Z42" s="13">
        <f t="shared" si="20"/>
        <v>1.5697514155728884E-2</v>
      </c>
      <c r="AA42" s="13">
        <f t="shared" si="20"/>
        <v>1.8471623086668061E-2</v>
      </c>
      <c r="AB42" s="13">
        <f t="shared" si="20"/>
        <v>3.8797037093273264E-2</v>
      </c>
      <c r="AC42" s="13">
        <f t="shared" si="20"/>
        <v>3.3636848339083147E-2</v>
      </c>
      <c r="AD42" s="13">
        <f t="shared" si="20"/>
        <v>1.7622861382533394E-2</v>
      </c>
      <c r="AE42" s="13">
        <f t="shared" si="20"/>
        <v>2.0879052537189489E-2</v>
      </c>
      <c r="AF42" s="13">
        <f t="shared" si="20"/>
        <v>1.7884613106813191E-2</v>
      </c>
      <c r="AG42" s="13">
        <f t="shared" si="20"/>
        <v>1.5134926828761113E-2</v>
      </c>
      <c r="AH42" s="13">
        <f t="shared" si="20"/>
        <v>7.0020381215555719E-2</v>
      </c>
      <c r="AI42" s="13">
        <f t="shared" si="20"/>
        <v>2.5216359561059914E-2</v>
      </c>
      <c r="AJ42" s="13">
        <f t="shared" si="20"/>
        <v>2.5827022980495926E-2</v>
      </c>
      <c r="AK42" s="13">
        <f t="shared" si="20"/>
        <v>15.106163942057647</v>
      </c>
      <c r="AL42" s="13">
        <f t="shared" si="20"/>
        <v>4.547637712820003</v>
      </c>
      <c r="AM42" s="13">
        <f t="shared" si="20"/>
        <v>0.25050003110962948</v>
      </c>
      <c r="AN42" s="13">
        <f t="shared" si="20"/>
        <v>4.7860398732297513E-2</v>
      </c>
      <c r="AO42" s="13">
        <f t="shared" si="20"/>
        <v>3.4008819757625222E-2</v>
      </c>
      <c r="AP42" s="13">
        <f t="shared" si="20"/>
        <v>7.5315169350347488E-2</v>
      </c>
      <c r="AQ42" s="13">
        <f t="shared" si="20"/>
        <v>1.5383026296705099E-2</v>
      </c>
      <c r="AR42" s="13">
        <f t="shared" si="20"/>
        <v>0.71115744648076418</v>
      </c>
      <c r="AS42" s="13">
        <f t="shared" si="20"/>
        <v>0.12318064281781764</v>
      </c>
      <c r="AT42" s="13">
        <f t="shared" si="20"/>
        <v>0.51492438107132543</v>
      </c>
      <c r="AU42" s="13">
        <f t="shared" si="20"/>
        <v>3.4782567577101332E-2</v>
      </c>
      <c r="AV42" s="13">
        <f t="shared" si="20"/>
        <v>7.6726640778294705E-2</v>
      </c>
      <c r="AW42" s="13">
        <f t="shared" si="20"/>
        <v>0.12641469000139913</v>
      </c>
      <c r="AX42" s="13">
        <f t="shared" si="20"/>
        <v>5.0928240942171916</v>
      </c>
      <c r="AY42" s="13">
        <f t="shared" si="20"/>
        <v>12.508152420651898</v>
      </c>
      <c r="AZ42" s="13">
        <f t="shared" si="20"/>
        <v>18.486599121106039</v>
      </c>
      <c r="BA42" s="13">
        <f t="shared" si="20"/>
        <v>1.2332851114865384</v>
      </c>
      <c r="BB42" s="13">
        <f t="shared" si="20"/>
        <v>1.8595355944308372E-2</v>
      </c>
    </row>
    <row r="43" spans="2:54" x14ac:dyDescent="0.75">
      <c r="B43" t="s">
        <v>75</v>
      </c>
      <c r="C43" s="13">
        <f>SQRT(C40^2+C41^2)</f>
        <v>6.5274742788253423E-3</v>
      </c>
      <c r="D43" s="13">
        <f t="shared" ref="D43:BB43" si="21">SQRT(D40^2+D41^2)</f>
        <v>0.28419781238157088</v>
      </c>
      <c r="E43" s="13">
        <f t="shared" si="21"/>
        <v>8.2763640201790611E-3</v>
      </c>
      <c r="F43" s="13">
        <f t="shared" si="21"/>
        <v>0.16360241117513299</v>
      </c>
      <c r="G43" s="13">
        <f t="shared" si="21"/>
        <v>1.0931386167684623E-2</v>
      </c>
      <c r="H43" s="13">
        <f t="shared" si="21"/>
        <v>4.8371235077095788E-3</v>
      </c>
      <c r="I43" s="13">
        <f t="shared" si="21"/>
        <v>3.2369337991786042</v>
      </c>
      <c r="J43" s="13">
        <f t="shared" si="21"/>
        <v>9.8931331542939857E-2</v>
      </c>
      <c r="K43" s="13">
        <f t="shared" si="21"/>
        <v>3.5569481739701403</v>
      </c>
      <c r="L43" s="13">
        <f t="shared" si="21"/>
        <v>8.5961525478935926E-3</v>
      </c>
      <c r="M43" s="13">
        <f t="shared" si="21"/>
        <v>1.3977156806747661E-2</v>
      </c>
      <c r="N43" s="13">
        <f t="shared" si="21"/>
        <v>0.25421455505627466</v>
      </c>
      <c r="O43" s="13">
        <f t="shared" si="21"/>
        <v>7.5177861078916325E-3</v>
      </c>
      <c r="P43" s="13">
        <f t="shared" si="21"/>
        <v>7.3660535546480827E-3</v>
      </c>
      <c r="Q43" s="13">
        <f t="shared" si="21"/>
        <v>1.0229082425897595E-2</v>
      </c>
      <c r="R43" s="13">
        <f t="shared" si="21"/>
        <v>5.3565418280563885E-3</v>
      </c>
      <c r="S43" s="13">
        <f t="shared" si="21"/>
        <v>7.811246171863917E-2</v>
      </c>
      <c r="T43" s="13">
        <f t="shared" si="21"/>
        <v>2.5274358978353952E-3</v>
      </c>
      <c r="U43" s="13">
        <f t="shared" si="21"/>
        <v>6.6922614967085687</v>
      </c>
      <c r="V43" s="13">
        <f t="shared" si="21"/>
        <v>1.2446107673994022E-2</v>
      </c>
      <c r="W43" s="13">
        <f t="shared" si="21"/>
        <v>2.2618720135419044</v>
      </c>
      <c r="X43" s="13">
        <f t="shared" si="21"/>
        <v>1.0918569256798434E-2</v>
      </c>
      <c r="Y43" s="13">
        <f t="shared" si="21"/>
        <v>1.3174595647407885E-2</v>
      </c>
      <c r="Z43" s="13">
        <f t="shared" si="21"/>
        <v>7.0201417459950007E-3</v>
      </c>
      <c r="AA43" s="13">
        <f t="shared" si="21"/>
        <v>8.2607609753088534E-3</v>
      </c>
      <c r="AB43" s="13">
        <f t="shared" si="21"/>
        <v>1.7350562453227972E-2</v>
      </c>
      <c r="AC43" s="13">
        <f t="shared" si="21"/>
        <v>1.5042855887008164E-2</v>
      </c>
      <c r="AD43" s="13">
        <f t="shared" si="21"/>
        <v>7.8811832018801185E-3</v>
      </c>
      <c r="AE43" s="13">
        <f t="shared" si="21"/>
        <v>9.3373961557890323E-3</v>
      </c>
      <c r="AF43" s="13">
        <f t="shared" si="21"/>
        <v>7.9982421316235983E-3</v>
      </c>
      <c r="AG43" s="13">
        <f t="shared" si="21"/>
        <v>6.768545044719034E-3</v>
      </c>
      <c r="AH43" s="13">
        <f t="shared" si="21"/>
        <v>3.131406644168639E-2</v>
      </c>
      <c r="AI43" s="13">
        <f t="shared" si="21"/>
        <v>1.1277098824721344E-2</v>
      </c>
      <c r="AJ43" s="13">
        <f t="shared" si="21"/>
        <v>1.1550195808167622E-2</v>
      </c>
      <c r="AK43" s="13">
        <f t="shared" si="21"/>
        <v>6.7556818907394192</v>
      </c>
      <c r="AL43" s="13">
        <f t="shared" si="21"/>
        <v>2.0337654125814386</v>
      </c>
      <c r="AM43" s="13">
        <f t="shared" si="21"/>
        <v>0.11202701958538872</v>
      </c>
      <c r="AN43" s="13">
        <f t="shared" si="21"/>
        <v>2.1403820999132402E-2</v>
      </c>
      <c r="AO43" s="13">
        <f t="shared" si="21"/>
        <v>1.5209206562517584E-2</v>
      </c>
      <c r="AP43" s="13">
        <f t="shared" si="21"/>
        <v>3.3681967680857128E-2</v>
      </c>
      <c r="AQ43" s="13">
        <f t="shared" si="21"/>
        <v>6.8794984998198899E-3</v>
      </c>
      <c r="AR43" s="13">
        <f t="shared" si="21"/>
        <v>0.31803927860723147</v>
      </c>
      <c r="AS43" s="13">
        <f t="shared" si="21"/>
        <v>5.5088058170552297E-2</v>
      </c>
      <c r="AT43" s="13">
        <f t="shared" si="21"/>
        <v>0.23028118386949792</v>
      </c>
      <c r="AU43" s="13">
        <f>SQRT(AU40^2+AU41^2)</f>
        <v>1.5555237106875747E-2</v>
      </c>
      <c r="AV43" s="13">
        <f t="shared" si="21"/>
        <v>3.4313196893094866E-2</v>
      </c>
      <c r="AW43" s="13">
        <f t="shared" si="21"/>
        <v>5.6534368039538284E-2</v>
      </c>
      <c r="AX43" s="13">
        <f t="shared" si="21"/>
        <v>2.277580174423687</v>
      </c>
      <c r="AY43" s="13">
        <f t="shared" si="21"/>
        <v>5.5938158171012375</v>
      </c>
      <c r="AZ43" s="13">
        <f t="shared" si="21"/>
        <v>8.2674584615161937</v>
      </c>
      <c r="BA43" s="13">
        <f t="shared" si="21"/>
        <v>0.55154186898446123</v>
      </c>
      <c r="BB43" s="13">
        <f t="shared" si="21"/>
        <v>8.3160959914556614E-3</v>
      </c>
    </row>
    <row r="44" spans="2:54" x14ac:dyDescent="0.75">
      <c r="B44" t="s">
        <v>77</v>
      </c>
      <c r="C44">
        <f>TTEST(C21:C26,C27:C30,2,2)</f>
        <v>0.80428495710388992</v>
      </c>
      <c r="D44">
        <f t="shared" ref="D44:BB44" si="22">TTEST(D21:D26,D27:D30,2,2)</f>
        <v>5.74271178292632E-2</v>
      </c>
      <c r="E44">
        <f t="shared" si="22"/>
        <v>0.16918745376823482</v>
      </c>
      <c r="F44">
        <f t="shared" si="22"/>
        <v>1.415376537108674E-4</v>
      </c>
      <c r="G44">
        <f t="shared" si="22"/>
        <v>0.28789329727201701</v>
      </c>
      <c r="H44">
        <f t="shared" si="22"/>
        <v>0.55066808711448789</v>
      </c>
      <c r="I44">
        <f t="shared" si="22"/>
        <v>2.3752889804389932E-3</v>
      </c>
      <c r="J44">
        <f t="shared" si="22"/>
        <v>9.6273323676180314E-2</v>
      </c>
      <c r="K44">
        <f t="shared" si="22"/>
        <v>0.20321362441709748</v>
      </c>
      <c r="L44">
        <f t="shared" si="22"/>
        <v>0.39099648071496973</v>
      </c>
      <c r="M44">
        <f t="shared" si="22"/>
        <v>5.290451952795501E-2</v>
      </c>
      <c r="N44">
        <f t="shared" si="22"/>
        <v>6.8754880502607654E-2</v>
      </c>
      <c r="O44">
        <f t="shared" si="22"/>
        <v>0.8634136087439247</v>
      </c>
      <c r="P44">
        <f t="shared" si="22"/>
        <v>0.13698247652216858</v>
      </c>
      <c r="Q44">
        <f t="shared" si="22"/>
        <v>0.92824245495989532</v>
      </c>
      <c r="R44">
        <f t="shared" si="22"/>
        <v>0.41081503217977611</v>
      </c>
      <c r="S44">
        <f t="shared" si="22"/>
        <v>2.9038387618741779E-2</v>
      </c>
      <c r="T44">
        <f t="shared" si="22"/>
        <v>0.33839751769998561</v>
      </c>
      <c r="U44">
        <f t="shared" si="22"/>
        <v>5.7521475783511823E-4</v>
      </c>
      <c r="V44">
        <f t="shared" si="22"/>
        <v>0.82349780847846477</v>
      </c>
      <c r="W44">
        <f t="shared" si="22"/>
        <v>6.2979475689161051E-3</v>
      </c>
      <c r="X44">
        <f t="shared" si="22"/>
        <v>0.15212076662664936</v>
      </c>
      <c r="Y44">
        <f t="shared" si="22"/>
        <v>0.19144800452963195</v>
      </c>
      <c r="Z44">
        <f t="shared" si="22"/>
        <v>0.21632757599716468</v>
      </c>
      <c r="AA44">
        <f t="shared" si="22"/>
        <v>0.38270500648284578</v>
      </c>
      <c r="AB44">
        <f t="shared" si="22"/>
        <v>0.53724431667520689</v>
      </c>
      <c r="AC44">
        <f t="shared" si="22"/>
        <v>0.82131707080711769</v>
      </c>
      <c r="AD44">
        <f t="shared" si="22"/>
        <v>0.6361819546145131</v>
      </c>
      <c r="AE44">
        <f t="shared" si="22"/>
        <v>8.4453602995347751E-2</v>
      </c>
      <c r="AF44">
        <f t="shared" si="22"/>
        <v>0.62582344358512687</v>
      </c>
      <c r="AG44">
        <f t="shared" si="22"/>
        <v>0.47075872855523537</v>
      </c>
      <c r="AH44">
        <f t="shared" si="22"/>
        <v>0.19240725035633666</v>
      </c>
      <c r="AI44">
        <f t="shared" si="22"/>
        <v>0.37749675039047759</v>
      </c>
      <c r="AJ44">
        <f t="shared" si="22"/>
        <v>0.12442476715576077</v>
      </c>
      <c r="AK44">
        <f t="shared" si="22"/>
        <v>1.0817569577963952E-2</v>
      </c>
      <c r="AL44">
        <f t="shared" si="22"/>
        <v>7.4686095822067821E-3</v>
      </c>
      <c r="AM44">
        <f t="shared" si="22"/>
        <v>1.3236976094315745E-2</v>
      </c>
      <c r="AN44">
        <f t="shared" si="22"/>
        <v>0.22057449713832691</v>
      </c>
      <c r="AO44">
        <f t="shared" si="22"/>
        <v>1.16860077439019E-2</v>
      </c>
      <c r="AP44">
        <f t="shared" si="22"/>
        <v>0.81922211531613209</v>
      </c>
      <c r="AQ44">
        <f t="shared" si="22"/>
        <v>0.79102301144647202</v>
      </c>
      <c r="AR44">
        <f t="shared" si="22"/>
        <v>1.7802547127122148E-2</v>
      </c>
      <c r="AS44">
        <f t="shared" si="22"/>
        <v>0.11686217887956371</v>
      </c>
      <c r="AT44">
        <f t="shared" si="22"/>
        <v>2.945365554974174E-2</v>
      </c>
      <c r="AU44">
        <f t="shared" si="22"/>
        <v>0.45469977525909877</v>
      </c>
      <c r="AV44">
        <f>TTEST(AV21:AV26,AV27:AV30,2,2)</f>
        <v>1.6248660146164489E-3</v>
      </c>
      <c r="AW44">
        <f t="shared" si="22"/>
        <v>2.757651097123541E-2</v>
      </c>
      <c r="AX44">
        <f t="shared" si="22"/>
        <v>3.1907378973001194E-2</v>
      </c>
      <c r="AY44">
        <f>TTEST(AY21:AY26,AY27:AY30,2,2)</f>
        <v>0.35417014858526258</v>
      </c>
      <c r="AZ44">
        <f t="shared" si="22"/>
        <v>0.35788367236033308</v>
      </c>
      <c r="BA44">
        <f t="shared" si="22"/>
        <v>0.30735197405054027</v>
      </c>
      <c r="BB44">
        <f t="shared" si="22"/>
        <v>0.45762496520305185</v>
      </c>
    </row>
    <row r="45" spans="2:54" x14ac:dyDescent="0.75">
      <c r="B45" t="s">
        <v>78</v>
      </c>
      <c r="C45" t="str">
        <f>IF(C44&lt;=0.05,"*","NS")</f>
        <v>NS</v>
      </c>
      <c r="D45" t="str">
        <f t="shared" ref="D45:BB45" si="23">IF(D44&lt;=0.05,"*","NS")</f>
        <v>NS</v>
      </c>
      <c r="E45" t="str">
        <f t="shared" si="23"/>
        <v>NS</v>
      </c>
      <c r="F45" t="str">
        <f t="shared" si="23"/>
        <v>*</v>
      </c>
      <c r="G45" t="str">
        <f t="shared" si="23"/>
        <v>NS</v>
      </c>
      <c r="H45" t="str">
        <f t="shared" si="23"/>
        <v>NS</v>
      </c>
      <c r="I45" t="str">
        <f t="shared" si="23"/>
        <v>*</v>
      </c>
      <c r="J45" t="str">
        <f t="shared" si="23"/>
        <v>NS</v>
      </c>
      <c r="K45" t="str">
        <f t="shared" si="23"/>
        <v>NS</v>
      </c>
      <c r="L45" t="str">
        <f t="shared" si="23"/>
        <v>NS</v>
      </c>
      <c r="M45" t="str">
        <f t="shared" si="23"/>
        <v>NS</v>
      </c>
      <c r="N45" t="str">
        <f t="shared" si="23"/>
        <v>NS</v>
      </c>
      <c r="O45" t="str">
        <f t="shared" si="23"/>
        <v>NS</v>
      </c>
      <c r="P45" t="str">
        <f t="shared" si="23"/>
        <v>NS</v>
      </c>
      <c r="Q45" t="str">
        <f t="shared" si="23"/>
        <v>NS</v>
      </c>
      <c r="R45" t="str">
        <f t="shared" si="23"/>
        <v>NS</v>
      </c>
      <c r="S45" t="str">
        <f t="shared" si="23"/>
        <v>*</v>
      </c>
      <c r="T45" t="str">
        <f t="shared" si="23"/>
        <v>NS</v>
      </c>
      <c r="U45" t="str">
        <f t="shared" si="23"/>
        <v>*</v>
      </c>
      <c r="V45" t="str">
        <f t="shared" si="23"/>
        <v>NS</v>
      </c>
      <c r="W45" t="str">
        <f t="shared" si="23"/>
        <v>*</v>
      </c>
      <c r="X45" t="str">
        <f t="shared" si="23"/>
        <v>NS</v>
      </c>
      <c r="Y45" t="str">
        <f t="shared" si="23"/>
        <v>NS</v>
      </c>
      <c r="Z45" t="str">
        <f t="shared" si="23"/>
        <v>NS</v>
      </c>
      <c r="AA45" t="str">
        <f t="shared" si="23"/>
        <v>NS</v>
      </c>
      <c r="AB45" t="str">
        <f t="shared" si="23"/>
        <v>NS</v>
      </c>
      <c r="AC45" t="str">
        <f t="shared" si="23"/>
        <v>NS</v>
      </c>
      <c r="AD45" t="str">
        <f t="shared" si="23"/>
        <v>NS</v>
      </c>
      <c r="AE45" t="str">
        <f t="shared" si="23"/>
        <v>NS</v>
      </c>
      <c r="AF45" t="str">
        <f t="shared" si="23"/>
        <v>NS</v>
      </c>
      <c r="AG45" t="str">
        <f t="shared" si="23"/>
        <v>NS</v>
      </c>
      <c r="AH45" t="str">
        <f t="shared" si="23"/>
        <v>NS</v>
      </c>
      <c r="AI45" t="str">
        <f t="shared" si="23"/>
        <v>NS</v>
      </c>
      <c r="AJ45" t="str">
        <f t="shared" si="23"/>
        <v>NS</v>
      </c>
      <c r="AK45" t="str">
        <f t="shared" si="23"/>
        <v>*</v>
      </c>
      <c r="AL45" t="str">
        <f t="shared" si="23"/>
        <v>*</v>
      </c>
      <c r="AM45" t="str">
        <f t="shared" si="23"/>
        <v>*</v>
      </c>
      <c r="AN45" t="str">
        <f t="shared" si="23"/>
        <v>NS</v>
      </c>
      <c r="AO45" t="str">
        <f t="shared" si="23"/>
        <v>*</v>
      </c>
      <c r="AP45" t="str">
        <f t="shared" si="23"/>
        <v>NS</v>
      </c>
      <c r="AQ45" t="str">
        <f t="shared" si="23"/>
        <v>NS</v>
      </c>
      <c r="AR45" t="str">
        <f t="shared" si="23"/>
        <v>*</v>
      </c>
      <c r="AS45" t="str">
        <f t="shared" si="23"/>
        <v>NS</v>
      </c>
      <c r="AT45" t="str">
        <f t="shared" si="23"/>
        <v>*</v>
      </c>
      <c r="AU45" t="str">
        <f t="shared" si="23"/>
        <v>NS</v>
      </c>
      <c r="AV45" t="str">
        <f t="shared" si="23"/>
        <v>*</v>
      </c>
      <c r="AW45" t="str">
        <f t="shared" si="23"/>
        <v>*</v>
      </c>
      <c r="AX45" t="str">
        <f t="shared" si="23"/>
        <v>*</v>
      </c>
      <c r="AY45" t="str">
        <f>IF(AY44&lt;=0.05,"*","NS")</f>
        <v>NS</v>
      </c>
      <c r="AZ45" t="str">
        <f t="shared" si="23"/>
        <v>NS</v>
      </c>
      <c r="BA45" t="str">
        <f t="shared" si="23"/>
        <v>NS</v>
      </c>
      <c r="BB45" t="str">
        <f t="shared" si="23"/>
        <v>NS</v>
      </c>
    </row>
    <row r="46" spans="2:54" x14ac:dyDescent="0.75">
      <c r="B46" t="s">
        <v>79</v>
      </c>
      <c r="C46" t="str">
        <f>IF(C44&lt;=0.01,"**","NS")</f>
        <v>NS</v>
      </c>
      <c r="D46" t="str">
        <f t="shared" ref="D46:BB46" si="24">IF(D44&lt;=0.01,"**","NS")</f>
        <v>NS</v>
      </c>
      <c r="E46" t="str">
        <f t="shared" si="24"/>
        <v>NS</v>
      </c>
      <c r="F46" t="str">
        <f t="shared" si="24"/>
        <v>**</v>
      </c>
      <c r="G46" t="str">
        <f t="shared" si="24"/>
        <v>NS</v>
      </c>
      <c r="H46" t="str">
        <f t="shared" si="24"/>
        <v>NS</v>
      </c>
      <c r="I46" t="str">
        <f t="shared" si="24"/>
        <v>**</v>
      </c>
      <c r="J46" t="str">
        <f t="shared" si="24"/>
        <v>NS</v>
      </c>
      <c r="K46" t="str">
        <f t="shared" si="24"/>
        <v>NS</v>
      </c>
      <c r="L46" t="str">
        <f t="shared" si="24"/>
        <v>NS</v>
      </c>
      <c r="M46" t="str">
        <f t="shared" si="24"/>
        <v>NS</v>
      </c>
      <c r="N46" t="str">
        <f t="shared" si="24"/>
        <v>NS</v>
      </c>
      <c r="O46" t="str">
        <f t="shared" si="24"/>
        <v>NS</v>
      </c>
      <c r="P46" t="str">
        <f t="shared" si="24"/>
        <v>NS</v>
      </c>
      <c r="Q46" t="str">
        <f t="shared" si="24"/>
        <v>NS</v>
      </c>
      <c r="R46" t="str">
        <f t="shared" si="24"/>
        <v>NS</v>
      </c>
      <c r="S46" t="str">
        <f t="shared" si="24"/>
        <v>NS</v>
      </c>
      <c r="T46" t="str">
        <f t="shared" si="24"/>
        <v>NS</v>
      </c>
      <c r="U46" t="str">
        <f t="shared" si="24"/>
        <v>**</v>
      </c>
      <c r="V46" t="str">
        <f t="shared" si="24"/>
        <v>NS</v>
      </c>
      <c r="W46" t="str">
        <f t="shared" si="24"/>
        <v>**</v>
      </c>
      <c r="X46" t="str">
        <f t="shared" si="24"/>
        <v>NS</v>
      </c>
      <c r="Y46" t="str">
        <f t="shared" si="24"/>
        <v>NS</v>
      </c>
      <c r="Z46" t="str">
        <f t="shared" si="24"/>
        <v>NS</v>
      </c>
      <c r="AA46" t="str">
        <f t="shared" si="24"/>
        <v>NS</v>
      </c>
      <c r="AB46" t="str">
        <f t="shared" si="24"/>
        <v>NS</v>
      </c>
      <c r="AC46" t="str">
        <f t="shared" si="24"/>
        <v>NS</v>
      </c>
      <c r="AD46" t="str">
        <f t="shared" si="24"/>
        <v>NS</v>
      </c>
      <c r="AE46" t="str">
        <f t="shared" si="24"/>
        <v>NS</v>
      </c>
      <c r="AF46" t="str">
        <f t="shared" si="24"/>
        <v>NS</v>
      </c>
      <c r="AG46" t="str">
        <f t="shared" si="24"/>
        <v>NS</v>
      </c>
      <c r="AH46" t="str">
        <f t="shared" si="24"/>
        <v>NS</v>
      </c>
      <c r="AI46" t="str">
        <f t="shared" si="24"/>
        <v>NS</v>
      </c>
      <c r="AJ46" t="str">
        <f t="shared" si="24"/>
        <v>NS</v>
      </c>
      <c r="AK46" t="str">
        <f t="shared" si="24"/>
        <v>NS</v>
      </c>
      <c r="AL46" t="str">
        <f t="shared" si="24"/>
        <v>**</v>
      </c>
      <c r="AM46" t="str">
        <f t="shared" si="24"/>
        <v>NS</v>
      </c>
      <c r="AN46" t="str">
        <f t="shared" si="24"/>
        <v>NS</v>
      </c>
      <c r="AO46" t="str">
        <f t="shared" si="24"/>
        <v>NS</v>
      </c>
      <c r="AP46" t="str">
        <f t="shared" si="24"/>
        <v>NS</v>
      </c>
      <c r="AQ46" t="str">
        <f t="shared" si="24"/>
        <v>NS</v>
      </c>
      <c r="AR46" t="str">
        <f t="shared" si="24"/>
        <v>NS</v>
      </c>
      <c r="AS46" t="str">
        <f t="shared" si="24"/>
        <v>NS</v>
      </c>
      <c r="AT46" t="str">
        <f t="shared" si="24"/>
        <v>NS</v>
      </c>
      <c r="AU46" t="str">
        <f t="shared" si="24"/>
        <v>NS</v>
      </c>
      <c r="AV46" t="str">
        <f t="shared" si="24"/>
        <v>**</v>
      </c>
      <c r="AW46" t="str">
        <f t="shared" si="24"/>
        <v>NS</v>
      </c>
      <c r="AX46" t="str">
        <f t="shared" si="24"/>
        <v>NS</v>
      </c>
      <c r="AY46" t="str">
        <f t="shared" si="24"/>
        <v>NS</v>
      </c>
      <c r="AZ46" t="str">
        <f t="shared" si="24"/>
        <v>NS</v>
      </c>
      <c r="BA46" t="str">
        <f t="shared" si="24"/>
        <v>NS</v>
      </c>
      <c r="BB46" t="str">
        <f t="shared" si="24"/>
        <v>NS</v>
      </c>
    </row>
  </sheetData>
  <conditionalFormatting sqref="C4:AX1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20:AX20 C21:BB3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none excluded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Joscha</dc:creator>
  <cp:lastModifiedBy>Ngan Huang</cp:lastModifiedBy>
  <dcterms:created xsi:type="dcterms:W3CDTF">2021-07-24T12:16:13Z</dcterms:created>
  <dcterms:modified xsi:type="dcterms:W3CDTF">2024-12-21T23:41:18Z</dcterms:modified>
</cp:coreProperties>
</file>