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a\20161118-LT\20161118-LT\Differentially Expressed Genes\"/>
    </mc:Choice>
  </mc:AlternateContent>
  <bookViews>
    <workbookView xWindow="0" yWindow="0" windowWidth="21735" windowHeight="8715"/>
  </bookViews>
  <sheets>
    <sheet name="T high vs C_up" sheetId="1" r:id="rId1"/>
    <sheet name="T high vs C_dn" sheetId="2" r:id="rId2"/>
  </sheets>
  <calcPr calcId="162913"/>
</workbook>
</file>

<file path=xl/calcChain.xml><?xml version="1.0" encoding="utf-8"?>
<calcChain xmlns="http://schemas.openxmlformats.org/spreadsheetml/2006/main">
  <c r="C95" i="2" l="1"/>
  <c r="B95" i="2"/>
  <c r="C94" i="2"/>
  <c r="B94" i="2"/>
  <c r="C93" i="2"/>
  <c r="B93" i="2"/>
  <c r="C92" i="2"/>
  <c r="B92" i="2"/>
  <c r="C91" i="2"/>
  <c r="B91" i="2"/>
  <c r="C90" i="2"/>
  <c r="B90" i="2"/>
  <c r="C89" i="2"/>
  <c r="B89" i="2"/>
  <c r="C88" i="2"/>
  <c r="B88" i="2"/>
  <c r="C87" i="2"/>
  <c r="B87" i="2"/>
  <c r="C86" i="2"/>
  <c r="B86" i="2"/>
  <c r="B85" i="2"/>
  <c r="C84" i="2"/>
  <c r="B84" i="2"/>
  <c r="C83" i="2"/>
  <c r="B83" i="2"/>
  <c r="C82" i="2"/>
  <c r="B82" i="2"/>
  <c r="C81" i="2"/>
  <c r="B81" i="2"/>
  <c r="C80" i="2"/>
  <c r="B80" i="2"/>
  <c r="C79" i="2"/>
  <c r="B79" i="2"/>
  <c r="C78" i="2"/>
  <c r="B78" i="2"/>
  <c r="C77" i="2"/>
  <c r="B77" i="2"/>
  <c r="C76" i="2"/>
  <c r="B76" i="2"/>
  <c r="C75" i="2"/>
  <c r="B75" i="2"/>
  <c r="C74" i="2"/>
  <c r="B74" i="2"/>
  <c r="C73" i="2"/>
  <c r="B73" i="2"/>
  <c r="C72" i="2"/>
  <c r="B72" i="2"/>
  <c r="C71" i="2"/>
  <c r="B71" i="2"/>
  <c r="C70" i="2"/>
  <c r="B70" i="2"/>
  <c r="C69" i="2"/>
  <c r="B69" i="2"/>
  <c r="C68" i="2"/>
  <c r="B68" i="2"/>
  <c r="C67" i="2"/>
  <c r="B67" i="2"/>
  <c r="C66" i="2"/>
  <c r="B66" i="2"/>
  <c r="C65" i="2"/>
  <c r="B65" i="2"/>
  <c r="C64" i="2"/>
  <c r="B64" i="2"/>
  <c r="C63" i="2"/>
  <c r="B63" i="2"/>
  <c r="C62" i="2"/>
  <c r="B62" i="2"/>
  <c r="C61" i="2"/>
  <c r="B61" i="2"/>
  <c r="C60" i="2"/>
  <c r="B60" i="2"/>
  <c r="C59" i="2"/>
  <c r="B59" i="2"/>
  <c r="C58" i="2"/>
  <c r="B58" i="2"/>
  <c r="C57" i="2"/>
  <c r="B57" i="2"/>
  <c r="C56" i="2"/>
  <c r="B56" i="2"/>
  <c r="C55" i="2"/>
  <c r="B55" i="2"/>
  <c r="C54" i="2"/>
  <c r="B54" i="2"/>
  <c r="C53" i="2"/>
  <c r="B53" i="2"/>
  <c r="C52" i="2"/>
  <c r="B52" i="2"/>
  <c r="C51" i="2"/>
  <c r="B51" i="2"/>
  <c r="C50" i="2"/>
  <c r="B50" i="2"/>
  <c r="C49" i="2"/>
  <c r="B49" i="2"/>
  <c r="C48" i="2"/>
  <c r="B48" i="2"/>
  <c r="C47" i="2"/>
  <c r="B47" i="2"/>
  <c r="C46" i="2"/>
  <c r="B46" i="2"/>
  <c r="C45" i="2"/>
  <c r="B45" i="2"/>
  <c r="C44" i="2"/>
  <c r="B44" i="2"/>
  <c r="C43" i="2"/>
  <c r="B43" i="2"/>
  <c r="C42" i="2"/>
  <c r="B42" i="2"/>
  <c r="C41" i="2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B30" i="2"/>
  <c r="C29" i="2"/>
  <c r="B29" i="2"/>
  <c r="C28" i="2"/>
  <c r="B28" i="2"/>
  <c r="C27" i="2"/>
  <c r="B27" i="2"/>
  <c r="C26" i="2"/>
  <c r="B26" i="2"/>
  <c r="C25" i="2"/>
  <c r="B25" i="2"/>
  <c r="C24" i="2"/>
  <c r="B24" i="2"/>
  <c r="C23" i="2"/>
  <c r="B23" i="2"/>
  <c r="C22" i="2"/>
  <c r="B22" i="2"/>
  <c r="C21" i="2"/>
  <c r="B21" i="2"/>
  <c r="C20" i="2"/>
  <c r="B20" i="2"/>
  <c r="C19" i="2"/>
  <c r="B19" i="2"/>
  <c r="C18" i="2"/>
  <c r="B18" i="2"/>
  <c r="C17" i="2"/>
  <c r="B17" i="2"/>
  <c r="C16" i="2"/>
  <c r="B16" i="2"/>
  <c r="C15" i="2"/>
  <c r="B15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C4" i="2"/>
  <c r="B4" i="2"/>
  <c r="C3" i="2"/>
  <c r="B3" i="2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</calcChain>
</file>

<file path=xl/sharedStrings.xml><?xml version="1.0" encoding="utf-8"?>
<sst xmlns="http://schemas.openxmlformats.org/spreadsheetml/2006/main" count="1404" uniqueCount="963">
  <si>
    <t>External Database</t>
  </si>
  <si>
    <t>T high vs C (moderated t-test)</t>
  </si>
  <si>
    <t>Group Means</t>
  </si>
  <si>
    <t>Normalized Intensities</t>
  </si>
  <si>
    <t>Annotations</t>
  </si>
  <si>
    <t>Probe Set ID</t>
  </si>
  <si>
    <t>GeneCard</t>
  </si>
  <si>
    <t>RefSeq</t>
  </si>
  <si>
    <t>Fold Change</t>
  </si>
  <si>
    <t>P-value</t>
  </si>
  <si>
    <t>FDR</t>
  </si>
  <si>
    <t>T high</t>
  </si>
  <si>
    <t>C</t>
  </si>
  <si>
    <t>T4</t>
  </si>
  <si>
    <t>T5</t>
  </si>
  <si>
    <t>T6</t>
  </si>
  <si>
    <t>C1</t>
  </si>
  <si>
    <t>C3</t>
  </si>
  <si>
    <t>C2</t>
  </si>
  <si>
    <t>Alignments</t>
  </si>
  <si>
    <t>Gene Symbol</t>
  </si>
  <si>
    <t>Chromosomal Location</t>
  </si>
  <si>
    <t>Ensembl</t>
  </si>
  <si>
    <t>Entrez Gene</t>
  </si>
  <si>
    <t>EC</t>
  </si>
  <si>
    <t>OMIM</t>
  </si>
  <si>
    <t>RefSeq Transcript ID</t>
  </si>
  <si>
    <t>Pathway</t>
  </si>
  <si>
    <t>Transcript Assignments</t>
  </si>
  <si>
    <t>Annotation Notes</t>
  </si>
  <si>
    <t>11716365_x_at</t>
  </si>
  <si>
    <t>chr7:97481439-97501789 (-) // 95.94 // q21.3</t>
  </si>
  <si>
    <t>ASNS</t>
  </si>
  <si>
    <t>chr7q21.3</t>
  </si>
  <si>
    <t>ENSG00000070669 /// OTTHUMG00000022892</t>
  </si>
  <si>
    <t>440</t>
  </si>
  <si>
    <t>EC:6.3.5.4</t>
  </si>
  <si>
    <t>108370</t>
  </si>
  <si>
    <t>NM_001178075 /// NM_001178076 /// NM_001178077 /// NM_001673 /// NM_133436 /// NM_183356</t>
  </si>
  <si>
    <t>---</t>
  </si>
  <si>
    <t>AK302189 // Homo sapiens cDNA FLJ51768 complete cds, highly similar to Asparagine synthetase (glutamine-hydrolyzing) (EC 6.3.5.4). // gb // 11 // --- /// AK316224 // Homo sapiens cDNA, FLJ79123 complete cds, highly similar to Asparagine synthetase (glutamine-hydrolyzing) (EC 6.3.5.4). // gb // 11 // --- /// BC008723 // Homo sapiens asparagine synthetase, mRNA (cDNA clone MGC:8639 IMAGE:2961551), complete cds. // gb // 11 // --- /// BC014621 // Homo sapiens asparagine synthetase, mRNA (cDNA clone MGC:4148 IMAGE:3010719), complete cds. // gb // 11 // --- /// BC030024 // Homo sapiens asparagine synthetase, mRNA (cDNA clone IMAGE:5266877), **** WARNING: chimeric clone ****. // gb // 11 // --- /// BT007113 // Homo sapiens asparagine synthetase mRNA, complete cds. // gb // 9 // --- /// ENST00000175506 // cdna:known chromosome:GRCh37:7:97481430:97501854:-1 gene:ENSG00000070669 gene_biotype:protein_coding transcript_biotype:protein_coding // ensembl // 11 // --- /// ENST00000394308 // cdna:known chromosome:GRCh37:7:97481443:97501783:-1 gene:ENSG00000070669 gene_biotype:protein_coding transcript_biotype:protein_coding // ensembl // 11 // --- /// ENST00000394309 // cdna:known chromosome:GRCh37:7:97481440:97501443:-1 gene:ENSG00000070669 gene_biotype:protein_coding transcript_biotype:protein_coding // ensembl // 11 // --- /// ENST00000422745 // cdna:novel chromosome:GRCh37:7:97481458:97501779:-1 gene:ENSG00000070669 gene_biotype:protein_coding transcript_biotype:protein_coding // ensembl // 11 // --- /// ENST00000437628 // cdna:novel chromosome:GRCh37:7:97481443:97501425:-1 gene:ENSG00000070669 gene_biotype:protein_coding transcript_biotype:protein_coding // ensembl // 11 // --- /// ENST00000444334 // cdna:novel chromosome:GRCh37:7:97481516:97501748:-1 gene:ENSG00000070669 gene_biotype:protein_coding transcript_biotype:protein_coding // ensembl // 11 // --- /// ENST00000454046 // cdna:known chromosome:GRCh37:7:97481443:97499125:-1 gene:ENSG00000070669 gene_biotype:protein_coding transcript_biotype:nonsense_mediated_decay // ensembl // 11 // --- /// ENST00000455086 // cdna:novel chromosome:GRCh37:7:97481464:97501706:-1 gene:ENSG00000070669 gene_biotype:protein_coding transcript_biotype:protein_coding // ensembl // 11 // --- /// ENST00000487714 // cdna:known chromosome:GRCh37:7:97481626:97484187:-1 gene:ENSG00000070669 gene_biotype:protein_coding transcript_biotype:retained_intron // ensembl // 9 // --- /// M27396 // Human asparagine synthetase mRNA, complete cds. // gb // 10 // --- /// NM_001178075 // Homo sapiens asparagine synthetase (glutamine-hydrolyzing) (ASNS), transcript variant 4, mRNA. // refseq // 11 // --- /// NM_001178076 // Homo sapiens asparagine synthetase (glutamine-hydrolyzing) (ASNS), transcript variant 5, mRNA. // refseq // 11 // --- /// NM_001178077 // Homo sapiens asparagine synthetase (glutamine-hydrolyzing) (ASNS), transcript variant 6, mRNA. // refseq // 11 // --- /// NM_001673 // Homo sapiens asparagine synthetase (glutamine-hydrolyzing) (ASNS), transcript variant 2, mRNA. // refseq // 11 // --- /// NM_133436 // Homo sapiens asparagine synthetase (glutamine-hydrolyzing) (ASNS), transcript variant 1, mRNA. // refseq // 11 // --- /// NM_183356 // Homo sapiens asparagine synthetase (glutamine-hydrolyzing) (ASNS), transcript variant 3, mRNA. // refseq // 11 // --- /// OTTHUMT00000059213 // cdna:all chromosome:VEGA52:7:97481443:97501783:-1 Gene:OTTHUMG00000022892 // vega // 11 // --- /// OTTHUMT00000333642 // cdna:all chromosome:VEGA52:7:97481458:97501779:-1 Gene:OTTHUMG00000022892 // vega // 11 // --- /// OTTHUMT00000333643 // cdna:all chromosome:VEGA52:7:97481516:97501748:-1 Gene:OTTHUMG00000022892 // vega // 11 // --- /// OTTHUMT00000333644 // cdna:all chromosome:VEGA52:7:97481464:97501706:-1 Gene:OTTHUMG00000022892 // vega // 11 // --- /// OTTHUMT00000333645 // cdna:all chromosome:VEGA52:7:97481440:97501443:-1 Gene:OTTHUMG00000022892 // vega // 11 // --- /// OTTHUMT00000333646 // cdna:all chromosome:VEGA52:7:97481443:97501425:-1 Gene:OTTHUMG00000022892 // vega // 11 // --- /// OTTHUMT00000333647 // cdna:all chromosome:VEGA52:7:97481443:97499125:-1 Gene:OTTHUMG00000022892 // vega // 11 // --- /// OTTHUMT00000334310 // cdna:all chromosome:VEGA52:7:97481626:97484187:-1 Gene:OTTHUMG00000022892 // vega // 9 // --- /// uc003uot.4 // --- // ucsc_genes // 11 // --- /// uc003uou.4 // --- // ucsc_genes // 11 // --- /// uc003uov.4 // --- // ucsc_genes // 11 // --- /// uc003uox.4 // --- // ucsc_genes // 11 // --- /// uc011kin.2 // --- // ucsc_genes // 11 // --- /// uc011kio.2 // --- // ucsc_genes // 11 // ---</t>
  </si>
  <si>
    <t>TCONS_l2_00027739-XLOC_l2_014191 // broad-tucp // 1 // Cross Hyb Matching Probes /// TCONS_l2_00028186-XLOC_l2_014504 // broad-tucp // 1 // Cross Hyb Matching Probes /// AK302242 // gb // 7 // Cross Hyb Matching Probes /// GENSCAN00000042456 // ensembl // 7 // Cross Hyb Matching Probes /// ENST00000518311 // ensembl // 1 // Cross Hyb Matching Probes /// ENST00000511103 // ensembl // 1 // Cross Hyb Matching Probes /// OTTHUMT00000359987 // vega // 1 // Cross Hyb Matching Probes /// OTTHUMT00000360899 // vega // 1 // Cross Hyb Matching Probes</t>
  </si>
  <si>
    <t>11717154_a_at</t>
  </si>
  <si>
    <t>chr10:75670858-75677259 (+) // 95.8 // q22.2</t>
  </si>
  <si>
    <t>PLAU</t>
  </si>
  <si>
    <t>chr10q22.2</t>
  </si>
  <si>
    <t>ENSG00000122861 /// OTTHUMG00000018494</t>
  </si>
  <si>
    <t>5328</t>
  </si>
  <si>
    <t>EC:3.4.21.73</t>
  </si>
  <si>
    <t>104300 /// 191840 /// 601709</t>
  </si>
  <si>
    <t>NM_001145031 /// NM_002658</t>
  </si>
  <si>
    <t>Blood_Clotting_Cascade // GenMAPP /// Wnt_signaling // GenMAPP</t>
  </si>
  <si>
    <t>AK297940 // Homo sapiens cDNA FLJ53742 complete cds, highly similar to Urokinase-type plasminogen activator precursor (EC 3.4.21.73). // gb // 11 // --- /// AK298560 // Homo sapiens cDNA FLJ57137 complete cds, highly similar to Urokinase-type plasminogen activator precursor (EC 3.4.21.73). // gb // 11 // --- /// BC013575 // Homo sapiens plasminogen activator, urokinase, mRNA (cDNA clone MGC:9223 IMAGE:3890980), complete cds. // gb // 11 // --- /// BT007391 // Homo sapiens plasminogen activator, urokinase mRNA, complete cds. // gb // 10 // --- /// D00244 // Homo sapiens mRNA for pro-urokinase precursor, complete cds. // gb // 10 // --- /// ENST00000372761 // cdna:known chromosome:GRCh37:10:75671314:75676323:1 gene:ENSG00000122861 gene_biotype:protein_coding transcript_biotype:protein_coding // ensembl // 10 // --- /// ENST00000372762 // cdna:known chromosome:GRCh37:10:75670916:75677254:1 gene:ENSG00000122861 gene_biotype:protein_coding transcript_biotype:protein_coding // ensembl // 11 // --- /// ENST00000372764 // cdna:known chromosome:GRCh37:10:75670915:75677255:1 gene:ENSG00000122861 gene_biotype:protein_coding transcript_biotype:protein_coding // ensembl // 11 // --- /// ENST00000446342 // cdna:known chromosome:GRCh37:10:75670862:75677254:1 gene:ENSG00000122861 gene_biotype:protein_coding transcript_biotype:protein_coding // ensembl // 11 // --- /// ENST00000496777 // cdna:known chromosome:GRCh37:10:75670915:75677252:1 gene:ENSG00000122861 gene_biotype:protein_coding transcript_biotype:nonsense_mediated_decay // ensembl // 11 // --- /// GENSCAN00000003449 // cdna:genscan chromosome:GRCh37:10:75671010:75676323:1 transcript_biotype:protein_coding // ensembl // 9 // --- /// K03226 // Human preprourokinase mRNA, complete cds. // gb // 11 // --- /// M15476 // Human pro-urokinase mRNA, complete cds. // gb // 11 // --- /// NM_001145031 // Homo sapiens plasminogen activator, urokinase (PLAU), transcript variant 2, mRNA. // refseq // 11 // --- /// NM_002658 // Homo sapiens plasminogen activator, urokinase (PLAU), transcript variant 1, mRNA. // refseq // 11 // --- /// OTTHUMT00000048727 // cdna:all chromosome:VEGA52:10:75670915:75677255:1 Gene:OTTHUMG00000018494 // vega // 11 // --- /// uc001jwa.3 // --- // ucsc_genes // 11 // --- /// uc001jwb.3 // --- // ucsc_genes // 11 // --- /// uc001jwc.3 // --- // ucsc_genes // 11 // --- /// uc009xrq.1 // --- // ucsc_genes // 11 // --- /// uc010qkw.2 // --- // ucsc_genes // 11 // --- /// uc010qkx.2 // --- // ucsc_genes // 11 // ---</t>
  </si>
  <si>
    <t>11717860_a_at</t>
  </si>
  <si>
    <t>chr5:137801181-137804992 (+) // 89.68 // q31.2</t>
  </si>
  <si>
    <t>EGR1</t>
  </si>
  <si>
    <t>chr5q31.1</t>
  </si>
  <si>
    <t>ENSG00000120738 /// OTTHUMG00000129197</t>
  </si>
  <si>
    <t>1958</t>
  </si>
  <si>
    <t>128990</t>
  </si>
  <si>
    <t>NM_001964</t>
  </si>
  <si>
    <t>Ovarian_Infertility_Genes // GenMAPP</t>
  </si>
  <si>
    <t>AK301065 // Homo sapiens cDNA FLJ60905 complete cds, highly similar to Early growth response protein 1. // gb // 11 // --- /// ENST00000239938 // cdna:known chromosome:GRCh37:5:137801179:137805004:1 gene:ENSG00000120738 gene_biotype:protein_coding transcript_biotype:protein_coding // ensembl // 11 // --- /// M62829 // Human transcription factor ETR103 mRNA, complete cds. // gb // 11 // --- /// NM_001964 // Homo sapiens early growth response 1 (EGR1), mRNA. // refseq // 11 // --- /// OTTHUMT00000251274 // cdna:all chromosome:VEGA52:5:137801179:137805004:1 Gene:OTTHUMG00000129197 // vega // 11 // --- /// OTTHUMT00000373725 // cdna:all chromosome:VEGA52:5:137801439:137804992:1 Gene:OTTHUMG00000129197 // vega // 11 // --- /// uc003ldb.1 // --- // ucsc_genes // 11 // ---</t>
  </si>
  <si>
    <t>11721030_a_at</t>
  </si>
  <si>
    <t>chr9:71320895-71624092 (+) // 95.32 // q21.11</t>
  </si>
  <si>
    <t>PIP5K1B</t>
  </si>
  <si>
    <t>chr9q13</t>
  </si>
  <si>
    <t>ENSG00000107242 /// OTTHUMG00000019976</t>
  </si>
  <si>
    <t>8395</t>
  </si>
  <si>
    <t>EC:2.7.1.68</t>
  </si>
  <si>
    <t>602745</t>
  </si>
  <si>
    <t>NM_001031687 /// NM_001278253 /// NM_003558</t>
  </si>
  <si>
    <t>BC030587 // Homo sapiens phosphatidylinositol-4-phosphate 5-kinase, type I, beta, mRNA (cDNA clone MGC:26375 IMAGE:4823087), complete cds. // gb // 11 // --- /// ENST00000265382 // cdna:known chromosome:GRCh37:9:71320616:71624091:1 gene:ENSG00000107242 gene_biotype:protein_coding transcript_biotype:protein_coding // ensembl // 11 // --- /// ENST00000478500 // cdna:known chromosome:GRCh37:9:71357171:71624092:1 gene:ENSG00000107242 gene_biotype:protein_coding transcript_biotype:nonsense_mediated_decay // ensembl // 11 // --- /// NM_003558 // Homo sapiens phosphatidylinositol-4-phosphate 5-kinase, type I, beta (PIP5K1B), transcript variant 2, mRNA. // refseq // 11 // --- /// OTTHUMT00000052561 // cdna:all chromosome:VEGA52:9:71320616:71624091:1 Gene:OTTHUMG00000019976 // vega // 11 // --- /// OTTHUMT00000052562 // cdna:all chromosome:VEGA52:9:71357171:71624092:1 Gene:OTTHUMG00000019976 // vega // 11 // --- /// uc004agu.3 // --- // ucsc_genes // 11 // --- /// uc004agv.3 // --- // ucsc_genes // 11 // --- /// uc011lrq.2 // --- // ucsc_genes // 11 // ---</t>
  </si>
  <si>
    <t>AK295587 // gb // 5 // Cross Hyb Matching Probes /// X92493 // gb // 8 // Cross Hyb Matching Probes /// ENST00000541509 // ensembl // 5 // Cross Hyb Matching Probes</t>
  </si>
  <si>
    <t>11721873_at</t>
  </si>
  <si>
    <t>chr10:91061522-91069032 (+) // 97.51 // q23.31</t>
  </si>
  <si>
    <t>IFIT2</t>
  </si>
  <si>
    <t>chr10q23.31</t>
  </si>
  <si>
    <t>ENSG00000119922 /// OTTHUMG00000018707</t>
  </si>
  <si>
    <t>3433</t>
  </si>
  <si>
    <t>147040</t>
  </si>
  <si>
    <t>NM_001547</t>
  </si>
  <si>
    <t>AK300431 // Homo sapiens cDNA FLJ60157 complete cds, highly similar to Interferon-induced protein with tetratricopeptide repeats 2. // gb // 11 // --- /// BC032839 // Homo sapiens interferon-induced protein with tetratricopeptide repeats 2, mRNA (cDNA clone MGC:27037 IMAGE:4838844), complete cds. // gb // 10 // --- /// ENST00000371826 // cdna:known chromosome:GRCh37:10:91061712:91069033:1 gene:ENSG00000119922 gene_biotype:protein_coding transcript_biotype:protein_coding // ensembl // 10 // --- /// NM_001547 // Homo sapiens interferon-induced protein with tetratricopeptide repeats 2 (IFIT2), mRNA. // refseq // 10 // --- /// OTTHUMT00000049293 // cdna:all chromosome:VEGA52:10:91061712:91069033:1 Gene:OTTHUMG00000018707 // vega // 10 // --- /// uc009xts.3 // --- // ucsc_genes // 10 // ---</t>
  </si>
  <si>
    <t>GENSCAN00000023908 // ensembl // 4 // Cross Hyb Matching Probes</t>
  </si>
  <si>
    <t>11721874_at</t>
  </si>
  <si>
    <t>BC032839 // Homo sapiens interferon-induced protein with tetratricopeptide repeats 2, mRNA (cDNA clone MGC:27037 IMAGE:4838844), complete cds. // gb // 11 // --- /// ENST00000371826 // cdna:known chromosome:GRCh37:10:91061712:91069033:1 gene:ENSG00000119922 gene_biotype:protein_coding transcript_biotype:protein_coding // ensembl // 11 // --- /// NM_001547 // Homo sapiens interferon-induced protein with tetratricopeptide repeats 2 (IFIT2), mRNA. // refseq // 11 // --- /// OTTHUMT00000049293 // cdna:all chromosome:VEGA52:10:91061712:91069033:1 Gene:OTTHUMG00000018707 // vega // 11 // --- /// uc009xts.3 // --- // ucsc_genes // 11 // ---</t>
  </si>
  <si>
    <t>11722032_a_at</t>
  </si>
  <si>
    <t>chr16:67977376-68002597 (-) // 97.24 // q22.1</t>
  </si>
  <si>
    <t>SLC12A4</t>
  </si>
  <si>
    <t>chr16q22.1</t>
  </si>
  <si>
    <t>ENSG00000124067 /// OTTHUMG00000137535</t>
  </si>
  <si>
    <t>6560</t>
  </si>
  <si>
    <t>604119</t>
  </si>
  <si>
    <t>NM_001145961 /// NM_001145962 /// NM_001145963 /// NM_001145964 /// NM_005072</t>
  </si>
  <si>
    <t>AF047338 // Homo sapiens erythroid K:Cl cotransporter (KCC1) mRNA, complete cds. // gb // 11 // --- /// AF054505 // Homo sapiens erythroid K:Cl cotransporter splicing isoform 1 (KCC1) mRNA, complete cds. // gb // 11 // --- /// AF054506 // Homo sapiens erythroid K:Cl cotransporter splicing isoform 2 (KCC1) mRNA, complete cds. // gb // 11 // --- /// AK097808 // Homo sapiens cDNA FLJ40489 fis, clone TESTI2044194, highly similar to Solute carrier family 12 member 4. // gb // 11 // --- /// AK293906 // Homo sapiens cDNA FLJ60065 complete cds, highly similar to Solute carrier family 12 member 4. // gb // 10 // --- /// AK293956 // Homo sapiens cDNA FLJ56476 complete cds, highly similar to Solute carrier family 12 member 4. // gb // 11 // --- /// AK299042 // Homo sapiens cDNA FLJ55911 complete cds, highly similar to Solute carrier family 12 member 4. // gb // 11 // --- /// AK302790 // Homo sapiens cDNA FLJ53419 complete cds, highly similar to Solute carrier family 12 member 4. // gb // 11 // --- /// AK316415 // Homo sapiens cDNA, FLJ79314 complete cds, highly similar to Solute carrier family 12 member 4. // gb // 11 // --- /// BC021193 // Homo sapiens solute carrier family 12 (potassium/chloride transporters), member 4, mRNA (cDNA clone MGC:1455 IMAGE:3349710), complete cds. // gb // 11 // --- /// BC035480 // Homo sapiens solute carrier family 12 (potassium/chloride transporters), member 4, mRNA (cDNA clone IMAGE:4943447). // gb // 11 // --- /// ENST00000316341 // cdna:known chromosome:GRCh37:16:67978231:68002597:-1 gene:ENSG00000124067 gene_biotype:protein_coding transcript_biotype:protein_coding // ensembl // 11 // --- /// ENST00000338335 // cdna:known chromosome:GRCh37:16:67978230:68002525:-1 gene:ENSG00000124067 gene_biotype:protein_coding transcript_biotype:protein_coding // ensembl // 11 // --- /// ENST00000422611 // cdna:known chromosome:GRCh37:16:67977377:68002597:-1 gene:ENSG00000124067 gene_biotype:protein_coding transcript_biotype:protein_coding // ensembl // 11 // --- /// ENST00000537830 // cdna:known chromosome:GRCh37:16:67978496:67997968:-1 gene:ENSG00000124067 gene_biotype:protein_coding transcript_biotype:protein_coding // ensembl // 11 // --- /// ENST00000541864 // cdna:known chromosome:GRCh37:16:67978385:68000781:-1 gene:ENSG00000124067 gene_biotype:protein_coding transcript_biotype:protein_coding // ensembl // 11 // --- /// ENST00000570802 // cdna:known chromosome:GRCh37:16:67978388:68002456:-1 gene:ENSG00000124067 gene_biotype:protein_coding transcript_biotype:retained_intron // ensembl // 11 // --- /// ENST00000572037 // cdna:known chromosome:GRCh37:16:67978317:68002487:-1 gene:ENSG00000124067 gene_biotype:protein_coding transcript_biotype:protein_coding // ensembl // 11 // --- /// ENST00000573023 // cdna:known chromosome:GRCh37:16:67981004:68002557:-1 gene:ENSG00000124067 gene_biotype:protein_coding transcript_biotype:retained_intron // ensembl // 11 // --- /// ENST00000576616 // cdna:novel chromosome:GRCh37:16:67978388:68002456:-1 gene:ENSG00000124067 gene_biotype:protein_coding transcript_biotype:protein_coding // ensembl // 11 // --- /// GENSCAN00000017684 // cdna:genscan chromosome:GRCh37:16:67973807:68002456:-1 transcript_biotype:protein_coding // ensembl // 10 // --- /// NM_001145961 // Homo sapiens solute carrier family 12 (potassium/chloride transporters), member 4 (SLC12A4), transcript variant 2, mRNA. // refseq // 11 // --- /// NM_001145962 // Homo sapiens solute carrier family 12 (potassium/chloride transporters), member 4 (SLC12A4), transcript variant 3, mRNA. // refseq // 11 // --- /// NM_001145963 // Homo sapiens solute carrier family 12 (potassium/chloride transporters), member 4 (SLC12A4), transcript variant 4, mRNA. // refseq // 11 // --- /// NM_001145964 // Homo sapiens solute carrier family 12 (potassium/chloride transporters), member 4 (SLC12A4), transcript variant 5, mRNA. // refseq // 11 // --- /// NM_005072 // Homo sapiens solute carrier family 12 (potassium/chloride transporters), member 4 (SLC12A4), transcript variant 1, mRNA. // refseq // 11 // --- /// OTTHUMT00000268864 // cdna:all chromosome:VEGA52:16:67978231:68002597:-1 Gene:OTTHUMG00000137535 // vega // 11 // --- /// OTTHUMT00000437609 // cdna:all chromosome:VEGA52:16:67978232:67997955:-1 Gene:OTTHUMG00000137535 // vega // 11 // --- /// OTTHUMT00000437610 // cdna:all chromosome:VEGA52:16:67978317:68002487:-1 Gene:OTTHUMG00000137535 // vega // 11 // --- /// OTTHUMT00000437611 // cdna:all chromosome:VEGA52:16:67978385:68000781:-1 Gene:OTTHUMG00000137535 // vega // 11 // --- /// OTTHUMT00000437612 // cdna:all chromosome:VEGA52:16:67978496:67997968:-1 Gene:OTTHUMG00000137535 // vega // 11 // --- /// OTTHUMT00000437613 // cdna:all chromosome:VEGA52:16:67981004:68002557:-1 Gene:OTTHUMG00000137535 // vega // 11 // --- /// OTTHUMT00000437626 // cdna:all chromosome:VEGA52:16:67978388:68002456:-1 Gene:OTTHUMG00000137535 // vega // 11 // --- /// OTTHUMT00000437627 // cdna:all chromosome:VEGA52:16:67978388:68002456:-1 Gene:OTTHUMG00000137535 // vega // 11 // --- /// U55054 // Human K-Cl cotransporter (hKCC1) mRNA, complete cds. // gb // 11 // --- /// uc002euz.2 // --- // ucsc_genes // 11 // --- /// uc002eva.2 // --- // ucsc_genes // 11 // --- /// uc002evb.2 // --- // ucsc_genes // 11 // --- /// uc010ceu.2 // --- // ucsc_genes // 11 // --- /// uc010vkh.1 // --- // ucsc_genes // 11 // --- /// uc010vki.1 // --- // ucsc_genes // 11 // --- /// uc010vkj.1 // --- // ucsc_genes // 11 // ---</t>
  </si>
  <si>
    <t>uc010cev.1 // ucsc_genes // 1 // Cross Hyb Matching Probes /// ENST00000573702 // ensembl // 1 // Cross Hyb Matching Probes /// ENST00000572766 // ensembl // 4 // Cross Hyb Matching Probes /// ENST00000574665 // ensembl // 7 // Cross Hyb Matching Probes /// ENST00000572476 // ensembl // 3 // Cross Hyb Matching Probes /// ENST00000576513 // ensembl // 4 // Cross Hyb Matching Probes /// OTTHUMT00000437629 // vega // 4 // Cross Hyb Matching Probes /// OTTHUMT00000437630 // vega // 3 // Cross Hyb Matching Probes /// OTTHUMT00000437631 // vega // 7 // Cross Hyb Matching Probes /// OTTHUMT00000437632 // vega // 4 // Cross Hyb Matching Probes /// OTTHUMT00000437633 // vega // 1 // Cross Hyb Matching Probes</t>
  </si>
  <si>
    <t>11724206_a_at</t>
  </si>
  <si>
    <t>chr7:1855427-2272878 (-) // 93.49 // p22.3</t>
  </si>
  <si>
    <t>MAD1L1</t>
  </si>
  <si>
    <t>chr7p22</t>
  </si>
  <si>
    <t>ENSG00000002822 /// OTTHUMG00000151493</t>
  </si>
  <si>
    <t>8379</t>
  </si>
  <si>
    <t>176807 /// 602686</t>
  </si>
  <si>
    <t>NM_001013836 /// NM_001013837 /// NM_003550</t>
  </si>
  <si>
    <t>Cell_cycle_KEGG // GenMAPP</t>
  </si>
  <si>
    <t>AF083811 // Homo sapiens mitotic checkpoint protein isoform MAD1a (MAD1) mRNA, complete cds. // gb // 11 // --- /// AF123318 // Homo sapiens mitotic checkpoint protein (MAD1) mRNA, complete cds. // gb // 11 // --- /// AK090959 // Homo sapiens cDNA FLJ33640 fis, clone BRAMY2023482, highly similar to Mitotic spindle assembly checkpoint protein MAD1. // gb // 11 // --- /// AK310481 // Homo sapiens cDNA, FLJ17523. // gb // 11 // --- /// AK310831 // Homo sapiens cDNA, FLJ17873. // gb // 11 // --- /// BC009964 // Homo sapiens MAD1 mitotic arrest deficient-like 1 (yeast), mRNA (cDNA clone MGC:15273 IMAGE:4299982), complete cds. // gb // 11 // --- /// BC018870 // Homo sapiens MAD1 mitotic arrest deficient-like 1 (yeast), mRNA (cDNA clone IMAGE:3605329). // gb // 11 // --- /// ENST00000265854 // cdna:known chromosome:GRCh37:7:1855447:2272580:-1 gene:ENSG00000002822 gene_biotype:protein_coding transcript_biotype:protein_coding // ensembl // 11 // --- /// ENST00000399654 // cdna:known chromosome:GRCh37:7:1855430:2272609:-1 gene:ENSG00000002822 gene_biotype:protein_coding transcript_biotype:protein_coding // ensembl // 11 // --- /// ENST00000402746 // cdna:novel chromosome:GRCh37:7:1855430:2272580:-1 gene:ENSG00000002822 gene_biotype:protein_coding transcript_biotype:protein_coding // ensembl // 11 // --- /// ENST00000406869 // cdna:known chromosome:GRCh37:7:1855430:2272878:-1 gene:ENSG00000002822 gene_biotype:protein_coding transcript_biotype:protein_coding // ensembl // 11 // --- /// ENST00000437877 // cdna:putative chromosome:GRCh37:7:1937836:1980185:-1 gene:ENSG00000002822 gene_biotype:protein_coding transcript_biotype:protein_coding // ensembl // 11 // --- /// ENST00000450235 // cdna:putative chromosome:GRCh37:7:1855718:2020426:-1 gene:ENSG00000002822 gene_biotype:protein_coding transcript_biotype:protein_coding // ensembl // 11 // --- /// GENSCAN00000014045 // cdna:genscan chromosome:GRCh37:7:1926088:1946679:-1 transcript_biotype:protein_coding // ensembl // 11 // --- /// NM_001013836 // Homo sapiens MAD1 mitotic arrest deficient-like 1 (yeast) (MAD1L1), transcript variant 2, mRNA. // refseq // 11 // --- /// NM_001013837 // Homo sapiens MAD1 mitotic arrest deficient-like 1 (yeast) (MAD1L1), transcript variant 3, mRNA. // refseq // 11 // --- /// NM_003550 // Homo sapiens MAD1 mitotic arrest deficient-like 1 (yeast) (MAD1L1), transcript variant 1, mRNA. // refseq // 11 // --- /// OTTHUMT00000322869 // cdna:all chromosome:VEGA52:7:1855430:2272609:-1 Gene:OTTHUMG00000151493 // vega // 11 // --- /// OTTHUMT00000322870 // cdna:all chromosome:VEGA52:7:1855430:2272580:-1 Gene:OTTHUMG00000151493 // vega // 11 // --- /// OTTHUMT00000322871 // cdna:all chromosome:VEGA52:7:1855430:2272878:-1 Gene:OTTHUMG00000151493 // vega // 11 // --- /// OTTHUMT00000322885 // cdna:all chromosome:VEGA52:7:1855718:2020426:-1 Gene:OTTHUMG00000151493 // vega // 11 // --- /// OTTHUMT00000322886 // cdna:all chromosome:VEGA52:7:1937836:1980185:-1 Gene:OTTHUMG00000151493 // vega // 11 // --- /// U33822 // Human tax1-binding protein TXBP181 mRNA, complete cds. // gb // 11 // --- /// uc003sld.1 // --- // ucsc_genes // 11 // --- /// uc003sle.1 // --- // ucsc_genes // 11 // --- /// uc003slf.1 // --- // ucsc_genes // 11 // --- /// uc003slg.1 // --- // ucsc_genes // 11 // --- /// uc003slh.1 // --- // ucsc_genes // 11 // --- /// uc003sli.1 // --- // ucsc_genes // 11 // --- /// uc010ksh.1 // --- // ucsc_genes // 11 // --- /// uc010ksi.1 // --- // ucsc_genes // 11 // --- /// uc010ksj.3 // --- // ucsc_genes // 11 // ---</t>
  </si>
  <si>
    <t>11736219_a_at</t>
  </si>
  <si>
    <t>chr22:20008630-20053447 (+) // 76.31 // q11.21</t>
  </si>
  <si>
    <t>TANGO2</t>
  </si>
  <si>
    <t>chr22q11.21</t>
  </si>
  <si>
    <t>ENSG00000183597 /// OTTHUMG00000150510</t>
  </si>
  <si>
    <t>128989</t>
  </si>
  <si>
    <t>NM_152906</t>
  </si>
  <si>
    <t>AK057461 // Homo sapiens cDNA FLJ32899 fis, clone TESTI2005408, highly similar to SER/THR-RICH PROTEIN T10 IN DGCR REGION. // gb // 11 // --- /// AK289862 // Homo sapiens cDNA FLJ76702 complete cds. // gb // 11 // --- /// AK295210 // Homo sapiens cDNA FLJ50519 complete cds, highly similar to Ser/Thr-rich protein T10 in DGCR region. // gb // 11 // --- /// AK297922 // Homo sapiens cDNA FLJ50590 complete cds, highly similar to Ser/Thr-rich protein T10 in DGCR region. // gb // 11 // --- /// AK301366 // Homo sapiens cDNA FLJ51964 complete cds, highly similar to Ser/Thr-rich protein T10 in DGCR region. // gb // 11 // --- /// AK316020 // Homo sapiens cDNA, FLJ78919 complete cds, highly similar to Ser/Thr-rich protein T10 in DGCR region. // gb // 11 // --- /// AK316056 // Homo sapiens cDNA, FLJ78955 complete cds, highly similar to Ser/Thr-rich protein T10 in DGCR region. // gb // 11 // --- /// BC041339 // Homo sapiens chromosome 22 open reading frame 25, mRNA (cDNA clone MGC:41927 IMAGE:5284126), complete cds. // gb // 9 // --- /// CR456355 // Homo sapiens Em:AC006547.3 full length open reading frame (ORF) cDNA clone (cDNA clone C22ORF:pGEM.Em:AC006547.3.V2). // gb // 11 // --- /// CR627452 // Homo sapiens mRNA; cDNA DKFZp686O2142 (from clone DKFZp686O2142). // gb // 11 // --- /// ENST00000327374 // cdna:known chromosome:GRCh37:22:20008631:20053449:1 gene:ENSG00000183597 gene_biotype:protein_coding transcript_biotype:protein_coding // ensembl // 11 // --- /// ENST00000401833 // cdna:putative chromosome:GRCh37:22:20008662:20052887:1 gene:ENSG00000183597 gene_biotype:protein_coding transcript_biotype:protein_coding // ensembl // 11 // --- /// ENST00000434168 // cdna:known chromosome:GRCh37:22:20008678:20050934:1 gene:ENSG00000183597 gene_biotype:protein_coding transcript_biotype:protein_coding // ensembl // 11 // --- /// ENST00000434570 // cdna:known chromosome:GRCh37:22:20024282:20052216:1 gene:ENSG00000183597 gene_biotype:protein_coding transcript_biotype:protein_coding // ensembl // 11 // --- /// ENST00000447208 // cdna:known chromosome:GRCh37:22:20004554:20052530:1 gene:ENSG00000183597 gene_biotype:protein_coding transcript_biotype:protein_coding // ensembl // 11 // --- /// ENST00000450019 // cdna:known chromosome:GRCh37:22:20008630:20052787:1 gene:ENSG00000183597 gene_biotype:protein_coding transcript_biotype:nonsense_mediated_decay // ensembl // 11 // --- /// ENST00000450664 // cdna:known chromosome:GRCh37:22:20008625:20049099:1 gene:ENSG00000183597 gene_biotype:protein_coding transcript_biotype:protein_coding // ensembl // 11 // --- /// ENST00000456048 // cdna:known chromosome:GRCh37:22:20024547:20053447:1 gene:ENSG00000183597 gene_biotype:protein_coding transcript_biotype:protein_coding // ensembl // 11 // --- /// ENST00000479679 // cdna:known chromosome:GRCh37:22:20008645:20041065:1 gene:ENSG00000183597 gene_biotype:protein_coding transcript_biotype:processed_transcript // ensembl // 9 // --- /// ENST00000484373 // cdna:known chromosome:GRCh37:22:20024283:20043764:1 gene:ENSG00000183597 gene_biotype:protein_coding transcript_biotype:retained_intron // ensembl // 11 // --- /// ENST00000485715 // cdna:known chromosome:GRCh37:22:20024283:20050906:1 gene:ENSG00000183597 gene_biotype:protein_coding transcript_biotype:processed_transcript // ensembl // 11 // --- /// ENST00000490583 // cdna:known chromosome:GRCh37:22:20040958:20052482:1 gene:ENSG00000183597 gene_biotype:protein_coding transcript_biotype:processed_transcript // ensembl // 11 // --- /// GENSCAN00000034280 // cdna:genscan chromosome:GRCh37:22:20019029:20052185:1 transcript_biotype:protein_coding // ensembl // 11 // --- /// NM_152906 // Homo sapiens transport and golgi organization 2 homolog (Drosophila) (TANGO2), mRNA. // refseq // 11 // --- /// OTTHUMT00000318688 // cdna:all chromosome:VEGA52:22:20008630:20052787:1 Gene:OTTHUMG00000150510 // vega // 11 // --- /// OTTHUMT00000318689 // cdna:all chromosome:VEGA52:22:20008631:20053449:1 Gene:OTTHUMG00000150510 // vega // 11 // --- /// OTTHUMT00000318691 // cdna:all chromosome:VEGA52:22:20008662:20052887:1 Gene:OTTHUMG00000150510 // vega // 11 // --- /// OTTHUMT00000318726 // cdna:all chromosome:VEGA52:22:20008645:20041065:1 Gene:OTTHUMG00000150510 // vega // 9 // --- /// OTTHUMT00000318729 // cdna:all chromosome:VEGA52:22:20008625:20049099:1 Gene:OTTHUMG00000150510 // vega // 11 // --- /// OTTHUMT00000318732 // cdna:all chromosome:VEGA52:22:20008678:20050934:1 Gene:OTTHUMG00000150510 // vega // 11 // --- /// OTTHUMT00000318736 // cdna:all chromosome:VEGA52:22:20040958:20052482:1 Gene:OTTHUMG00000150510 // vega // 11 // --- /// OTTHUMT00000319786 // cdna:all chromosome:VEGA52:22:20024283:20050906:1 Gene:OTTHUMG00000150510 // vega // 11 // --- /// OTTHUMT00000319787 // cdna:all chromosome:VEGA52:22:20024283:20043764:1 Gene:OTTHUMG00000150510 // vega // 11 // --- /// OTTHUMT00000319788 // cdna:all chromosome:VEGA52:22:20024283:20055086:1 Gene:OTTHUMG00000150510 // vega // 11 // --- /// uc002zrc.1 // --- // ucsc_genes // 11 // --- /// uc002zre.2 // --- // ucsc_genes // 11 // --- /// uc002zrg.2 // --- // ucsc_genes // 11 // --- /// uc010grw.2 // --- // ucsc_genes // 11 // --- /// uc011ahg.1 // --- // ucsc_genes // 11 // --- /// uc011ahh.1 // --- // ucsc_genes // 11 // ---</t>
  </si>
  <si>
    <t>11737802_a_at</t>
  </si>
  <si>
    <t>chr7:1855431-2272609 (-) // 90.13 // p22.3</t>
  </si>
  <si>
    <t>11744763_x_at</t>
  </si>
  <si>
    <t>chr7:97481437-97501788 (-) // 94.75 // q21.3</t>
  </si>
  <si>
    <t>AK302189 // Homo sapiens cDNA FLJ51768 complete cds, highly similar to Asparagine synthetase (glutamine-hydrolyzing) (EC 6.3.5.4). // gb // 9 // --- /// AK302242 // Homo sapiens cDNA FLJ51387 complete cds, highly similar to Asparagine synthetase (glutamine-hydrolyzing) (EC 6.3.5.4). // gb // 9 // --- /// AK316224 // Homo sapiens cDNA, FLJ79123 complete cds, highly similar to Asparagine synthetase (glutamine-hydrolyzing) (EC 6.3.5.4). // gb // 10 // --- /// BC008723 // Homo sapiens asparagine synthetase, mRNA (cDNA clone MGC:8639 IMAGE:2961551), complete cds. // gb // 10 // --- /// BC014621 // Homo sapiens asparagine synthetase, mRNA (cDNA clone MGC:4148 IMAGE:3010719), complete cds. // gb // 10 // --- /// BC030024 // Homo sapiens asparagine synthetase, mRNA (cDNA clone IMAGE:5266877), **** WARNING: chimeric clone ****. // gb // 10 // --- /// ENST00000175506 // cdna:known chromosome:GRCh37:7:97481430:97501854:-1 gene:ENSG00000070669 gene_biotype:protein_coding transcript_biotype:protein_coding // ensembl // 10 // --- /// ENST00000394308 // cdna:known chromosome:GRCh37:7:97481443:97501783:-1 gene:ENSG00000070669 gene_biotype:protein_coding transcript_biotype:protein_coding // ensembl // 10 // --- /// ENST00000394309 // cdna:known chromosome:GRCh37:7:97481440:97501443:-1 gene:ENSG00000070669 gene_biotype:protein_coding transcript_biotype:protein_coding // ensembl // 10 // --- /// ENST00000422745 // cdna:novel chromosome:GRCh37:7:97481458:97501779:-1 gene:ENSG00000070669 gene_biotype:protein_coding transcript_biotype:protein_coding // ensembl // 10 // --- /// ENST00000437628 // cdna:novel chromosome:GRCh37:7:97481443:97501425:-1 gene:ENSG00000070669 gene_biotype:protein_coding transcript_biotype:protein_coding // ensembl // 10 // --- /// ENST00000444334 // cdna:novel chromosome:GRCh37:7:97481516:97501748:-1 gene:ENSG00000070669 gene_biotype:protein_coding transcript_biotype:protein_coding // ensembl // 9 // --- /// ENST00000454046 // cdna:known chromosome:GRCh37:7:97481443:97499125:-1 gene:ENSG00000070669 gene_biotype:protein_coding transcript_biotype:nonsense_mediated_decay // ensembl // 10 // --- /// ENST00000455086 // cdna:novel chromosome:GRCh37:7:97481464:97501706:-1 gene:ENSG00000070669 gene_biotype:protein_coding transcript_biotype:protein_coding // ensembl // 9 // --- /// NM_001178075 // Homo sapiens asparagine synthetase (glutamine-hydrolyzing) (ASNS), transcript variant 4, mRNA. // refseq // 10 // --- /// NM_001178076 // Homo sapiens asparagine synthetase (glutamine-hydrolyzing) (ASNS), transcript variant 5, mRNA. // refseq // 10 // --- /// NM_001178077 // Homo sapiens asparagine synthetase (glutamine-hydrolyzing) (ASNS), transcript variant 6, mRNA. // refseq // 10 // --- /// NM_001673 // Homo sapiens asparagine synthetase (glutamine-hydrolyzing) (ASNS), transcript variant 2, mRNA. // refseq // 10 // --- /// NM_133436 // Homo sapiens asparagine synthetase (glutamine-hydrolyzing) (ASNS), transcript variant 1, mRNA. // refseq // 10 // --- /// NM_183356 // Homo sapiens asparagine synthetase (glutamine-hydrolyzing) (ASNS), transcript variant 3, mRNA. // refseq // 10 // --- /// OTTHUMT00000059213 // cdna:all chromosome:VEGA52:7:97481443:97501783:-1 Gene:OTTHUMG00000022892 // vega // 10 // --- /// OTTHUMT00000333642 // cdna:all chromosome:VEGA52:7:97481458:97501779:-1 Gene:OTTHUMG00000022892 // vega // 10 // --- /// OTTHUMT00000333643 // cdna:all chromosome:VEGA52:7:97481516:97501748:-1 Gene:OTTHUMG00000022892 // vega // 9 // --- /// OTTHUMT00000333644 // cdna:all chromosome:VEGA52:7:97481464:97501706:-1 Gene:OTTHUMG00000022892 // vega // 9 // --- /// OTTHUMT00000333645 // cdna:all chromosome:VEGA52:7:97481440:97501443:-1 Gene:OTTHUMG00000022892 // vega // 10 // --- /// OTTHUMT00000333646 // cdna:all chromosome:VEGA52:7:97481443:97501425:-1 Gene:OTTHUMG00000022892 // vega // 10 // --- /// OTTHUMT00000333647 // cdna:all chromosome:VEGA52:7:97481443:97499125:-1 Gene:OTTHUMG00000022892 // vega // 10 // --- /// uc003uot.4 // --- // ucsc_genes // 10 // --- /// uc003uou.4 // --- // ucsc_genes // 10 // --- /// uc003uov.4 // --- // ucsc_genes // 10 // --- /// uc003uox.4 // --- // ucsc_genes // 10 // --- /// uc011kin.2 // --- // ucsc_genes // 10 // --- /// uc011kio.2 // --- // ucsc_genes // 10 // ---</t>
  </si>
  <si>
    <t>TCONS_l2_00027739-XLOC_l2_014191 // broad-tucp // 1 // Cross Hyb Matching Probes /// TCONS_l2_00028186-XLOC_l2_014504 // broad-tucp // 2 // Cross Hyb Matching Probes /// TCONS_l2_00028185-XLOC_l2_014504 // broad-tucp // 1 // Cross Hyb Matching Probes /// TCONS_l2_00028184-XLOC_l2_014504 // broad-tucp // 1 // Cross Hyb Matching Probes /// BT007113 // gb // 7 // Cross Hyb Matching Probes /// M27396 // gb // 8 // Cross Hyb Matching Probes /// GENSCAN00000026347 // ensembl // 1 // Cross Hyb Matching Probes /// GENSCAN00000042456 // ensembl // 4 // Cross Hyb Matching Probes /// ENST00000487714 // ensembl // 7 // Cross Hyb Matching Probes /// ENST00000518311 // ensembl // 2 // Cross Hyb Matching Probes /// ENST00000511103 // ensembl // 1 // Cross Hyb Matching Probes /// OTTHUMT00000334310 // vega // 7 // Cross Hyb Matching Probes /// OTTHUMT00000359987 // vega // 2 // Cross Hyb Matching Probes /// OTTHUMT00000360899 // vega // 1 // Cross Hyb Matching Probes</t>
  </si>
  <si>
    <t>11748342_x_at</t>
  </si>
  <si>
    <t>chr11:6638220-6640660 (-) // 100.0 // p15.4</t>
  </si>
  <si>
    <t>TPP1</t>
  </si>
  <si>
    <t>chr11p15</t>
  </si>
  <si>
    <t>ENSG00000166340 /// OTTHUMG00000133404</t>
  </si>
  <si>
    <t>1200</t>
  </si>
  <si>
    <t>EC:3.4.14.9</t>
  </si>
  <si>
    <t>204500 /// 607998</t>
  </si>
  <si>
    <t>NM_000391</t>
  </si>
  <si>
    <t>AK293741 // Homo sapiens cDNA FLJ60442 complete cds, highly similar to Tripeptidyl-peptidase 1 precursor (EC 3.4.14.9). // gb // 11 // --- /// ENST00000428886 // cdna:known chromosome:GRCh37:11:6638221:6640653:-1 gene:ENSG00000166340 gene_biotype:protein_coding transcript_biotype:retained_intron // ensembl // 11 // --- /// GENSCAN00000023878 // cdna:genscan chromosome:GRCh37:11:6635649:6640631:-1 transcript_biotype:protein_coding // ensembl // 9 // --- /// OTTHUMT00000384537 // cdna:all chromosome:VEGA52:11:6638221:6640653:-1 Gene:OTTHUMG00000133404 // vega // 11 // --- /// uc010rar.1 // --- // ucsc_genes // 11 // ---</t>
  </si>
  <si>
    <t>uc001mek.1 // ucsc_genes // 8 // Cross Hyb Matching Probes /// uc001mel.1 // ucsc_genes // 8 // Cross Hyb Matching Probes /// AF017456 // gb // 8 // Cross Hyb Matching Probes /// AK293518 // gb // 6 // Cross Hyb Matching Probes /// AK295801 // gb // 8 // Cross Hyb Matching Probes /// AK300998 // gb // 6 // Cross Hyb Matching Probes /// AK303323 // gb // 4 // Cross Hyb Matching Probes /// AY268890 // gb // 8 // Cross Hyb Matching Probes /// AY358502 // gb // 8 // Cross Hyb Matching Probes /// BC014863 // gb // 8 // Cross Hyb Matching Probes /// NM_000391 // refseq // 8 // Cross Hyb Matching Probes /// ENST00000299427 // ensembl // 8 // Cross Hyb Matching Probes /// ENST00000533371 // ensembl // 8 // Cross Hyb Matching Probes /// ENST00000436873 // ensembl // 5 // Cross Hyb Matching Probes /// ENST00000528807 // ensembl // 4 // Cross Hyb Matching Probes /// ENST00000524788 // ensembl // 5 // Cross Hyb Matching Probes /// ENST00000528571 // ensembl // 8 // Cross Hyb Matching Probes /// ENST00000534644 // ensembl // 7 // Cross Hyb Matching Probes /// ENST00000530040 // ensembl // 5 // Cross Hyb Matching Probes /// OTTHUMT00000257261 // vega // 8 // Cross Hyb Matching Probes /// OTTHUMT00000384527 // vega // 8 // Cross Hyb Matching Probes /// OTTHUMT00000384528 // vega // 5 // Cross Hyb Matching Probes /// OTTHUMT00000384529 // vega // 4 // Cross Hyb Matching Probes /// OTTHUMT00000398073 // vega // 5 // Cross Hyb Matching Probes /// OTTHUMT00000384534 // vega // 4 // Cross Hyb Matching Probes /// OTTHUMT00000384535 // vega // 5 // Cross Hyb Matching Probes /// OTTHUMT00000384536 // vega // 8 // Cross Hyb Matching Probes /// OTTHUMT00000384538 // vega // 7 // Cross Hyb Matching Probes /// OTTHUMT00000384539 // vega // 5 // Cross Hyb Matching Probes</t>
  </si>
  <si>
    <t>11748793_a_at</t>
  </si>
  <si>
    <t>chr7:97481515-97501764 (-) // 99.51 // q21.3</t>
  </si>
  <si>
    <t>AK302189 // Homo sapiens cDNA FLJ51768 complete cds, highly similar to Asparagine synthetase (glutamine-hydrolyzing) (EC 6.3.5.4). // gb // 11 // --- /// AK302242 // Homo sapiens cDNA FLJ51387 complete cds, highly similar to Asparagine synthetase (glutamine-hydrolyzing) (EC 6.3.5.4). // gb // 11 // --- /// AK316224 // Homo sapiens cDNA, FLJ79123 complete cds, highly similar to Asparagine synthetase (glutamine-hydrolyzing) (EC 6.3.5.4). // gb // 11 // --- /// BC008723 // Homo sapiens asparagine synthetase, mRNA (cDNA clone MGC:8639 IMAGE:2961551), complete cds. // gb // 11 // --- /// BC014621 // Homo sapiens asparagine synthetase, mRNA (cDNA clone MGC:4148 IMAGE:3010719), complete cds. // gb // 11 // --- /// BC030024 // Homo sapiens asparagine synthetase, mRNA (cDNA clone IMAGE:5266877), **** WARNING: chimeric clone ****. // gb // 11 // --- /// BT007113 // Homo sapiens asparagine synthetase mRNA, complete cds. // gb // 11 // --- /// ENST00000175506 // cdna:known chromosome:GRCh37:7:97481430:97501854:-1 gene:ENSG00000070669 gene_biotype:protein_coding transcript_biotype:protein_coding // ensembl // 11 // --- /// ENST00000394308 // cdna:known chromosome:GRCh37:7:97481443:97501783:-1 gene:ENSG00000070669 gene_biotype:protein_coding transcript_biotype:protein_coding // ensembl // 11 // --- /// ENST00000394309 // cdna:known chromosome:GRCh37:7:97481440:97501443:-1 gene:ENSG00000070669 gene_biotype:protein_coding transcript_biotype:protein_coding // ensembl // 11 // --- /// ENST00000422745 // cdna:novel chromosome:GRCh37:7:97481458:97501779:-1 gene:ENSG00000070669 gene_biotype:protein_coding transcript_biotype:protein_coding // ensembl // 11 // --- /// ENST00000437628 // cdna:novel chromosome:GRCh37:7:97481443:97501425:-1 gene:ENSG00000070669 gene_biotype:protein_coding transcript_biotype:protein_coding // ensembl // 11 // --- /// ENST00000444334 // cdna:novel chromosome:GRCh37:7:97481516:97501748:-1 gene:ENSG00000070669 gene_biotype:protein_coding transcript_biotype:protein_coding // ensembl // 11 // --- /// ENST00000454046 // cdna:known chromosome:GRCh37:7:97481443:97499125:-1 gene:ENSG00000070669 gene_biotype:protein_coding transcript_biotype:nonsense_mediated_decay // ensembl // 11 // --- /// ENST00000455086 // cdna:novel chromosome:GRCh37:7:97481464:97501706:-1 gene:ENSG00000070669 gene_biotype:protein_coding transcript_biotype:protein_coding // ensembl // 11 // --- /// ENST00000487714 // cdna:known chromosome:GRCh37:7:97481626:97484187:-1 gene:ENSG00000070669 gene_biotype:protein_coding transcript_biotype:retained_intron // ensembl // 11 // --- /// M27396 // Human asparagine synthetase mRNA, complete cds. // gb // 11 // --- /// NM_001178075 // Homo sapiens asparagine synthetase (glutamine-hydrolyzing) (ASNS), transcript variant 4, mRNA. // refseq // 11 // --- /// NM_001178076 // Homo sapiens asparagine synthetase (glutamine-hydrolyzing) (ASNS), transcript variant 5, mRNA. // refseq // 11 // --- /// NM_001178077 // Homo sapiens asparagine synthetase (glutamine-hydrolyzing) (ASNS), transcript variant 6, mRNA. // refseq // 11 // --- /// NM_001673 // Homo sapiens asparagine synthetase (glutamine-hydrolyzing) (ASNS), transcript variant 2, mRNA. // refseq // 11 // --- /// NM_133436 // Homo sapiens asparagine synthetase (glutamine-hydrolyzing) (ASNS), transcript variant 1, mRNA. // refseq // 11 // --- /// NM_183356 // Homo sapiens asparagine synthetase (glutamine-hydrolyzing) (ASNS), transcript variant 3, mRNA. // refseq // 11 // --- /// OTTHUMT00000059213 // cdna:all chromosome:VEGA52:7:97481443:97501783:-1 Gene:OTTHUMG00000022892 // vega // 11 // --- /// OTTHUMT00000333642 // cdna:all chromosome:VEGA52:7:97481458:97501779:-1 Gene:OTTHUMG00000022892 // vega // 11 // --- /// OTTHUMT00000333643 // cdna:all chromosome:VEGA52:7:97481516:97501748:-1 Gene:OTTHUMG00000022892 // vega // 11 // --- /// OTTHUMT00000333644 // cdna:all chromosome:VEGA52:7:97481464:97501706:-1 Gene:OTTHUMG00000022892 // vega // 11 // --- /// OTTHUMT00000333645 // cdna:all chromosome:VEGA52:7:97481440:97501443:-1 Gene:OTTHUMG00000022892 // vega // 11 // --- /// OTTHUMT00000333646 // cdna:all chromosome:VEGA52:7:97481443:97501425:-1 Gene:OTTHUMG00000022892 // vega // 11 // --- /// OTTHUMT00000333647 // cdna:all chromosome:VEGA52:7:97481443:97499125:-1 Gene:OTTHUMG00000022892 // vega // 11 // --- /// OTTHUMT00000334310 // cdna:all chromosome:VEGA52:7:97481626:97484187:-1 Gene:OTTHUMG00000022892 // vega // 11 // --- /// uc003uot.4 // --- // ucsc_genes // 11 // --- /// uc003uou.4 // --- // ucsc_genes // 11 // --- /// uc003uov.4 // --- // ucsc_genes // 11 // --- /// uc003uox.4 // --- // ucsc_genes // 11 // --- /// uc011kin.2 // --- // ucsc_genes // 11 // --- /// uc011kio.2 // --- // ucsc_genes // 11 // ---</t>
  </si>
  <si>
    <t>TCONS_l2_00028187-XLOC_l2_014505 // broad-tucp // 2 // Cross Hyb Matching Probes /// ENST00000518311 // ensembl // 2 // Cross Hyb Matching Probes /// OTTHUMT00000359987 // vega // 2 // Cross Hyb Matching Probes</t>
  </si>
  <si>
    <t>11748888_a_at</t>
  </si>
  <si>
    <t>chr16:53738093-54145999 (+) // 100.0 // q12.2</t>
  </si>
  <si>
    <t>FTO</t>
  </si>
  <si>
    <t>chr16q12.2</t>
  </si>
  <si>
    <t>ENSG00000140718 /// OTTHUMG00000158780</t>
  </si>
  <si>
    <t>79068</t>
  </si>
  <si>
    <t>601665 /// 610966 /// 612938</t>
  </si>
  <si>
    <t>NM_001080432</t>
  </si>
  <si>
    <t>AK295196 // Homo sapiens cDNA FLJ61116 complete cds. // gb // 11 // --- /// BC003583 // Homo sapiens fat mass and obesity associated, mRNA (cDNA clone IMAGE:3353414), complete cds. // gb // 11 // --- /// BC030798 // Homo sapiens fat mass and obesity associated, mRNA (cDNA clone IMAGE:3457322), complete cds. // gb // 11 // --- /// BC132892 // Homo sapiens fat mass and obesity associated, mRNA (cDNA clone IMAGE:40146914), complete cds. // gb // 11 // --- /// BC137091 // Homo sapiens fat mass and obesity associated, mRNA (cDNA clone IMAGE:9021088), complete cds. // gb // 11 // --- /// ENST00000268349 // cdna:putative chromosome:GRCh37:16:53967942:54148375:1 gene:ENSG00000140718 gene_biotype:protein_coding transcript_biotype:protein_coding // ensembl // 11 // --- /// ENST00000394647 // cdna:known chromosome:GRCh37:16:53738094:54145999:1 gene:ENSG00000140718 gene_biotype:protein_coding transcript_biotype:protein_coding // ensembl // 11 // --- /// ENST00000431610 // cdna:known chromosome:GRCh37:16:53920829:54146050:1 gene:ENSG00000140718 gene_biotype:protein_coding transcript_biotype:protein_coding // ensembl // 11 // --- /// ENST00000460382 // cdna:known chromosome:GRCh37:16:53920842:54146899:1 gene:ENSG00000140718 gene_biotype:protein_coding transcript_biotype:protein_coding // ensembl // 11 // --- /// ENST00000463855 // cdna:known chromosome:GRCh37:16:53945168:54148375:1 gene:ENSG00000140718 gene_biotype:protein_coding transcript_biotype:protein_coding // ensembl // 11 // --- /// ENST00000464071 // cdna:known chromosome:GRCh37:16:53738094:54145999:1 gene:ENSG00000140718 gene_biotype:protein_coding transcript_biotype:nonsense_mediated_decay // ensembl // 11 // --- /// ENST00000471389 // cdna:known chromosome:GRCh37:16:53737875:54155853:1 gene:ENSG00000140718 gene_biotype:protein_coding transcript_biotype:protein_coding // ensembl // 11 // --- /// ENST00000472835 // cdna:known chromosome:GRCh37:16:54097549:54146214:1 gene:ENSG00000140718 gene_biotype:protein_coding transcript_biotype:processed_transcript // ensembl // 10 // --- /// NM_001080432 // Homo sapiens fat mass and obesity associated (FTO), mRNA. // refseq // 11 // --- /// OTTHUMT00000352196 // cdna:all chromosome:VEGA52:16:53737875:54155853:1 Gene:OTTHUMG00000158780 // vega // 11 // --- /// OTTHUMT00000352197 // cdna:all chromosome:VEGA52:16:53920842:54146899:1 Gene:OTTHUMG00000158780 // vega // 11 // --- /// OTTHUMT00000352198 // cdna:all chromosome:VEGA52:16:53738094:54145999:1 Gene:OTTHUMG00000158780 // vega // 11 // --- /// OTTHUMT00000352200 // cdna:all chromosome:VEGA52:16:53945168:54148375:1 Gene:OTTHUMG00000158780 // vega // 11 // --- /// OTTHUMT00000352201 // cdna:all chromosome:VEGA52:16:53920829:54146050:1 Gene:OTTHUMG00000158780 // vega // 11 // --- /// OTTHUMT00000352202 // cdna:all chromosome:VEGA52:16:54097549:54146214:1 Gene:OTTHUMG00000158780 // vega // 10 // --- /// OTTHUMT00000352203 // cdna:all chromosome:VEGA52:16:53967942:54148375:1 Gene:OTTHUMG00000158780 // vega // 11 // --- /// uc002ehr.3 // --- // ucsc_genes // 11 // --- /// uc002ehs.3 // --- // ucsc_genes // 11 // --- /// uc010cbz.3 // --- // ucsc_genes // 11 // --- /// uc010vha.2 // --- // ucsc_genes // 11 // ---</t>
  </si>
  <si>
    <t>GENSCAN00000014243 // ensembl // 4 // Cross Hyb Matching Probes</t>
  </si>
  <si>
    <t>11751456_x_at</t>
  </si>
  <si>
    <t>chr2:86443503-86564749 (-) // 93.77 // p11.2</t>
  </si>
  <si>
    <t>REEP1</t>
  </si>
  <si>
    <t>chr2p11.2</t>
  </si>
  <si>
    <t>ENSG00000068615 /// OTTHUMG00000130205</t>
  </si>
  <si>
    <t>65055</t>
  </si>
  <si>
    <t>609139 /// 610250 /// 614751</t>
  </si>
  <si>
    <t>NM_001164730 /// NM_001164731 /// NM_001164732 /// NM_022912</t>
  </si>
  <si>
    <t>AK294300 // Homo sapiens cDNA FLJ53036 complete cds, moderately similar to Receptor expression-enhancing protein 1. // gb // 11 // --- /// BC064846 // Homo sapiens receptor accessory protein 1, mRNA (cDNA clone MGC:75462 IMAGE:30386342), complete cds. // gb // 11 // --- /// ENST00000165698 // cdna:known chromosome:GRCh37:2:86441116:86564777:-1 gene:ENSG00000068615 gene_biotype:protein_coding transcript_biotype:protein_coding // ensembl // 11 // --- /// ENST00000535845 // cdna:known chromosome:GRCh37:2:86441122:86564777:-1 gene:ENSG00000068615 gene_biotype:protein_coding transcript_biotype:protein_coding // ensembl // 11 // --- /// ENST00000538924 // cdna:known chromosome:GRCh37:2:86441122:86565206:-1 gene:ENSG00000068615 gene_biotype:protein_coding transcript_biotype:protein_coding // ensembl // 11 // --- /// ENST00000541910 // cdna:known chromosome:GRCh37:2:86441122:86564777:-1 gene:ENSG00000068615 gene_biotype:protein_coding transcript_biotype:protein_coding // ensembl // 11 // --- /// NM_001164730 // Homo sapiens receptor accessory protein 1 (REEP1), nuclear gene encoding mitochondrial protein, transcript variant 1, mRNA. // refseq // 11 // --- /// NM_001164731 // Homo sapiens receptor accessory protein 1 (REEP1), nuclear gene encoding mitochondrial protein, transcript variant 3, mRNA. // refseq // 11 // --- /// NM_001164732 // Homo sapiens receptor accessory protein 1 (REEP1), nuclear gene encoding mitochondrial protein, transcript variant 4, mRNA. // refseq // 11 // --- /// NM_022912 // Homo sapiens receptor accessory protein 1 (REEP1), nuclear gene encoding mitochondrial protein, transcript variant 2, mRNA. // refseq // 11 // --- /// OTTHUMT00000252523 // cdna:all chromosome:VEGA52:2:86441116:86564777:-1 Gene:OTTHUMG00000130205 // vega // 11 // --- /// uc002srh.4 // --- // ucsc_genes // 11 // --- /// uc010ytg.2 // --- // ucsc_genes // 11 // --- /// uc010yth.2 // --- // ucsc_genes // 11 // --- /// uc010yti.2 // --- // ucsc_genes // 11 // --- /// uc021vke.1 // --- // ucsc_genes // 11 // ---</t>
  </si>
  <si>
    <t>AK297201 // gb // 6 // Cross Hyb Matching Probes /// AK297287 // gb // 2 // Cross Hyb Matching Probes /// AK297359 // gb // 2 // Cross Hyb Matching Probes /// AK299334 // gb // 7 // Cross Hyb Matching Probes</t>
  </si>
  <si>
    <t>11753445_a_at</t>
  </si>
  <si>
    <t>chr22:35779095-35789589 (+) // 97.35 // q12.3</t>
  </si>
  <si>
    <t>HMOX1</t>
  </si>
  <si>
    <t>chr22q13.1</t>
  </si>
  <si>
    <t>ENSG00000100292 /// OTTHUMG00000150960</t>
  </si>
  <si>
    <t>3162</t>
  </si>
  <si>
    <t>EC:1.14.99.3</t>
  </si>
  <si>
    <t>141250 /// 606963 /// 614034</t>
  </si>
  <si>
    <t>NM_002133</t>
  </si>
  <si>
    <t>BC001491 // Homo sapiens heme oxygenase (decycling) 1, mRNA (cDNA clone MGC:1723 IMAGE:3504480), complete cds. // gb // 11 // --- /// BT019785 // Homo sapiens heme oxygenase (decycling) 1 mRNA, complete cds. // gb // 11 // --- /// CR456505 // Homo sapiens HMOX1 full length open reading frame (ORF) cDNA clone (cDNA clone C22ORF:pGEM.HMOX1.V2). // gb // 11 // --- /// CR541945 // Homo sapiens full open reading frame cDNA clone RZPDo834A1134D for gene HMOX1, heme oxygenase (decycling) 1; complete cds, incl. stopcodon. // gb // 11 // --- /// CR541968 // Homo sapiens full open reading frame cDNA clone RZPDo834H0934D for gene HMOX1, heme oxygenase (decycling) 1; complete cds, without stopcodon. // gb // 11 // --- /// ENST00000216117 // cdna:known chromosome:GRCh37:22:35776828:35790207:1 gene:ENSG00000100292 gene_biotype:protein_coding transcript_biotype:protein_coding // ensembl // 11 // --- /// NM_002133 // Homo sapiens heme oxygenase (decycling) 1 (HMOX1), mRNA. // refseq // 11 // --- /// OTTHUMT00000320657 // cdna:all chromosome:VEGA52:22:35776828:35790207:1 Gene:OTTHUMG00000150960 // vega // 11 // --- /// uc003ant.2 // --- // ucsc_genes // 11 // ---</t>
  </si>
  <si>
    <t>GENSCAN00000038034 // ensembl // 3 // Cross Hyb Matching Probes /// ENST00000494998 // ensembl // 3 // Cross Hyb Matching Probes /// OTTHUMT00000320660 // vega // 3 // Cross Hyb Matching Probes</t>
  </si>
  <si>
    <t>11754108_a_at</t>
  </si>
  <si>
    <t>chr11:66384100-66384737 (+) // 97.97 // q13.2</t>
  </si>
  <si>
    <t>LOC101059993 /// RBM14 /// RBM14-RBM4 /// RBM4</t>
  </si>
  <si>
    <t>chr11q /// chr11q13 /// chr11q13.2</t>
  </si>
  <si>
    <t>ENSG00000239306 /// ENSG00000248643 /// OTTHUMG00000140380 /// OTTHUMG00000160813</t>
  </si>
  <si>
    <t>5936 /// 10432 /// 100526737 /// 101059993</t>
  </si>
  <si>
    <t>602571 /// 612409</t>
  </si>
  <si>
    <t>NM_001198836 /// NM_001198837 /// NM_001198843 /// NM_001198844 /// NM_001198845 /// NM_001198846 /// NM_002896 /// NM_006328 /// NM_032886 /// XR_171116 /// XR_171901 /// XR_172426</t>
  </si>
  <si>
    <t>AF080561 // Homo sapiens SYT interacting protein SIP mRNA, complete cds. // gb // 10 // --- /// AF315632 // Homo sapiens coactivator activator mRNA, complete cds, alternatively spliced. // gb // 11 // --- /// AF315633 // Homo sapiens coactivator modulator mRNA, complete cds, alternatively spliced. // gb // 11 // --- /// AK292805 // Homo sapiens cDNA FLJ78260 complete cds, highly similar to Homo sapiens RNA binding motif protein 4, mRNA. // gb // 11 // --- /// BC000488 // Homo sapiens RNA binding motif protein 14, mRNA (cDNA clone MGC:8361 IMAGE:2819856), complete cds. // gb // 11 // --- /// DQ294957 // Homo sapiens coactivator regulator (RBM14) mRNA, complete cds, alternatively spliced. // gb // 11 // --- /// ENST00000310137 // cdna:known chromosome:GRCh37:11:66384053:66394818:1 gene:ENSG00000239306 gene_biotype:protein_coding transcript_biotype:protein_coding // ensembl // 11 // --- /// ENST00000393979 // cdna:novel chromosome:GRCh37:11:66384097:66394814:1 gene:ENSG00000239306 gene_biotype:protein_coding transcript_biotype:protein_coding // ensembl // 11 // --- /// ENST00000409372 // cdna:putative chromosome:GRCh37:11:66384101:66392064:1 gene:ENSG00000239306 gene_biotype:protein_coding transcript_biotype:protein_coding // ensembl // 11 // --- /// ENST00000409738 // cdna:putative chromosome:GRCh37:11:66384186:66393960:1 gene:ENSG00000239306 gene_biotype:protein_coding transcript_biotype:protein_coding // ensembl // 11 // --- /// ENST00000412278 // cdna:putative chromosome:GRCh37:11:66384097:66413940:1 gene:ENSG00000248643 gene_biotype:protein_coding transcript_biotype:protein_coding // ensembl // 11 // --- /// ENST00000421355 // cdna:known chromosome:GRCh37:11:66384102:66412103:1 gene:ENSG00000248643 gene_biotype:protein_coding transcript_biotype:nonsense_mediated_decay // ensembl // 11 // --- /// ENST00000443702 // cdna:putative chromosome:GRCh37:11:66384117:66391938:1 gene:ENSG00000239306 gene_biotype:protein_coding transcript_biotype:protein_coding // ensembl // 11 // --- /// ENST00000500635 // cdna:putative chromosome:GRCh37:11:66384141:66413938:1 gene:ENSG00000248643 gene_biotype:protein_coding transcript_biotype:protein_coding // ensembl // 11 // --- /// ENST00000503028 // cdna:known chromosome:GRCh37:11:66384102:66412103:1 gene:ENSG00000248643 gene_biotype:protein_coding transcript_biotype:protein_coding // ensembl // 11 // --- /// ENST00000511114 // cdna:known chromosome:GRCh37:11:66384101:66406124:1 gene:ENSG00000239306 gene_biotype:protein_coding transcript_biotype:processed_transcript // ensembl // 11 // --- /// ENST00000512283 // cdna:putative chromosome:GRCh37:11:66384101:66384844:1 gene:ENSG00000239306 gene_biotype:protein_coding transcript_biotype:processed_transcript // ensembl // 11 // --- /// EU287938 // Homo sapiens transcriptional coactivator CoAZ (RBM14/RBM4 fusion) mRNA, complete cds, alternatively spliced. // gb // 11 // --- /// GENSCAN00000037275 // cdna:genscan chromosome:GRCh37:11:66384192:66411603:1 transcript_biotype:protein_coding // ensembl // 11 // --- /// NM_001198836 // Homo sapiens RNA binding motif protein 14 (RBM14), transcript variant 2, mRNA. // refseq // 11 // --- /// NM_001198837 // Homo sapiens RNA binding motif protein 14 (RBM14), transcript variant 3, mRNA. // refseq // 11 // --- /// NM_001198845 // Homo sapiens RBM14-RBM4 readthrough (RBM14-RBM4), transcript variant 1, mRNA. // refseq // 11 // --- /// NM_001198846 // Homo sapiens RBM14-RBM4 readthrough (RBM14-RBM4), transcript variant 2, mRNA. // refseq // 11 // --- /// NM_006328 // Homo sapiens RNA binding motif protein 14 (RBM14), transcript variant 1, mRNA. // refseq // 11 // --- /// OTTHUMT00000277128 // cdna:all chromosome:VEGA52:11:66384053:66394818:1 Gene:OTTHUMG00000140380 // vega // 11 // --- /// OTTHUMT00000334204 // cdna:all chromosome:VEGA52:11:66384097:66394814:1 Gene:OTTHUMG00000140380 // vega // 11 // --- /// OTTHUMT00000334205 // cdna:all chromosome:VEGA52:11:66384101:66392064:1 Gene:OTTHUMG00000140380 // vega // 11 // --- /// OTTHUMT00000334206 // cdna:all chromosome:VEGA52:11:66384117:66391938:1 Gene:OTTHUMG00000140380 // vega // 11 // --- /// OTTHUMT00000362444 // cdna:all chromosome:VEGA52:11:66384102:66412103:1 Gene:OTTHUMG00000160813 // vega // 11 // --- /// OTTHUMT00000362446 // cdna:all chromosome:VEGA52:11:66384101:66406124:1 Gene:OTTHUMG00000140380 // vega // 11 // --- /// OTTHUMT00000362449 // cdna:all chromosome:VEGA52:11:66384101:66384844:1 Gene:OTTHUMG00000140380 // vega // 11 // --- /// OTTHUMT00000362450 // cdna:all chromosome:VEGA52:11:66384141:66413938:1 Gene:OTTHUMG00000160813 // vega // 11 // --- /// OTTHUMT00000394030 // cdna:all chromosome:VEGA52:11:66384186:66393960:1 Gene:OTTHUMG00000140380 // vega // 11 // --- /// OTTHUMT00000394033 // cdna:all chromosome:VEGA52:11:66384097:66413940:1 Gene:OTTHUMG00000160813 // vega // 11 // --- /// uc001oit.3 // --- // ucsc_genes // 11 // --- /// uc009yrh.3 // --- // ucsc_genes // 11 // --- /// uc009yri.3 // --- // ucsc_genes // 11 // --- /// uc009yrj.3 // --- // ucsc_genes // 11 // --- /// uc009yrk.3 // --- // ucsc_genes // 11 // --- /// uc021qmb.1 // --- // ucsc_genes // 11 // ---</t>
  </si>
  <si>
    <t>OTTHUMT00000362447 // vega // 6 // Cross Hyb Matching Probes</t>
  </si>
  <si>
    <t>11754334_s_at</t>
  </si>
  <si>
    <t>chr5:137804475-137804992 (+) // 81.29 // q31.2</t>
  </si>
  <si>
    <t>ENST00000239938 // cdna:known chromosome:GRCh37:5:137801179:137805004:1 gene:ENSG00000120738 gene_biotype:protein_coding transcript_biotype:protein_coding // ensembl // 11 // --- /// M24019 // Human putative zinc finger protein mRNA, 3' flank. // gb // 9 // --- /// M62829 // Human transcription factor ETR103 mRNA, complete cds. // gb // 11 // --- /// NM_001964 // Homo sapiens early growth response 1 (EGR1), mRNA. // refseq // 11 // --- /// OTTHUMT00000251274 // cdna:all chromosome:VEGA52:5:137801179:137805004:1 Gene:OTTHUMG00000129197 // vega // 11 // --- /// OTTHUMT00000373725 // cdna:all chromosome:VEGA52:5:137801439:137804992:1 Gene:OTTHUMG00000129197 // vega // 11 // --- /// uc003ldb.1 // --- // ucsc_genes // 11 // ---</t>
  </si>
  <si>
    <t>11756820_a_at</t>
  </si>
  <si>
    <t>chr10:91152398-91163739 (+) // 99.84 // q23.31</t>
  </si>
  <si>
    <t>IFIT1</t>
  </si>
  <si>
    <t>ENSG00000185745 /// OTTHUMG00000018712</t>
  </si>
  <si>
    <t>3434</t>
  </si>
  <si>
    <t>147690</t>
  </si>
  <si>
    <t>NM_001270927 /// NM_001270928 /// NM_001270929 /// NM_001270930 /// NM_001548</t>
  </si>
  <si>
    <t>AK092813 // Homo sapiens cDNA FLJ35494 fis, clone SMINT2008720, highly similar to Interferon-induced protein with tetratricopeptide repeats 1. // gb // 11 // --- /// BC007091 // Homo sapiens interferon-induced protein with tetratricopeptide repeats 1, mRNA (cDNA clone MGC:14710 IMAGE:4250452), complete cds. // gb // 11 // --- /// BT006667 // Homo sapiens interferon-induced protein with tetratricopeptide repeats 1 mRNA, complete cds. // gb // 9 // --- /// ENST00000371804 // cdna:known chromosome:GRCh37:10:91152303:91163745:1 gene:ENSG00000185745 gene_biotype:protein_coding transcript_biotype:protein_coding // ensembl // 11 // --- /// ENST00000546318 // cdna:known chromosome:GRCh37:10:91158562:91163607:1 gene:ENSG00000185745 gene_biotype:protein_coding transcript_biotype:protein_coding // ensembl // 11 // --- /// NM_001270927 // Homo sapiens interferon-induced protein with tetratricopeptide repeats 1 (IFIT1), transcript variant 2, mRNA. // refseq // 11 // --- /// NM_001270928 // Homo sapiens interferon-induced protein with tetratricopeptide repeats 1 (IFIT1), transcript variant 3, mRNA. // refseq // 11 // --- /// NM_001270929 // Homo sapiens interferon-induced protein with tetratricopeptide repeats 1 (IFIT1), transcript variant 4, mRNA. // refseq // 11 // --- /// NM_001270930 // Homo sapiens interferon-induced protein with tetratricopeptide repeats 1 (IFIT1), transcript variant 5, mRNA. // refseq // 11 // --- /// NM_001548 // Homo sapiens interferon-induced protein with tetratricopeptide repeats 1 (IFIT1), transcript variant 1, mRNA. // refseq // 11 // --- /// OTTHUMT00000049302 // cdna:all chromosome:VEGA52:10:91152303:91163745:1 Gene:OTTHUMG00000018712 // vega // 11 // --- /// uc001kgi.3 // --- // ucsc_genes // 11 // --- /// uc001kgj.3 // --- // ucsc_genes // 11 // --- /// uc009xtt.3 // --- // ucsc_genes // 11 // ---</t>
  </si>
  <si>
    <t>GENSCAN00000023895 // ensembl // 8 // Cross Hyb Matching Probes /// AK095515 // gb // 11 // Negative Strand Matching Probes</t>
  </si>
  <si>
    <t>11716710_a_at</t>
  </si>
  <si>
    <t>chr11:10326226-10328943 (+) // 94.47 // p15.4</t>
  </si>
  <si>
    <t>ADM</t>
  </si>
  <si>
    <t>chr11p15.4</t>
  </si>
  <si>
    <t>ENSG00000148926 /// OTTHUMG00000165907</t>
  </si>
  <si>
    <t>133</t>
  </si>
  <si>
    <t>103275</t>
  </si>
  <si>
    <t>NM_001124</t>
  </si>
  <si>
    <t>Smooth_muscle_contraction // GenMAPP</t>
  </si>
  <si>
    <t>BC015961 // Homo sapiens adrenomedullin, mRNA (cDNA clone MGC:1811 IMAGE:3506276), complete cds. // gb // 11 // --- /// D14874 // Homo sapiens mRNA for adrenomedullin precursor, complete cds. // gb // 11 // --- /// ENST00000278175 // cdna:known chromosome:GRCh37:11:10326227:10328944:1 gene:ENSG00000148926 gene_biotype:protein_coding transcript_biotype:protein_coding // ensembl // 11 // --- /// ENST00000528655 // cdna:known chromosome:GRCh37:11:10326631:10328902:1 gene:ENSG00000148926 gene_biotype:protein_coding transcript_biotype:protein_coding // ensembl // 11 // --- /// ENST00000530439 // cdna:putative chromosome:GRCh37:11:10326621:10328909:1 gene:ENSG00000148926 gene_biotype:protein_coding transcript_biotype:protein_coding // ensembl // 11 // --- /// ENST00000534464 // cdna:putative chromosome:GRCh37:11:10326620:10328942:1 gene:ENSG00000148926 gene_biotype:protein_coding transcript_biotype:protein_coding // ensembl // 11 // --- /// NM_001124 // Homo sapiens adrenomedullin (ADM), mRNA. // refseq // 11 // --- /// OTTHUMT00000387004 // cdna:all chromosome:VEGA52:11:10326227:10328944:1 Gene:OTTHUMG00000165907 // vega // 11 // --- /// OTTHUMT00000387005 // cdna:all chromosome:VEGA52:11:10326620:10328942:1 Gene:OTTHUMG00000165907 // vega // 11 // --- /// OTTHUMT00000387006 // cdna:all chromosome:VEGA52:11:10326621:10328909:1 Gene:OTTHUMG00000165907 // vega // 11 // --- /// OTTHUMT00000387008 // cdna:all chromosome:VEGA52:11:10326631:10328902:1 Gene:OTTHUMG00000165907 // vega // 11 // --- /// uc001mil.1 // --- // ucsc_genes // 11 // ---</t>
  </si>
  <si>
    <t>11717473_s_at</t>
  </si>
  <si>
    <t>chr7:45927955-45933261 (+) // 94.78 // p12.3</t>
  </si>
  <si>
    <t>IGFBP1</t>
  </si>
  <si>
    <t>chr7p13-p12</t>
  </si>
  <si>
    <t>ENSG00000146678 /// OTTHUMG00000152343</t>
  </si>
  <si>
    <t>3484</t>
  </si>
  <si>
    <t>146730</t>
  </si>
  <si>
    <t>NM_000596 /// NM_001013029</t>
  </si>
  <si>
    <t>BC035263 // Homo sapiens insulin-like growth factor binding protein 1, mRNA (cDNA clone MGC:30041 IMAGE:4800940), complete cds. // gb // 11 // --- /// BC057806 // Homo sapiens insulin-like growth factor binding protein 1, mRNA (cDNA clone MGC:71720 IMAGE:30337849), complete cds. // gb // 11 // --- /// ENST00000275525 // cdna:known chromosome:GRCh37:7:45927956:45933267:1 gene:ENSG00000146678 gene_biotype:protein_coding transcript_biotype:protein_coding // ensembl // 11 // --- /// ENST00000457280 // cdna:novel chromosome:GRCh37:7:45927959:45933224:1 gene:ENSG00000146678 gene_biotype:protein_coding transcript_biotype:protein_coding // ensembl // 11 // --- /// ENST00000468955 // cdna:novel chromosome:GRCh37:7:45928096:45933252:1 gene:ENSG00000146678 gene_biotype:protein_coding transcript_biotype:protein_coding // ensembl // 11 // --- /// M31145 // Human insulin-like growth factor binding protein mRNA, complete cds. // gb // 11 // --- /// NM_000596 // Homo sapiens insulin-like growth factor binding protein 1 (IGFBP1), mRNA. // refseq // 11 // --- /// OTTHUMT00000251355 // cdna:all chromosome:VEGA52:7:45927956:45933267:1 Gene:OTTHUMG00000152343 // vega // 11 // --- /// OTTHUMT00000340033 // cdna:all chromosome:VEGA52:7:45927959:45933224:1 Gene:OTTHUMG00000152343 // vega // 11 // --- /// OTTHUMT00000353840 // cdna:all chromosome:VEGA52:7:45928096:45933252:1 Gene:OTTHUMG00000152343 // vega // 11 // --- /// uc003tnp.3 // --- // ucsc_genes // 11 // ---</t>
  </si>
  <si>
    <t>M20841 // gb // 8 // Cross Hyb Matching Probes</t>
  </si>
  <si>
    <t>11717841_at</t>
  </si>
  <si>
    <t>chr12:22778008-22843599 (+) // 97.35 // p12.1</t>
  </si>
  <si>
    <t>ETNK1</t>
  </si>
  <si>
    <t>chr12p12.1</t>
  </si>
  <si>
    <t>OTTHUMG00000169008</t>
  </si>
  <si>
    <t>55500</t>
  </si>
  <si>
    <t>EC:2.7.1.82</t>
  </si>
  <si>
    <t>609858</t>
  </si>
  <si>
    <t>NM_001039481 /// NM_018638</t>
  </si>
  <si>
    <t>BC037324 // Homo sapiens ethanolamine kinase 1, mRNA (cDNA clone IMAGE:5261903). // gb // 11 // --- /// n342890 // accn=CR749601 class=mRNAlike lncRNA name=Human lncRNA ref=JounralRNA transcriptId=5397 cpcScore=-1.2036900 cnci=-0.4510099 // noncode // 11 // --- /// NM_018638 // Homo sapiens ethanolamine kinase 1 (ETNK1), transcript variant 1, mRNA. // refseq // 11 // --- /// OTTHUMT00000401926 // cdna:all chromosome:VEGA52:12:22778009:22843599:1 Gene:OTTHUMG00000169008 // vega // 11 // --- /// uc001rft.3 // --- // ucsc_genes // 11 // --- /// uc009ziz.3 // --- // ucsc_genes // 11 // ---</t>
  </si>
  <si>
    <t>11718022_x_at</t>
  </si>
  <si>
    <t>chr2:182756442-182795465 (+) // 95.51 // q31.3</t>
  </si>
  <si>
    <t>SSFA2</t>
  </si>
  <si>
    <t>chr2q31.3</t>
  </si>
  <si>
    <t>ENSG00000138434 /// OTTHUMG00000132584</t>
  </si>
  <si>
    <t>6744</t>
  </si>
  <si>
    <t>118990</t>
  </si>
  <si>
    <t>NM_001130445 /// NM_006751</t>
  </si>
  <si>
    <t>AB116937 // Homo sapiens krap mRNA for KRAP, complete cds. // gb // 11 // --- /// AK298949 // Homo sapiens cDNA FLJ52859 complete cds, highly similar to Sperm-specific antigen 2. // gb // 9 // --- /// BC012947 // Homo sapiens sperm specific antigen 2, mRNA (cDNA clone IMAGE:4519994), complete cds. // gb // 11 // --- /// BC028706 // Homo sapiens sperm specific antigen 2, mRNA (cDNA clone MGC:26965 IMAGE:4823606), complete cds. // gb // 11 // --- /// BC037334 // Homo sapiens sperm specific antigen 2, mRNA (cDNA clone IMAGE:5264737). // gb // 11 // --- /// BC052581 // Homo sapiens sperm specific antigen 2, mRNA (cDNA clone MGC:59972 IMAGE:6084501), complete cds. // gb // 10 // --- /// BC064499 // Homo sapiens sperm specific antigen 2, mRNA (cDNA clone MGC:71359 IMAGE:6251533), complete cds. // gb // 10 // --- /// BX648182 // Homo sapiens mRNA; cDNA DKFZp686F086 (from clone DKFZp686F086). // gb // 11 // --- /// BX648888 // Homo sapiens mRNA; cDNA DKFZp686D12247 (from clone DKFZp686D12247). // gb // 11 // --- /// CR749488 // Homo sapiens mRNA; cDNA DKFZp779G0129 (from clone DKFZp779G0129). // gb // 11 // --- /// ENST00000320370 // cdna:known chromosome:GRCh37:2:182756682:182795465:1 gene:ENSG00000138434 gene_biotype:protein_coding transcript_biotype:protein_coding // ensembl // 11 // --- /// ENST00000409001 // cdna:novel chromosome:GRCh37:2:182756712:182795465:1 gene:ENSG00000138434 gene_biotype:protein_coding transcript_biotype:protein_coding // ensembl // 11 // --- /// ENST00000409136 // cdna:novel chromosome:GRCh37:2:182775232:182795465:1 gene:ENSG00000138434 gene_biotype:protein_coding transcript_biotype:protein_coding // ensembl // 11 // --- /// ENST00000416081 // cdna:known chromosome:GRCh37:2:182758120:182795465:1 gene:ENSG00000138434 gene_biotype:protein_coding transcript_biotype:nonsense_mediated_decay // ensembl // 11 // --- /// ENST00000431877 // cdna:known chromosome:GRCh37:2:182756615:182795465:1 gene:ENSG00000138434 gene_biotype:protein_coding transcript_biotype:protein_coding // ensembl // 11 // --- /// ENST00000440623 // cdna:known chromosome:GRCh37:2:182756923:182795465:1 gene:ENSG00000138434 gene_biotype:protein_coding transcript_biotype:nonsense_mediated_decay // ensembl // 11 // --- /// ENST00000491720 // cdna:known chromosome:GRCh37:2:182765588:182795465:1 gene:ENSG00000138434 gene_biotype:protein_coding transcript_biotype:retained_intron // ensembl // 11 // --- /// M61199 // Human cleavage signal 1 protein mRNA, complete cds. // gb // 10 // --- /// NM_001130445 // Homo sapiens sperm specific antigen 2 (SSFA2), transcript variant 1, mRNA. // refseq // 11 // --- /// NM_006751 // Homo sapiens sperm specific antigen 2 (SSFA2), transcript variant 2, mRNA. // refseq // 11 // --- /// OTTHUMT00000255793 // cdna:all chromosome:VEGA52:2:182756615:182795465:1 Gene:OTTHUMG00000132584 // vega // 11 // --- /// OTTHUMT00000255794 // cdna:all chromosome:VEGA52:2:182756682:182795465:1 Gene:OTTHUMG00000132584 // vega // 11 // --- /// OTTHUMT00000334799 // cdna:all chromosome:VEGA52:2:182756712:182795465:1 Gene:OTTHUMG00000132584 // vega // 11 // --- /// OTTHUMT00000334801 // cdna:all chromosome:VEGA52:2:182756923:182795465:1 Gene:OTTHUMG00000132584 // vega // 11 // --- /// OTTHUMT00000334802 // cdna:all chromosome:VEGA52:2:182758120:182795465:1 Gene:OTTHUMG00000132584 // vega // 11 // --- /// OTTHUMT00000334803 // cdna:all chromosome:VEGA52:2:182765588:182795465:1 Gene:OTTHUMG00000132584 // vega // 11 // --- /// OTTHUMT00000334804 // cdna:all chromosome:VEGA52:2:182775232:182795465:1 Gene:OTTHUMG00000132584 // vega // 11 // --- /// OTTHUMT00000334805 // cdna:all chromosome:VEGA52:2:182789618:182795465:1 Gene:OTTHUMG00000132584 // vega // 11 // --- /// uc002uoh.3 // --- // ucsc_genes // 11 // --- /// uc002uoi.3 // --- // ucsc_genes // 11 // --- /// uc002uoj.3 // --- // ucsc_genes // 11 // --- /// uc002uok.3 // --- // ucsc_genes // 11 // --- /// uc002uol.3 // --- // ucsc_genes // 11 // --- /// uc002uom.3 // --- // ucsc_genes // 11 // --- /// uc010zfo.2 // --- // ucsc_genes // 11 // ---</t>
  </si>
  <si>
    <t>11718064_a_at</t>
  </si>
  <si>
    <t>chr1:153516094-153518223 (-) // 83.75 // q21.3</t>
  </si>
  <si>
    <t>S100A4</t>
  </si>
  <si>
    <t>chr1q21</t>
  </si>
  <si>
    <t>ENSG00000196154 /// OTTHUMG00000013546</t>
  </si>
  <si>
    <t>6275</t>
  </si>
  <si>
    <t>114210</t>
  </si>
  <si>
    <t>NM_002961 /// NM_019554</t>
  </si>
  <si>
    <t>AK292083 // Homo sapiens cDNA FLJ76571 complete cds, highly similar to Homo sapiens S100 calcium binding protein A4 (calcium protein, calvasculin, metastasin, murine placental homolog) (S100A4), transcript variant 1, mRNA. // gb // 11 // --- /// AY762982 // Homo sapiens leukemia multidrug resistance associated protein mRNA, partial cds. // gb // 11 // --- /// BC000838 // Homo sapiens S100 calcium binding protein A4, mRNA (cDNA clone MGC:5193 IMAGE:3456833), complete cds. // gb // 10 // --- /// BC016300 // Homo sapiens S100 calcium binding protein A4, mRNA (cDNA clone MGC:13315 IMAGE:4247807), complete cds. // gb // 11 // --- /// CR450345 // Homo sapiens full open reading frame cDNA clone RZPDo834B127D for gene S100A4, S100 calcium binding protein A4 (calcium protein, calvasculin, metastasin, murine placental homolog); complete cds; without stopcodon. // gb // 11 // --- /// ENST00000354332 // cdna:known chromosome:GRCh37:1:153516089:153518278:-1 gene:ENSG00000196154 gene_biotype:protein_coding transcript_biotype:protein_coding // ensembl // 11 // --- /// ENST00000368714 // cdna:known chromosome:GRCh37:1:153516097:153522612:-1 gene:ENSG00000196154 gene_biotype:protein_coding transcript_biotype:protein_coding // ensembl // 11 // --- /// ENST00000368715 // cdna:known chromosome:GRCh37:1:153516089:153517539:-1 gene:ENSG00000196154 gene_biotype:protein_coding transcript_biotype:protein_coding // ensembl // 11 // --- /// ENST00000368716 // cdna:known chromosome:GRCh37:1:153516089:153518361:-1 gene:ENSG00000196154 gene_biotype:protein_coding transcript_biotype:protein_coding // ensembl // 11 // --- /// ENST00000468373 // cdna:known chromosome:GRCh37:1:153516089:153518282:-1 gene:ENSG00000196154 gene_biotype:protein_coding transcript_biotype:processed_transcript // ensembl // 11 // --- /// ENST00000481009 // cdna:known chromosome:GRCh37:1:153516089:153517573:-1 gene:ENSG00000196154 gene_biotype:protein_coding transcript_biotype:processed_transcript // ensembl // 11 // --- /// GENSCAN00000032929 // cdna:genscan chromosome:GRCh37:1:153516235:153517270:-1 transcript_biotype:protein_coding // ensembl // 11 // --- /// M80563 // Human CAPL protein mRNA, complete cds. // gb // 11 // --- /// NM_002961 // Homo sapiens S100 calcium binding protein A4 (S100A4), transcript variant 1, mRNA. // refseq // 11 // --- /// NM_019554 // Homo sapiens S100 calcium binding protein A4 (S100A4), transcript variant 2, mRNA. // refseq // 11 // --- /// OTTHUMT00000037714 // cdna:all chromosome:VEGA52:1:153516089:153518361:-1 Gene:OTTHUMG00000013546 // vega // 11 // --- /// OTTHUMT00000037715 // cdna:all chromosome:VEGA52:1:153516089:153518278:-1 Gene:OTTHUMG00000013546 // vega // 11 // --- /// OTTHUMT00000037716 // cdna:all chromosome:VEGA52:1:153516089:153517539:-1 Gene:OTTHUMG00000013546 // vega // 11 // --- /// OTTHUMT00000037717 // cdna:all chromosome:VEGA52:1:153516089:153517573:-1 Gene:OTTHUMG00000013546 // vega // 11 // --- /// OTTHUMT00000037718 // cdna:all chromosome:VEGA52:1:153516089:153518282:-1 Gene:OTTHUMG00000013546 // vega // 11 // --- /// OTTHUMT00000084607 // cdna:all chromosome:VEGA52:1:153516097:153522612:-1 Gene:OTTHUMG00000013546 // vega // 11 // --- /// uc001fby.3 // --- // ucsc_genes // 11 // --- /// uc001fbz.3 // --- // ucsc_genes // 11 // ---</t>
  </si>
  <si>
    <t>11718234_a_at</t>
  </si>
  <si>
    <t>chr6:4021436-4065217 (+) // 97.83 // p25.2</t>
  </si>
  <si>
    <t>PRPF4B</t>
  </si>
  <si>
    <t>chr6p25.2</t>
  </si>
  <si>
    <t>ENSG00000112739 /// OTTHUMG00000014157</t>
  </si>
  <si>
    <t>8899</t>
  </si>
  <si>
    <t>EC:2.7.11.1</t>
  </si>
  <si>
    <t>602338</t>
  </si>
  <si>
    <t>NM_003913 /// NM_176800</t>
  </si>
  <si>
    <t>mRNA_processing_Reactome // GenMAPP</t>
  </si>
  <si>
    <t>BC009844 // Homo sapiens PRP4 pre-mRNA processing factor 4 homolog B (yeast), mRNA (cDNA clone IMAGE:3943395), complete cds. // gb // 11 // --- /// ENST00000461612 // cdna:known chromosome:GRCh37:6:4062338:4065217:1 gene:ENSG00000112739 gene_biotype:protein_coding transcript_biotype:processed_transcript // ensembl // 11 // --- /// ENST00000463634 // cdna:known chromosome:GRCh37:6:4041083:4065217:1 gene:ENSG00000112739 gene_biotype:protein_coding transcript_biotype:retained_intron // ensembl // 11 // --- /// ENST00000480058 // cdna:known chromosome:GRCh37:6:4021501:4065216:1 gene:ENSG00000112739 gene_biotype:protein_coding transcript_biotype:nonsense_mediated_decay // ensembl // 11 // --- /// ENST00000481109 // cdna:known chromosome:GRCh37:6:4037653:4065217:1 gene:ENSG00000112739 gene_biotype:protein_coding transcript_biotype:nonsense_mediated_decay // ensembl // 11 // --- /// NM_003913 // Homo sapiens PRP4 pre-mRNA processing factor 4 homolog B (yeast) (PRPF4B), mRNA. // refseq // 11 // --- /// OTTHUMT00000039704 // cdna:all chromosome:VEGA52:6:4021501:4065216:1 Gene:OTTHUMG00000014157 // vega // 11 // --- /// OTTHUMT00000039705 // cdna:all chromosome:VEGA52:6:4041083:4065217:1 Gene:OTTHUMG00000014157 // vega // 11 // --- /// OTTHUMT00000039706 // cdna:all chromosome:VEGA52:6:4037653:4065217:1 Gene:OTTHUMG00000014157 // vega // 11 // --- /// OTTHUMT00000039712 // cdna:all chromosome:VEGA52:6:4062338:4065217:1 Gene:OTTHUMG00000014157 // vega // 11 // --- /// uc003mvv.3 // --- // ucsc_genes // 11 // --- /// uc003mvw.3 // --- // ucsc_genes // 11 // ---</t>
  </si>
  <si>
    <t>AF283465 // gb // 8 // Cross Hyb Matching Probes</t>
  </si>
  <si>
    <t>11719315_a_at</t>
  </si>
  <si>
    <t>chr13:73356229-73590592 (+) // 96.75 // q22.1</t>
  </si>
  <si>
    <t>PIBF1</t>
  </si>
  <si>
    <t>chr13q22.1</t>
  </si>
  <si>
    <t>ENSG00000083535 /// OTTHUMG00000017071</t>
  </si>
  <si>
    <t>10464</t>
  </si>
  <si>
    <t>607532</t>
  </si>
  <si>
    <t>NM_006346</t>
  </si>
  <si>
    <t>AF330046 // Homo sapiens progesterone-induced blocking factor 1 (PIBF1) mRNA, complete cds. // gb // 11 // --- /// AY375528 // Homo sapiens progesterone-induced blocking factor splice variant (PIBF1) mRNA, complete cds; alternatively spliced. // gb // 11 // --- /// BC041806 // Homo sapiens progesterone immunomodulatory binding factor 1, mRNA (cDNA clone MGC:41850 IMAGE:5269898), complete cds. // gb // 11 // --- /// BC051911 // Homo sapiens progesterone immunomodulatory binding factor 1, mRNA (cDNA clone MGC:60388 IMAGE:6140514), complete cds. // gb // 11 // --- /// ENST00000326291 // cdna:known chromosome:GRCh37:13:73356197:73590591:1 gene:ENSG00000083535 gene_biotype:protein_coding transcript_biotype:protein_coding // ensembl // 11 // --- /// GENSCAN00000043634 // cdna:genscan chromosome:GRCh37:13:73482669:73650024:1 transcript_biotype:protein_coding // ensembl // 11 // --- /// NM_006346 // Homo sapiens progesterone immunomodulatory binding factor 1 (PIBF1), mRNA. // refseq // 11 // --- /// OTTHUMT00000045255 // cdna:all chromosome:VEGA52:13:73356197:73590591:1 Gene:OTTHUMG00000017071 // vega // 11 // --- /// uc001vjb.3 // --- // ucsc_genes // 11 // --- /// uc001vjc.3 // --- // ucsc_genes // 11 // --- /// uc010aep.3 // --- // ucsc_genes // 11 // ---</t>
  </si>
  <si>
    <t>ENST00000489922 // ensembl // 3 // Cross Hyb Matching Probes /// ENST00000469712 // ensembl // 3 // Cross Hyb Matching Probes /// OTTHUMT00000045259 // vega // 3 // Cross Hyb Matching Probes /// OTTHUMT00000045260 // vega // 3 // Cross Hyb Matching Probes</t>
  </si>
  <si>
    <t>11719350_a_at</t>
  </si>
  <si>
    <t>chr2:109065576-109125853 (+) // 95.67 // q12.3</t>
  </si>
  <si>
    <t>GCC2</t>
  </si>
  <si>
    <t>chr2q12.3</t>
  </si>
  <si>
    <t>ENSG00000135968 /// OTTHUMG00000153214</t>
  </si>
  <si>
    <t>9648</t>
  </si>
  <si>
    <t>612711</t>
  </si>
  <si>
    <t>NM_181453 /// NR_028063 /// XM_003960914 /// XM_003960915 /// XM_003960916 /// XM_003960917 /// XM_003960918 /// XM_003960919 /// XM_003960920</t>
  </si>
  <si>
    <t>AF273042 // Homo sapiens CTCL tumor antigen se1-1 mRNA, complete cds. // gb // 11 // --- /// AK090813 // Homo sapiens cDNA FLJ33494 fis, clone BRAMY2003898, highly similar to Homo sapiens GRIP and coiled-coil domain containing 2 (GCC2), transcript variant 1, mRNA. // gb // 11 // --- /// AK308707 // Homo sapiens cDNA, FLJ98748. // gb // 11 // --- /// BC146789 // Homo sapiens GRIP and coiled-coil domain containing 2, mRNA (cDNA clone MGC:166883 IMAGE:9007253), complete cds. // gb // 11 // --- /// ENST00000309863 // cdna:known chromosome:GRCh37:2:109065684:109125496:1 gene:ENSG00000135968 gene_biotype:protein_coding transcript_biotype:protein_coding // ensembl // 11 // --- /// ENST00000409896 // cdna:novel chromosome:GRCh37:2:109066340:109089355:1 gene:ENSG00000135968 gene_biotype:protein_coding transcript_biotype:protein_coding // ensembl // 11 // --- /// ENST00000435553 // cdna:known chromosome:GRCh37:2:109065017:109087128:1 gene:ENSG00000135968 gene_biotype:protein_coding transcript_biotype:protein_coding // ensembl // 11 // --- /// ENST00000482325 // cdna:known chromosome:GRCh37:2:109065696:109125853:1 gene:ENSG00000135968 gene_biotype:protein_coding transcript_biotype:nonsense_mediated_decay // ensembl // 11 // --- /// GENSCAN00000040402 // cdna:genscan chromosome:GRCh37:2:109086122:109124086:1 transcript_biotype:protein_coding // ensembl // 11 // --- /// n408125 // accn=NR_028063 class=lncRNA name= ref=RefGeneNoncode transcriptId=NR_028063 cpcScore=19.6231000 cnci=-0.2510278 // noncode // 11 // --- /// NM_181453 // Homo sapiens GRIP and coiled-coil domain containing 2 (GCC2), transcript variant 1, mRNA. // refseq // 11 // --- /// NR_028063 // Homo sapiens GRIP and coiled-coil domain containing 2 (GCC2), transcript variant 2, non-coding RNA. // refseq // 11 // --- /// OTTHUMT00000330141 // cdna:all chromosome:VEGA52:2:109065696:109125853:1 Gene:OTTHUMG00000153214 // vega // 11 // --- /// OTTHUMT00000330142 // cdna:all chromosome:VEGA52:2:109065017:109087128:1 Gene:OTTHUMG00000153214 // vega // 11 // --- /// OTTHUMT00000330143 // cdna:all chromosome:VEGA52:2:109066340:109089355:1 Gene:OTTHUMG00000153214 // vega // 11 // --- /// OTTHUMT00000358516 // cdna:all chromosome:VEGA52:2:109065684:109125496:1 Gene:OTTHUMG00000153214 // vega // 11 // --- /// uc002tec.3 // --- // ucsc_genes // 11 // --- /// uc002ted.3 // --- // ucsc_genes // 11 // ---</t>
  </si>
  <si>
    <t>ENST00000485546 // ensembl // 2 // Cross Hyb Matching Probes /// OTTHUMT00000330259 // vega // 2 // Cross Hyb Matching Probes</t>
  </si>
  <si>
    <t>11719560_at</t>
  </si>
  <si>
    <t>chr6:21593971-21598850 (+) // 88.92 // p22.3</t>
  </si>
  <si>
    <t>SOX4</t>
  </si>
  <si>
    <t>chr6p22.3</t>
  </si>
  <si>
    <t>ENSG00000124766 /// OTTHUMG00000016101</t>
  </si>
  <si>
    <t>6659</t>
  </si>
  <si>
    <t>184430</t>
  </si>
  <si>
    <t>NM_003107</t>
  </si>
  <si>
    <t>ENST00000244745 // cdna:known chromosome:GRCh37:6:21593972:21598847:1 gene:ENSG00000124766 gene_biotype:protein_coding transcript_biotype:protein_coding // ensembl // 11 // --- /// NM_003107 // Homo sapiens SRY (sex determining region Y)-box 4 (SOX4), mRNA. // refseq // 11 // --- /// OTTHUMT00000043301 // cdna:all chromosome:VEGA52:6:21593000:21598850:1 Gene:OTTHUMG00000016101 // vega // 11 // --- /// uc003ndi.3 // --- // ucsc_genes // 11 // ---</t>
  </si>
  <si>
    <t>11719562_at</t>
  </si>
  <si>
    <t>AJ420500 // Homo sapiens mRNA full length insert cDNA clone EUROIMAGE 1977059. // gb // 11 // --- /// ENST00000244745 // cdna:known chromosome:GRCh37:6:21593972:21598847:1 gene:ENSG00000124766 gene_biotype:protein_coding transcript_biotype:protein_coding // ensembl // 11 // --- /// n340869 // accn=AJ420500 class=mRNAlike lncRNA name=Human lncRNA ref=JounralRNA transcriptId=3334 cpcScore=-1.0493900 cnci=-0.3673414 // noncode // 11 // --- /// NM_003107 // Homo sapiens SRY (sex determining region Y)-box 4 (SOX4), mRNA. // refseq // 11 // --- /// OTTHUMT00000043301 // cdna:all chromosome:VEGA52:6:21593000:21598850:1 Gene:OTTHUMG00000016101 // vega // 11 // --- /// uc003ndi.3 // --- // ucsc_genes // 11 // ---</t>
  </si>
  <si>
    <t>11719690_at</t>
  </si>
  <si>
    <t>chr18:9334764-9402418 (+) // 98.4 // p11.22</t>
  </si>
  <si>
    <t>TWSG1</t>
  </si>
  <si>
    <t>chr18p11.3</t>
  </si>
  <si>
    <t>ENSG00000128791 /// OTTHUMG00000131597</t>
  </si>
  <si>
    <t>57045</t>
  </si>
  <si>
    <t>605049</t>
  </si>
  <si>
    <t>NM_020648</t>
  </si>
  <si>
    <t>BC020490 // Homo sapiens twisted gastrulation homolog 1 (Drosophila), mRNA (cDNA clone MGC:10034 IMAGE:3889103), complete cds. // gb // 11 // --- /// ENST00000262120 // cdna:known chromosome:GRCh37:18:9334765:9402418:1 gene:ENSG00000128791 gene_biotype:protein_coding transcript_biotype:protein_coding // ensembl // 11 // --- /// NM_020648 // Homo sapiens twisted gastrulation homolog 1 (Drosophila) (TWSG1), mRNA. // refseq // 11 // --- /// OTTHUMT00000254480 // cdna:all chromosome:VEGA52:18:9334765:9402418:1 Gene:OTTHUMG00000131597 // vega // 11 // --- /// uc002knz.3 // --- // ucsc_genes // 11 // --- /// uc002koa.3 // --- // ucsc_genes // 11 // ---</t>
  </si>
  <si>
    <t>11719691_x_at</t>
  </si>
  <si>
    <t>11720154_at</t>
  </si>
  <si>
    <t>chr21:16333560-16437239 (-) // 96.15 // q11.2</t>
  </si>
  <si>
    <t>NRIP1</t>
  </si>
  <si>
    <t>chr21q11.2</t>
  </si>
  <si>
    <t>ENSG00000180530 /// OTTHUMG00000074323</t>
  </si>
  <si>
    <t>8204</t>
  </si>
  <si>
    <t>602490</t>
  </si>
  <si>
    <t>NM_003489</t>
  </si>
  <si>
    <t>BC040361 // Homo sapiens nuclear receptor interacting protein 1, mRNA (cDNA clone MGC:9257 IMAGE:3918685), complete cds. // gb // 10 // --- /// ENST00000318948 // cdna:known chromosome:GRCh37:21:16333556:16437126:-1 gene:ENSG00000180530 gene_biotype:protein_coding transcript_biotype:protein_coding // ensembl // 10 // --- /// ENST00000400199 // cdna:known chromosome:GRCh37:21:16333556:16437255:-1 gene:ENSG00000180530 gene_biotype:protein_coding transcript_biotype:protein_coding // ensembl // 10 // --- /// ENST00000400202 // cdna:known chromosome:GRCh37:21:16333556:16437321:-1 gene:ENSG00000180530 gene_biotype:protein_coding transcript_biotype:protein_coding // ensembl // 10 // --- /// NM_003489 // Homo sapiens nuclear receptor interacting protein 1 (NRIP1), mRNA. // refseq // 10 // --- /// OTTHUMT00000157925 // cdna:all chromosome:VEGA52:21:16333556:16437255:-1 Gene:OTTHUMG00000074323 // vega // 10 // --- /// OTTHUMT00000157926 // cdna:all chromosome:VEGA52:21:16333556:16437321:-1 Gene:OTTHUMG00000074323 // vega // 10 // --- /// uc002yjx.2 // --- // ucsc_genes // 10 // ---</t>
  </si>
  <si>
    <t>uc021whl.1 // ucsc_genes // 1 // Cross Hyb Matching Probes /// AK289786 // gb // 3 // Cross Hyb Matching Probes /// GENSCAN00000022014 // ensembl // 1 // Cross Hyb Matching Probes</t>
  </si>
  <si>
    <t>11721090_at</t>
  </si>
  <si>
    <t>chr15:39873133-39891116 (+) // 96.06 // q14</t>
  </si>
  <si>
    <t>THBS1</t>
  </si>
  <si>
    <t>chr15q15</t>
  </si>
  <si>
    <t>ENSG00000137801 /// OTTHUMG00000133665</t>
  </si>
  <si>
    <t>7057</t>
  </si>
  <si>
    <t>188060</t>
  </si>
  <si>
    <t>NM_003246</t>
  </si>
  <si>
    <t>Inflammatory_Response_Pathway // GenMAPP /// TGF_Beta_Signaling_Pathway // GenMAPP</t>
  </si>
  <si>
    <t>ENST00000260356 // cdna:known chromosome:GRCh37:15:39873294:39891667:1 gene:ENSG00000137801 gene_biotype:protein_coding transcript_biotype:protein_coding // ensembl // 11 // --- /// NM_003246 // Homo sapiens thrombospondin 1 (THBS1), mRNA. // refseq // 11 // --- /// OTTHUMT00000257831 // cdna:all chromosome:VEGA52:15:39873294:39891667:1 Gene:OTTHUMG00000133665 // vega // 11 // --- /// uc001zkh.3 // --- // ucsc_genes // 11 // --- /// uc010bbi.3 // --- // ucsc_genes // 11 // ---</t>
  </si>
  <si>
    <t>11722442_a_at</t>
  </si>
  <si>
    <t>chr1:163291689-163325554 (+) // 97.51 // q23.3</t>
  </si>
  <si>
    <t>NUF2</t>
  </si>
  <si>
    <t>chr1q23.3</t>
  </si>
  <si>
    <t>ENSG00000143228 /// OTTHUMG00000034275</t>
  </si>
  <si>
    <t>83540</t>
  </si>
  <si>
    <t>611772</t>
  </si>
  <si>
    <t>NM_031423 /// NM_145697</t>
  </si>
  <si>
    <t>AB050577 // Homo sapiens NUF2 mRNA for kinetochore protein Nuf2, complete cds. // gb // 10 // --- /// AF326731 // Homo sapiens NUF2R mRNA, complete cds. // gb // 11 // --- /// BC008489 // Homo sapiens NUF2, NDC80 kinetochore complex component, homolog (S. cerevisiae), mRNA (cDNA clone MGC:14815 IMAGE:4134468), complete cds. // gb // 11 // --- /// ENST00000271452 // cdna:known chromosome:GRCh37:1:163291744:163325554:1 gene:ENSG00000143228 gene_biotype:protein_coding transcript_biotype:protein_coding // ensembl // 11 // --- /// ENST00000367900 // cdna:known chromosome:GRCh37:1:163291725:163325554:1 gene:ENSG00000143228 gene_biotype:protein_coding transcript_biotype:protein_coding // ensembl // 11 // --- /// ENST00000524800 // cdna:novel chromosome:GRCh37:1:163291690:163325517:1 gene:ENSG00000143228 gene_biotype:protein_coding transcript_biotype:protein_coding // ensembl // 11 // --- /// GENSCAN00000017118 // cdna:genscan chromosome:GRCh37:1:163295842:163325259:1 transcript_biotype:protein_coding // ensembl // 10 // --- /// NM_031423 // Homo sapiens NUF2, NDC80 kinetochore complex component, homolog (S. cerevisiae) (NUF2), transcript variant 2, mRNA. // refseq // 11 // --- /// NM_145697 // Homo sapiens NUF2, NDC80 kinetochore complex component, homolog (S. cerevisiae) (NUF2), transcript variant 1, mRNA. // refseq // 11 // --- /// OTTHUMT00000082812 // cdna:all chromosome:VEGA52:1:163291744:163325554:1 Gene:OTTHUMG00000034275 // vega // 11 // --- /// OTTHUMT00000082813 // cdna:all chromosome:VEGA52:1:163291725:163325554:1 Gene:OTTHUMG00000034275 // vega // 11 // --- /// OTTHUMT00000388676 // cdna:all chromosome:VEGA52:1:163291690:163325517:1 Gene:OTTHUMG00000034275 // vega // 11 // --- /// uc001gcq.1 // --- // ucsc_genes // 11 // --- /// uc001gcr.1 // --- // ucsc_genes // 11 // ---</t>
  </si>
  <si>
    <t>11722894_s_at</t>
  </si>
  <si>
    <t>chr11:17108118-17229543 (-) // 95.37 // p15.1</t>
  </si>
  <si>
    <t>PIK3C2A</t>
  </si>
  <si>
    <t>chr11p15.5-p14</t>
  </si>
  <si>
    <t>ENSG00000011405 /// OTTHUMG00000166036</t>
  </si>
  <si>
    <t>5286</t>
  </si>
  <si>
    <t>EC:2.7.1.154</t>
  </si>
  <si>
    <t>603601</t>
  </si>
  <si>
    <t>NM_002645</t>
  </si>
  <si>
    <t>ENST00000265970 // cdna:known chromosome:GRCh37:11:17108119:17191288:-1 gene:ENSG00000011405 gene_biotype:protein_coding transcript_biotype:protein_coding // ensembl // 11 // --- /// NM_002645 // Homo sapiens phosphatidylinositol-4-phosphate 3-kinase, catalytic subunit type 2 alpha (PIK3C2A), mRNA. // refseq // 11 // --- /// OTTHUMT00000387553 // cdna:all chromosome:VEGA52:11:17108119:17191288:-1 Gene:OTTHUMG00000166036 // vega // 11 // --- /// uc001mmq.4 // --- // ucsc_genes // 11 // --- /// uc010rcw.2 // --- // ucsc_genes // 11 // ---</t>
  </si>
  <si>
    <t>11722934_s_at</t>
  </si>
  <si>
    <t>chr1:241792165-241799496 (-) // 89.4 // q43</t>
  </si>
  <si>
    <t>CHML</t>
  </si>
  <si>
    <t>chr1q42-qter</t>
  </si>
  <si>
    <t>ENSG00000203668 /// OTTHUMG00000039690</t>
  </si>
  <si>
    <t>1122</t>
  </si>
  <si>
    <t>118825</t>
  </si>
  <si>
    <t>NM_001821</t>
  </si>
  <si>
    <t>GPCRDB_Class_A_Rhodopsin-like // GenMAPP</t>
  </si>
  <si>
    <t>ENST00000366553 // cdna:known chromosome:GRCh37:1:241792155:241799232:-1 gene:ENSG00000203668 gene_biotype:protein_coding transcript_biotype:protein_coding // ensembl // 11 // --- /// n338592 // accn=AK000933 class=mRNAlike lncRNA name=Human lncRNA ref=JounralRNA transcriptId=998 cpcScore=-1.2778100 cnci=-0.4181474 // noncode // 11 // --- /// NM_001821 // Homo sapiens choroideremia-like (Rab escort protein 2) (CHML), mRNA. // refseq // 11 // --- /// OTTHUMT00000095712 // cdna:all chromosome:VEGA52:1:241792155:241799232:-1 Gene:OTTHUMG00000039690 // vega // 11 // --- /// uc001hzd.3 // --- // ucsc_genes // 11 // ---</t>
  </si>
  <si>
    <t>AK226066 // gb // 11 // Negative Strand Matching Probes</t>
  </si>
  <si>
    <t>11722935_x_at</t>
  </si>
  <si>
    <t>11723005_a_at</t>
  </si>
  <si>
    <t>chr6:110421019-110501207 (-) // 98.77 // q21</t>
  </si>
  <si>
    <t>WASF1</t>
  </si>
  <si>
    <t>chr6q21</t>
  </si>
  <si>
    <t>ENSG00000112290 /// OTTHUMG00000015357</t>
  </si>
  <si>
    <t>8936</t>
  </si>
  <si>
    <t>605035</t>
  </si>
  <si>
    <t>NM_001024934 /// NM_001024935 /// NM_001024936 /// NM_003931</t>
  </si>
  <si>
    <t>AK056044 // Homo sapiens cDNA FLJ31482 fis, clone NT2NE2001666. // gb // 11 // --- /// BC021022 // Homo sapiens cDNA clone IMAGE:2907063, **** WARNING: chimeric clone ****. // gb // 11 // --- /// BC044591 // Homo sapiens WAS protein family, member 1, mRNA (cDNA clone MGC:57226 IMAGE:5265612), complete cds. // gb // 11 // --- /// ENST00000359451 // cdna:known chromosome:GRCh37:6:110421022:110501207:-1 gene:ENSG00000112290 gene_biotype:protein_coding transcript_biotype:protein_coding // ensembl // 11 // --- /// ENST00000392586 // cdna:known chromosome:GRCh37:6:110421022:110501204:-1 gene:ENSG00000112290 gene_biotype:protein_coding transcript_biotype:protein_coding // ensembl // 11 // --- /// ENST00000392587 // cdna:known chromosome:GRCh37:6:110421022:110500905:-1 gene:ENSG00000112290 gene_biotype:protein_coding transcript_biotype:protein_coding // ensembl // 11 // --- /// ENST00000392588 // cdna:known chromosome:GRCh37:6:110421022:110501207:-1 gene:ENSG00000112290 gene_biotype:protein_coding transcript_biotype:protein_coding // ensembl // 11 // --- /// ENST00000392589 // cdna:known chromosome:GRCh37:6:110421022:110501207:-1 gene:ENSG00000112290 gene_biotype:protein_coding transcript_biotype:protein_coding // ensembl // 11 // --- /// NM_001024934 // Homo sapiens WAS protein family, member 1 (WASF1), transcript variant 2, mRNA. // refseq // 11 // --- /// NM_001024935 // Homo sapiens WAS protein family, member 1 (WASF1), transcript variant 3, mRNA. // refseq // 11 // --- /// NM_001024936 // Homo sapiens WAS protein family, member 1 (WASF1), transcript variant 4, mRNA. // refseq // 11 // --- /// NM_003931 // Homo sapiens WAS protein family, member 1 (WASF1), transcript variant 1, mRNA. // refseq // 11 // --- /// OTTHUMT00000041784 // cdna:all chromosome:VEGA52:6:110421022:110501204:-1 Gene:OTTHUMG00000015357 // vega // 11 // --- /// OTTHUMT00000041786 // cdna:all chromosome:VEGA52:6:110421022:110500905:-1 Gene:OTTHUMG00000015357 // vega // 11 // --- /// uc003ptv.1 // --- // ucsc_genes // 11 // --- /// uc003ptw.1 // --- // ucsc_genes // 11 // --- /// uc003ptx.1 // --- // ucsc_genes // 11 // --- /// uc003pty.1 // --- // ucsc_genes // 11 // ---</t>
  </si>
  <si>
    <t>11723006_a_at</t>
  </si>
  <si>
    <t>chr1:153516094-153518282 (-) // 65.86 // q21.3</t>
  </si>
  <si>
    <t>11723042_at</t>
  </si>
  <si>
    <t>chr10:60094736-60130509 (+) // 97.59 // q21.1</t>
  </si>
  <si>
    <t>UBE2D1</t>
  </si>
  <si>
    <t>chr10q21.1</t>
  </si>
  <si>
    <t>7321</t>
  </si>
  <si>
    <t>EC:6.3.2.19</t>
  </si>
  <si>
    <t>602961</t>
  </si>
  <si>
    <t>NM_001204880 /// NM_003338</t>
  </si>
  <si>
    <t>Proteasome_Degradation // GenMAPP</t>
  </si>
  <si>
    <t>NM_001204880 // Homo sapiens ubiquitin-conjugating enzyme E2D 1 (UBE2D1), transcript variant 2, mRNA. // refseq // 11 // --- /// NM_003338 // Homo sapiens ubiquitin-conjugating enzyme E2D 1 (UBE2D1), transcript variant 1, mRNA. // refseq // 11 // --- /// uc001jke.2 // --- // ucsc_genes // 11 // --- /// uc021prc.1 // --- // ucsc_genes // 11 // ---</t>
  </si>
  <si>
    <t>11723276_x_at</t>
  </si>
  <si>
    <t>chr11:85368395-85376185 (-) // 93.51 // q14.1</t>
  </si>
  <si>
    <t>CREBZF</t>
  </si>
  <si>
    <t>chr11q14</t>
  </si>
  <si>
    <t>ENSG00000137504 /// OTTHUMG00000133648</t>
  </si>
  <si>
    <t>58487</t>
  </si>
  <si>
    <t>606444</t>
  </si>
  <si>
    <t>NM_001039618 /// NM_021212 /// NR_028024 /// NR_028025 /// NR_028026 /// NR_028027</t>
  </si>
  <si>
    <t>DQ128105 // Homo sapiens HCF-binding transcription factor Zhangfei mRNA, complete cds. // gb // 11 // --- /// ENST00000398294 // cdna:known chromosome:GRCh37:11:85370767:85375700:-1 gene:ENSG00000137504 gene_biotype:protein_coding transcript_biotype:protein_coding // ensembl // 11 // --- /// ENST00000490820 // cdna:known chromosome:GRCh37:11:85370752:85376146:-1 gene:ENSG00000137504 gene_biotype:protein_coding transcript_biotype:nonsense_mediated_decay // ensembl // 11 // --- /// n408092 // accn=NR_028024 class=lncRNA name= ref=RefGeneNoncode transcriptId=NR_028024 cpcScore=5.6456600 cnci=-0.3727325 // noncode // 11 // --- /// n408094 // accn=NR_028026 class=lncRNA name= ref=RefGeneNoncode transcriptId=NR_028026 cpcScore=5.7316600 cnci=-0.3688183 // noncode // 11 // --- /// NM_001039618 // Homo sapiens CREB/ATF bZIP transcription factor (CREBZF), transcript variant 1, mRNA. // refseq // 11 // --- /// NR_028024 // Homo sapiens CREB/ATF bZIP transcription factor (CREBZF), transcript variant 2, non-coding RNA. // refseq // 11 // --- /// NR_028025 // Homo sapiens CREB/ATF bZIP transcription factor (CREBZF), transcript variant 3, non-coding RNA. // refseq // 11 // --- /// NR_028026 // Homo sapiens CREB/ATF bZIP transcription factor (CREBZF), transcript variant 4, non-coding RNA. // refseq // 11 // --- /// NR_028027 // Homo sapiens CREB/ATF bZIP transcription factor (CREBZF), transcript variant 5, non-coding RNA. // refseq // 11 // --- /// OTTHUMT00000257794 // cdna:all chromosome:VEGA52:11:85370752:85376146:-1 Gene:OTTHUMG00000133648 // vega // 11 // --- /// uc001pas.2 // --- // ucsc_genes // 11 // --- /// uc010rtc.1 // --- // ucsc_genes // 11 // --- /// uc010rtd.1 // --- // ucsc_genes // 11 // ---</t>
  </si>
  <si>
    <t>ENST00000528561 // ensembl // 4 // Cross Hyb Matching Probes /// ENST00000260058 // ensembl // 4 // Cross Hyb Matching Probes /// ENST00000531515 // ensembl // 2 // Cross Hyb Matching Probes /// OTTHUMT00000390802 // vega // 4 // Cross Hyb Matching Probes /// OTTHUMT00000390803 // vega // 4 // Cross Hyb Matching Probes /// OTTHUMT00000392180 // vega // 2 // Cross Hyb Matching Probes</t>
  </si>
  <si>
    <t>11723669_s_at</t>
  </si>
  <si>
    <t>chr7:80371854-80548667 (-) // 96.6 // q21.11</t>
  </si>
  <si>
    <t>SEMA3C</t>
  </si>
  <si>
    <t>chr7q21-q31</t>
  </si>
  <si>
    <t>ENSG00000075223 /// OTTHUMG00000023447</t>
  </si>
  <si>
    <t>10512</t>
  </si>
  <si>
    <t>602645</t>
  </si>
  <si>
    <t>NM_006379</t>
  </si>
  <si>
    <t>AB000220 // Homo sapiens mRNA for semaphorin E, complete cds. // gb // 11 // --- /// BC030690 // Homo sapiens sema domain, immunoglobulin domain (Ig), short basic domain, secreted, (semaphorin) 3C, mRNA (cDNA clone MGC:26266 IMAGE:4824598), complete cds. // gb // 10 // --- /// ENST00000265361 // cdna:known chromosome:GRCh37:7:80371854:80548667:-1 gene:ENSG00000075223 gene_biotype:protein_coding transcript_biotype:protein_coding // ensembl // 11 // --- /// NM_006379 // Homo sapiens sema domain, immunoglobulin domain (Ig), short basic domain, secreted, (semaphorin) 3C (SEMA3C), mRNA. // refseq // 11 // --- /// OTTHUMT00000253279 // cdna:all chromosome:VEGA52:7:80371854:80548667:-1 Gene:OTTHUMG00000023447 // vega // 11 // --- /// uc003uhj.3 // --- // ucsc_genes // 11 // --- /// uc011kgw.2 // --- // ucsc_genes // 11 // ---</t>
  </si>
  <si>
    <t>11724033_s_at</t>
  </si>
  <si>
    <t>chr6:47445481-47594994 (+) // 97.41 // p12.3</t>
  </si>
  <si>
    <t>CD2AP</t>
  </si>
  <si>
    <t>chr6p12</t>
  </si>
  <si>
    <t>ENSG00000198087 /// OTTHUMG00000014799</t>
  </si>
  <si>
    <t>23607</t>
  </si>
  <si>
    <t>604241 /// 607832</t>
  </si>
  <si>
    <t>NM_012120</t>
  </si>
  <si>
    <t>AF146277 // Homo sapiens adapter protein CMS mRNA, complete cds. // gb // 11 // --- /// AJ420469 // Homo sapiens mRNA full length insert cDNA clone EUROIMAGE 1056381. // gb // 11 // --- /// ENST00000359314 // cdna:known chromosome:GRCh37:6:47445525:47594999:1 gene:ENSG00000198087 gene_biotype:protein_coding transcript_biotype:protein_coding // ensembl // 9 // --- /// NM_012120 // Homo sapiens CD2-associated protein (CD2AP), mRNA. // refseq // 9 // --- /// OTTHUMT00000040817 // cdna:all chromosome:VEGA52:6:47445525:47594999:1 Gene:OTTHUMG00000014799 // vega // 9 // --- /// uc003oyw.3 // --- // ucsc_genes // 9 // ---</t>
  </si>
  <si>
    <t>11724951_s_at</t>
  </si>
  <si>
    <t>chr4:15005406-15071777 (+) // 95.27 // p15.33</t>
  </si>
  <si>
    <t>CPEB2</t>
  </si>
  <si>
    <t>chr4p15.33</t>
  </si>
  <si>
    <t>ENSG00000137449 /// OTTHUMG00000090669</t>
  </si>
  <si>
    <t>132864</t>
  </si>
  <si>
    <t>610605</t>
  </si>
  <si>
    <t>NM_001177381 /// NM_001177382 /// NM_001177383 /// NM_001177384 /// NM_182485 /// NM_182646</t>
  </si>
  <si>
    <t>ENST00000259997 // cdna:novel chromosome:GRCh37:4:15005560:15071773:1 gene:ENSG00000137449 gene_biotype:protein_coding transcript_biotype:protein_coding // ensembl // 11 // --- /// ENST00000382395 // cdna:known chromosome:GRCh37:4:15005560:15071775:1 gene:ENSG00000137449 gene_biotype:protein_coding transcript_biotype:protein_coding // ensembl // 11 // --- /// ENST00000382401 // cdna:known chromosome:GRCh37:4:15005560:15071775:1 gene:ENSG00000137449 gene_biotype:protein_coding transcript_biotype:protein_coding // ensembl // 11 // --- /// ENST00000442003 // cdna:known chromosome:GRCh37:4:15004298:15071777:1 gene:ENSG00000137449 gene_biotype:protein_coding transcript_biotype:protein_coding // ensembl // 11 // --- /// ENST00000538197 // cdna:known chromosome:GRCh37:4:15004298:15071777:1 gene:ENSG00000137449 gene_biotype:protein_coding transcript_biotype:protein_coding // ensembl // 11 // --- /// ENST00000541112 // cdna:known chromosome:GRCh37:4:15004298:15071777:1 gene:ENSG00000137449 gene_biotype:protein_coding transcript_biotype:protein_coding // ensembl // 11 // --- /// NM_001177381 // Homo sapiens cytoplasmic polyadenylation element binding protein 2 (CPEB2), transcript variant C, mRNA. // refseq // 11 // --- /// NM_001177382 // Homo sapiens cytoplasmic polyadenylation element binding protein 2 (CPEB2), transcript variant D, mRNA. // refseq // 11 // --- /// NM_001177383 // Homo sapiens cytoplasmic polyadenylation element binding protein 2 (CPEB2), transcript variant E, mRNA. // refseq // 11 // --- /// NM_001177384 // Homo sapiens cytoplasmic polyadenylation element binding protein 2 (CPEB2), transcript variant F, mRNA. // refseq // 11 // --- /// NM_182485 // Homo sapiens cytoplasmic polyadenylation element binding protein 2 (CPEB2), transcript variant B, mRNA. // refseq // 11 // --- /// NM_182646 // Homo sapiens cytoplasmic polyadenylation element binding protein 2 (CPEB2), transcript variant A, mRNA. // refseq // 11 // --- /// OTTHUMT00000359343 // cdna:all chromosome:VEGA52:4:15005560:15071775:1 Gene:OTTHUMG00000090669 // vega // 11 // --- /// OTTHUMT00000359344 // cdna:all chromosome:VEGA52:4:15005560:15071775:1 Gene:OTTHUMG00000090669 // vega // 11 // --- /// OTTHUMT00000359345 // cdna:all chromosome:VEGA52:4:15005560:15071773:1 Gene:OTTHUMG00000090669 // vega // 11 // --- /// uc003gni.2 // --- // ucsc_genes // 11 // --- /// uc003gnj.2 // --- // ucsc_genes // 11 // --- /// uc003gnk.2 // --- // ucsc_genes // 11 // --- /// uc003gnl.2 // --- // ucsc_genes // 11 // --- /// uc003gnm.2 // --- // ucsc_genes // 11 // --- /// uc003gnn.2 // --- // ucsc_genes // 11 // ---</t>
  </si>
  <si>
    <t>11725055_at</t>
  </si>
  <si>
    <t>chr2:138721807-138774388 (+) // 88.1 // q22.1</t>
  </si>
  <si>
    <t>HNMT</t>
  </si>
  <si>
    <t>chr2q22.1</t>
  </si>
  <si>
    <t>ENSG00000150540 /// OTTHUMG00000131751</t>
  </si>
  <si>
    <t>3176</t>
  </si>
  <si>
    <t>EC:2.1.1.8</t>
  </si>
  <si>
    <t>600807 /// 605238</t>
  </si>
  <si>
    <t>NM_001024074 /// NM_001024075 /// NM_006895</t>
  </si>
  <si>
    <t>ENST00000280097 // cdna:known chromosome:GRCh37:2:138721880:138773930:1 gene:ENSG00000150540 gene_biotype:protein_coding transcript_biotype:protein_coding // ensembl // 11 // --- /// NM_006895 // Homo sapiens histamine N-methyltransferase (HNMT), transcript variant 1, mRNA. // refseq // 11 // --- /// OTTHUMT00000254673 // cdna:all chromosome:VEGA52:2:138721880:138773930:1 Gene:OTTHUMG00000131751 // vega // 11 // --- /// uc002tvf.3 // --- // ucsc_genes // 11 // ---</t>
  </si>
  <si>
    <t>11725180_a_at</t>
  </si>
  <si>
    <t>chr6:45389913-45518819 (+) // 94.5 // p21.1</t>
  </si>
  <si>
    <t>RUNX2</t>
  </si>
  <si>
    <t>chr6p21</t>
  </si>
  <si>
    <t>ENSG00000124813 /// OTTHUMG00000014774</t>
  </si>
  <si>
    <t>860</t>
  </si>
  <si>
    <t>119600 /// 156510 /// 600211</t>
  </si>
  <si>
    <t>NM_001015051 /// NM_001024630 /// NM_001278478 /// NM_004348 /// NR_103532 /// NR_103533</t>
  </si>
  <si>
    <t>TGF_Beta_Signaling_Pathway // GenMAPP</t>
  </si>
  <si>
    <t>ENST00000359524 // cdna:known chromosome:GRCh37:6:45390222:45518816:1 gene:ENSG00000124813 gene_biotype:protein_coding transcript_biotype:protein_coding // ensembl // 11 // --- /// ENST00000371432 // cdna:known chromosome:GRCh37:6:45389914:45518818:1 gene:ENSG00000124813 gene_biotype:protein_coding transcript_biotype:protein_coding // ensembl // 11 // --- /// ENST00000371438 // cdna:known chromosome:GRCh37:6:45296106:45518816:1 gene:ENSG00000124813 gene_biotype:protein_coding transcript_biotype:protein_coding // ensembl // 11 // --- /// NM_001015051 // Homo sapiens runt-related transcription factor 2 (RUNX2), transcript variant 2, mRNA. // refseq // 11 // --- /// NM_001024630 // Homo sapiens runt-related transcription factor 2 (RUNX2), transcript variant 1, mRNA. // refseq // 11 // --- /// NM_004348 // Homo sapiens runt-related transcription factor 2 (RUNX2), transcript variant 3, mRNA. // refseq // 11 // --- /// OTTHUMT00000040753 // cdna:all chromosome:VEGA52:6:45390222:45518816:1 Gene:OTTHUMG00000014774 // vega // 11 // --- /// OTTHUMT00000040755 // cdna:all chromosome:VEGA52:6:45296106:45518816:1 Gene:OTTHUMG00000014774 // vega // 11 // --- /// uc003oxt.3 // --- // ucsc_genes // 11 // --- /// uc011dvx.2 // --- // ucsc_genes // 11 // --- /// uc011dvy.2 // --- // ucsc_genes // 11 // ---</t>
  </si>
  <si>
    <t>11725314_a_at</t>
  </si>
  <si>
    <t>chr7:56032277-56067872 (+) // 95.75 // p11.2</t>
  </si>
  <si>
    <t>GBAS</t>
  </si>
  <si>
    <t>chr7p12</t>
  </si>
  <si>
    <t>ENSG00000146729 /// OTTHUMG00000022932</t>
  </si>
  <si>
    <t>2631</t>
  </si>
  <si>
    <t>603004</t>
  </si>
  <si>
    <t>NM_001202469 /// NM_001483</t>
  </si>
  <si>
    <t>AF029786 // Homo sapiens GBAS (GBAS) mRNA, complete cds. // gb // 11 // --- /// AK125036 // Homo sapiens cDNA FLJ43046 fis, clone BRTHA3003704, highly similar to Homo sapiens mRNA for NIPSNAP2 protein. // gb // 11 // --- /// BC000732 // Homo sapiens glioblastoma amplified sequence, mRNA (cDNA clone MGC:1951 IMAGE:2959662), complete cds. // gb // 9 // --- /// BC001837 // Homo sapiens glioblastoma amplified sequence, mRNA (cDNA clone MGC:4443 IMAGE:2959662), complete cds. // gb // 9 // --- /// BC030821 // Homo sapiens glioblastoma amplified sequence, mRNA (cDNA clone MGC:23931 IMAGE:4808962), complete cds. // gb // 11 // --- /// ENST00000322090 // cdna:known chromosome:GRCh37:7:56032274:56067874:1 gene:ENSG00000146729 gene_biotype:protein_coding transcript_biotype:protein_coding // ensembl // 11 // --- /// ENST00000446778 // cdna:novel chromosome:GRCh37:7:56032274:56067874:1 gene:ENSG00000146729 gene_biotype:protein_coding transcript_biotype:protein_coding // ensembl // 11 // --- /// ENST00000497279 // cdna:known chromosome:GRCh37:7:56046600:56067871:1 gene:ENSG00000146729 gene_biotype:protein_coding transcript_biotype:retained_intron // ensembl // 11 // --- /// NM_001202469 // Homo sapiens glioblastoma amplified sequence (GBAS), nuclear gene encoding mitochondrial protein, transcript variant 2, mRNA. // refseq // 11 // --- /// NM_001483 // Homo sapiens glioblastoma amplified sequence (GBAS), nuclear gene encoding mitochondrial protein, transcript variant 1, mRNA. // refseq // 11 // --- /// OTTHUMT00000251524 // cdna:all chromosome:VEGA52:7:56032274:56067874:1 Gene:OTTHUMG00000022932 // vega // 11 // --- /// OTTHUMT00000343274 // cdna:all chromosome:VEGA52:7:56032274:56067874:1 Gene:OTTHUMG00000022932 // vega // 11 // --- /// OTTHUMT00000343275 // cdna:all chromosome:VEGA52:7:56046600:56067871:1 Gene:OTTHUMG00000022932 // vega // 11 // --- /// uc003tre.2 // --- // ucsc_genes // 11 // --- /// uc003trf.2 // --- // ucsc_genes // 11 // ---</t>
  </si>
  <si>
    <t>11725793_s_at</t>
  </si>
  <si>
    <t>chr5:40679482-40693837 (+) // 96.51 // p13.1</t>
  </si>
  <si>
    <t>PTGER4</t>
  </si>
  <si>
    <t>chr5p13.1</t>
  </si>
  <si>
    <t>ENSG00000171522 /// OTTHUMG00000094769</t>
  </si>
  <si>
    <t>5734</t>
  </si>
  <si>
    <t>601586</t>
  </si>
  <si>
    <t>NM_000958</t>
  </si>
  <si>
    <t>GPCRDB_Class_A_Rhodopsin-like // GenMAPP /// Prostaglandin_synthesis_regulation // GenMAPP /// Small_ligand_GPCRs // GenMAPP</t>
  </si>
  <si>
    <t>ENST00000302472 // cdna:known chromosome:GRCh37:5:40679600:40693837:1 gene:ENSG00000171522 gene_biotype:protein_coding transcript_biotype:protein_coding // ensembl // 11 // --- /// NM_000958 // Homo sapiens prostaglandin E receptor 4 (subtype EP4) (PTGER4), mRNA. // refseq // 11 // --- /// OTTHUMT00000211578 // cdna:all chromosome:VEGA52:5:40679600:40693837:1 Gene:OTTHUMG00000094769 // vega // 11 // --- /// uc003jlz.3 // --- // ucsc_genes // 11 // ---</t>
  </si>
  <si>
    <t>11726097_a_at</t>
  </si>
  <si>
    <t>chr2:160175491-160473059 (-) // 97.73 // q24.2</t>
  </si>
  <si>
    <t>BAZ2B</t>
  </si>
  <si>
    <t>chr2q24.2</t>
  </si>
  <si>
    <t>ENSG00000123636 /// OTTHUMG00000132027</t>
  </si>
  <si>
    <t>29994</t>
  </si>
  <si>
    <t>605683</t>
  </si>
  <si>
    <t>NM_013450</t>
  </si>
  <si>
    <t>AB032255 // Homo sapiens BAZ2B mRNA for bromodomain adjacent to zinc finger domain 2B, complete cds. // gb // 11 // --- /// AK000386 // Homo sapiens cDNA FLJ20379 fis, clone KAIA0578. // gb // 11 // --- /// ENST00000343439 // cdna:known chromosome:GRCh37:2:160175490:160473059:-1 gene:ENSG00000123636 gene_biotype:protein_coding transcript_biotype:protein_coding // ensembl // 11 // --- /// ENST00000355831 // cdna:known chromosome:GRCh37:2:160175490:160473059:-1 gene:ENSG00000123636 gene_biotype:protein_coding transcript_biotype:protein_coding // ensembl // 11 // --- /// ENST00000392782 // cdna:novel chromosome:GRCh37:2:160175490:160473080:-1 gene:ENSG00000123636 gene_biotype:protein_coding transcript_biotype:protein_coding // ensembl // 11 // --- /// ENST00000392783 // cdna:known chromosome:GRCh37:2:160175490:160473203:-1 gene:ENSG00000123636 gene_biotype:protein_coding transcript_biotype:protein_coding // ensembl // 11 // --- /// NM_013450 // Homo sapiens bromodomain adjacent to zinc finger domain, 2B (BAZ2B), mRNA. // refseq // 11 // --- /// OTTHUMT00000255037 // cdna:all chromosome:VEGA52:2:160175490:160473203:-1 Gene:OTTHUMG00000132027 // vega // 11 // --- /// OTTHUMT00000255038 // cdna:all chromosome:VEGA52:2:160175490:160473080:-1 Gene:OTTHUMG00000132027 // vega // 11 // --- /// uc002uao.3 // --- // ucsc_genes // 11 // --- /// uc002uap.3 // --- // ucsc_genes // 11 // --- /// uc021vrs.1 // --- // ucsc_genes // 11 // ---</t>
  </si>
  <si>
    <t>AK023566 // gb // 8 // Cross Hyb Matching Probes</t>
  </si>
  <si>
    <t>11726796_a_at</t>
  </si>
  <si>
    <t>chr1:78354199-78409643 (+) // 95.92 // p31.1</t>
  </si>
  <si>
    <t>NEXN</t>
  </si>
  <si>
    <t>chr1p31.1</t>
  </si>
  <si>
    <t>ENSG00000162614 /// OTTHUMG00000040533</t>
  </si>
  <si>
    <t>91624</t>
  </si>
  <si>
    <t>613121 /// 613122 /// 613876</t>
  </si>
  <si>
    <t>NM_001172309 /// NM_144573</t>
  </si>
  <si>
    <t>AK300728 // Homo sapiens cDNA FLJ56909 complete cds, highly similar to Rattus norvegicus nexilin (Nexn), transcript variant s, mRNA. // gb // 11 // --- /// ENST00000330010 // cdna:known chromosome:GRCh37:1:78354200:78409576:1 gene:ENSG00000162614 gene_biotype:protein_coding transcript_biotype:protein_coding // ensembl // 11 // --- /// ENST00000342754 // cdna:known chromosome:GRCh37:1:78383813:78409580:1 gene:ENSG00000162614 gene_biotype:protein_coding transcript_biotype:protein_coding // ensembl // 11 // --- /// NM_001172309 // Homo sapiens nexilin (F actin binding protein) (NEXN), transcript variant 2, mRNA. // refseq // 11 // --- /// NM_144573 // Homo sapiens nexilin (F actin binding protein) (NEXN), transcript variant 1, mRNA. // refseq // 11 // --- /// OTTHUMT00000097553 // cdna:all chromosome:VEGA52:1:78383813:78409580:1 Gene:OTTHUMG00000040533 // vega // 11 // --- /// uc001dib.4 // --- // ucsc_genes // 11 // --- /// uc001dic.4 // --- // ucsc_genes // 11 // --- /// uc001did.1 // --- // ucsc_genes // 11 // --- /// uc001dif.1 // --- // ucsc_genes // 11 // --- /// uc001dig.4 // --- // ucsc_genes // 11 // ---</t>
  </si>
  <si>
    <t>11727293_x_at</t>
  </si>
  <si>
    <t>chr12:38710556-38723793 (+) // 68.3 // q12</t>
  </si>
  <si>
    <t>ALG10B</t>
  </si>
  <si>
    <t>chr12q12</t>
  </si>
  <si>
    <t>144245</t>
  </si>
  <si>
    <t>EC:2.4.1.256</t>
  </si>
  <si>
    <t>NM_001013620</t>
  </si>
  <si>
    <t>NM_001013620 // Homo sapiens ALG10B, alpha-1,2-glucosyltransferase (ALG10B), mRNA. // refseq // 11 // --- /// uc001rln.4 // --- // ucsc_genes // 11 // ---</t>
  </si>
  <si>
    <t>11727448_x_at</t>
  </si>
  <si>
    <t>chr1:77332985-77531401 (+) // 89.96 // p31.1</t>
  </si>
  <si>
    <t>ST6GALNAC5</t>
  </si>
  <si>
    <t>ENSG00000117069 /// OTTHUMG00000009687</t>
  </si>
  <si>
    <t>81849</t>
  </si>
  <si>
    <t>610134</t>
  </si>
  <si>
    <t>NM_030965</t>
  </si>
  <si>
    <t>AK056241 // Homo sapiens cDNA FLJ31679 fis, clone NT2RI2005150, highly similar to Mus musculus ST6GalNAc V mRNA for GD1 alpha synthase. // gb // 11 // --- /// AK300902 // Homo sapiens cDNA FLJ54169 complete cds, moderately similar to Alpha-N-acetylgalactosaminide alpha-2,6-sialyltransferase 5 (EC 2.4.99.-). // gb // 10 // --- /// BC001201 // Homo sapiens ST6 (alpha-N-acetyl-neuraminyl-2,3-beta-galactosyl-1, 3)-N-acetylgalactosaminide alpha-2,6-sialyltransferase 5, mRNA (cDNA clone MGC:3184 IMAGE:3356535), complete cds. // gb // 11 // --- /// ENST00000318803 // cdna:known chromosome:GRCh37:1:77333165:77529743:1 gene:ENSG00000117069 gene_biotype:protein_coding transcript_biotype:nonsense_mediated_decay // ensembl // 11 // --- /// ENST00000477717 // cdna:known chromosome:GRCh37:1:77333126:77531396:1 gene:ENSG00000117069 gene_biotype:protein_coding transcript_biotype:protein_coding // ensembl // 11 // --- /// NM_030965 // Homo sapiens ST6 (alpha-N-acetyl-neuraminyl-2,3-beta-galactosyl-1, 3)-N-acetylgalactosaminide alpha-2,6-sialyltransferase 5 (ST6GALNAC5), mRNA. // refseq // 11 // --- /// OTTHUMT00000026692 // cdna:all chromosome:VEGA52:1:77333126:77531396:1 Gene:OTTHUMG00000009687 // vega // 11 // --- /// OTTHUMT00000026693 // cdna:all chromosome:VEGA52:1:77333165:77529743:1 Gene:OTTHUMG00000009687 // vega // 11 // --- /// uc001dhi.3 // --- // ucsc_genes // 11 // --- /// uc009wbw.3 // --- // ucsc_genes // 11 // --- /// uc010ori.2 // --- // ucsc_genes // 11 // ---</t>
  </si>
  <si>
    <t>11727537_at</t>
  </si>
  <si>
    <t>chr3:148583042-148614983 (+) // 99.89 // q24</t>
  </si>
  <si>
    <t>CPA3</t>
  </si>
  <si>
    <t>chr3q24</t>
  </si>
  <si>
    <t>ENSG00000163751 /// OTTHUMG00000159526</t>
  </si>
  <si>
    <t>1359</t>
  </si>
  <si>
    <t>EC:3.4.17.1</t>
  </si>
  <si>
    <t>114851</t>
  </si>
  <si>
    <t>NM_001870</t>
  </si>
  <si>
    <t>BC012613 // Homo sapiens carboxypeptidase A3 (mast cell), mRNA (cDNA clone MGC:13637 IMAGE:4104766), complete cds. // gb // 11 // --- /// ENST00000296046 // cdna:known chromosome:GRCh37:3:148583043:148614983:1 gene:ENSG00000163751 gene_biotype:protein_coding transcript_biotype:protein_coding // ensembl // 11 // --- /// M27717 // Human mast cell carboxypeptidase A mRNA, complete cds. // gb // 11 // --- /// NM_001870 // Homo sapiens carboxypeptidase A3 (mast cell) (CPA3), mRNA. // refseq // 11 // --- /// OTTHUMT00000355974 // cdna:all chromosome:VEGA52:3:148583043:148614983:1 Gene:OTTHUMG00000159526 // vega // 11 // --- /// uc003ewm.3 // --- // ucsc_genes // 11 // ---</t>
  </si>
  <si>
    <t>GENSCAN00000015995 // ensembl // 5 // Cross Hyb Matching Probes</t>
  </si>
  <si>
    <t>11728379_at</t>
  </si>
  <si>
    <t>chr1:245133040-245251139 (+) // 95.99 // q44</t>
  </si>
  <si>
    <t>EFCAB2</t>
  </si>
  <si>
    <t>chr1q44</t>
  </si>
  <si>
    <t>ENSG00000203666 /// OTTHUMG00000040474</t>
  </si>
  <si>
    <t>84288</t>
  </si>
  <si>
    <t>NM_001143943 /// NM_032328 /// NR_026586 /// NR_026587 /// NR_026588</t>
  </si>
  <si>
    <t>BC005357 // Homo sapiens EF-hand calcium binding domain 2, mRNA (cDNA clone MGC:12458 IMAGE:3511019), complete cds. // gb // 11 // --- /// ENST00000366521 // cdna:novel chromosome:GRCh37:1:245133658:245250858:1 gene:ENSG00000203666 gene_biotype:protein_coding transcript_biotype:protein_coding // ensembl // 9 // --- /// ENST00000366523 // cdna:known chromosome:GRCh37:1:245133171:245251139:1 gene:ENSG00000203666 gene_biotype:protein_coding transcript_biotype:protein_coding // ensembl // 9 // --- /// ENST00000473686 // cdna:known chromosome:GRCh37:1:245133653:245251096:1 gene:ENSG00000203666 gene_biotype:protein_coding transcript_biotype:processed_transcript // ensembl // 9 // --- /// ENST00000495271 // cdna:known chromosome:GRCh37:1:245133725:245250883:1 gene:ENSG00000203666 gene_biotype:protein_coding transcript_biotype:processed_transcript // ensembl // 9 // --- /// n407169 // accn=NR_026588 class=lncRNA name= ref=RefGeneNoncode transcriptId=NR_026588 cpcScore=2.6199000 cnci=-0.3711576 // noncode // 9 // --- /// NM_032328 // Homo sapiens EF-hand calcium binding domain 2 (EFCAB2), transcript variant 1, mRNA. // refseq // 9 // --- /// NR_026588 // Homo sapiens EF-hand calcium binding domain 2 (EFCAB2), transcript variant 5, non-coding RNA. // refseq // 9 // --- /// OTTHUMT00000097409 // cdna:all chromosome:VEGA52:1:245133171:245251139:1 Gene:OTTHUMG00000040474 // vega // 9 // --- /// OTTHUMT00000097411 // cdna:all chromosome:VEGA52:1:245133653:245251096:1 Gene:OTTHUMG00000040474 // vega // 9 // --- /// OTTHUMT00000097412 // cdna:all chromosome:VEGA52:1:245133725:245250883:1 Gene:OTTHUMG00000040474 // vega // 9 // --- /// OTTHUMT00000097413 // cdna:all chromosome:VEGA52:1:245133658:245250858:1 Gene:OTTHUMG00000040474 // vega // 9 // --- /// uc001ibc.2 // --- // ucsc_genes // 9 // --- /// uc010pyo.1 // --- // ucsc_genes // 9 // ---</t>
  </si>
  <si>
    <t>BC002836 // gb // 2 // Cross Hyb Matching Probes /// GENSCAN00000026201 // ensembl // 3 // Cross Hyb Matching Probes</t>
  </si>
  <si>
    <t>11728429_a_at</t>
  </si>
  <si>
    <t>chr10:98592711-98718759 (+) // 97.27 // q24.1</t>
  </si>
  <si>
    <t>LCOR</t>
  </si>
  <si>
    <t>chr10q24</t>
  </si>
  <si>
    <t>ENSG00000196233 /// OTTHUMG00000018841</t>
  </si>
  <si>
    <t>84458</t>
  </si>
  <si>
    <t>607698</t>
  </si>
  <si>
    <t>NM_001170765 /// NM_001170766 /// NM_032440</t>
  </si>
  <si>
    <t>AL834245 // Homo sapiens mRNA; cDNA DKFZp451A142 (from clone DKFZp451A142); complete cds. // gb // 11 // --- /// BC053359 // Homo sapiens ligand dependent nuclear receptor corepressor, mRNA (cDNA clone MGC:61698 IMAGE:6009825), complete cds. // gb // 11 // --- /// ENST00000356016 // cdna:known chromosome:GRCh37:10:98592799:98718648:1 gene:ENSG00000196233 gene_biotype:protein_coding transcript_biotype:protein_coding // ensembl // 11 // --- /// ENST00000371097 // cdna:known chromosome:GRCh37:10:98592714:98724198:1 gene:ENSG00000196233 gene_biotype:protein_coding transcript_biotype:protein_coding // ensembl // 11 // --- /// ENST00000371103 // cdna:known chromosome:GRCh37:10:98592039:98718690:1 gene:ENSG00000196233 gene_biotype:protein_coding transcript_biotype:protein_coding // ensembl // 11 // --- /// ENST00000540664 // cdna:known chromosome:GRCh37:10:98592017:98724188:1 gene:ENSG00000196233 gene_biotype:protein_coding transcript_biotype:protein_coding // ensembl // 11 // --- /// NM_001170765 // Homo sapiens ligand dependent nuclear receptor corepressor (LCOR), transcript variant 2, mRNA. // refseq // 11 // --- /// NM_001170766 // Homo sapiens ligand dependent nuclear receptor corepressor (LCOR), transcript variant 3, mRNA. // refseq // 11 // --- /// NM_032440 // Homo sapiens ligand dependent nuclear receptor corepressor (LCOR), transcript variant 1, mRNA. // refseq // 11 // --- /// OTTHUMT00000049628 // cdna:all chromosome:VEGA52:10:98592737:98718683:1 Gene:OTTHUMG00000018841 // vega // 11 // --- /// OTTHUMT00000049629 // cdna:all chromosome:VEGA52:10:98592712:98718648:1 Gene:OTTHUMG00000018841 // vega // 11 // --- /// OTTHUMT00000049630 // cdna:all chromosome:VEGA52:10:98592039:98718690:1 Gene:OTTHUMG00000018841 // vega // 11 // --- /// uc001kmr.3 // --- // ucsc_genes // 11 // --- /// uc001kms.2 // --- // ucsc_genes // 11 // --- /// uc001kmu.2 // --- // ucsc_genes // 11 // --- /// uc021pwp.1 // --- // ucsc_genes // 11 // ---</t>
  </si>
  <si>
    <t>ENST00000463415 // ensembl // 3 // Cross Hyb Matching Probes /// OTTHUMT00000049633 // vega // 3 // Cross Hyb Matching Probes</t>
  </si>
  <si>
    <t>11729348_at</t>
  </si>
  <si>
    <t>chrX:80369199-80457441 (-) // 61.83 // q21.1</t>
  </si>
  <si>
    <t>HMGN5</t>
  </si>
  <si>
    <t>chrXq13.3</t>
  </si>
  <si>
    <t>ENSG00000198157 /// OTTHUMG00000021911</t>
  </si>
  <si>
    <t>79366</t>
  </si>
  <si>
    <t>300385</t>
  </si>
  <si>
    <t>NM_030763</t>
  </si>
  <si>
    <t>AF250329 // Homo sapiens nucleosomal binding protein 1 (NSBP1) mRNA, complete cds. // gb // 11 // --- /// BC005342 // Homo sapiens nucleosomal binding protein 1, mRNA (cDNA clone MGC:12433 IMAGE:3838879), complete cds. // gb // 11 // --- /// ENST00000358130 // cdna:known chromosome:GRCh37:X:80369200:80457441:-1 gene:ENSG00000198157 gene_biotype:protein_coding transcript_biotype:protein_coding // ensembl // 11 // --- /// NM_030763 // Homo sapiens high mobility group nucleosome binding domain 5 (HMGN5), mRNA. // refseq // 11 // --- /// OTTHUMT00000057354 // cdna:all chromosome:VEGA52:X:80369200:80457441:-1 Gene:OTTHUMG00000021911 // vega // 11 // --- /// uc004eee.1 // --- // ucsc_genes // 11 // ---</t>
  </si>
  <si>
    <t>11729899_a_at</t>
  </si>
  <si>
    <t>chr1:207262582-207273338 (+) // 95.1 // q32.2</t>
  </si>
  <si>
    <t>C4BPB</t>
  </si>
  <si>
    <t>chr1q32</t>
  </si>
  <si>
    <t>ENSG00000123843 /// OTTHUMG00000036035</t>
  </si>
  <si>
    <t>725</t>
  </si>
  <si>
    <t>120831</t>
  </si>
  <si>
    <t>NM_000716 /// NM_001017364 /// NM_001017365 /// NM_001017366 /// NM_001017367</t>
  </si>
  <si>
    <t>AK092427 // Homo sapiens cDNA FLJ35108 fis, clone PLACE6006905. // gb // 11 // --- /// AK315137 // Homo sapiens cDNA, FLJ96104. // gb // 11 // --- /// BC005378 // Homo sapiens complement component 4 binding protein, beta, mRNA (cDNA clone MGC:12494 IMAGE:3934453), complete cds. // gb // 11 // --- /// ENST00000243611 // cdna:known chromosome:GRCh37:1:207262583:207273338:1 gene:ENSG00000123843 gene_biotype:protein_coding transcript_biotype:protein_coding // ensembl // 11 // --- /// ENST00000367076 // cdna:known chromosome:GRCh37:1:207262584:207273338:1 gene:ENSG00000123843 gene_biotype:protein_coding transcript_biotype:protein_coding // ensembl // 11 // --- /// ENST00000367078 // cdna:known chromosome:GRCh37:1:207262187:207273338:1 gene:ENSG00000123843 gene_biotype:protein_coding transcript_biotype:protein_coding // ensembl // 11 // --- /// ENST00000391923 // cdna:known chromosome:GRCh37:1:207262628:207273335:1 gene:ENSG00000123843 gene_biotype:protein_coding transcript_biotype:protein_coding // ensembl // 11 // --- /// ENST00000469326 // cdna:known chromosome:GRCh37:1:207268279:207273328:1 gene:ENSG00000123843 gene_biotype:protein_coding transcript_biotype:retained_intron // ensembl // 11 // --- /// L11244 // Human (clone A12) C4b-binding protein beta-chain mRNA, complete cds. // gb // 11 // --- /// L11245 // Human (clone A19) C4b-binding protein beta-chain mRNA, complete cds. // gb // 11 // --- /// M29964 // Human complement component C4b-binding protein beta-chain (C4BP) mRNA, complete cds. // gb // 11 // --- /// NM_000716 // Homo sapiens complement component 4 binding protein, beta (C4BPB), transcript variant 1, mRNA. // refseq // 11 // --- /// NM_001017364 // Homo sapiens complement component 4 binding protein, beta (C4BPB), transcript variant 2, mRNA. // refseq // 11 // --- /// NM_001017365 // Homo sapiens complement component 4 binding protein, beta (C4BPB), transcript variant 3, mRNA. // refseq // 11 // --- /// NM_001017366 // Homo sapiens complement component 4 binding protein, beta (C4BPB), transcript variant 4, mRNA. // refseq // 11 // --- /// NM_001017367 // Homo sapiens complement component 4 binding protein, beta (C4BPB), transcript variant 5, mRNA. // refseq // 11 // --- /// OTTHUMT00000087845 // cdna:all chromosome:VEGA52:1:207262584:207273338:1 Gene:OTTHUMG00000036035 // vega // 11 // --- /// OTTHUMT00000087846 // cdna:all chromosome:VEGA52:1:207262187:207273338:1 Gene:OTTHUMG00000036035 // vega // 11 // --- /// OTTHUMT00000087847 // cdna:all chromosome:VEGA52:1:207262583:207273338:1 Gene:OTTHUMG00000036035 // vega // 11 // --- /// OTTHUMT00000088087 // cdna:all chromosome:VEGA52:1:207268279:207273328:1 Gene:OTTHUMG00000036035 // vega // 11 // --- /// uc001hfi.3 // --- // ucsc_genes // 11 // --- /// uc001hfj.3 // --- // ucsc_genes // 11 // --- /// uc001hfk.3 // --- // ucsc_genes // 11 // --- /// uc001hfl.3 // --- // ucsc_genes // 11 // --- /// uc001hfm.3 // --- // ucsc_genes // 11 // --- /// uc009xcd.3 // --- // ucsc_genes // 11 // ---</t>
  </si>
  <si>
    <t>GENSCAN00000004340 // ensembl // 2 // Cross Hyb Matching Probes /// ENST00000452902 // ensembl // 4 // Cross Hyb Matching Probes /// ENST00000470767 // ensembl // 8 // Cross Hyb Matching Probes /// OTTHUMT00000088086 // vega // 4 // Cross Hyb Matching Probes /// OTTHUMT00000088088 // vega // 8 // Cross Hyb Matching Probes</t>
  </si>
  <si>
    <t>11730390_at</t>
  </si>
  <si>
    <t>chr7:83587074-83824459 (-) // 97.23 // q21.11</t>
  </si>
  <si>
    <t>SEMA3A</t>
  </si>
  <si>
    <t>chr7p12.1</t>
  </si>
  <si>
    <t>ENSG00000075213 /// OTTHUMG00000023443</t>
  </si>
  <si>
    <t>10371</t>
  </si>
  <si>
    <t>603961 /// 614897</t>
  </si>
  <si>
    <t>NM_006080</t>
  </si>
  <si>
    <t>AK289954 // Homo sapiens cDNA FLJ78428 complete cds, highly similar to Homo sapiens sema domain, immunoglobulin domain (Ig), short basic domain, secreted, (semaphorin) 3A (SEMA3A), mRNA. // gb // 11 // --- /// ENST00000265362 // cdna:known chromosome:GRCh37:7:83587659:83824217:-1 gene:ENSG00000075213 gene_biotype:protein_coding transcript_biotype:protein_coding // ensembl // 11 // --- /// NM_006080 // Homo sapiens sema domain, immunoglobulin domain (Ig), short basic domain, secreted, (semaphorin) 3A (SEMA3A), mRNA. // refseq // 11 // --- /// OTTHUMT00000253355 // cdna:all chromosome:VEGA52:7:83587659:83824217:-1 Gene:OTTHUMG00000023443 // vega // 11 // --- /// uc003uhz.3 // --- // ucsc_genes // 11 // ---</t>
  </si>
  <si>
    <t>BC111416 // gb // 3 // Cross Hyb Matching Probes /// L26081 // gb // 5 // Cross Hyb Matching Probes /// GENSCAN00000042431 // ensembl // 1 // Cross Hyb Matching Probes /// ENST00000436949 // ensembl // 3 // Cross Hyb Matching Probes /// OTTHUMT00000342239 // vega // 3 // Cross Hyb Matching Probes</t>
  </si>
  <si>
    <t>11731581_a_at</t>
  </si>
  <si>
    <t>chr6:110421021-110501207 (-) // 99.66 // q21</t>
  </si>
  <si>
    <t>11733252_a_at</t>
  </si>
  <si>
    <t>chr15:70946894-71055932 (-) // 94.69 // q23</t>
  </si>
  <si>
    <t>UACA</t>
  </si>
  <si>
    <t>chr15q22-q24</t>
  </si>
  <si>
    <t>ENSG00000137831 /// OTTHUMG00000133363</t>
  </si>
  <si>
    <t>55075</t>
  </si>
  <si>
    <t>612516</t>
  </si>
  <si>
    <t>NM_001008224 /// NM_018003</t>
  </si>
  <si>
    <t>AF322916 // Homo sapiens uveal autoantigen mRNA, complete cds. // gb // 11 // --- /// BC113407 // Homo sapiens uveal autoantigen with coiled-coil domains and ankyrin repeats, mRNA (cDNA clone MGC:141967 IMAGE:8322459), complete cds. // gb // 11 // --- /// BC113409 // Homo sapiens uveal autoantigen with coiled-coil domains and ankyrin repeats, mRNA (cDNA clone MGC:141969 IMAGE:8322461), complete cds. // gb // 11 // --- /// BC143266 // Homo sapiens uveal autoantigen with coiled-coil domains and ankyrin repeats, mRNA (cDNA clone MGC:176785 IMAGE:9051768), complete cds. // gb // 11 // --- /// BC143267 // Homo sapiens uveal autoantigen with coiled-coil domains and ankyrin repeats, mRNA (cDNA clone MGC:176786 IMAGE:9051769), complete cds. // gb // 11 // --- /// ENST00000322954 // cdna:known chromosome:GRCh37:15:70946893:71055932:-1 gene:ENSG00000137831 gene_biotype:protein_coding transcript_biotype:protein_coding // ensembl // 11 // --- /// ENST00000379983 // cdna:known chromosome:GRCh37:15:70949141:70994647:-1 gene:ENSG00000137831 gene_biotype:protein_coding transcript_biotype:protein_coding // ensembl // 11 // --- /// ENST00000539319 // cdna:novel chromosome:GRCh37:15:70949316:71055769:-1 gene:ENSG00000137831 gene_biotype:protein_coding transcript_biotype:protein_coding // ensembl // 11 // --- /// ENST00000560441 // cdna:putative chromosome:GRCh37:15:70949271:70994647:-1 gene:ENSG00000137831 gene_biotype:protein_coding transcript_biotype:protein_coding // ensembl // 11 // --- /// GENSCAN00000011460 // cdna:genscan chromosome:GRCh37:15:70897124:71009970:-1 transcript_biotype:protein_coding // ensembl // 11 // --- /// NM_001008224 // Homo sapiens uveal autoantigen with coiled-coil domains and ankyrin repeats (UACA), transcript variant 2, mRNA. // refseq // 11 // --- /// NM_018003 // Homo sapiens uveal autoantigen with coiled-coil domains and ankyrin repeats (UACA), transcript variant 1, mRNA. // refseq // 11 // --- /// OTTHUMT00000257199 // cdna:all chromosome:VEGA52:15:70946893:71055932:-1 Gene:OTTHUMG00000133363 // vega // 11 // --- /// OTTHUMT00000417180 // cdna:all chromosome:VEGA52:15:70949271:70994647:-1 Gene:OTTHUMG00000133363 // vega // 11 // --- /// OTTHUMT00000417182 // cdna:all chromosome:VEGA52:15:70949273:71055795:-1 Gene:OTTHUMG00000133363 // vega // 11 // --- /// OTTHUMT00000417184 // cdna:all chromosome:VEGA52:15:70949316:71055769:-1 Gene:OTTHUMG00000133363 // vega // 11 // --- /// OTTHUMT00000417185 // cdna:all chromosome:VEGA52:15:70949141:70994647:-1 Gene:OTTHUMG00000133363 // vega // 11 // --- /// uc002asq.3 // --- // ucsc_genes // 11 // --- /// uc002asr.3 // --- // ucsc_genes // 11 // --- /// uc010bin.1 // --- // ucsc_genes // 11 // --- /// uc010uke.2 // --- // ucsc_genes // 11 // ---</t>
  </si>
  <si>
    <t>11734020_a_at</t>
  </si>
  <si>
    <t>chr11:70313958-70963623 (-) // 95.28 // q13.3</t>
  </si>
  <si>
    <t>SHANK2</t>
  </si>
  <si>
    <t>chr11q13.2</t>
  </si>
  <si>
    <t>ENSG00000162105 /// ENSG00000268430 /// OTTHUMG00000154615</t>
  </si>
  <si>
    <t>22941</t>
  </si>
  <si>
    <t>603290 /// 613436</t>
  </si>
  <si>
    <t>NM_012309 /// NM_133266</t>
  </si>
  <si>
    <t>AB208025 // Homo sapiens SHANK2 mRNA for SH3 and multiple ankyrin repeat domain2, complete cds. // gb // 11 // --- /// AB208026 // Homo sapiens PROSAP1 mRNA for proline-rich synapse associated protein 1, complete cds. // gb // 11 // --- /// AB208027 // Homo sapiens CORTBP1 mRNA for cortactin-binding protein 1, complete cds. // gb // 11 // --- /// BX648718 // Homo sapiens mRNA; cDNA DKFZp686O22113 (from clone DKFZp686O22113). // gb // 10 // --- /// ENST00000338508 // cdna:known chromosome:GRCh37:11:70315540:70858372:-1 gene:ENSG00000162105 gene_biotype:protein_coding transcript_biotype:protein_coding // ensembl // 11 // --- /// ENST00000409161 // cdna:known chromosome:GRCh37:11:70315538:70507869:-1 gene:ENSG00000162105 gene_biotype:protein_coding transcript_biotype:protein_coding // ensembl // 11 // --- /// ENST00000423696 // cdna:known chromosome:GRCh37:11:70315540:70672645:-1 gene:ENSG00000162105 gene_biotype:protein_coding transcript_biotype:protein_coding // ensembl // 11 // --- /// ENST00000424924 // cdna:novel chromosome:GRCh37:11:70315540:70348964:-1 gene:ENSG00000162105 gene_biotype:protein_coding transcript_biotype:protein_coding // ensembl // 11 // --- /// ENST00000449833 // cdna:known chromosome:GRCh37:11:70313961:70507923:-1 gene:ENSG00000162105 gene_biotype:protein_coding transcript_biotype:protein_coding // ensembl // 11 // --- /// ENST00000601391 // cdna:known chromosome:GRCh37:HG865_PATCH:70313961:71020867:-1 gene:ENSG00000268430 gene_biotype:protein_coding transcript_biotype:protein_coding // ensembl // 11 // --- /// ENST00000601538 // cdna:known chromosome:GRCh37:HG865_PATCH:70313961:71020867:-1 gene:ENSG00000268430 gene_biotype:protein_coding transcript_biotype:protein_coding // ensembl // 11 // --- /// NM_012309 // Homo sapiens SH3 and multiple ankyrin repeat domains 2 (SHANK2), transcript variant 1, mRNA. // refseq // 11 // --- /// NM_133266 // Homo sapiens SH3 and multiple ankyrin repeat domains 2 (SHANK2), transcript variant 2, mRNA. // refseq // 11 // --- /// OTTHUMT00000259184 // cdna:all chromosome:VEGA52:11:70315538:70507869:-1 Gene:OTTHUMG00000154615 // vega // 11 // --- /// OTTHUMT00000259279 // cdna:all chromosome:VEGA52:11:70315540:70348964:-1 Gene:OTTHUMG00000154615 // vega // 11 // --- /// uc001opy.3 // --- // ucsc_genes // 11 // --- /// uc001opz.3 // --- // ucsc_genes // 11 // --- /// uc001oqc.3 // --- // ucsc_genes // 11 // --- /// uc010rqn.2 // --- // ucsc_genes // 11 // --- /// uc021qmr.1 // --- // ucsc_genes // 11 // ---</t>
  </si>
  <si>
    <t>11734824_at</t>
  </si>
  <si>
    <t>chr15:38544235-38649449 (+) // 95.01 // q14</t>
  </si>
  <si>
    <t>SPRED1</t>
  </si>
  <si>
    <t>chr15q14</t>
  </si>
  <si>
    <t>ENSG00000166068 /// OTTHUMG00000172377</t>
  </si>
  <si>
    <t>161742</t>
  </si>
  <si>
    <t>609291 /// 611431</t>
  </si>
  <si>
    <t>NM_152594</t>
  </si>
  <si>
    <t>ENST00000299084 // cdna:known chromosome:GRCh37:15:38544527:38649450:1 gene:ENSG00000166068 gene_biotype:protein_coding transcript_biotype:protein_coding // ensembl // 9 // --- /// NM_152594 // Homo sapiens sprouty-related, EVH1 domain containing 1 (SPRED1), mRNA. // refseq // 9 // --- /// OTTHUMT00000418217 // cdna:all chromosome:VEGA52:15:38544527:38649450:1 Gene:OTTHUMG00000172377 // vega // 9 // --- /// uc001zka.4 // --- // ucsc_genes // 9 // ---</t>
  </si>
  <si>
    <t>11734958_s_at</t>
  </si>
  <si>
    <t>chr14:60558544-60601530 (+) // 99.38 // q23.1</t>
  </si>
  <si>
    <t>PCNXL4</t>
  </si>
  <si>
    <t>chr14q23.1</t>
  </si>
  <si>
    <t>ENSG00000126773 /// OTTHUMG00000150361</t>
  </si>
  <si>
    <t>64430</t>
  </si>
  <si>
    <t>NM_022495</t>
  </si>
  <si>
    <t>AK023008 // Homo sapiens cDNA FLJ12946 fis, clone NT2RP2005254. // gb // 11 // --- /// ENST00000317623 // cdna:known chromosome:GRCh37:14:60558629:60601532:1 gene:ENSG00000126773 gene_biotype:protein_coding transcript_biotype:protein_coding // ensembl // 11 // --- /// ENST00000404681 // cdna:known chromosome:GRCh37:14:60574357:60601527:1 gene:ENSG00000126773 gene_biotype:protein_coding transcript_biotype:protein_coding // ensembl // 11 // --- /// ENST00000406854 // cdna:known chromosome:GRCh37:14:60558637:60601532:1 gene:ENSG00000126773 gene_biotype:protein_coding transcript_biotype:protein_coding // ensembl // 11 // --- /// ENST00000535349 // cdna:known chromosome:GRCh37:14:60585161:60601527:1 gene:ENSG00000126773 gene_biotype:protein_coding transcript_biotype:protein_coding // ensembl // 11 // --- /// ENST00000555740 // cdna:known chromosome:GRCh37:14:60585161:60601527:1 gene:ENSG00000126773 gene_biotype:protein_coding transcript_biotype:nonsense_mediated_decay // ensembl // 11 // --- /// NM_022495 // Homo sapiens pecanex-like 4 (Drosophila) (PCNXL4), mRNA. // refseq // 11 // --- /// OTTHUMT00000317845 // cdna:all chromosome:VEGA52:14:60558629:60601532:1 Gene:OTTHUMG00000150361 // vega // 11 // --- /// OTTHUMT00000317847 // cdna:all chromosome:VEGA52:14:60558637:60601532:1 Gene:OTTHUMG00000150361 // vega // 11 // --- /// OTTHUMT00000411800 // cdna:all chromosome:VEGA52:14:60585161:60601527:1 Gene:OTTHUMG00000150361 // vega // 11 // --- /// uc001xer.4 // --- // ucsc_genes // 11 // --- /// uc010apm.3 // --- // ucsc_genes // 11 // ---</t>
  </si>
  <si>
    <t>11735090_s_at</t>
  </si>
  <si>
    <t>chr17:66263823-66287510 (-) // 95.44 // q24.2</t>
  </si>
  <si>
    <t>SLC16A6</t>
  </si>
  <si>
    <t>chr17q24.2</t>
  </si>
  <si>
    <t>ENSG00000108932 /// ENSG00000232457 /// ENSG00000262275 /// OTTHUMG00000179314 /// OTTHUMG00000179812 /// OTTHUMG00000181665</t>
  </si>
  <si>
    <t>9120</t>
  </si>
  <si>
    <t>603880</t>
  </si>
  <si>
    <t>NM_001174166 /// NM_004694</t>
  </si>
  <si>
    <t>AK290417 // Homo sapiens cDNA FLJ76016 complete cds, highly similar to Homo sapiens solute carrier family 16 (monocarboxylic acid transporters), member 6 (SLC16A6), mRNA. // gb // 11 // --- /// BC064832 // Homo sapiens solute carrier family 16, member 6 (monocarboxylic acid transporter 7), mRNA (cDNA clone MGC:72050 IMAGE:6498761), complete cds. // gb // 11 // --- /// ENST00000327268 // cdna:known chromosome:GRCh37:17:66263167:66287257:-1 gene:ENSG00000108932 gene_biotype:protein_coding transcript_biotype:protein_coding // ensembl // 11 // --- /// ENST00000413214 // cdna:pseudogene chromosome:GRCh37:17:62949801:62952664:1 gene:ENSG00000232457 gene_biotype:pseudogene transcript_biotype:transcribed_unprocessed_pseudogene // ensembl // 10 // --- /// ENST00000571465 // cdna:known chromosome:GRCh37:HG747_PATCH:66263142:66287232:-1 gene:ENSG00000262275 gene_biotype:protein_coding transcript_biotype:protein_coding // ensembl // 11 // --- /// ENST00000579895 // cdna:known chromosome:GRCh37:HG747_PATCH:66264313:66287382:-1 gene:ENSG00000262275 gene_biotype:protein_coding transcript_biotype:protein_coding // ensembl // 11 // --- /// ENST00000580666 // cdna:known chromosome:GRCh37:17:66264338:66287407:-1 gene:ENSG00000108932 gene_biotype:protein_coding transcript_biotype:protein_coding // ensembl // 11 // --- /// GENSCAN00000006715 // cdna:genscan chromosome:GRCh37:17:62915430:62962277:1 transcript_biotype:protein_coding // ensembl // 9 // --- /// GENSCAN00000016020 // cdna:genscan chromosome:GRCh37:17:66255176:66288414:-1 transcript_biotype:protein_coding // ensembl // 9 // --- /// GENSCAN00000051552 // cdna:genscan chromosome:GRCh37:HG747_PATCH:66255151:66288389:-1 transcript_biotype:protein_coding // ensembl // 9 // --- /// NM_001174166 // Homo sapiens solute carrier family 16, member 6 (monocarboxylic acid transporter 7) (SLC16A6), transcript variant 1, mRNA. // refseq // 11 // --- /// NM_004694 // Homo sapiens solute carrier family 16, member 6 (monocarboxylic acid transporter 7) (SLC16A6), transcript variant 2, mRNA. // refseq // 11 // --- /// OTTHUMT00000445718 // cdna:all chromosome:VEGA52:17:62949801:62952664:1 Gene:OTTHUMG00000179314 // vega // 10 // --- /// OTTHUMT00000448323 // cdna:all chromosome:VEGA52:17:66263167:66287257:-1 Gene:OTTHUMG00000179812 // vega // 11 // --- /// OTTHUMT00000448324 // cdna:all chromosome:VEGA52:17:66264338:66287407:-1 Gene:OTTHUMG00000179812 // vega // 11 // --- /// OTTHUMT00000457166 // cdna:all chromosome:VEGA52:HG747_PATCH:66263142:66287232:-1 Gene:OTTHUMG00000181665 // vega // 11 // --- /// OTTHUMT00000457167 // cdna:all chromosome:VEGA52:HG747_PATCH:66264313:66287382:-1 Gene:OTTHUMG00000181665 // vega // 11 // --- /// U79745 // Homo sapiens monocarboxylate transporter homologue MCT6 mRNA, complete cds. // gb // 11 // --- /// uc002jgz.2 // --- // ucsc_genes // 11 // --- /// uc002jha.2 // --- // ucsc_genes // 11 // ---</t>
  </si>
  <si>
    <t>TCONS_l2_00010920-XLOC_l2_005863 // broad-tucp // 8 // Cross Hyb Matching Probes /// TCONS_l2_00010918-XLOC_l2_005863 // broad-tucp // 8 // Cross Hyb Matching Probes /// TCONS_l2_00010917-XLOC_l2_005863 // broad-tucp // 7 // Cross Hyb Matching Probes /// ENST00000577423 // ensembl // 6 // Cross Hyb Matching Probes /// OTTHUMT00000445717 // vega // 6 // Cross Hyb Matching Probes /// BC141961 // gb // 11 // Negative Strand Matching Probes</t>
  </si>
  <si>
    <t>11735320_a_at</t>
  </si>
  <si>
    <t>chr3:29322942-30046878 (+) // 96.26 // p24.1</t>
  </si>
  <si>
    <t>RBMS3</t>
  </si>
  <si>
    <t>chr3p24-p23</t>
  </si>
  <si>
    <t>ENSG00000144642 /// OTTHUMG00000155699</t>
  </si>
  <si>
    <t>27303</t>
  </si>
  <si>
    <t>605786</t>
  </si>
  <si>
    <t>NM_001003792 /// NM_001003793 /// NM_001177711 /// NM_001177712 /// NM_014483</t>
  </si>
  <si>
    <t>ENST00000383766 // cdna:known chromosome:GRCh37:3:29322943:30046620:1 gene:ENSG00000144642 gene_biotype:protein_coding transcript_biotype:protein_coding // ensembl // 11 // --- /// ENST00000396583 // cdna:known chromosome:GRCh37:3:29322803:30051886:1 gene:ENSG00000144642 gene_biotype:protein_coding transcript_biotype:protein_coding // ensembl // 11 // --- /// ENST00000434693 // cdna:known chromosome:GRCh37:3:29322473:30046620:1 gene:ENSG00000144642 gene_biotype:protein_coding transcript_biotype:protein_coding // ensembl // 11 // --- /// NM_001003792 // Homo sapiens RNA binding motif, single stranded interacting protein 3 (RBMS3), transcript variant 3, mRNA. // refseq // 11 // --- /// NM_001003793 // Homo sapiens RNA binding motif, single stranded interacting protein 3 (RBMS3), transcript variant 1, mRNA. // refseq // 11 // --- /// NM_001177711 // Homo sapiens RNA binding motif, single stranded interacting protein 3 (RBMS3), transcript variant 5, mRNA. // refseq // 11 // --- /// OTTHUMT00000341298 // cdna:all chromosome:VEGA52:3:29322473:30046620:1 Gene:OTTHUMG00000155699 // vega // 11 // --- /// OTTHUMT00000341300 // cdna:all chromosome:VEGA52:3:29322943:30046620:1 Gene:OTTHUMG00000155699 // vega // 11 // --- /// uc003cel.3 // --- // ucsc_genes // 11 // --- /// uc003cem.3 // --- // ucsc_genes // 11 // --- /// uc010hfr.3 // --- // ucsc_genes // 11 // ---</t>
  </si>
  <si>
    <t>11736281_a_at</t>
  </si>
  <si>
    <t>chr6:160769404-160876014 (+) // 96.79 // q25.3</t>
  </si>
  <si>
    <t>SLC22A3</t>
  </si>
  <si>
    <t>chr6q25.3</t>
  </si>
  <si>
    <t>ENSG00000146477 /// OTTHUMG00000015953</t>
  </si>
  <si>
    <t>6581</t>
  </si>
  <si>
    <t>604842</t>
  </si>
  <si>
    <t>NM_021977</t>
  </si>
  <si>
    <t>BC070300 // Homo sapiens cDNA clone IMAGE:4716887, partial cds. // gb // 11 // --- /// BC144280 // Homo sapiens cDNA clone IMAGE:9052800. // gb // 11 // --- /// BX640965 // Homo sapiens mRNA; cDNA DKFZp686N10184 (from clone DKFZp686N10184). // gb // 11 // --- /// ENST00000275300 // cdna:known chromosome:GRCh37:6:160769300:160873613:1 gene:ENSG00000146477 gene_biotype:protein_coding transcript_biotype:protein_coding // ensembl // 11 // --- /// ENST00000392145 // cdna:known chromosome:GRCh37:6:160769425:160876014:1 gene:ENSG00000146477 gene_biotype:protein_coding transcript_biotype:protein_coding // ensembl // 11 // --- /// NM_021977 // Homo sapiens solute carrier family 22 (extraneuronal monoamine transporter), member 3 (SLC22A3), mRNA. // refseq // 11 // --- /// OTTHUMT00000042953 // cdna:all chromosome:VEGA52:6:160769300:160873613:1 Gene:OTTHUMG00000015953 // vega // 11 // --- /// uc003qti.3 // --- // ucsc_genes // 11 // --- /// uc011efx.2 // --- // ucsc_genes // 11 // ---</t>
  </si>
  <si>
    <t>11736364_s_at</t>
  </si>
  <si>
    <t>chr14:58894389-59015548 (+) // 94.75 // q23.1</t>
  </si>
  <si>
    <t>KIAA0586</t>
  </si>
  <si>
    <t>9786</t>
  </si>
  <si>
    <t>610178</t>
  </si>
  <si>
    <t>NM_001244189 /// NM_001244190 /// NM_001244191 /// NM_001244192 /// NM_001244193 /// NM_014749</t>
  </si>
  <si>
    <t>NM_001244189 // Homo sapiens KIAA0586 (KIAA0586), transcript variant 1, mRNA. // refseq // 11 // --- /// NM_001244190 // Homo sapiens KIAA0586 (KIAA0586), transcript variant 2, mRNA. // refseq // 11 // --- /// NM_001244191 // Homo sapiens KIAA0586 (KIAA0586), transcript variant 3, mRNA. // refseq // 11 // --- /// NM_001244192 // Homo sapiens KIAA0586 (KIAA0586), transcript variant 4, mRNA. // refseq // 11 // --- /// NM_014749 // Homo sapiens KIAA0586 (KIAA0586), transcript variant 5, mRNA. // refseq // 11 // --- /// uc001xdt.4 // --- // ucsc_genes // 11 // --- /// uc001xdu.4 // --- // ucsc_genes // 11 // --- /// uc001xdv.4 // --- // ucsc_genes // 11 // --- /// uc010trr.2 // --- // ucsc_genes // 11 // --- /// uc010trs.2 // --- // ucsc_genes // 11 // ---</t>
  </si>
  <si>
    <t>ENST00000423743 // ensembl // 3 // Cross Hyb Matching Probes /// OTTHUMT00000411988 // vega // 3 // Cross Hyb Matching Probes</t>
  </si>
  <si>
    <t>11736729_a_at</t>
  </si>
  <si>
    <t>chr8:104512496-105265832 (+) // 98.9 // q22.3</t>
  </si>
  <si>
    <t>RIMS2</t>
  </si>
  <si>
    <t>chr8q22.3</t>
  </si>
  <si>
    <t>ENSG00000176406 /// OTTHUMG00000162097</t>
  </si>
  <si>
    <t>9699</t>
  </si>
  <si>
    <t>606630</t>
  </si>
  <si>
    <t>NM_001100117 /// NM_014677</t>
  </si>
  <si>
    <t>BC043144 // Homo sapiens regulating synaptic membrane exocytosis 2, mRNA (cDNA clone MGC:41823 IMAGE:5288275), complete cds. // gb // 11 // --- /// ENST00000507740 // cdna:novel chromosome:GRCh37:8:104831500:105268322:1 gene:ENSG00000176406 gene_biotype:protein_coding transcript_biotype:protein_coding // ensembl // 11 // --- /// NM_001100117 // Homo sapiens regulating synaptic membrane exocytosis 2 (RIMS2), transcript variant 1, mRNA. // refseq // 11 // --- /// NM_014677 // Homo sapiens regulating synaptic membrane exocytosis 2 (RIMS2), transcript variant 2, mRNA. // refseq // 11 // --- /// OTTHUMT00000367215 // cdna:all chromosome:VEGA52:8:104831500:105268322:1 Gene:OTTHUMG00000162097 // vega // 11 // --- /// uc003ylp.3 // --- // ucsc_genes // 11 // --- /// uc003ylq.3 // --- // ucsc_genes // 11 // --- /// uc003ylr.3 // --- // ucsc_genes // 11 // --- /// uc003yls.3 // --- // ucsc_genes // 11 // ---</t>
  </si>
  <si>
    <t>11737853_at</t>
  </si>
  <si>
    <t>chr1:173009099-173020103 (-) // 99.55 // q25.1</t>
  </si>
  <si>
    <t>TNFSF18</t>
  </si>
  <si>
    <t>chr1q23</t>
  </si>
  <si>
    <t>ENSG00000120337 /// OTTHUMG00000034835</t>
  </si>
  <si>
    <t>8995</t>
  </si>
  <si>
    <t>603898</t>
  </si>
  <si>
    <t>NM_005092</t>
  </si>
  <si>
    <t>AY358868 // Homo sapiens clone DNA19355 GITRL (UNQ149) mRNA, complete cds. // gb // 11 // --- /// BC093986 // Homo sapiens tumor necrosis factor (ligand) superfamily, member 18, mRNA (cDNA clone MGC:121021 IMAGE:7939831), complete cds. // gb // 11 // --- /// BC112032 // Homo sapiens tumor necrosis factor (ligand) superfamily, member 18, mRNA (cDNA clone MGC:138237 IMAGE:8327500), complete cds. // gb // 11 // --- /// ENST00000239468 // cdna:known chromosome:GRCh37:1:173009100:173020056:-1 gene:ENSG00000120337 gene_biotype:protein_coding transcript_biotype:protein_coding // ensembl // 11 // --- /// ENST00000404377 // cdna:known chromosome:GRCh37:1:173009100:173020103:-1 gene:ENSG00000120337 gene_biotype:protein_coding transcript_biotype:protein_coding // ensembl // 11 // --- /// NM_005092 // Homo sapiens tumor necrosis factor (ligand) superfamily, member 18 (TNFSF18), mRNA. // refseq // 11 // --- /// OTTHUMT00000084268 // cdna:all chromosome:VEGA52:1:173009100:173020103:-1 Gene:OTTHUMG00000034835 // vega // 11 // --- /// uc001giu.2 // --- // ucsc_genes // 11 // ---</t>
  </si>
  <si>
    <t>AF117713 // gb // 7 // Cross Hyb Matching Probes /// AF125303 // gb // 8 // Cross Hyb Matching Probes /// BC069319 // gb // 8 // Cross Hyb Matching Probes /// GENSCAN00000036294 // ensembl // 6 // Cross Hyb Matching Probes</t>
  </si>
  <si>
    <t>11739236_at</t>
  </si>
  <si>
    <t>chr3:57541973-57549405 (+) // 86.68 // p14.3</t>
  </si>
  <si>
    <t>PDE12</t>
  </si>
  <si>
    <t>chr3p14.3</t>
  </si>
  <si>
    <t>ENSG00000174840 /// OTTHUMG00000158599</t>
  </si>
  <si>
    <t>201626</t>
  </si>
  <si>
    <t>NM_177966</t>
  </si>
  <si>
    <t>ENST00000311180 // cdna:known chromosome:GRCh37:3:57542004:57547684:1 gene:ENSG00000174840 gene_biotype:protein_coding transcript_biotype:protein_coding // ensembl // 11 // --- /// NM_177966 // Homo sapiens phosphodiesterase 12 (PDE12), mRNA. // refseq // 11 // --- /// OTTHUMT00000351440 // cdna:all chromosome:VEGA52:3:57542004:57547684:1 Gene:OTTHUMG00000158599 // vega // 11 // --- /// uc003diw.4 // --- // ucsc_genes // 11 // ---</t>
  </si>
  <si>
    <t>11739840_a_at</t>
  </si>
  <si>
    <t>chr4:142948694-143767604 (-) // 96.51 // q31.21</t>
  </si>
  <si>
    <t>INPP4B</t>
  </si>
  <si>
    <t>chr4q31.21</t>
  </si>
  <si>
    <t>ENSG00000109452 /// OTTHUMG00000161341</t>
  </si>
  <si>
    <t>8821</t>
  </si>
  <si>
    <t>EC:3.1.3.66</t>
  </si>
  <si>
    <t>607494</t>
  </si>
  <si>
    <t>NM_001101669 /// NM_003866</t>
  </si>
  <si>
    <t>ENST00000262992 // cdna:known chromosome:GRCh37:4:142949186:143383906:-1 gene:ENSG00000109452 gene_biotype:protein_coding transcript_biotype:protein_coding // ensembl // 11 // --- /// ENST00000513000 // cdna:known chromosome:GRCh37:4:142944313:143767443:-1 gene:ENSG00000109452 gene_biotype:protein_coding transcript_biotype:protein_coding // ensembl // 11 // --- /// NM_001101669 // Homo sapiens inositol polyphosphate-4-phosphatase, type II, 105kDa (INPP4B), transcript variant 2, mRNA. // refseq // 11 // --- /// NM_003866 // Homo sapiens inositol polyphosphate-4-phosphatase, type II, 105kDa (INPP4B), transcript variant 1, mRNA. // refseq // 11 // --- /// OTTHUMT00000364587 // cdna:all chromosome:VEGA52:4:142944313:143767443:-1 Gene:OTTHUMG00000161341 // vega // 11 // --- /// uc003iiw.4 // --- // ucsc_genes // 11 // --- /// uc003iix.4 // --- // ucsc_genes // 11 // --- /// uc011chm.2 // --- // ucsc_genes // 11 // ---</t>
  </si>
  <si>
    <t>11740311_at</t>
  </si>
  <si>
    <t>chr8:122625149-122653659 (-) // 96.22 // q24.13</t>
  </si>
  <si>
    <t>HAS2</t>
  </si>
  <si>
    <t>chr8q24.12</t>
  </si>
  <si>
    <t>ENSG00000170961 /// OTTHUMG00000164953</t>
  </si>
  <si>
    <t>3037</t>
  </si>
  <si>
    <t>EC:2.4.1.212</t>
  </si>
  <si>
    <t>601636</t>
  </si>
  <si>
    <t>NM_005328</t>
  </si>
  <si>
    <t>BC069353 // Homo sapiens hyaluronan synthase 2, mRNA (cDNA clone MGC:97112 IMAGE:7262337), complete cds. // gb // 11 // --- /// BC109071 // Homo sapiens hyaluronan synthase 2, mRNA (cDNA clone MGC:126241 IMAGE:40034202), complete cds. // gb // 11 // --- /// BC109072 // Homo sapiens hyaluronan synthase 2, mRNA (cDNA clone MGC:126242 IMAGE:40034203), complete cds. // gb // 11 // --- /// ENST00000303924 // cdna:known chromosome:GRCh37:8:122624356:122653630:-1 gene:ENSG00000170961 gene_biotype:protein_coding transcript_biotype:protein_coding // ensembl // 11 // --- /// GENSCAN00000036064 // cdna:genscan chromosome:GRCh37:8:122626349:122641616:-1 transcript_biotype:protein_coding // ensembl // 10 // --- /// NM_005328 // Homo sapiens hyaluronan synthase 2 (HAS2), mRNA. // refseq // 11 // --- /// OTTHUMT00000381150 // cdna:all chromosome:VEGA52:8:122624356:122653630:-1 Gene:OTTHUMG00000164953 // vega // 11 // --- /// U54804 // Human Has2 mRNA, complete cds. // gb // 11 // --- /// uc003yph.2 // --- // ucsc_genes // 11 // ---</t>
  </si>
  <si>
    <t>11740312_at</t>
  </si>
  <si>
    <t>ENST00000303924 // cdna:known chromosome:GRCh37:8:122624356:122653630:-1 gene:ENSG00000170961 gene_biotype:protein_coding transcript_biotype:protein_coding // ensembl // 11 // --- /// NM_005328 // Homo sapiens hyaluronan synthase 2 (HAS2), mRNA. // refseq // 11 // --- /// OTTHUMT00000381150 // cdna:all chromosome:VEGA52:8:122624356:122653630:-1 Gene:OTTHUMG00000164953 // vega // 11 // --- /// uc003yph.2 // --- // ucsc_genes // 11 // ---</t>
  </si>
  <si>
    <t>BC109071 // gb // 2 // Cross Hyb Matching Probes /// BC109072 // gb // 2 // Cross Hyb Matching Probes /// U54804 // gb // 7 // Cross Hyb Matching Probes</t>
  </si>
  <si>
    <t>11740438_a_at</t>
  </si>
  <si>
    <t>chr19:5830624-5839764 (-) // 79.94 // p13.3</t>
  </si>
  <si>
    <t>FUT6</t>
  </si>
  <si>
    <t>chr19p13.3</t>
  </si>
  <si>
    <t>ENSG00000156413 /// OTTHUMG00000167335</t>
  </si>
  <si>
    <t>2528</t>
  </si>
  <si>
    <t>EC:2.4.1.65</t>
  </si>
  <si>
    <t>136836 /// 613852</t>
  </si>
  <si>
    <t>NM_000150 /// NM_001040701</t>
  </si>
  <si>
    <t>AF131211 // Homo sapiens alpha-(1,3)-fucosyltransferase (FT1A) mRNA, complete cds. // gb // 9 // --- /// BC061700 // Homo sapiens fucosyltransferase 6 (alpha (1,3) fucosyltransferase), mRNA (cDNA clone MGC:61990 IMAGE:4606746), complete cds. // gb // 9 // --- /// ENST00000286955 // cdna:known chromosome:GRCh37:19:5830785:5839728:-1 gene:ENSG00000156413 gene_biotype:protein_coding transcript_biotype:protein_coding // ensembl // 9 // --- /// ENST00000318336 // cdna:known chromosome:GRCh37:19:5830637:5839742:-1 gene:ENSG00000156413 gene_biotype:protein_coding transcript_biotype:protein_coding // ensembl // 9 // --- /// ENST00000524754 // cdna:known chromosome:GRCh37:19:5830621:5839703:-1 gene:ENSG00000156413 gene_biotype:protein_coding transcript_biotype:protein_coding // ensembl // 9 // --- /// ENST00000527106 // cdna:known chromosome:GRCh37:19:5830637:5838771:-1 gene:ENSG00000156413 gene_biotype:protein_coding transcript_biotype:protein_coding // ensembl // 9 // --- /// GENSCAN00000022955 // cdna:genscan chromosome:GRCh37:19:5831499:5832578:-1 transcript_biotype:protein_coding // ensembl // 9 // --- /// M98825 // Homo sapiens alpha-1,3 fucosyltransferase 6 (FCT3A) mRNA, complete cds. // gb // 9 // --- /// NM_000150 // Homo sapiens fucosyltransferase 6 (alpha (1,3) fucosyltransferase) (FUT6), transcript variant 1, mRNA. // refseq // 9 // --- /// NM_001040701 // Homo sapiens fucosyltransferase 6 (alpha (1,3) fucosyltransferase) (FUT6), transcript variant 2, mRNA. // refseq // 9 // --- /// OTTHUMT00000394218 // cdna:all chromosome:VEGA52:19:5830621:5839703:-1 Gene:OTTHUMG00000167335 // vega // 9 // --- /// OTTHUMT00000394219 // cdna:all chromosome:VEGA52:19:5830637:5838771:-1 Gene:OTTHUMG00000167335 // vega // 9 // --- /// OTTHUMT00000394220 // cdna:all chromosome:VEGA52:19:5830785:5839728:-1 Gene:OTTHUMG00000167335 // vega // 9 // --- /// U27333 // Human alpha (1,3) fucosyltransferase (FUT6) mRNA, major transcript I, complete cds. // gb // 9 // --- /// U27334 // Human alpha (1,3) fucosyltransferase (FUT6) mRNA, major transcript II, complete cds. // gb // 9 // --- /// U27335 // Human alpha (1,3) fucosyltransferase (FUT6) mRNA, minor transcript I, complete cds. // gb // 9 // --- /// U27336 // Human alpha (1,3) fucosyltransferase (FUT6) mRNA, minor transcript II, complete cds. // gb // 9 // --- /// U27337 // Human alpha (1,3) fucosyltransferase (FUT6) mRNA, minor transcript III, complete cds. // gb // 9 // --- /// uc002mdf.1 // --- // ucsc_genes // 9 // --- /// uc002mdg.1 // --- // ucsc_genes // 9 // --- /// uc002mdh.1 // --- // ucsc_genes // 9 // --- /// uc021unl.1 // --- // ucsc_genes // 9 // --- /// uc021unm.1 // --- // ucsc_genes // 9 // ---</t>
  </si>
  <si>
    <t>11741561_a_at</t>
  </si>
  <si>
    <t>chr6:46820246-46922691 (-) // 98.17 // p12.3</t>
  </si>
  <si>
    <t>GPR116</t>
  </si>
  <si>
    <t>chr6p12.3</t>
  </si>
  <si>
    <t>ENSG00000069122 /// OTTHUMG00000014793</t>
  </si>
  <si>
    <t>221395</t>
  </si>
  <si>
    <t>NM_001098518 /// NM_015234</t>
  </si>
  <si>
    <t>GPCRDB_Other // GenMAPP</t>
  </si>
  <si>
    <t>BC066121 // Homo sapiens G protein-coupled receptor 116, mRNA (cDNA clone MGC:71511 IMAGE:5298732), complete cds. // gb // 9 // --- /// ENST00000265417 // cdna:known chromosome:GRCh37:6:46820336:46922680:-1 gene:ENSG00000069122 gene_biotype:protein_coding transcript_biotype:protein_coding // ensembl // 9 // --- /// ENST00000283296 // cdna:known chromosome:GRCh37:6:46820249:46889714:-1 gene:ENSG00000069122 gene_biotype:protein_coding transcript_biotype:protein_coding // ensembl // 11 // --- /// ENST00000362015 // cdna:known chromosome:GRCh37:6:46820249:46889714:-1 gene:ENSG00000069122 gene_biotype:protein_coding transcript_biotype:protein_coding // ensembl // 11 // --- /// ENST00000456426 // cdna:known chromosome:GRCh37:6:46820249:46889714:-1 gene:ENSG00000069122 gene_biotype:protein_coding transcript_biotype:protein_coding // ensembl // 11 // --- /// NM_001098518 // Homo sapiens G protein-coupled receptor 116 (GPR116), transcript variant 2, mRNA. // refseq // 11 // --- /// NM_015234 // Homo sapiens G protein-coupled receptor 116 (GPR116), transcript variant 1, mRNA. // refseq // 11 // --- /// OTTHUMT00000040806 // cdna:all chromosome:VEGA52:6:46820336:46922680:-1 Gene:OTTHUMG00000014793 // vega // 9 // --- /// uc003oyo.3 // --- // ucsc_genes // 11 // --- /// uc003oyp.3 // --- // ucsc_genes // 11 // --- /// uc003oyq.3 // --- // ucsc_genes // 11 // --- /// uc011dwj.1 // --- // ucsc_genes // 11 // --- /// uc011dwk.1 // --- // ucsc_genes // 11 // ---</t>
  </si>
  <si>
    <t>TCONS_l2_00029287-XLOC_l2_015176 // broad-tucp // 3 // Cross Hyb Matching Probes /// ENST00000450911 // ensembl // 4 // Cross Hyb Matching Probes /// OTTHUMT00000037052 // vega // 4 // Cross Hyb Matching Probes</t>
  </si>
  <si>
    <t>11742861_x_at</t>
  </si>
  <si>
    <t>chr6:46820246-46889742 (-) // 98.41 // p12.3</t>
  </si>
  <si>
    <t>AB031421 // Homo sapiens KPG_001 mRNA for Ig-Hepta homolog, complete cds. // gb // 11 // --- /// AK289503 // Homo sapiens cDNA FLJ75412 complete cds, highly similar to Homo sapiens G protein-coupled receptor 116 (GPR116), mRNA. // gb // 10 // --- /// BC066121 // Homo sapiens G protein-coupled receptor 116, mRNA (cDNA clone MGC:71511 IMAGE:5298732), complete cds. // gb // 11 // --- /// ENST00000265417 // cdna:known chromosome:GRCh37:6:46820336:46922680:-1 gene:ENSG00000069122 gene_biotype:protein_coding transcript_biotype:protein_coding // ensembl // 11 // --- /// ENST00000283296 // cdna:known chromosome:GRCh37:6:46820249:46889714:-1 gene:ENSG00000069122 gene_biotype:protein_coding transcript_biotype:protein_coding // ensembl // 11 // --- /// ENST00000362015 // cdna:known chromosome:GRCh37:6:46820249:46889714:-1 gene:ENSG00000069122 gene_biotype:protein_coding transcript_biotype:protein_coding // ensembl // 11 // --- /// ENST00000456426 // cdna:known chromosome:GRCh37:6:46820249:46889714:-1 gene:ENSG00000069122 gene_biotype:protein_coding transcript_biotype:protein_coding // ensembl // 11 // --- /// NM_001098518 // Homo sapiens G protein-coupled receptor 116 (GPR116), transcript variant 2, mRNA. // refseq // 11 // --- /// NM_015234 // Homo sapiens G protein-coupled receptor 116 (GPR116), transcript variant 1, mRNA. // refseq // 11 // --- /// OTTHUMT00000040806 // cdna:all chromosome:VEGA52:6:46820336:46922680:-1 Gene:OTTHUMG00000014793 // vega // 11 // --- /// uc003oyo.3 // --- // ucsc_genes // 11 // --- /// uc003oyp.3 // --- // ucsc_genes // 11 // --- /// uc003oyq.3 // --- // ucsc_genes // 11 // --- /// uc011dwj.1 // --- // ucsc_genes // 11 // --- /// uc011dwk.1 // --- // ucsc_genes // 11 // ---</t>
  </si>
  <si>
    <t>TCONS_l2_00029289-XLOC_l2_015176 // broad-tucp // 1 // Cross Hyb Matching Probes /// TCONS_l2_00029288-XLOC_l2_015176 // broad-tucp // 1 // Cross Hyb Matching Probes /// TCONS_l2_00029287-XLOC_l2_015176 // broad-tucp // 3 // Cross Hyb Matching Probes /// TCONS_l2_00028819-XLOC_l2_014837 // broad-tucp // 1 // Cross Hyb Matching Probes /// AK296948 // gb // 6 // Cross Hyb Matching Probes /// AK300380 // gb // 5 // Cross Hyb Matching Probes /// AY498875 // gb // 4 // Cross Hyb Matching Probes /// BC050087 // gb // 5 // Cross Hyb Matching Probes /// GENSCAN00000033879 // ensembl // 2 // Cross Hyb Matching Probes /// ENST00000545669 // ensembl // 6 // Cross Hyb Matching Probes /// ENST00000450911 // ensembl // 3 // Cross Hyb Matching Probes /// OTTHUMT00000037052 // vega // 3 // Cross Hyb Matching Probes /// DQ786270 // gb // 11 // Negative Strand Matching Probes</t>
  </si>
  <si>
    <t>11742862_a_at</t>
  </si>
  <si>
    <t>BC066121 // Homo sapiens G protein-coupled receptor 116, mRNA (cDNA clone MGC:71511 IMAGE:5298732), complete cds. // gb // 11 // --- /// ENST00000265417 // cdna:known chromosome:GRCh37:6:46820336:46922680:-1 gene:ENSG00000069122 gene_biotype:protein_coding transcript_biotype:protein_coding // ensembl // 11 // --- /// ENST00000283296 // cdna:known chromosome:GRCh37:6:46820249:46889714:-1 gene:ENSG00000069122 gene_biotype:protein_coding transcript_biotype:protein_coding // ensembl // 11 // --- /// ENST00000362015 // cdna:known chromosome:GRCh37:6:46820249:46889714:-1 gene:ENSG00000069122 gene_biotype:protein_coding transcript_biotype:protein_coding // ensembl // 11 // --- /// ENST00000456426 // cdna:known chromosome:GRCh37:6:46820249:46889714:-1 gene:ENSG00000069122 gene_biotype:protein_coding transcript_biotype:protein_coding // ensembl // 11 // --- /// NM_001098518 // Homo sapiens G protein-coupled receptor 116 (GPR116), transcript variant 2, mRNA. // refseq // 11 // --- /// NM_015234 // Homo sapiens G protein-coupled receptor 116 (GPR116), transcript variant 1, mRNA. // refseq // 11 // --- /// OTTHUMT00000040806 // cdna:all chromosome:VEGA52:6:46820336:46922680:-1 Gene:OTTHUMG00000014793 // vega // 11 // --- /// uc003oyo.3 // --- // ucsc_genes // 11 // --- /// uc003oyp.3 // --- // ucsc_genes // 11 // --- /// uc003oyq.3 // --- // ucsc_genes // 11 // --- /// uc011dwj.1 // --- // ucsc_genes // 11 // --- /// uc011dwk.1 // --- // ucsc_genes // 11 // ---</t>
  </si>
  <si>
    <t>TCONS_l2_00029287-XLOC_l2_015176 // broad-tucp // 4 // Cross Hyb Matching Probes /// ENST00000450911 // ensembl // 4 // Cross Hyb Matching Probes /// OTTHUMT00000037052 // vega // 4 // Cross Hyb Matching Probes</t>
  </si>
  <si>
    <t>11743006_x_at</t>
  </si>
  <si>
    <t>chr12:21621843-21654603 (-) // 86.96 // p12.1</t>
  </si>
  <si>
    <t>RECQL</t>
  </si>
  <si>
    <t>chr12p12</t>
  </si>
  <si>
    <t>ENSG00000004700 /// OTTHUMG00000169131</t>
  </si>
  <si>
    <t>5965</t>
  </si>
  <si>
    <t>EC:3.6.4.12</t>
  </si>
  <si>
    <t>600537</t>
  </si>
  <si>
    <t>NM_002907 /// NM_032941</t>
  </si>
  <si>
    <t>AY157499 // Homo sapiens truncated helicase isoform (RECQL) mRNA, complete cds. // gb // 9 // --- /// ENST00000444129 // cdna:known chromosome:GRCh37:12:21621845:21654527:-1 gene:ENSG00000004700 gene_biotype:protein_coding transcript_biotype:protein_coding // ensembl // 10 // --- /// NM_002907 // Homo sapiens RecQ protein-like (DNA helicase Q1-like) (RECQL), transcript variant 1, mRNA. // refseq // 11 // --- /// NM_032941 // Homo sapiens RecQ protein-like (DNA helicase Q1-like) (RECQL), transcript variant 2, mRNA. // refseq // 10 // --- /// OTTHUMT00000402371 // cdna:all chromosome:VEGA52:12:21621845:21654527:-1 Gene:OTTHUMG00000169131 // vega // 10 // --- /// uc001rex.3 // --- // ucsc_genes // 10 // --- /// uc001rey.3 // --- // ucsc_genes // 11 // ---</t>
  </si>
  <si>
    <t>AK291627 // gb // 5 // Cross Hyb Matching Probes /// L36140 // gb // 6 // Cross Hyb Matching Probes /// ENST00000421138 // ensembl // 5 // Cross Hyb Matching Probes /// OTTHUMT00000402372 // vega // 5 // Cross Hyb Matching Probes /// uc001rew.3 // ucsc_genes // 10 // Negative Strand Matching Probes /// uc009ziq.3 // ucsc_genes // 10 // Negative Strand Matching Probes /// AK125461 // gb // 10 // Negative Strand Matching Probes /// NM_024854 // refseq // 10 // Negative Strand Matching Probes /// ENST00000240651 // ensembl // 10 // Negative Strand Matching Probes /// ENST00000538582 // ensembl // 10 // Negative Strand Matching Probes /// OTTHUMT00000402363 // vega // 10 // Negative Strand Matching Probes /// OTTHUMT00000402365 // vega // 10 // Negative Strand Matching Probes</t>
  </si>
  <si>
    <t>11743492_s_at</t>
  </si>
  <si>
    <t>chr14:56046924-56151297 (+) // 97.3 // q22.3</t>
  </si>
  <si>
    <t>KTN1</t>
  </si>
  <si>
    <t>chr14q22.1</t>
  </si>
  <si>
    <t>ENSG00000126777 /// OTTHUMG00000140312</t>
  </si>
  <si>
    <t>3895</t>
  </si>
  <si>
    <t>600381</t>
  </si>
  <si>
    <t>NM_001079521 /// NM_001079522 /// NM_001271014 /// NM_004986 /// NM_182926 /// NR_073128 /// NR_073129</t>
  </si>
  <si>
    <t>AK302797 // Homo sapiens cDNA FLJ61494 complete cds, highly similar to Kinectin. // gb // 11 // --- /// AY264265 // Homo sapiens kinectin variant 1 mRNA, complete cds. // gb // 11 // --- /// BC104648 // Homo sapiens kinectin 1 (kinesin receptor), mRNA (cDNA clone IMAGE:6616516), partial cds. // gb // 11 // --- /// BC112337 // Homo sapiens kinectin 1 (kinesin receptor), mRNA (cDNA clone MGC:133337 IMAGE:40068009), complete cds. // gb // 11 // --- /// BC117132 // Homo sapiens kinectin 1 (kinesin receptor), mRNA (cDNA clone MGC:150741 IMAGE:40125683), complete cds. // gb // 11 // --- /// BC143720 // Homo sapiens kinectin 1 (kinesin receptor), mRNA (cDNA clone MGC:177251 IMAGE:9052234), complete cds. // gb // 11 // --- /// ENST00000395308 // cdna:putative chromosome:GRCh37:14:56047042:56147436:1 gene:ENSG00000126777 gene_biotype:protein_coding transcript_biotype:protein_coding // ensembl // 11 // --- /// ENST00000395309 // cdna:known chromosome:GRCh37:14:56046925:56147408:1 gene:ENSG00000126777 gene_biotype:protein_coding transcript_biotype:protein_coding // ensembl // 11 // --- /// ENST00000395311 // cdna:known chromosome:GRCh37:14:56068510:56151297:1 gene:ENSG00000126777 gene_biotype:protein_coding transcript_biotype:protein_coding // ensembl // 11 // --- /// ENST00000395314 // cdna:known chromosome:GRCh37:14:56047035:56151297:1 gene:ENSG00000126777 gene_biotype:protein_coding transcript_biotype:protein_coding // ensembl // 11 // --- /// ENST00000413890 // cdna:known chromosome:GRCh37:14:56046925:56151301:1 gene:ENSG00000126777 gene_biotype:protein_coding transcript_biotype:protein_coding // ensembl // 11 // --- /// ENST00000416613 // cdna:known chromosome:GRCh37:14:56078695:56151301:1 gene:ENSG00000126777 gene_biotype:protein_coding transcript_biotype:protein_coding // ensembl // 11 // --- /// ENST00000438792 // cdna:known chromosome:GRCh37:14:56047033:56151297:1 gene:ENSG00000126777 gene_biotype:protein_coding transcript_biotype:protein_coding // ensembl // 11 // --- /// ENST00000459737 // cdna:known chromosome:GRCh37:14:56047040:56151297:1 gene:ENSG00000126777 gene_biotype:protein_coding transcript_biotype:nonsense_mediated_decay // ensembl // 11 // --- /// ENST00000555498 // cdna:known chromosome:GRCh37:14:56046972:56078991:1 gene:ENSG00000126777 gene_biotype:protein_coding transcript_biotype:protein_coding // ensembl // 11 // --- /// ENST00000557267 // cdna:known chromosome:GRCh37:14:56025790:56078948:1 gene:ENSG00000126777 gene_biotype:protein_coding transcript_biotype:protein_coding // ensembl // 11 // --- /// L25616 // Homo sapiens kinectin mRNA, complete cds. // gb // 11 // --- /// NM_001079521 // Homo sapiens kinectin 1 (kinesin receptor) (KTN1), transcript variant 2, mRNA. // refseq // 11 // --- /// NM_001079522 // Homo sapiens kinectin 1 (kinesin receptor) (KTN1), transcript variant 3, mRNA. // refseq // 11 // --- /// NM_001271014 // Homo sapiens kinectin 1 (kinesin receptor) (KTN1), transcript variant 5, mRNA. // refseq // 11 // --- /// NM_004986 // Homo sapiens kinectin 1 (kinesin receptor) (KTN1), transcript variant 4, mRNA. // refseq // 11 // --- /// NR_073128 // Homo sapiens kinectin 1 (kinesin receptor) (KTN1), transcript variant 6, non-coding RNA. // refseq // 11 // --- /// NR_073129 // Homo sapiens kinectin 1 (kinesin receptor) (KTN1), transcript variant 1, non-coding RNA. // refseq // 11 // --- /// OTTHUMT00000276911 // cdna:all chromosome:VEGA52:14:56047040:56151297:1 Gene:OTTHUMG00000140312 // vega // 11 // --- /// OTTHUMT00000276912 // cdna:all chromosome:VEGA52:14:56047035:56151297:1 Gene:OTTHUMG00000140312 // vega // 11 // --- /// OTTHUMT00000276913 // cdna:all chromosome:VEGA52:14:56068510:56151297:1 Gene:OTTHUMG00000140312 // vega // 11 // --- /// OTTHUMT00000276914 // cdna:all chromosome:VEGA52:14:56047033:56151297:1 Gene:OTTHUMG00000140312 // vega // 11 // --- /// OTTHUMT00000276915 // cdna:all chromosome:VEGA52:14:56047042:56147436:1 Gene:OTTHUMG00000140312 // vega // 11 // --- /// OTTHUMT00000411456 // cdna:all chromosome:VEGA52:14:56025790:56078948:1 Gene:OTTHUMG00000140312 // vega // 11 // --- /// OTTHUMT00000411458 // cdna:all chromosome:VEGA52:14:56046972:56078991:1 Gene:OTTHUMG00000140312 // vega // 11 // --- /// uc001xcb.3 // --- // ucsc_genes // 11 // --- /// uc001xcc.3 // --- // ucsc_genes // 11 // --- /// uc001xcd.3 // --- // ucsc_genes // 11 // --- /// uc001xce.3 // --- // ucsc_genes // 11 // --- /// uc001xcf.1 // --- // ucsc_genes // 11 // --- /// uc010trb.2 // --- // ucsc_genes // 11 // ---</t>
  </si>
  <si>
    <t>GENSCAN00000039664 // ensembl // 8 // Cross Hyb Matching Probes</t>
  </si>
  <si>
    <t>11743626_s_at</t>
  </si>
  <si>
    <t>chr11:27386311-27494366 (-) // 91.61 // p14.1</t>
  </si>
  <si>
    <t>LGR4</t>
  </si>
  <si>
    <t>chr11p14-p13</t>
  </si>
  <si>
    <t>ENSG00000205213 /// OTTHUMG00000133508</t>
  </si>
  <si>
    <t>55366</t>
  </si>
  <si>
    <t>181500 /// 606666</t>
  </si>
  <si>
    <t>NM_018490</t>
  </si>
  <si>
    <t>AF257182 // Homo sapiens G-protein-coupled receptor 48 (GPR48) mRNA, complete cds. // gb // 11 // --- /// BC033039 // Homo sapiens leucine-rich repeat-containing G protein-coupled receptor 4, mRNA (cDNA clone MGC:33719 IMAGE:5260923), complete cds. // gb // 11 // --- /// ENST00000379214 // cdna:known chromosome:GRCh37:11:27387508:27494293:-1 gene:ENSG00000205213 gene_biotype:protein_coding transcript_biotype:protein_coding // ensembl // 11 // --- /// ENST00000389858 // cdna:novel chromosome:GRCh37:11:27387508:27494322:-1 gene:ENSG00000205213 gene_biotype:protein_coding transcript_biotype:protein_coding // ensembl // 11 // --- /// NM_018490 // Homo sapiens leucine-rich repeat containing G protein-coupled receptor 4 (LGR4), mRNA. // refseq // 11 // --- /// OTTHUMT00000257467 // cdna:all chromosome:VEGA52:11:27387508:27494293:-1 Gene:OTTHUMG00000133508 // vega // 11 // --- /// OTTHUMT00000257468 // cdna:all chromosome:VEGA52:11:27387508:27494322:-1 Gene:OTTHUMG00000133508 // vega // 11 // --- /// uc001mrj.4 // --- // ucsc_genes // 11 // --- /// uc001mrk.4 // --- // ucsc_genes // 11 // ---</t>
  </si>
  <si>
    <t>11743661_a_at</t>
  </si>
  <si>
    <t>chr3:151985828-152183571 (+) // 96.96 // q25.1</t>
  </si>
  <si>
    <t>MBNL1</t>
  </si>
  <si>
    <t>chr3q25</t>
  </si>
  <si>
    <t>ENSG00000152601 /// OTTHUMG00000159163</t>
  </si>
  <si>
    <t>4154</t>
  </si>
  <si>
    <t>606516</t>
  </si>
  <si>
    <t>NM_021038 /// NM_207292 /// NM_207293 /// NM_207294 /// NM_207295 /// NM_207296 /// NM_207297</t>
  </si>
  <si>
    <t>AF255334 // Homo sapiens EXP35 mRNA, complete cds. // gb // 11 // --- /// AL832395 // Homo sapiens mRNA; cDNA DKFZp667M1012 (from clone DKFZp667M1012). // gb // 11 // --- /// BC043493 // Homo sapiens muscleblind-like (Drosophila), mRNA (cDNA clone MGC:49874 IMAGE:6044671), complete cds. // gb // 11 // --- /// BC050535 // Homo sapiens muscleblind-like (Drosophila), mRNA (cDNA clone MGC:57586 IMAGE:6042311), complete cds. // gb // 11 // --- /// BX537491 // Homo sapiens mRNA; cDNA DKFZp686L0988 (from clone DKFZp686L0988). // gb // 11 // --- /// ENST00000282486 // cdna:known chromosome:GRCh37:3:151985829:152183568:1 gene:ENSG00000152601 gene_biotype:protein_coding transcript_biotype:protein_coding // ensembl // 11 // --- /// ENST00000282488 // cdna:known chromosome:GRCh37:3:151985829:152183568:1 gene:ENSG00000152601 gene_biotype:protein_coding transcript_biotype:protein_coding // ensembl // 11 // --- /// ENST00000324196 // cdna:known chromosome:GRCh37:3:152017194:152183568:1 gene:ENSG00000152601 gene_biotype:protein_coding transcript_biotype:protein_coding // ensembl // 11 // --- /// ENST00000324210 // cdna:known chromosome:GRCh37:3:151986752:152183552:1 gene:ENSG00000152601 gene_biotype:protein_coding transcript_biotype:protein_coding // ensembl // 11 // --- /// ENST00000355460 // cdna:known chromosome:GRCh37:3:151986257:152183569:1 gene:ENSG00000152601 gene_biotype:protein_coding transcript_biotype:protein_coding // ensembl // 11 // --- /// ENST00000357472 // cdna:known chromosome:GRCh37:3:152017194:152183568:1 gene:ENSG00000152601 gene_biotype:protein_coding transcript_biotype:protein_coding // ensembl // 11 // --- /// ENST00000463374 // cdna:known chromosome:GRCh37:3:152017472:152183569:1 gene:ENSG00000152601 gene_biotype:protein_coding transcript_biotype:protein_coding // ensembl // 11 // --- /// ENST00000485910 // cdna:known chromosome:GRCh37:3:152017472:152182992:1 gene:ENSG00000152601 gene_biotype:protein_coding transcript_biotype:protein_coding // ensembl // 11 // --- /// ENST00000493459 // cdna:putative chromosome:GRCh37:3:151986736:152183007:1 gene:ENSG00000152601 gene_biotype:protein_coding transcript_biotype:protein_coding // ensembl // 11 // --- /// ENST00000497971 // cdna:known chromosome:GRCh37:3:152175480:152183569:1 gene:ENSG00000152601 gene_biotype:protein_coding transcript_biotype:retained_intron // ensembl // 11 // --- /// ENST00000498502 // cdna:putative chromosome:GRCh37:3:152017194:152183552:1 gene:ENSG00000152601 gene_biotype:protein_coding transcript_biotype:protein_coding // ensembl // 11 // --- /// ENST00000545754 // cdna:known chromosome:GRCh37:3:152017194:152183568:1 gene:ENSG00000152601 gene_biotype:protein_coding transcript_biotype:protein_coding // ensembl // 11 // --- /// NM_021038 // Homo sapiens muscleblind-like splicing regulator 1 (MBNL1), transcript variant 1, mRNA. // refseq // 11 // --- /// NM_207292 // Homo sapiens muscleblind-like splicing regulator 1 (MBNL1), transcript variant 2, mRNA. // refseq // 11 // --- /// NM_207293 // Homo sapiens muscleblind-like splicing regulator 1 (MBNL1), transcript variant 3, mRNA. // refseq // 11 // --- /// NM_207294 // Homo sapiens muscleblind-like splicing regulator 1 (MBNL1), transcript variant 4, mRNA. // refseq // 11 // --- /// NM_207295 // Homo sapiens muscleblind-like splicing regulator 1 (MBNL1), transcript variant 5, mRNA. // refseq // 11 // --- /// NM_207296 // Homo sapiens muscleblind-like splicing regulator 1 (MBNL1), transcript variant 6, mRNA. // refseq // 11 // --- /// NM_207297 // Homo sapiens muscleblind-like splicing regulator 1 (MBNL1), transcript variant 7, mRNA. // refseq // 11 // --- /// OTTHUMT00000353599 // cdna:all chromosome:VEGA52:3:151986257:152183569:1 Gene:OTTHUMG00000159163 // vega // 11 // --- /// OTTHUMT00000353601 // cdna:all chromosome:VEGA52:3:151986736:152183007:1 Gene:OTTHUMG00000159163 // vega // 11 // --- /// OTTHUMT00000353602 // cdna:all chromosome:VEGA52:3:151986752:152183552:1 Gene:OTTHUMG00000159163 // vega // 11 // --- /// OTTHUMT00000353604 // cdna:all chromosome:VEGA52:3:152017472:152183569:1 Gene:OTTHUMG00000159163 // vega // 11 // --- /// OTTHUMT00000353605 // cdna:all chromosome:VEGA52:3:152017194:152183552:1 Gene:OTTHUMG00000159163 // vega // 11 // --- /// OTTHUMT00000353606 // cdna:all chromosome:VEGA52:3:152017472:152182992:1 Gene:OTTHUMG00000159163 // vega // 11 // --- /// OTTHUMT00000353612 // cdna:all chromosome:VEGA52:3:152175480:152183569:1 Gene:OTTHUMG00000159163 // vega // 11 // --- /// uc003ezh.3 // --- // ucsc_genes // 11 // --- /// uc003ezi.3 // --- // ucsc_genes // 11 // --- /// uc003ezj.3 // --- // ucsc_genes // 11 // --- /// uc003ezl.3 // --- // ucsc_genes // 11 // --- /// uc003ezm.3 // --- // ucsc_genes // 11 // --- /// uc003ezn.3 // --- // ucsc_genes // 11 // --- /// uc003ezo.3 // --- // ucsc_genes // 11 // --- /// uc003ezp.3 // --- // ucsc_genes // 11 // --- /// uc010hvp.3 // --- // ucsc_genes // 11 // ---</t>
  </si>
  <si>
    <t>11743665_at</t>
  </si>
  <si>
    <t>chr1:16174330-16266951 (+) // 98.02 // p36.21</t>
  </si>
  <si>
    <t>SPEN</t>
  </si>
  <si>
    <t>chr1p36</t>
  </si>
  <si>
    <t>ENSG00000065526 /// OTTHUMG00000009376</t>
  </si>
  <si>
    <t>23013</t>
  </si>
  <si>
    <t>613484</t>
  </si>
  <si>
    <t>NM_015001</t>
  </si>
  <si>
    <t>AF356524 // Homo sapiens nuclear receptor transcription cofactor (SHARP) mRNA, complete cds. // gb // 11 // --- /// ENST00000375759 // cdna:known chromosome:GRCh37:1:16174359:16266955:1 gene:ENSG00000065526 gene_biotype:protein_coding transcript_biotype:protein_coding // ensembl // 11 // --- /// GENSCAN00000018409 // cdna:genscan chromosome:GRCh37:1:16174307:16265922:1 transcript_biotype:protein_coding // ensembl // 11 // --- /// NM_015001 // Homo sapiens spen homolog, transcriptional regulator (Drosophila) (SPEN), mRNA. // refseq // 11 // --- /// OTTHUMT00000025993 // cdna:all chromosome:VEGA52:1:16174359:16266955:1 Gene:OTTHUMG00000009376 // vega // 11 // --- /// uc001axk.1 // --- // ucsc_genes // 11 // --- /// uc010obp.1 // --- // ucsc_genes // 11 // ---</t>
  </si>
  <si>
    <t>11744718_a_at</t>
  </si>
  <si>
    <t>chr8:104384660-104395215 (+) // 95.9 // q22.3</t>
  </si>
  <si>
    <t>CTHRC1</t>
  </si>
  <si>
    <t>ENSG00000164932 /// OTTHUMG00000164887</t>
  </si>
  <si>
    <t>115908</t>
  </si>
  <si>
    <t>610635 /// 614266</t>
  </si>
  <si>
    <t>NM_001256099 /// NM_138455</t>
  </si>
  <si>
    <t>AF395488 // Homo sapiens NTMC1 mRNA, complete cds. // gb // 11 // --- /// AY136825 // Homo sapiens collagen triple helix repeat-containing protein 1 (CTHRC1) mRNA, complete cds. // gb // 11 // --- /// AY358914 // Homo sapiens clone DNA76393 CTHRC1 (UNQ762) mRNA, complete cds. // gb // 11 // --- /// BC014245 // Homo sapiens collagen triple helix repeat containing 1, mRNA (cDNA clone MGC:20766 IMAGE:4586039), complete cds. // gb // 11 // --- /// BC021025 // Homo sapiens collagen triple helix repeat containing 1, mRNA (cDNA clone IMAGE:3617432). // gb // 11 // --- /// ENST00000330295 // cdna:known chromosome:GRCh37:8:104383743:104395225:1 gene:ENSG00000164932 gene_biotype:protein_coding transcript_biotype:protein_coding // ensembl // 11 // --- /// ENST00000520337 // cdna:known chromosome:GRCh37:8:104384661:104395217:1 gene:ENSG00000164932 gene_biotype:protein_coding transcript_biotype:protein_coding // ensembl // 11 // --- /// NM_001256099 // Homo sapiens collagen triple helix repeat containing 1 (CTHRC1), transcript variant 2, mRNA. // refseq // 11 // --- /// NM_138455 // Homo sapiens collagen triple helix repeat containing 1 (CTHRC1), transcript variant 1, mRNA. // refseq // 11 // --- /// OTTHUMT00000380792 // cdna:all chromosome:VEGA52:8:104383743:104395225:1 Gene:OTTHUMG00000164887 // vega // 11 // --- /// OTTHUMT00000380794 // cdna:all chromosome:VEGA52:8:104384661:104395217:1 Gene:OTTHUMG00000164887 // vega // 11 // --- /// uc003ylk.3 // --- // ucsc_genes // 11 // ---</t>
  </si>
  <si>
    <t>GENSCAN00000027953 // ensembl // 4 // Cross Hyb Matching Probes /// ENST00000520880 // ensembl // 4 // Cross Hyb Matching Probes /// OTTHUMT00000380795 // vega // 4 // Cross Hyb Matching Probes</t>
  </si>
  <si>
    <t>11744730_s_at</t>
  </si>
  <si>
    <t>chr13:50617572-50656177 (-) // 96.36 // q14.2</t>
  </si>
  <si>
    <t>DLEU2 /// DLEU2L</t>
  </si>
  <si>
    <t>chr13q14.3 /// chr1p31-p22</t>
  </si>
  <si>
    <t>ENSG00000116652 /// ENSG00000231607 /// OTTHUMG00000016927</t>
  </si>
  <si>
    <t>8847 /// 79469</t>
  </si>
  <si>
    <t>605766</t>
  </si>
  <si>
    <t>NR_002612 /// NR_002771</t>
  </si>
  <si>
    <t>AF264787 // Homo sapiens BCMS-upstream neighbor (BCMSUN) mRNA, partial sequence. // gb // 11 // --- /// BC017819 // Homo sapiens cDNA clone MGC:22419 IMAGE:4687695, complete cds. // gb // 11 // --- /// BC022282 // Homo sapiens cDNA clone MGC:22420 IMAGE:4775343, complete cds. // gb // 11 // --- /// BC030971 // Homo sapiens cDNA clone MGC:32606 IMAGE:4739384, complete cds. // gb // 11 // --- /// ENST00000235290 // cdna:known chromosome:GRCh37:13:50618050:50656127:-1 gene:ENSG00000231607 gene_biotype:processed_transcript transcript_biotype:processed_transcript // ensembl // 11 // --- /// ENST00000371086 // cdna:known chromosome:GRCh37:1:64014635:64015911:1 gene:ENSG00000116652 gene_biotype:protein_coding transcript_biotype:protein_coding // ensembl // 11 // --- /// ENST00000438752 // cdna:known chromosome:GRCh37:13:50617572:50656114:-1 gene:ENSG00000231607 gene_biotype:processed_transcript transcript_biotype:processed_transcript // ensembl // 11 // --- /// ENST00000458725 // cdna:known chromosome:GRCh37:13:50618051:50656114:-1 gene:ENSG00000231607 gene_biotype:processed_transcript transcript_biotype:processed_transcript // ensembl // 11 // --- /// n342265 // accn=AF254117 class=mRNAlike lncRNA name=Human lncRNA ref=JounralRNA transcriptId=4755 cpcScore=0.7253460 cnci=-0.3903396 // noncode // 11 // --- /// n377639 // accn=NULL class=lncRNA name= ref=EnsemblNoncode transcriptId=ENST00000235290 cpcScore=1.0046600 cnci=-0.4511961 // noncode // 11 // --- /// n378567 // accn=NULL class=lncRNA name= ref=EnsemblNoncode transcriptId=ENST00000438752 cpcScore=0.6260090 cnci=-0.4091421 // noncode // 11 // --- /// n382032 // accn=NULL class=lncRNA name= ref=UCSCGeneNoncode transcriptId=uc001vdv.2 cpcScore=-0.2670710 cnci=-0.4561685 // noncode // 11 // --- /// n382033 // accn=NULL class=lncRNA name= ref=UCSCGeneNoncode transcriptId=uc001vdw.2 cpcScore=1.0593500 cnci=-0.3524512 // noncode // 11 // --- /// n382034 // accn=NULL class=lncRNA name= ref=UCSCGeneNoncode transcriptId=uc001vdx.2 cpcScore=0.6490410 cnci=-0.3603408 // noncode // 11 // --- /// n382036 // accn=NULL class=lncRNA name= ref=UCSCGeneNoncode transcriptId=uc001vdz.2 cpcScore=1.0482600 cnci=-0.4241192 // noncode // 11 // --- /// NR_002771 // Homo sapiens deleted in lymphocytic leukemia 2-like (DLEU2L), non-coding RNA. // refseq // 11 // --- /// OTTHUMT00000044961 // cdna:all chromosome:VEGA52:13:50618051:50656114:-1 Gene:OTTHUMG00000016927 // vega // 11 // --- /// OTTHUMT00000468176 // cdna:all chromosome:VEGA52:13:50617572:50656114:-1 Gene:OTTHUMG00000016927 // vega // 11 // --- /// uc001dbg.1 // --- // ucsc_genes // 11 // --- /// uc001vdv.3 // --- // ucsc_genes // 11 // --- /// uc001vdw.3 // --- // ucsc_genes // 11 // --- /// uc001vdx.3 // --- // ucsc_genes // 11 // --- /// uc001vdy.3 // --- // ucsc_genes // 11 // --- /// uc001vdz.3 // --- // ucsc_genes // 11 // ---</t>
  </si>
  <si>
    <t>BC022349 // gb // 4 // Cross Hyb Matching Probes /// BC026275 // gb // 4 // Cross Hyb Matching Probes</t>
  </si>
  <si>
    <t>11745069_a_at</t>
  </si>
  <si>
    <t>chr5:64958926-64961899 (+) // 89.97 // q12.3</t>
  </si>
  <si>
    <t>TRAPPC13</t>
  </si>
  <si>
    <t>chr5q12.3</t>
  </si>
  <si>
    <t>ENSG00000113597 /// OTTHUMG00000163649</t>
  </si>
  <si>
    <t>80006</t>
  </si>
  <si>
    <t>NM_001093755 /// NM_001093756 /// NM_001243737 /// NM_024941 /// NR_003545</t>
  </si>
  <si>
    <t>BC047475 // Homo sapiens chromosome 5 open reading frame 44, mRNA (cDNA clone IMAGE:5315003), complete cds. // gb // 11 // --- /// ENST00000231526 // cdna:known chromosome:GRCh37:5:64920867:64961896:1 gene:ENSG00000113597 gene_biotype:protein_coding transcript_biotype:protein_coding // ensembl // 11 // --- /// ENST00000399438 // cdna:known chromosome:GRCh37:5:64920543:64962060:1 gene:ENSG00000113597 gene_biotype:protein_coding transcript_biotype:protein_coding // ensembl // 11 // --- /// ENST00000512009 // cdna:known chromosome:GRCh37:5:64920831:64961901:1 gene:ENSG00000113597 gene_biotype:protein_coding transcript_biotype:retained_intron // ensembl // 11 // --- /// ENST00000545191 // cdna:known chromosome:GRCh37:5:64920872:64961892:1 gene:ENSG00000113597 gene_biotype:protein_coding transcript_biotype:protein_coding // ensembl // 11 // --- /// NM_001093755 // Homo sapiens trafficking protein particle complex 13 (TRAPPC13), transcript variant 1, mRNA. // refseq // 11 // --- /// NM_001093756 // Homo sapiens trafficking protein particle complex 13 (TRAPPC13), transcript variant 3, mRNA. // refseq // 11 // --- /// NM_001243737 // Homo sapiens trafficking protein particle complex 13 (TRAPPC13), transcript variant 5, mRNA. // refseq // 11 // --- /// NM_024941 // Homo sapiens trafficking protein particle complex 13 (TRAPPC13), transcript variant 2, mRNA. // refseq // 11 // --- /// OTTHUMT00000370113 // cdna:all chromosome:VEGA52:5:64920543:64962060:1 Gene:OTTHUMG00000163649 // vega // 11 // --- /// OTTHUMT00000370115 // cdna:all chromosome:VEGA52:5:64920867:64961896:1 Gene:OTTHUMG00000163649 // vega // 11 // --- /// OTTHUMT00000370117 // cdna:all chromosome:VEGA52:5:64920831:64961901:1 Gene:OTTHUMG00000163649 // vega // 11 // --- /// uc003jtz.4 // --- // ucsc_genes // 11 // --- /// uc003jua.4 // --- // ucsc_genes // 11 // --- /// uc003juc.4 // --- // ucsc_genes // 11 // --- /// uc010iwv.3 // --- // ucsc_genes // 11 // ---</t>
  </si>
  <si>
    <t>11747839_a_at</t>
  </si>
  <si>
    <t>chr9:113636589-113798976 (-) // 82.16 // q31.3</t>
  </si>
  <si>
    <t>LPAR1</t>
  </si>
  <si>
    <t>chr9q31.3</t>
  </si>
  <si>
    <t>ENSG00000198121 /// OTTHUMG00000020486</t>
  </si>
  <si>
    <t>1902</t>
  </si>
  <si>
    <t>602282</t>
  </si>
  <si>
    <t>NM_001401 /// NM_057159</t>
  </si>
  <si>
    <t>Small_ligand_GPCRs // GenMAPP /// Smooth_muscle_contraction // GenMAPP</t>
  </si>
  <si>
    <t>BC030615 // Homo sapiens lysophosphatidic acid receptor 1, mRNA (cDNA clone MGC:33156 IMAGE:4815446), complete cds. // gb // 11 // --- /// BC036034 // Homo sapiens lysophosphatidic acid receptor 1, mRNA (cDNA clone MGC:33157 IMAGE:5272431), complete cds. // gb // 11 // --- /// BC073167 // Homo sapiens lysophosphatidic acid receptor 1, mRNA (cDNA clone MGC:87864 IMAGE:6193969), complete cds. // gb // 11 // --- /// ENST00000358883 // cdna:known chromosome:GRCh37:9:113636457:113800365:-1 gene:ENSG00000198121 gene_biotype:protein_coding transcript_biotype:protein_coding // ensembl // 11 // --- /// ENST00000374430 // cdna:known chromosome:GRCh37:9:113636058:113761746:-1 gene:ENSG00000198121 gene_biotype:protein_coding transcript_biotype:protein_coding // ensembl // 11 // --- /// ENST00000374431 // cdna:known chromosome:GRCh37:9:113635543:113800323:-1 gene:ENSG00000198121 gene_biotype:protein_coding transcript_biotype:protein_coding // ensembl // 11 // --- /// ENST00000541779 // cdna:known chromosome:GRCh37:9:113635544:113761720:-1 gene:ENSG00000198121 gene_biotype:protein_coding transcript_biotype:protein_coding // ensembl // 11 // --- /// NM_001401 // Homo sapiens lysophosphatidic acid receptor 1 (LPAR1), transcript variant 1, mRNA. // refseq // 11 // --- /// NM_057159 // Homo sapiens lysophosphatidic acid receptor 1 (LPAR1), transcript variant 2, mRNA. // refseq // 11 // --- /// OTTHUMT00000053631 // cdna:all chromosome:VEGA52:9:113635543:113800323:-1 Gene:OTTHUMG00000020486 // vega // 11 // --- /// OTTHUMT00000053632 // cdna:all chromosome:VEGA52:9:113636058:113761746:-1 Gene:OTTHUMG00000020486 // vega // 11 // --- /// OTTHUMT00000053633 // cdna:all chromosome:VEGA52:9:113636457:113800365:-1 Gene:OTTHUMG00000020486 // vega // 11 // --- /// uc004bfa.3 // --- // ucsc_genes // 11 // --- /// uc004bfb.3 // --- // ucsc_genes // 11 // --- /// uc004bfc.3 // --- // ucsc_genes // 11 // --- /// uc010mub.3 // --- // ucsc_genes // 11 // --- /// uc011lwm.2 // --- // ucsc_genes // 11 // --- /// uc011lwn.2 // --- // ucsc_genes // 11 // --- /// uc011lwo.2 // --- // ucsc_genes // 11 // ---</t>
  </si>
  <si>
    <t>11747964_a_at</t>
  </si>
  <si>
    <t>chr3:27417407-27525838 (-) // 98.31 // p24.1</t>
  </si>
  <si>
    <t>SLC4A7</t>
  </si>
  <si>
    <t>chr3p22</t>
  </si>
  <si>
    <t>ENSG00000033867 /// OTTHUMG00000155679</t>
  </si>
  <si>
    <t>9497</t>
  </si>
  <si>
    <t>603353</t>
  </si>
  <si>
    <t>NM_001258379 /// NM_001258380 /// NM_003615</t>
  </si>
  <si>
    <t>AB012130 // Homo sapiens SBC2 mRNA for sodium bicarbonate cotransporter2, complete cds. // gb // 9 // --- /// AF047033 // Homo sapiens sodium bicarbonate cotransporter 3 (SLC4A7) mRNA, complete cds. // gb // 11 // --- /// AF053755 // Homo sapiens bicarbonate transporter (BT) mRNA, complete cds. // gb // 11 // --- /// AF089726 // Homo sapiens sodium bicarbonate cotransporter 2b (NBC2B) mRNA, complete cds. // gb // 11 // --- /// ENST00000295736 // cdna:known chromosome:GRCh37:3:27414214:27498245:-1 gene:ENSG00000033867 gene_biotype:protein_coding transcript_biotype:protein_coding // ensembl // 11 // --- /// ENST00000388777 // cdna:known chromosome:GRCh37:3:27418097:27525838:-1 gene:ENSG00000033867 gene_biotype:protein_coding transcript_biotype:protein_coding // ensembl // 11 // --- /// ENST00000419036 // cdna:novel chromosome:GRCh37:3:27414214:27465577:-1 gene:ENSG00000033867 gene_biotype:protein_coding transcript_biotype:protein_coding // ensembl // 11 // --- /// ENST00000425128 // cdna:known chromosome:GRCh37:3:27418097:27525838:-1 gene:ENSG00000033867 gene_biotype:protein_coding transcript_biotype:protein_coding // ensembl // 11 // --- /// ENST00000428386 // cdna:known chromosome:GRCh37:3:27414214:27498245:-1 gene:ENSG00000033867 gene_biotype:protein_coding transcript_biotype:protein_coding // ensembl // 11 // --- /// ENST00000435667 // cdna:known chromosome:GRCh37:3:27418097:27525838:-1 gene:ENSG00000033867 gene_biotype:protein_coding transcript_biotype:protein_coding // ensembl // 11 // --- /// ENST00000437179 // cdna:known chromosome:GRCh37:3:27418097:27525838:-1 gene:ENSG00000033867 gene_biotype:protein_coding transcript_biotype:protein_coding // ensembl // 11 // --- /// ENST00000437266 // cdna:known chromosome:GRCh37:3:27418255:27525911:-1 gene:ENSG00000033867 gene_biotype:protein_coding transcript_biotype:nonsense_mediated_decay // ensembl // 11 // --- /// ENST00000438530 // cdna:known chromosome:GRCh37:3:27418097:27525838:-1 gene:ENSG00000033867 gene_biotype:protein_coding transcript_biotype:nonsense_mediated_decay // ensembl // 11 // --- /// ENST00000440156 // cdna:known chromosome:GRCh37:3:27418097:27525838:-1 gene:ENSG00000033867 gene_biotype:protein_coding transcript_biotype:protein_coding // ensembl // 11 // --- /// ENST00000445684 // cdna:novel chromosome:GRCh37:3:27418097:27525887:-1 gene:ENSG00000033867 gene_biotype:protein_coding transcript_biotype:protein_coding // ensembl // 11 // --- /// ENST00000446700 // cdna:novel chromosome:GRCh37:3:27418097:27525838:-1 gene:ENSG00000033867 gene_biotype:protein_coding transcript_biotype:protein_coding // ensembl // 11 // --- /// ENST00000454389 // cdna:known chromosome:GRCh37:3:27418097:27525838:-1 gene:ENSG00000033867 gene_biotype:protein_coding transcript_biotype:protein_coding // ensembl // 11 // --- /// ENST00000455077 // cdna:known chromosome:GRCh37:3:27418097:27525838:-1 gene:ENSG00000033867 gene_biotype:protein_coding transcript_biotype:protein_coding // ensembl // 11 // --- /// ENST00000457377 // cdna:known chromosome:GRCh37:3:27418097:27525838:-1 gene:ENSG00000033867 gene_biotype:protein_coding transcript_biotype:nonsense_mediated_decay // ensembl // 11 // --- /// ENST00000465487 // cdna:known chromosome:GRCh37:3:27418220:27433336:-1 gene:ENSG00000033867 gene_biotype:protein_coding transcript_biotype:retained_intron // ensembl // 11 // --- /// EU499349 // Homo sapiens clone NBCn1-G solute carrier family 4 sodium bicarbonate cotransporter member 7 (SLC4A7) mRNA, complete cds, alternatively spliced. // gb // 11 // --- /// EU934246 // Homo sapiens clone NBCn1-Ha solute carrier family 4 sodium bicarbonate cotransporter member 7 (SLC4A7) mRNA, complete cds, alternatively spliced. // gb // 11 // --- /// EU934247 // Homo sapiens clone NBCn1-Hb solute carrier family 4 sodium bicarbonate cotransporter member 7 (SLC4A7) mRNA, complete cds, alternatively spliced. // gb // 11 // --- /// EU934248 // Homo sapiens clone NBCn1-D solute carrier family 4 sodium bicarbonate cotransporter member 7 (SLC4A7) mRNA, complete cds, alternatively spliced. // gb // 11 // --- /// EU934249 // Homo sapiens clone NBCn1-E solute carrier family 4 sodium bicarbonate cotransporter member 7 (SLC4A7) mRNA, complete cds, alternatively spliced. // gb // 11 // --- /// EU934250 // Homo sapiens clone NBCn1-C solute carrier family 4 sodium bicarbonate cotransporter member 7 (SLC4A7) mRNA, complete cds, alternatively spliced. // gb // 11 // --- /// FJ178574 // Homo sapiens solute carrier family 4 sodium bicarbonate cotransporter member 7 type 3 variant (SLC4A7) mRNA, complete cds, alternatively spliced. // gb // 11 // --- /// FJ178575 // Homo sapiens solute carrier family 4 sodium bicarbonate cotransporter member 7 type 1 variant (SLC4A7) mRNA, complete cds, alternatively spliced. // gb // 11 // --- /// FJ178576 // Homo sapiens solute carrier family 4 sodium bicarbonate cotransporter member 7 type 2 variant (SLC4A7) mRNA, complete cds, alternatively spliced. // gb // 11 // --- /// GU354307 // Homo sapiens solute carrier family 4 sodium bicarbonate cotransporter member 7 truncated type 4 variant mRNA, complete cds, alternatively spliced. // gb // 11 // --- /// GU354308 // Homo sapiens solute carrier family 4 sodium bicarbonate cotransporter member 7 mRNA, complete cds, alternatively spliced. // gb // 11 // --- /// GU354309 // Homo sapiens solute carrier family 4 sodium bicarbonate cotransporter member 7 truncated type 2b variant mRNA, complete cds, alternatively spliced. // gb // 11 // --- /// GU354310 // Homo sapiens solute carrier family 4 sodium bicarbonate cotransporter member 7 truncated type 1b variant mRNA, complete cds, alternatively spliced. // gb // 11 // --- /// NM_001258379 // Homo sapiens solute carrier family 4, sodium bicarbonate cotransporter, member 7 (SLC4A7), transcript variant 2, mRNA. // refseq // 11 // --- /// NM_001258380 // Homo sapiens solute carrier family 4, sodium bicarbonate cotransporter, member 7 (SLC4A7), transcript variant 3, mRNA. // refseq // 11 // --- /// NM_003615 // Homo sapiens solute carrier family 4, sodium bicarbonate cotransporter, member 7 (SLC4A7), transcript variant 1, mRNA. // refseq // 11 // --- /// OTTHUMT00000341230 // cdna:all chromosome:VEGA52:3:27414214:27498245:-1 Gene:OTTHUMG00000155679 // vega // 11 // --- /// OTTHUMT00000341231 // cdna:all chromosome:VEGA52:3:27414214:27498245:-1 Gene:OTTHUMG00000155679 // vega // 11 // --- /// OTTHUMT00000341232 // cdna:all chromosome:VEGA52:3:27414214:27465577:-1 Gene:OTTHUMG00000155679 // vega // 11 // --- /// OTTHUMT00000341233 // cdna:all chromosome:VEGA52:3:27418097:27525887:-1 Gene:OTTHUMG00000155679 // vega // 11 // --- /// OTTHUMT00000341234 // cdna:all chromosome:VEGA52:3:27418097:27525838:-1 Gene:OTTHUMG00000155679 // vega // 11 // --- /// OTTHUMT00000341235 // cdna:all chromosome:VEGA52:3:27418097:27525838:-1 Gene:OTTHUMG00000155679 // vega // 11 // --- /// OTTHUMT00000341236 // cdna:all chromosome:VEGA52:3:27418255:27525911:-1 Gene:OTTHUMG00000155679 // vega // 11 // --- /// OTTHUMT00000341237 // cdna:all chromosome:VEGA52:3:27418097:27525838:-1 Gene:OTTHUMG00000155679 // vega // 11 // --- /// OTTHUMT00000341238 // cdna:all chromosome:VEGA52:3:27418097:27525838:-1 Gene:OTTHUMG00000155679 // vega // 11 // --- /// OTTHUMT00000341239 // cdna:all chromosome:VEGA52:3:27418097:27525838:-1 Gene:OTTHUMG00000155679 // vega // 11 // --- /// OTTHUMT00000341240 // cdna:all chromosome:VEGA52:3:27418097:27525838:-1 Gene:OTTHUMG00000155679 // vega // 11 // --- /// OTTHUMT00000341243 // cdna:all chromosome:VEGA52:3:27418097:27525838:-1 Gene:OTTHUMG00000155679 // vega // 11 // --- /// OTTHUMT00000341246 // cdna:all chromosome:VEGA52:3:27418220:27433336:-1 Gene:OTTHUMG00000155679 // vega // 11 // --- /// uc003cdu.4 // --- // ucsc_genes // 11 // --- /// uc003cdv.3 // --- // ucsc_genes // 11 // --- /// uc003cdw.3 // --- // ucsc_genes // 11 // --- /// uc010hfl.3 // --- // ucsc_genes // 11 // --- /// uc011awu.2 // --- // ucsc_genes // 11 // --- /// uc011awv.2 // --- // ucsc_genes // 11 // --- /// uc011aww.2 // --- // ucsc_genes // 11 // --- /// uc011awx.2 // --- // ucsc_genes // 11 // --- /// uc011awy.2 // --- // ucsc_genes // 11 // --- /// uc011awz.2 // --- // ucsc_genes // 11 // --- /// uc011axa.2 // --- // ucsc_genes // 11 // --- /// uc011axb.2 // --- // ucsc_genes // 11 // --- /// uc021wul.1 // --- // ucsc_genes // 11 // --- /// uc021wum.1 // --- // ucsc_genes // 11 // --- /// uc021wun.1 // --- // ucsc_genes // 11 // --- /// uc021wuo.1 // --- // ucsc_genes // 11 // ---</t>
  </si>
  <si>
    <t>GENSCAN00000002035 // ensembl // 8 // Cross Hyb Matching Probes /// ENST00000428179 // ensembl // 8 // Cross Hyb Matching Probes /// OTTHUMT00000341242 // vega // 8 // Cross Hyb Matching Probes</t>
  </si>
  <si>
    <t>11749553_a_at</t>
  </si>
  <si>
    <t>chr8:122626101-122653680 (-) // 96.06 // q24.13</t>
  </si>
  <si>
    <t>AK297724 // Homo sapiens cDNA FLJ60718 complete cds, highly similar to Hyaluronan synthase 2 (EC 2.4.1.212). // gb // 11 // --- /// BC069353 // Homo sapiens hyaluronan synthase 2, mRNA (cDNA clone MGC:97112 IMAGE:7262337), complete cds. // gb // 9 // --- /// BC109071 // Homo sapiens hyaluronan synthase 2, mRNA (cDNA clone MGC:126241 IMAGE:40034202), complete cds. // gb // 11 // --- /// BC109072 // Homo sapiens hyaluronan synthase 2, mRNA (cDNA clone MGC:126242 IMAGE:40034203), complete cds. // gb // 11 // --- /// ENST00000303924 // cdna:known chromosome:GRCh37:8:122624356:122653630:-1 gene:ENSG00000170961 gene_biotype:protein_coding transcript_biotype:protein_coding // ensembl // 11 // --- /// NM_005328 // Homo sapiens hyaluronan synthase 2 (HAS2), mRNA. // refseq // 11 // --- /// OTTHUMT00000381150 // cdna:all chromosome:VEGA52:8:122624356:122653630:-1 Gene:OTTHUMG00000164953 // vega // 11 // --- /// U54804 // Human Has2 mRNA, complete cds. // gb // 11 // --- /// uc003yph.2 // --- // ucsc_genes // 11 // ---</t>
  </si>
  <si>
    <t>GENSCAN00000036064 // ensembl // 7 // Cross Hyb Matching Probes</t>
  </si>
  <si>
    <t>11750623_a_at</t>
  </si>
  <si>
    <t>chr3:99566860-99569919 (-) // 98.98 // q12.1</t>
  </si>
  <si>
    <t>FILIP1L</t>
  </si>
  <si>
    <t>chr3q12.1</t>
  </si>
  <si>
    <t>ENSG00000168386 /// OTTHUMG00000159055</t>
  </si>
  <si>
    <t>11259</t>
  </si>
  <si>
    <t>612993</t>
  </si>
  <si>
    <t>NM_001042459 /// NM_014890 /// NM_182909</t>
  </si>
  <si>
    <t>AF329092 // Homo sapiens GPBP-interacting protein 90 mRNA, complete cds. // gb // 11 // --- /// AF514867 // Homo sapiens GPBP-interacting protein 130a mRNA, complete cds. // gb // 11 // --- /// AF514868 // Homo sapiens GPBP-interacting protein 130b mRNA, complete cds. // gb // 11 // --- /// AF514869 // Homo sapiens GPBP-interacting protein 130c mRNA, complete cds. // gb // 11 // --- /// AY642382 // Homo sapiens GPBP-interacting protein 130d mRNA, complete cds. // gb // 11 // --- /// BC027860 // Homo sapiens filamin A interacting protein 1-like, mRNA (cDNA clone MGC:34368 IMAGE:5228947), complete cds. // gb // 11 // --- /// ENST00000331335 // cdna:known chromosome:GRCh37:3:99566772:99833357:-1 gene:ENSG00000168386 gene_biotype:protein_coding transcript_biotype:protein_coding // ensembl // 11 // --- /// ENST00000354552 // cdna:known chromosome:GRCh37:3:99551988:99833357:-1 gene:ENSG00000168386 gene_biotype:protein_coding transcript_biotype:protein_coding // ensembl // 11 // --- /// ENST00000383694 // cdna:known chromosome:GRCh37:3:99566772:99595046:-1 gene:ENSG00000168386 gene_biotype:protein_coding transcript_biotype:protein_coding // ensembl // 11 // --- /// ENST00000471562 // cdna:known chromosome:GRCh37:3:99552061:99594948:-1 gene:ENSG00000168386 gene_biotype:protein_coding transcript_biotype:protein_coding // ensembl // 11 // --- /// ENST00000477258 // cdna:putative chromosome:GRCh37:3:99549323:99567456:-1 gene:ENSG00000168386 gene_biotype:protein_coding transcript_biotype:protein_coding // ensembl // 10 // --- /// ENST00000487087 // cdna:known chromosome:GRCh37:3:99552061:99569919:-1 gene:ENSG00000168386 gene_biotype:protein_coding transcript_biotype:protein_coding // ensembl // 11 // --- /// EU531865 // Homo sapiens downregulated in ovarian cancer 1 62 kDa isoform (FILIP1L) mRNA, complete cds. // gb // 11 // --- /// EU531866 // Homo sapiens downregulated in ovarian cancer 1 81 kDa isoform (FILIP1L) mRNA, complete cds. // gb // 11 // --- /// GENSCAN00000011708 // cdna:genscan chromosome:GRCh37:3:99549258:99721939:-1 transcript_biotype:protein_coding // ensembl // 11 // --- /// NM_001042459 // Homo sapiens filamin A interacting protein 1-like (FILIP1L), transcript variant 3, mRNA. // refseq // 11 // --- /// NM_014890 // Homo sapiens filamin A interacting protein 1-like (FILIP1L), transcript variant 2, mRNA. // refseq // 11 // --- /// NM_182909 // Homo sapiens filamin A interacting protein 1-like (FILIP1L), transcript variant 1, mRNA. // refseq // 11 // --- /// OTTHUMT00000353069 // cdna:all chromosome:VEGA52:3:99551988:99833357:-1 Gene:OTTHUMG00000159055 // vega // 11 // --- /// OTTHUMT00000353070 // cdna:all chromosome:VEGA52:3:99566772:99833357:-1 Gene:OTTHUMG00000159055 // vega // 11 // --- /// OTTHUMT00000353073 // cdna:all chromosome:VEGA52:3:99566773:99595046:-1 Gene:OTTHUMG00000159055 // vega // 11 // --- /// OTTHUMT00000353074 // cdna:all chromosome:VEGA52:3:99552061:99569919:-1 Gene:OTTHUMG00000159055 // vega // 11 // --- /// OTTHUMT00000353075 // cdna:all chromosome:VEGA52:3:99552061:99594948:-1 Gene:OTTHUMG00000159055 // vega // 11 // --- /// OTTHUMT00000353078 // cdna:all chromosome:VEGA52:3:99549323:99567456:-1 Gene:OTTHUMG00000159055 // vega // 10 // --- /// U53445 // Human ovarian cancer downregulated myosin heavy chain homolog (Doc1) mRNA, complete cds. // gb // 11 // --- /// uc003dtm.3 // --- // ucsc_genes // 11 // --- /// uc003dtn.3 // --- // ucsc_genes // 11 // --- /// uc003dto.3 // --- // ucsc_genes // 11 // --- /// uc003dtp.1 // --- // ucsc_genes // 11 // --- /// uc010hpf.3 // --- // ucsc_genes // 11 // --- /// uc010hpg.3 // --- // ucsc_genes // 11 // --- /// uc021xbr.1 // --- // ucsc_genes // 11 // ---</t>
  </si>
  <si>
    <t>AK225855 // gb // 8 // Cross Hyb Matching Probes /// L16887 // gb // 8 // Cross Hyb Matching Probes /// ENST00000495625 // ensembl // 8 // Cross Hyb Matching Probes /// OTTHUMT00000353071 // vega // 8 // Cross Hyb Matching Probes</t>
  </si>
  <si>
    <t>11754629_s_at</t>
  </si>
  <si>
    <t>chr17:62949800-62953143 (+) // 100.0 // q24.1 /// chr17:66264751-66267790 (-) // 96.36 // q24.2</t>
  </si>
  <si>
    <t>ENSG00000108932 /// ENSG00000262275 /// OTTHUMG00000179812 /// OTTHUMG00000181665</t>
  </si>
  <si>
    <t>BC064832 // Homo sapiens solute carrier family 16, member 6 (monocarboxylic acid transporter 7), mRNA (cDNA clone MGC:72050 IMAGE:6498761), complete cds. // gb // 11 // --- /// ENST00000327268 // cdna:known chromosome:GRCh37:17:66263167:66287257:-1 gene:ENSG00000108932 gene_biotype:protein_coding transcript_biotype:protein_coding // ensembl // 11 // --- /// ENST00000571465 // cdna:known chromosome:GRCh37:HG747_PATCH:66263142:66287232:-1 gene:ENSG00000262275 gene_biotype:protein_coding transcript_biotype:protein_coding // ensembl // 11 // --- /// ENST00000579895 // cdna:known chromosome:GRCh37:HG747_PATCH:66264313:66287382:-1 gene:ENSG00000262275 gene_biotype:protein_coding transcript_biotype:protein_coding // ensembl // 11 // --- /// ENST00000580666 // cdna:known chromosome:GRCh37:17:66264338:66287407:-1 gene:ENSG00000108932 gene_biotype:protein_coding transcript_biotype:protein_coding // ensembl // 11 // --- /// NM_001174166 // Homo sapiens solute carrier family 16, member 6 (monocarboxylic acid transporter 7) (SLC16A6), transcript variant 1, mRNA. // refseq // 11 // --- /// NM_004694 // Homo sapiens solute carrier family 16, member 6 (monocarboxylic acid transporter 7) (SLC16A6), transcript variant 2, mRNA. // refseq // 11 // --- /// OTTHUMT00000448323 // cdna:all chromosome:VEGA52:17:66263167:66287257:-1 Gene:OTTHUMG00000179812 // vega // 11 // --- /// OTTHUMT00000448324 // cdna:all chromosome:VEGA52:17:66264338:66287407:-1 Gene:OTTHUMG00000179812 // vega // 11 // --- /// OTTHUMT00000457166 // cdna:all chromosome:VEGA52:HG747_PATCH:66263142:66287232:-1 Gene:OTTHUMG00000181665 // vega // 11 // --- /// OTTHUMT00000457167 // cdna:all chromosome:VEGA52:HG747_PATCH:66264313:66287382:-1 Gene:OTTHUMG00000181665 // vega // 11 // --- /// TCONS_l2_00010918-XLOC_l2_005863 // linc-LRRC37A3-BP chr17:+:62931755-62954650 // broad-tucp // 11 // --- /// TCONS_l2_00010920-XLOC_l2_005863 // linc-LRRC37A3-BP chr17:+:62951541-62953840 // broad-tucp // 11 // --- /// U79745 // Homo sapiens monocarboxylate transporter homologue MCT6 mRNA, complete cds. // gb // 11 // --- /// uc002jgz.2 // --- // ucsc_genes // 11 // --- /// uc002jha.2 // --- // ucsc_genes // 11 // ---</t>
  </si>
  <si>
    <t>TCONS_l2_00010917-XLOC_l2_005863 // broad-tucp // 5 // Cross Hyb Matching Probes /// AK290417 // gb // 7 // Cross Hyb Matching Probes /// GENSCAN00000006715 // ensembl // 4 // Cross Hyb Matching Probes /// GENSCAN00000016020 // ensembl // 4 // Cross Hyb Matching Probes /// GENSCAN00000051552 // ensembl // 4 // Cross Hyb Matching Probes /// ENST00000413214 // ensembl // 5 // Cross Hyb Matching Probes /// OTTHUMT00000445718 // vega // 5 // Cross Hyb Matching Probes</t>
  </si>
  <si>
    <t>11755033_a_at</t>
  </si>
  <si>
    <t>chr21:27106880-27144770 (+) // 97.45 // q21.3</t>
  </si>
  <si>
    <t>GABPA</t>
  </si>
  <si>
    <t>chr21q21.3</t>
  </si>
  <si>
    <t>ENSG00000154727 /// OTTHUMG00000078443</t>
  </si>
  <si>
    <t>2551</t>
  </si>
  <si>
    <t>600609</t>
  </si>
  <si>
    <t>NM_001197297 /// NM_002040</t>
  </si>
  <si>
    <t>BX647755 // Homo sapiens mRNA; cDNA DKFZp686G2131 (from clone DKFZp686G2131). // gb // 11 // --- /// ENST00000354828 // cdna:known chromosome:GRCh37:21:27106881:27144771:1 gene:ENSG00000154727 gene_biotype:protein_coding transcript_biotype:protein_coding // ensembl // 11 // --- /// ENST00000400075 // cdna:known chromosome:GRCh37:21:27107695:27144771:1 gene:ENSG00000154727 gene_biotype:protein_coding transcript_biotype:protein_coding // ensembl // 11 // --- /// NM_001197297 // Homo sapiens GA binding protein transcription factor, alpha subunit 60kDa (GABPA), transcript variant 2, mRNA. // refseq // 11 // --- /// NM_002040 // Homo sapiens GA binding protein transcription factor, alpha subunit 60kDa (GABPA), transcript variant 1, mRNA. // refseq // 11 // --- /// OTTHUMT00000171364 // cdna:all chromosome:VEGA52:21:27107695:27144771:1 Gene:OTTHUMG00000078443 // vega // 11 // --- /// OTTHUMT00000171365 // cdna:all chromosome:VEGA52:21:27106881:27144771:1 Gene:OTTHUMG00000078443 // vega // 11 // --- /// uc002ylx.4 // --- // ucsc_genes // 11 // --- /// uc002yly.4 // --- // ucsc_genes // 11 // ---</t>
  </si>
  <si>
    <t>BC035031 // gb // 1 // Cross Hyb Matching Probes</t>
  </si>
  <si>
    <t>11755355_s_at</t>
  </si>
  <si>
    <t>chr1:167672773-167675477 (+) // 93.57 // q24.2</t>
  </si>
  <si>
    <t>RCSD1</t>
  </si>
  <si>
    <t>chr1q24.2</t>
  </si>
  <si>
    <t>ENSG00000198771 /// OTTHUMG00000035318</t>
  </si>
  <si>
    <t>92241</t>
  </si>
  <si>
    <t>610579</t>
  </si>
  <si>
    <t>NM_052862</t>
  </si>
  <si>
    <t>AK124221 // Homo sapiens cDNA FLJ42227 fis, clone THYMU2041007. // gb // 11 // --- /// BC013186 // Homo sapiens RCSD domain containing 1, mRNA (cDNA clone IMAGE:4339483), complete cds. // gb // 11 // --- /// ENST00000367854 // cdna:known chromosome:GRCh37:1:167599330:167675486:1 gene:ENSG00000198771 gene_biotype:protein_coding transcript_biotype:protein_coding // ensembl // 11 // --- /// NM_052862 // Homo sapiens RCSD domain containing 1 (RCSD1), mRNA. // refseq // 11 // --- /// OTTHUMT00000085451 // cdna:all chromosome:VEGA52:1:167599330:167675486:1 Gene:OTTHUMG00000035318 // vega // 11 // --- /// uc001gem.3 // --- // ucsc_genes // 11 // --- /// uc010pli.2 // --- // ucsc_genes // 11 // ---</t>
  </si>
  <si>
    <t>11756406_x_at</t>
  </si>
  <si>
    <t>chr11:10326630-10328947 (+) // 95.33 // p15.4</t>
  </si>
  <si>
    <t>ENST00000525063 // ensembl // 2 // Cross Hyb Matching Probes /// OTTHUMT00000387010 // vega // 2 // Cross Hyb Matching Probes</t>
  </si>
  <si>
    <t>11757141_s_at</t>
  </si>
  <si>
    <t>chr11:93463682-93463812 (-) // 97.01 // q21</t>
  </si>
  <si>
    <t>MIR1304 /// SNORA1 /// SNORA18 /// SNORA25 /// SNORA32 /// SNORA40 /// SNORA8 /// SNORD5 /// TAF1D</t>
  </si>
  <si>
    <t>chr11q21</t>
  </si>
  <si>
    <t>ENSG00000166012 /// ENSG00000207112 /// OTTHUMG00000167451</t>
  </si>
  <si>
    <t>79101 /// 654320 /// 677792 /// 677805 /// 677822 /// 684959 /// 692063 /// 692072 /// 100302240</t>
  </si>
  <si>
    <t>612823</t>
  </si>
  <si>
    <t>NM_024116 /// NR_002920 /// NR_002959 /// NR_002973 /// NR_003026 /// NR_003028 /// NR_003032 /// NR_003033 /// NR_031639</t>
  </si>
  <si>
    <t>AK027016 // Homo sapiens cDNA: FLJ23363 fis, clone HEP15507. // gb // 11 // --- /// AK057183 // Homo sapiens cDNA FLJ32621 fis, clone STOMA2000395. // gb // 11 // --- /// ENST00000323981 // cdna:known chromosome:GRCh37:11:93463114:93474660:-1 gene:ENSG00000166012 gene_biotype:protein_coding transcript_biotype:nonsense_mediated_decay // ensembl // 11 // --- /// ENST00000384384 // ncrna:snoRNA chromosome:GRCh37:11:93463679:93463812:-1 gene:ENSG00000207112 gene_biotype:snoRNA transcript_biotype:snoRNA // ensembl // 11 // --- /// n3720 // accn=AJ609461 class=snoRNA name=ACA25 snoRNA ref=NONCODE v2.0 transcriptId=NULL cpcScore=-1.5906100 cnci=-0.5235014 // noncode // 11 // --- /// n381755 // accn=NULL class=lncRNA name= ref=UCSCGeneNoncode transcriptId=uc001pdy.3 cpcScore=-1.2914700 cnci=-0.4390468 // noncode // 11 // --- /// n387830 // accn=NULL class=lncRNA name= ref=H-invitational v7.5 transcriptId=HIT000383007 cpcScore=-1.2948000 cnci=-0.5324032 // noncode // 11 // --- /// n405799 // accn=NR_003028 class=lncRNA name= ref=RefGeneNoncode transcriptId=NR_003028 cpcScore=-1.2936900 cnci=-0.5299180 // noncode // 11 // --- /// NR_003028 // Homo sapiens small nucleolar RNA, H/ACA box 25 (SNORA25), small nucleolar RNA. // refseq // 11 // --- /// OTTHUMT00000394649 // cdna:all chromosome:VEGA52:11:93463114:93474660:-1 Gene:OTTHUMG00000167451 // vega // 11 // --- /// uc009ywe.3 // --- // ucsc_genes // 11 // ---</t>
  </si>
  <si>
    <t>ENST00000364831 // ensembl // 2 // Cross Hyb Matching Probes</t>
  </si>
  <si>
    <t>11757650_s_at</t>
  </si>
  <si>
    <t>chr2:216225584-216226718 (-) // 96.04 // q35</t>
  </si>
  <si>
    <t>FN1</t>
  </si>
  <si>
    <t>chr2q34</t>
  </si>
  <si>
    <t>ENSG00000115414 /// OTTHUMG00000133054</t>
  </si>
  <si>
    <t>2335</t>
  </si>
  <si>
    <t>135600 /// 601894 /// 614101</t>
  </si>
  <si>
    <t>NM_002026 /// NM_054034 /// NM_212474 /// NM_212475 /// NM_212476 /// NM_212478 /// NM_212482</t>
  </si>
  <si>
    <t>Inflammatory_Response_Pathway // GenMAPP</t>
  </si>
  <si>
    <t>AB191261 // Homo sapiens FN1 mRNA for fibronectin 1, complete cds. // gb // 11 // --- /// AF130095 // Homo sapiens clone FLC0562 PRO2841 mRNA, complete cds. // gb // 11 // --- /// AK094153 // Homo sapiens cDNA FLJ36834 fis, clone ASTRO2010962, moderately similar to FIBRONECTIN PRECURSOR. // gb // 11 // --- /// BX640731 // Homo sapiens mRNA; cDNA DKFZp686M2451 (from clone DKFZp686M2451); complete cds. // gb // 11 // --- /// BX640802 // Homo sapiens mRNA; cDNA DKFZp686F219 (from clone DKFZp686F219); complete cds. // gb // 11 // --- /// BX640999 // Homo sapiens mRNA; cDNA DKFZp686O12165 (from clone DKFZp686O12165); complete cds. // gb // 11 // --- /// BX641150 // Homo sapiens mRNA; cDNA DKFZp686H05109 (from clone DKFZp686H05109). // gb // 11 // --- /// BX649182 // Homo sapiens mRNA; cDNA DKFZp686K139 (from clone DKFZp686K139); complete cds. // gb // 11 // --- /// CR749666 // Homo sapiens mRNA; cDNA DKFZp686O13149 (from clone DKFZp686O13149). // gb // 11 // --- /// ENST00000323926 // cdna:known chromosome:GRCh37:2:216225177:216300791:-1 gene:ENSG00000115414 gene_biotype:protein_coding transcript_biotype:protein_coding // ensembl // 11 // --- /// ENST00000336916 // cdna:known chromosome:GRCh37:2:216225177:216300791:-1 gene:ENSG00000115414 gene_biotype:protein_coding transcript_biotype:protein_coding // ensembl // 11 // --- /// ENST00000345488 // cdna:known chromosome:GRCh37:2:216225181:216300791:-1 gene:ENSG00000115414 gene_biotype:protein_coding transcript_biotype:protein_coding // ensembl // 11 // --- /// ENST00000346544 // cdna:known chromosome:GRCh37:2:216225181:216300791:-1 gene:ENSG00000115414 gene_biotype:protein_coding transcript_biotype:protein_coding // ensembl // 11 // --- /// ENST00000354785 // cdna:known chromosome:GRCh37:2:216225177:216300895:-1 gene:ENSG00000115414 gene_biotype:protein_coding transcript_biotype:protein_coding // ensembl // 11 // --- /// ENST00000356005 // cdna:known chromosome:GRCh37:2:216225589:216300791:-1 gene:ENSG00000115414 gene_biotype:protein_coding transcript_biotype:protein_coding // ensembl // 11 // --- /// ENST00000357009 // cdna:known chromosome:GRCh37:2:216225181:216300791:-1 gene:ENSG00000115414 gene_biotype:protein_coding transcript_biotype:protein_coding // ensembl // 11 // --- /// ENST00000357867 // cdna:known chromosome:GRCh37:2:216225177:216300791:-1 gene:ENSG00000115414 gene_biotype:protein_coding transcript_biotype:protein_coding // ensembl // 11 // --- /// ENST00000359671 // cdna:known chromosome:GRCh37:2:216225181:216300791:-1 gene:ENSG00000115414 gene_biotype:protein_coding transcript_biotype:protein_coding // ensembl // 11 // --- /// ENST00000421182 // cdna:known chromosome:GRCh37:2:216225163:216300790:-1 gene:ENSG00000115414 gene_biotype:protein_coding transcript_biotype:protein_coding // ensembl // 11 // --- /// ENST00000432072 // cdna:known chromosome:GRCh37:2:216225588:216300790:-1 gene:ENSG00000115414 gene_biotype:protein_coding transcript_biotype:protein_coding // ensembl // 11 // --- /// ENST00000443816 // cdna:known chromosome:GRCh37:2:216225585:216300796:-1 gene:ENSG00000115414 gene_biotype:protein_coding transcript_biotype:protein_coding // ensembl // 11 // --- /// ENST00000446046 // cdna:known chromosome:GRCh37:2:216225585:216300791:-1 gene:ENSG00000115414 gene_biotype:protein_coding transcript_biotype:protein_coding // ensembl // 11 // --- /// ENST00000492816 // cdna:known chromosome:GRCh37:2:216225585:216258444:-1 gene:ENSG00000115414 gene_biotype:protein_coding transcript_biotype:retained_intron // ensembl // 11 // --- /// ENST00000498719 // cdna:known chromosome:GRCh37:2:216225589:216228363:-1 gene:ENSG00000115414 gene_biotype:protein_coding transcript_biotype:retained_intron // ensembl // 11 // --- /// NM_002026 // Homo sapiens fibronectin 1 (FN1), transcript variant 3, mRNA. // refseq // 11 // --- /// NM_212474 // Homo sapiens fibronectin 1 (FN1), transcript variant 6, mRNA. // refseq // 11 // --- /// NM_212476 // Homo sapiens fibronectin 1 (FN1), transcript variant 5, mRNA. // refseq // 11 // --- /// NM_212478 // Homo sapiens fibronectin 1 (FN1), transcript variant 4, mRNA. // refseq // 11 // --- /// NM_212482 // Homo sapiens fibronectin 1 (FN1), transcript variant 1, mRNA. // refseq // 11 // --- /// OTTHUMT00000256667 // cdna:all chromosome:VEGA52:2:216225177:216300895:-1 Gene:OTTHUMG00000133054 // vega // 11 // --- /// OTTHUMT00000256668 // cdna:all chromosome:VEGA52:2:216225177:216300791:-1 Gene:OTTHUMG00000133054 // vega // 11 // --- /// OTTHUMT00000256669 // cdna:all chromosome:VEGA52:2:216225177:216300791:-1 Gene:OTTHUMG00000133054 // vega // 11 // --- /// OTTHUMT00000256670 // cdna:all chromosome:VEGA52:2:216225177:216300791:-1 Gene:OTTHUMG00000133054 // vega // 11 // --- /// OTTHUMT00000337226 // cdna:all chromosome:VEGA52:2:216225163:216300790:-1 Gene:OTTHUMG00000133054 // vega // 11 // --- /// OTTHUMT00000337227 // cdna:all chromosome:VEGA52:2:216225579:216300791:-1 Gene:OTTHUMG00000133054 // vega // 11 // --- /// OTTHUMT00000337228 // cdna:all chromosome:VEGA52:2:216225585:216258444:-1 Gene:OTTHUMG00000133054 // vega // 11 // --- /// OTTHUMT00000337229 // cdna:all chromosome:VEGA52:2:216225585:216300791:-1 Gene:OTTHUMG00000133054 // vega // 11 // --- /// OTTHUMT00000337230 // cdna:all chromosome:VEGA52:2:216225585:216300796:-1 Gene:OTTHUMG00000133054 // vega // 11 // --- /// OTTHUMT00000337231 // cdna:all chromosome:VEGA52:2:216225589:216228363:-1 Gene:OTTHUMG00000133054 // vega // 11 // --- /// OTTHUMT00000337233 // cdna:all chromosome:VEGA52:2:216225588:216300790:-1 Gene:OTTHUMG00000133054 // vega // 11 // --- /// OTTHUMT00000337234 // cdna:all chromosome:VEGA52:2:216225589:216300791:-1 Gene:OTTHUMG00000133054 // vega // 11 // --- /// uc002vez.3 // --- // ucsc_genes // 11 // --- /// uc002vfa.3 // --- // ucsc_genes // 11 // --- /// uc002vfb.3 // --- // ucsc_genes // 11 // --- /// uc002vfc.3 // --- // ucsc_genes // 11 // --- /// uc002vfe.3 // --- // ucsc_genes // 11 // --- /// uc002vff.3 // --- // ucsc_genes // 11 // --- /// uc002vfg.3 // --- // ucsc_genes // 11 // --- /// uc002vfh.3 // --- // ucsc_genes // 11 // --- /// uc002vfi.3 // --- // ucsc_genes // 11 // --- /// uc002vfj.3 // --- // ucsc_genes // 11 // --- /// uc010zjp.2 // --- // ucsc_genes // 11 // ---</t>
  </si>
  <si>
    <t>AK094277 // gb // 11 // Negative Strand Matching Probes /// AY450391 // gb // 11 // Negative Strand Matching Probes</t>
  </si>
  <si>
    <t>11757802_s_at</t>
  </si>
  <si>
    <t>chrX:105202115-105202601 (+) // 99.79 // q22.3</t>
  </si>
  <si>
    <t>NRK</t>
  </si>
  <si>
    <t>chrXq22.3</t>
  </si>
  <si>
    <t>ENSG00000123572 /// OTTHUMG00000022143</t>
  </si>
  <si>
    <t>203447</t>
  </si>
  <si>
    <t>300791</t>
  </si>
  <si>
    <t>NM_198465</t>
  </si>
  <si>
    <t>BX538345 // Homo sapiens mRNA; cDNA DKFZp686A17109 (from clone DKFZp686A17109); complete cds. // gb // 10 // --- /// ENST00000243300 // cdna:known chromosome:GRCh37:X:105066536:105202602:1 gene:ENSG00000123572 gene_biotype:protein_coding transcript_biotype:protein_coding // ensembl // 11 // --- /// ENST00000428173 // cdna:known chromosome:GRCh37:X:105066536:105202601:1 gene:ENSG00000123572 gene_biotype:protein_coding transcript_biotype:protein_coding // ensembl // 11 // --- /// NM_198465 // Homo sapiens Nik related kinase (NRK), mRNA. // refseq // 11 // --- /// OTTHUMT00000106480 // cdna:all chromosome:VEGA52:X:105066536:105202602:1 Gene:OTTHUMG00000022143 // vega // 11 // --- /// uc004emd.3 // --- // ucsc_genes // 11 // --- /// uc011msi.2 // --- // ucsc_genes // 11 // ---</t>
  </si>
  <si>
    <t>11758018_s_at</t>
  </si>
  <si>
    <t>chr2:170939201-170940615 (+) // 96.45 // q31.1</t>
  </si>
  <si>
    <t>UBR3</t>
  </si>
  <si>
    <t>chr2q31.1</t>
  </si>
  <si>
    <t>ENSG00000144357 /// OTTHUMG00000132229</t>
  </si>
  <si>
    <t>130507</t>
  </si>
  <si>
    <t>EC:6.3.2.-</t>
  </si>
  <si>
    <t>613831</t>
  </si>
  <si>
    <t>NM_172070</t>
  </si>
  <si>
    <t>AB095944 // Homo sapiens mRNA for KIAA2024 protein. // gb // 11 // --- /// BC044060 // Homo sapiens ubiquitin protein ligase E3 component n-recognin 3 (putative), mRNA (cDNA clone IMAGE:6043108), with apparent retained intron. // gb // 11 // --- /// ENST00000272793 // cdna:known chromosome:GRCh37:2:170683968:170940641:1 gene:ENSG00000144357 gene_biotype:protein_coding transcript_biotype:protein_coding // ensembl // 11 // --- /// ENST00000392631 // cdna:known chromosome:GRCh37:2:170821380:170940637:1 gene:ENSG00000144357 gene_biotype:protein_coding transcript_biotype:protein_coding // ensembl // 11 // --- /// ENST00000392632 // cdna:novel chromosome:GRCh37:2:170802820:170940630:1 gene:ENSG00000144357 gene_biotype:protein_coding transcript_biotype:protein_coding // ensembl // 11 // --- /// ENST00000418381 // cdna:known chromosome:GRCh37:2:170684018:170940637:1 gene:ENSG00000144357 gene_biotype:protein_coding transcript_biotype:protein_coding // ensembl // 11 // --- /// ENST00000430321 // cdna:known chromosome:GRCh37:2:170785371:170940641:1 gene:ENSG00000144357 gene_biotype:protein_coding transcript_biotype:nonsense_mediated_decay // ensembl // 11 // --- /// ENST00000444475 // cdna:known chromosome:GRCh37:2:170865350:170940641:1 gene:ENSG00000144357 gene_biotype:protein_coding transcript_biotype:nonsense_mediated_decay // ensembl // 11 // --- /// ENST00000474426 // cdna:known chromosome:GRCh37:2:170871313:170940641:1 gene:ENSG00000144357 gene_biotype:protein_coding transcript_biotype:retained_intron // ensembl // 11 // --- /// NM_172070 // Homo sapiens ubiquitin protein ligase E3 component n-recognin 3 (putative) (UBR3), mRNA. // refseq // 11 // --- /// OTTHUMT00000255290 // cdna:all chromosome:VEGA52:2:170683968:170940641:1 Gene:OTTHUMG00000132229 // vega // 11 // --- /// OTTHUMT00000255291 // cdna:all chromosome:VEGA52:2:170785268:170940641:1 Gene:OTTHUMG00000132229 // vega // 11 // --- /// OTTHUMT00000323260 // cdna:all chromosome:VEGA52:2:170785371:170940641:1 Gene:OTTHUMG00000132229 // vega // 11 // --- /// OTTHUMT00000323261 // cdna:all chromosome:VEGA52:2:170871313:170940641:1 Gene:OTTHUMG00000132229 // vega // 11 // --- /// OTTHUMT00000323262 // cdna:all chromosome:VEGA52:2:170865350:170940641:1 Gene:OTTHUMG00000132229 // vega // 11 // --- /// OTTHUMT00000323265 // cdna:all chromosome:VEGA52:2:170802820:170940630:1 Gene:OTTHUMG00000132229 // vega // 11 // --- /// uc002ufr.4 // --- // ucsc_genes // 11 // --- /// uc002uft.4 // --- // ucsc_genes // 11 // --- /// uc002ufu.4 // --- // ucsc_genes // 11 // --- /// uc010fqa.3 // --- // ucsc_genes // 11 // --- /// uc010zdi.2 // --- // ucsc_genes // 11 // --- /// uc010zdj.2 // --- // ucsc_genes // 11 // ---</t>
  </si>
  <si>
    <t>11758115_s_at</t>
  </si>
  <si>
    <t>chr1:97280038-97280439 (+) // 99.75 // p21.3</t>
  </si>
  <si>
    <t>PTBP2</t>
  </si>
  <si>
    <t>chr1p21.3</t>
  </si>
  <si>
    <t>ENSG00000117569 /// OTTHUMG00000010685</t>
  </si>
  <si>
    <t>58155</t>
  </si>
  <si>
    <t>608449</t>
  </si>
  <si>
    <t>NM_021190</t>
  </si>
  <si>
    <t>AB051232 // Homo sapiens PTBLP mRNA for PTB-like protein L, complete cds. // gb // 11 // --- /// AF176085 // Homo sapiens neural polypyrimidine tract binding protein (PTB) mRNA, complete cds. // gb // 11 // --- /// AF530580 // Homo sapiens non-neuronal splice variant nPTB3 (PTBP2) mRNA, complete cds; alternatively spliced. // gb // 11 // --- /// AF530581 // Homo sapiens non-neuronal splice variant nPTB4 (PTBP2) mRNA, complete cds; alternatively spliced. // gb // 11 // --- /// ENST00000236228 // cdna:known chromosome:GRCh37:1:97187339:97280349:1 gene:ENSG00000117569 gene_biotype:protein_coding transcript_biotype:protein_coding // ensembl // 11 // --- /// ENST00000370197 // cdna:known chromosome:GRCh37:1:97187366:97280349:1 gene:ENSG00000117569 gene_biotype:protein_coding transcript_biotype:protein_coding // ensembl // 11 // --- /// ENST00000370198 // cdna:known chromosome:GRCh37:1:97187366:97280349:1 gene:ENSG00000117569 gene_biotype:protein_coding transcript_biotype:protein_coding // ensembl // 11 // --- /// ENST00000426398 // cdna:known chromosome:GRCh37:1:97187378:97280349:1 gene:ENSG00000117569 gene_biotype:protein_coding transcript_biotype:protein_coding // ensembl // 11 // --- /// NM_021190 // Homo sapiens polypyrimidine tract binding protein 2 (PTBP2), mRNA. // refseq // 11 // --- /// OTTHUMT00000029452 // cdna:all chromosome:VEGA52:1:97187339:97280349:1 Gene:OTTHUMG00000010685 // vega // 11 // --- /// OTTHUMT00000029453 // cdna:all chromosome:VEGA52:1:97187378:97280349:1 Gene:OTTHUMG00000010685 // vega // 11 // --- /// OTTHUMT00000029454 // cdna:all chromosome:VEGA52:1:97187366:97280349:1 Gene:OTTHUMG00000010685 // vega // 11 // --- /// OTTHUMT00000029455 // cdna:all chromosome:VEGA52:1:97187366:97280349:1 Gene:OTTHUMG00000010685 // vega // 11 // --- /// uc001drq.3 // --- // ucsc_genes // 11 // --- /// uc001drr.3 // --- // ucsc_genes // 11 // --- /// uc001drt.3 // --- // ucsc_genes // 11 // --- /// uc001dru.3 // --- // ucsc_genes // 11 // --- /// uc021oqi.1 // --- // ucsc_genes // 11 // ---</t>
  </si>
  <si>
    <t>BC016582 // gb // 3 // Cross Hyb Matching Probes</t>
  </si>
  <si>
    <t>11758171_s_at</t>
  </si>
  <si>
    <t>chr14:56150814-56151294 (+) // 95.27 // q22.3</t>
  </si>
  <si>
    <t>AK055870 // Homo sapiens cDNA FLJ31308 fis, clone LIVER1000139, highly similar to Kinectin. // gb // 11 // --- /// AK125499 // Homo sapiens cDNA FLJ43510 fis, clone PERIC2003720, highly similar to Kinectin. // gb // 11 // --- /// AK300703 // Homo sapiens cDNA FLJ55573 complete cds, highly similar to Kinectin. // gb // 11 // --- /// AY264265 // Homo sapiens kinectin variant 1 mRNA, complete cds. // gb // 11 // --- /// BC117132 // Homo sapiens kinectin 1 (kinesin receptor), mRNA (cDNA clone MGC:150741 IMAGE:40125683), complete cds. // gb // 11 // --- /// BC143720 // Homo sapiens kinectin 1 (kinesin receptor), mRNA (cDNA clone MGC:177251 IMAGE:9052234), complete cds. // gb // 11 // --- /// BX537639 // Homo sapiens mRNA; cDNA DKFZp686M10116 (from clone DKFZp686M10116). // gb // 11 // --- /// ENST00000334975 // cdna:known chromosome:GRCh37:14:56134369:56151301:1 gene:ENSG00000126777 gene_biotype:protein_coding transcript_biotype:retained_intron // ensembl // 11 // --- /// ENST00000395311 // cdna:known chromosome:GRCh37:14:56068510:56151297:1 gene:ENSG00000126777 gene_biotype:protein_coding transcript_biotype:protein_coding // ensembl // 11 // --- /// ENST00000395314 // cdna:known chromosome:GRCh37:14:56047035:56151297:1 gene:ENSG00000126777 gene_biotype:protein_coding transcript_biotype:protein_coding // ensembl // 11 // --- /// ENST00000413890 // cdna:known chromosome:GRCh37:14:56046925:56151301:1 gene:ENSG00000126777 gene_biotype:protein_coding transcript_biotype:protein_coding // ensembl // 11 // --- /// ENST00000416613 // cdna:known chromosome:GRCh37:14:56078695:56151301:1 gene:ENSG00000126777 gene_biotype:protein_coding transcript_biotype:protein_coding // ensembl // 11 // --- /// ENST00000438792 // cdna:known chromosome:GRCh37:14:56047033:56151297:1 gene:ENSG00000126777 gene_biotype:protein_coding transcript_biotype:protein_coding // ensembl // 11 // --- /// ENST00000459737 // cdna:known chromosome:GRCh37:14:56047040:56151297:1 gene:ENSG00000126777 gene_biotype:protein_coding transcript_biotype:nonsense_mediated_decay // ensembl // 11 // --- /// ENST00000555172 // cdna:known chromosome:GRCh37:14:56130061:56151294:1 gene:ENSG00000126777 gene_biotype:protein_coding transcript_biotype:retained_intron // ensembl // 11 // --- /// ENST00000555573 // cdna:putative chromosome:GRCh37:14:56127992:56151294:1 gene:ENSG00000126777 gene_biotype:protein_coding transcript_biotype:protein_coding // ensembl // 11 // --- /// ENST00000556631 // cdna:known chromosome:GRCh37:14:56138033:56151297:1 gene:ENSG00000126777 gene_biotype:protein_coding transcript_biotype:retained_intron // ensembl // 11 // --- /// L25616 // Homo sapiens kinectin mRNA, complete cds. // gb // 11 // --- /// NM_001079521 // Homo sapiens kinectin 1 (kinesin receptor) (KTN1), transcript variant 2, mRNA. // refseq // 11 // --- /// NM_001079522 // Homo sapiens kinectin 1 (kinesin receptor) (KTN1), transcript variant 3, mRNA. // refseq // 11 // --- /// NM_001271014 // Homo sapiens kinectin 1 (kinesin receptor) (KTN1), transcript variant 5, mRNA. // refseq // 11 // --- /// NM_004986 // Homo sapiens kinectin 1 (kinesin receptor) (KTN1), transcript variant 4, mRNA. // refseq // 11 // --- /// NR_073128 // Homo sapiens kinectin 1 (kinesin receptor) (KTN1), transcript variant 6, non-coding RNA. // refseq // 11 // --- /// NR_073129 // Homo sapiens kinectin 1 (kinesin receptor) (KTN1), transcript variant 1, non-coding RNA. // refseq // 11 // --- /// OTTHUMT00000276911 // cdna:all chromosome:VEGA52:14:56047040:56151297:1 Gene:OTTHUMG00000140312 // vega // 11 // --- /// OTTHUMT00000276912 // cdna:all chromosome:VEGA52:14:56047035:56151297:1 Gene:OTTHUMG00000140312 // vega // 11 // --- /// OTTHUMT00000276913 // cdna:all chromosome:VEGA52:14:56068510:56151297:1 Gene:OTTHUMG00000140312 // vega // 11 // --- /// OTTHUMT00000276914 // cdna:all chromosome:VEGA52:14:56047033:56151297:1 Gene:OTTHUMG00000140312 // vega // 11 // --- /// OTTHUMT00000411466 // cdna:all chromosome:VEGA52:14:56127992:56151294:1 Gene:OTTHUMG00000140312 // vega // 11 // --- /// OTTHUMT00000411467 // cdna:all chromosome:VEGA52:14:56130061:56151294:1 Gene:OTTHUMG00000140312 // vega // 11 // --- /// OTTHUMT00000411468 // cdna:all chromosome:VEGA52:14:56134369:56151301:1 Gene:OTTHUMG00000140312 // vega // 11 // --- /// OTTHUMT00000411469 // cdna:all chromosome:VEGA52:14:56138033:56151297:1 Gene:OTTHUMG00000140312 // vega // 11 // --- /// uc001xcb.3 // --- // ucsc_genes // 11 // --- /// uc001xcc.3 // --- // ucsc_genes // 11 // --- /// uc001xcd.3 // --- // ucsc_genes // 11 // --- /// uc001xce.3 // --- // ucsc_genes // 11 // --- /// uc001xcg.3 // --- // ucsc_genes // 11 // --- /// uc010aoq.3 // --- // ucsc_genes // 11 // --- /// uc010trb.2 // --- // ucsc_genes // 11 // --- /// uc010trc.2 // --- // ucsc_genes // 11 // ---</t>
  </si>
  <si>
    <t>AK302797 // gb // 5 // Cross Hyb Matching Probes</t>
  </si>
  <si>
    <t>11758525_s_at</t>
  </si>
  <si>
    <t>chr6:21598404-21598848 (+) // 100.0 // p22.3</t>
  </si>
  <si>
    <t>11759254_at</t>
  </si>
  <si>
    <t>AY358868 // Homo sapiens clone DNA19355 GITRL (UNQ149) mRNA, complete cds. // gb // 9 // ---</t>
  </si>
  <si>
    <t>ENST00000404377 // ensembl // 8 // Cross Hyb Matching Probes /// ENST00000239468 // ensembl // 8 // Cross Hyb Matching Probes /// OTTHUMT00000084268 // vega // 8 // Cross Hyb Matching Probes</t>
  </si>
  <si>
    <t>11759685_x_at</t>
  </si>
  <si>
    <t>chr22:22764059-23243609 (+) // 89.23 // q11.22</t>
  </si>
  <si>
    <t>IGLV1-40 /// IGLV1-40 /// IGLV1-50</t>
  </si>
  <si>
    <t>ENSG00000211653 /// OTTHUMG00000151051 /// OTTHUMG00000151072</t>
  </si>
  <si>
    <t>ENST00000390299 // cdna:known chromosome:GRCh37:22:22764098:22764614:1 gene:ENSG00000211653 gene_biotype:IG_V_gene transcript_biotype:IG_V_gene // ensembl // 9 // --- /// OTTHUMT00000321111 // cdna:all chromosome:VEGA52:22:22681658:22682172:1 Gene:OTTHUMG00000151051 // vega // --- // chr22:22764097-22786801(+) /// OTTHUMT00000321176 // cdna:all chromosome:VEGA52:22:22764098:22764614:1 Gene:OTTHUMG00000151072 // vega // 9 // ---</t>
  </si>
  <si>
    <t>BC020233 // gb // 1 // Cross Hyb Matching Probes /// BC022098 // gb // 3 // Cross Hyb Matching Probes</t>
  </si>
  <si>
    <t>11759759_s_at</t>
  </si>
  <si>
    <t>chr3:156865584-156871617 (-) // 97.47 // q25.31</t>
  </si>
  <si>
    <t>CCNL1</t>
  </si>
  <si>
    <t>chr3q25.31</t>
  </si>
  <si>
    <t>ENSG00000163660 /// OTTHUMG00000158713</t>
  </si>
  <si>
    <t>57018</t>
  </si>
  <si>
    <t>613384</t>
  </si>
  <si>
    <t>NM_020307</t>
  </si>
  <si>
    <t>BX641146 // Homo sapiens mRNA; cDNA DKFZp686K21243 (from clone DKFZp686K21243). // gb // 9 // --- /// BX647554 // Homo sapiens mRNA; cDNA DKFZp686J2297 (from clone DKFZp686J2297). // gb // 9 // --- /// ENST00000471247 // cdna:known chromosome:GRCh37:3:156865585:156870290:-1 gene:ENSG00000163660 gene_biotype:protein_coding transcript_biotype:retained_intron // ensembl // 9 // --- /// ENST00000474539 // cdna:known chromosome:GRCh37:3:156865585:156871617:-1 gene:ENSG00000163660 gene_biotype:protein_coding transcript_biotype:retained_intron // ensembl // 9 // --- /// ENST00000495471 // cdna:known chromosome:GRCh37:3:156867730:156868588:-1 gene:ENSG00000163660 gene_biotype:protein_coding transcript_biotype:retained_intron // ensembl // 9 // --- /// OTTHUMT00000351865 // cdna:all chromosome:VEGA52:3:156865585:156871617:-1 Gene:OTTHUMG00000158713 // vega // 9 // --- /// OTTHUMT00000351866 // cdna:all chromosome:VEGA52:3:156865585:156870290:-1 Gene:OTTHUMG00000158713 // vega // 9 // --- /// OTTHUMT00000351881 // cdna:all chromosome:VEGA52:3:156867730:156868588:-1 Gene:OTTHUMG00000158713 // vega // 9 // ---</t>
  </si>
  <si>
    <t>AY358663 // gb // 8 // Cross Hyb Matching Probes /// ENST00000481173 // ensembl // 7 // Cross Hyb Matching Probes /// OTTHUMT00000351882 // vega // 7 // Cross Hyb Matching Probes</t>
  </si>
  <si>
    <t>11760077_x_at</t>
  </si>
  <si>
    <t>chr12:88487382-88522812 (-) // 96.89 // q21.32</t>
  </si>
  <si>
    <t>CEP290</t>
  </si>
  <si>
    <t>chr12q21.32</t>
  </si>
  <si>
    <t>80184</t>
  </si>
  <si>
    <t>209900 /// 610142 /// 610188 /// 610189 /// 611134 /// 611755</t>
  </si>
  <si>
    <t>NM_025114</t>
  </si>
  <si>
    <t>AY590151 // Homo sapiens prostate cancer antigen T21 mRNA, complete cds. // gb // 9 // --- /// BC008641 // Homo sapiens centrosomal protein 290kDa, mRNA (cDNA clone IMAGE:3445675), complete cds. // gb // 9 // --- /// OTTHUMT00000406345 // cdna:all chromosome:VEGA52:12:88487374:88523488:-1 Gene:OTTHUMG00000169871 // vega // 9 // --- /// uc001tat.3 // --- // ucsc_genes // 9 // ---</t>
  </si>
  <si>
    <t>uc001taq.3 // ucsc_genes // 6 // Cross Hyb Matching Probes /// uc001tar.3 // ucsc_genes // 6 // Cross Hyb Matching Probes /// AB002371 // gb // 6 // Cross Hyb Matching Probes /// AK025632 // gb // 4 // Cross Hyb Matching Probes /// DQ109808 // gb // 6 // Cross Hyb Matching Probes /// NM_025114 // refseq // 6 // Cross Hyb Matching Probes /// GENSCAN00000042718 // ensembl // 2 // Cross Hyb Matching Probes /// ENST00000547691 // ensembl // 6 // Cross Hyb Matching Probes /// ENST00000552810 // ensembl // 6 // Cross Hyb Matching Probes /// ENST00000309041 // ensembl // 6 // Cross Hyb Matching Probes /// ENST00000397838 // ensembl // 6 // Cross Hyb Matching Probes /// OTTHUMT00000406343 // vega // 6 // Cross Hyb Matching Probes /// OTTHUMT00000406344 // vega // 6 // Cross Hyb Matching Probes</t>
  </si>
  <si>
    <t>11760623_at</t>
  </si>
  <si>
    <t>chr16:66586474-66602801 (+) // 37.59 // q21</t>
  </si>
  <si>
    <t>CKLF /// CMTM1</t>
  </si>
  <si>
    <t>chr16q21</t>
  </si>
  <si>
    <t>51192 /// 113540</t>
  </si>
  <si>
    <t>607884</t>
  </si>
  <si>
    <t>NM_001040138 /// NM_001040139 /// NM_016326 /// NM_016951 /// NM_052999 /// NM_181268 /// NM_181269 /// NM_181270 /// NM_181271 /// NM_181272 /// NM_181283 /// NM_181285 /// NM_181286 /// NM_181287 /// NM_181288 /// NM_181289 /// NM_181290 /// NM_181292 /// NM_181293 /// NM_181294 /// NM_181295 /// NM_181296 /// NM_181297 /// NM_181298 /// NM_181299 /// NM_181300 /// NM_181301 /// NM_181640 /// NM_181641</t>
  </si>
  <si>
    <t>AK301240 // Homo sapiens cDNA FLJ61428 complete cds, highly similar to Chemokine-like factor. // gb // 9 // --- /// BC018586 // Homo sapiens CKLF-like MARVEL transmembrane domain containing 1, mRNA (cDNA clone IMAGE:3918228), with apparent retained intron. // gb // 9 // --- /// uc010cdt.2 // --- // ucsc_genes // 9 // ---</t>
  </si>
  <si>
    <t>11760837_at</t>
  </si>
  <si>
    <t>chr6:150204321-150219238 (-) // 58.94 // q25.1</t>
  </si>
  <si>
    <t>RAET1E</t>
  </si>
  <si>
    <t>chr6q25.1</t>
  </si>
  <si>
    <t>ENSG00000164520 /// OTTHUMG00000015796</t>
  </si>
  <si>
    <t>135250</t>
  </si>
  <si>
    <t>609243</t>
  </si>
  <si>
    <t>NM_001243325 /// NM_001243327 /// NM_001243328 /// NM_139165</t>
  </si>
  <si>
    <t>AY359075 // Homo sapiens clone DNA84139 ULBP4 (UNQ1867) mRNA, complete cds. // gb // 9 // --- /// ENST00000532335 // cdna:known chromosome:GRCh37:6:150204511:150217195:-1 gene:ENSG00000164520 gene_biotype:protein_coding transcript_biotype:protein_coding // ensembl // 9 // --- /// NM_001243328 // Homo sapiens retinoic acid early transcript 1E (RAET1E), transcript variant 4, mRNA. // refseq // 9 // --- /// OTTHUMT00000384020 // cdna:all chromosome:VEGA52:6:150204511:150217195:-1 Gene:OTTHUMG00000015796 // vega // 9 // --- /// uc003qnj.3 // --- // ucsc_genes // 9 // ---</t>
  </si>
  <si>
    <t>11761021_at</t>
  </si>
  <si>
    <t>LOC100507412</t>
  </si>
  <si>
    <t>100507412</t>
  </si>
  <si>
    <t>NR_038958</t>
  </si>
  <si>
    <t>BC098414 // Homo sapiens cDNA clone IMAGE:4124701, **** WARNING: chimeric clone ****. // gb // 9 // --- /// BC114377 // Homo sapiens cDNA clone MGC:134704 IMAGE:40022212, complete cds. // gb // 9 // ---</t>
  </si>
  <si>
    <t>AK057879 // gb // 9 // Negative Strand Matching Probes /// NR_003287 // refseq // 9 // Negative Strand Matching Probes /// NR_046235 // refseq // 9 // Negative Strand Matching Probes</t>
  </si>
  <si>
    <t>11761022_s_at</t>
  </si>
  <si>
    <t>ENST00000419932 // ensembl // 3 // Cross Hyb Matching Probes /// OTTHUMT00000096568 // vega // 3 // Cross Hyb Matching Probes /// NR_003287 // refseq // 9 // Negative Strand Matching Probes /// NR_046235 // refseq // 9 // Negative Strand Matching Probes</t>
  </si>
  <si>
    <t>11762729_at</t>
  </si>
  <si>
    <t>chr3:129762155-129763668 (+) // 53.6 // q22.1</t>
  </si>
  <si>
    <t>ARVP6125</t>
  </si>
  <si>
    <t>chr3q22.1</t>
  </si>
  <si>
    <t>442092</t>
  </si>
  <si>
    <t>NM_001030078 /// XR_108485 /// XR_112589 /// XR_171406</t>
  </si>
  <si>
    <t>AY358247 // Homo sapiens clone DNA165325 ARVP6125 (UNQ6125) mRNA, complete cds. // gb // 9 // ---</t>
  </si>
  <si>
    <t>GENSCAN00000028381 // ensembl // 1 // Cross Hyb Matching Probes</t>
  </si>
  <si>
    <t>11763269_s_at</t>
  </si>
  <si>
    <t>chr1:59120410-59154788 (-) // 85.74 // p32.1</t>
  </si>
  <si>
    <t>MYSM1</t>
  </si>
  <si>
    <t>chr1p32.1</t>
  </si>
  <si>
    <t>ENSG00000162601 /// OTTHUMG00000009533</t>
  </si>
  <si>
    <t>114803</t>
  </si>
  <si>
    <t>EC:3.1.2.15</t>
  </si>
  <si>
    <t>612176</t>
  </si>
  <si>
    <t>NM_001085487</t>
  </si>
  <si>
    <t>AB067502 // Homo sapiens mRNA for KIAA1915 protein, partial cds. // gb // 9 // --- /// BX537912 // Homo sapiens mRNA; cDNA DKFZp313C082 (from clone DKFZp313C082); complete cds. // gb // 9 // --- /// CR749450 // Homo sapiens mRNA; cDNA DKFZp779J1721 (from clone DKFZp779J1721). // gb // 9 // --- /// ENST00000472487 // cdna:known chromosome:GRCh37:1:59120411:59165764:-1 gene:ENSG00000162601 gene_biotype:protein_coding transcript_biotype:protein_coding // ensembl // 9 // --- /// ENST00000493821 // cdna:known chromosome:GRCh37:1:59120412:59155334:-1 gene:ENSG00000162601 gene_biotype:protein_coding transcript_biotype:processed_transcript // ensembl // 9 // --- /// n381132 // accn=NULL class=lncRNA name= ref=UCSCGeneNoncode transcriptId=uc001cza.2 cpcScore=-1.1734900 cnci=-0.3969690 // noncode // 9 // --- /// NM_001085487 // Homo sapiens Myb-like, SWIRM and MPN domains 1 (MYSM1), mRNA. // refseq // 9 // --- /// OTTHUMT00000026341 // cdna:all chromosome:VEGA52:1:59120412:59155334:-1 Gene:OTTHUMG00000009533 // vega // 9 // --- /// OTTHUMT00000026343 // cdna:all chromosome:VEGA52:1:59120411:59165764:-1 Gene:OTTHUMG00000009533 // vega // 9 // --- /// uc001cza.3 // --- // ucsc_genes // 9 // --- /// uc001czc.3 // --- // ucsc_genes // 9 // --- /// uc009wab.2 // --- // ucsc_genes // 9 // ---</t>
  </si>
  <si>
    <t>11763310_at</t>
  </si>
  <si>
    <t>chr17:57916226-57919727 (+) // 90.3 // q23.1</t>
  </si>
  <si>
    <t>MIR21 /// VMP1</t>
  </si>
  <si>
    <t>chr17q23.1</t>
  </si>
  <si>
    <t>ENSG00000062716 /// OTTHUMG00000179882</t>
  </si>
  <si>
    <t>81671 /// 406991</t>
  </si>
  <si>
    <t>611020 /// 611753</t>
  </si>
  <si>
    <t>NM_030938 /// NR_029493</t>
  </si>
  <si>
    <t>AY699265 // Homo sapiens microRNA pri-miR-21, complete sequence. // gb // 9 // --- /// ENST00000592790 // cdna:known chromosome:GRCh37:17:57915292:57919616:1 gene:ENSG00000062716 gene_biotype:protein_coding transcript_biotype:retained_intron // ensembl // 9 // --- /// OTTHUMT00000448807 // cdna:all chromosome:VEGA52:17:57915292:57919616:1 Gene:OTTHUMG00000179882 // vega // 9 // ---</t>
  </si>
  <si>
    <t>uc002ixv.3 // ucsc_genes // 1 // Cross Hyb Matching Probes /// n2041 // noncode // 1 // Cross Hyb Matching Probes /// n389820 // noncode // 1 // Cross Hyb Matching Probes /// n408397 // noncode // 1 // Cross Hyb Matching Probes /// NR_029493 // refseq // 1 // Cross Hyb Matching Probes /// ENST00000362134 // ensembl // 1 // Cross Hyb Matching Probes /// hsa-mir-21 // mirbase // 1 // Cross Hyb Matching Probes</t>
  </si>
  <si>
    <t>11763480_x_at</t>
  </si>
  <si>
    <t>chr13:50618045-50656129 (-) // 97.35 // q14.2</t>
  </si>
  <si>
    <t>DLEU2</t>
  </si>
  <si>
    <t>chr13q14.3</t>
  </si>
  <si>
    <t>ENSG00000231607 /// OTTHUMG00000016927</t>
  </si>
  <si>
    <t>8847</t>
  </si>
  <si>
    <t>NR_002612</t>
  </si>
  <si>
    <t>AF264787 // Homo sapiens BCMS-upstream neighbor (BCMSUN) mRNA, partial sequence. // gb // 9 // --- /// BC022282 // Homo sapiens cDNA clone MGC:22420 IMAGE:4775343, complete cds. // gb // 9 // --- /// BC030971 // Homo sapiens cDNA clone MGC:32606 IMAGE:4739384, complete cds. // gb // 9 // --- /// ENST00000235290 // cdna:known chromosome:GRCh37:13:50618050:50656127:-1 gene:ENSG00000231607 gene_biotype:processed_transcript transcript_biotype:processed_transcript // ensembl // 9 // --- /// ENST00000438752 // cdna:known chromosome:GRCh37:13:50617572:50656114:-1 gene:ENSG00000231607 gene_biotype:processed_transcript transcript_biotype:processed_transcript // ensembl // 9 // --- /// ENST00000458725 // cdna:known chromosome:GRCh37:13:50618051:50656114:-1 gene:ENSG00000231607 gene_biotype:processed_transcript transcript_biotype:processed_transcript // ensembl // 9 // --- /// n377639 // accn=NULL class=lncRNA name= ref=EnsemblNoncode transcriptId=ENST00000235290 cpcScore=1.0046600 cnci=-0.4511961 // noncode // 9 // --- /// n378567 // accn=NULL class=lncRNA name= ref=EnsemblNoncode transcriptId=ENST00000438752 cpcScore=0.6260090 cnci=-0.4091421 // noncode // 9 // --- /// n382032 // accn=NULL class=lncRNA name= ref=UCSCGeneNoncode transcriptId=uc001vdv.2 cpcScore=-0.2670710 cnci=-0.4561685 // noncode // 9 // --- /// n382033 // accn=NULL class=lncRNA name= ref=UCSCGeneNoncode transcriptId=uc001vdw.2 cpcScore=1.0593500 cnci=-0.3524512 // noncode // 9 // --- /// n382034 // accn=NULL class=lncRNA name= ref=UCSCGeneNoncode transcriptId=uc001vdx.2 cpcScore=0.6490410 cnci=-0.3603408 // noncode // 9 // --- /// n382036 // accn=NULL class=lncRNA name= ref=UCSCGeneNoncode transcriptId=uc001vdz.2 cpcScore=1.0482600 cnci=-0.4241192 // noncode // 9 // --- /// OTTHUMT00000044961 // cdna:all chromosome:VEGA52:13:50618051:50656114:-1 Gene:OTTHUMG00000016927 // vega // 9 // --- /// OTTHUMT00000468176 // cdna:all chromosome:VEGA52:13:50617572:50656114:-1 Gene:OTTHUMG00000016927 // vega // 9 // --- /// uc001vdv.3 // --- // ucsc_genes // 9 // --- /// uc001vdw.3 // --- // ucsc_genes // 9 // --- /// uc001vdx.3 // --- // ucsc_genes // 9 // --- /// uc001vdy.3 // --- // ucsc_genes // 9 // --- /// uc001vdz.3 // --- // ucsc_genes // 9 // ---</t>
  </si>
  <si>
    <t>uc001dbg.1 // ucsc_genes // 2 // Cross Hyb Matching Probes /// n342265 // noncode // 2 // Cross Hyb Matching Probes /// n344691 // noncode // 1 // Cross Hyb Matching Probes /// n378413 // noncode // 3 // Cross Hyb Matching Probes /// BC017819 // gb // 8 // Cross Hyb Matching Probes /// BC022349 // gb // 7 // Cross Hyb Matching Probes /// BC026275 // gb // 7 // Cross Hyb Matching Probes /// NR_002771 // refseq // 2 // Cross Hyb Matching Probes /// ENST00000371086 // ensembl // 2 // Cross Hyb Matching Probes /// ENST00000433070 // ensembl // 3 // Cross Hyb Matching Probes /// OTTHUMT00000044954 // vega // 3 // Cross Hyb Matching Probes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</si>
</sst>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2"/>
      <name val="Times New Roman"/>
      <family val="1"/>
    </font>
    <font>
      <b/>
      <sz val="11"/>
      <name val="Times New Roman"/>
      <family val="1"/>
    </font>
    <font>
      <sz val="9"/>
      <name val="等线"/>
      <family val="2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59475"/>
        <bgColor indexed="64"/>
      </patternFill>
    </fill>
    <fill>
      <patternFill patternType="solid">
        <fgColor rgb="FF8EB370"/>
        <bgColor indexed="64"/>
      </patternFill>
    </fill>
    <fill>
      <patternFill patternType="solid">
        <fgColor rgb="FF749A9B"/>
        <bgColor indexed="64"/>
      </patternFill>
    </fill>
    <fill>
      <patternFill patternType="solid">
        <fgColor rgb="FF6C6CB3"/>
        <bgColor indexed="64"/>
      </patternFill>
    </fill>
    <fill>
      <patternFill patternType="solid">
        <fgColor rgb="FFFDDEE8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8" fillId="0" borderId="0" xfId="0" applyFont="1" applyAlignment="1">
      <alignment horizontal="left" vertical="center"/>
    </xf>
    <xf numFmtId="0" fontId="21" fillId="33" borderId="0" xfId="0" applyFont="1" applyFill="1" applyAlignment="1">
      <alignment horizontal="center" vertical="center"/>
    </xf>
    <xf numFmtId="0" fontId="21" fillId="34" borderId="0" xfId="0" applyFont="1" applyFill="1" applyAlignment="1">
      <alignment horizontal="center" vertical="center"/>
    </xf>
    <xf numFmtId="0" fontId="21" fillId="35" borderId="0" xfId="0" applyFont="1" applyFill="1" applyAlignment="1">
      <alignment horizontal="center" vertical="center"/>
    </xf>
    <xf numFmtId="0" fontId="21" fillId="36" borderId="0" xfId="0" applyFont="1" applyFill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workbookViewId="0"/>
  </sheetViews>
  <sheetFormatPr defaultRowHeight="12.75" x14ac:dyDescent="0.2"/>
  <cols>
    <col min="1" max="1" width="9" style="1"/>
    <col min="2" max="4" width="9.125" style="1" bestFit="1" customWidth="1"/>
    <col min="5" max="5" width="10" style="1" bestFit="1" customWidth="1"/>
    <col min="6" max="14" width="9.125" style="1" bestFit="1" customWidth="1"/>
    <col min="15" max="16384" width="9" style="1"/>
  </cols>
  <sheetData>
    <row r="1" spans="1:25" ht="14.25" x14ac:dyDescent="0.2">
      <c r="B1" s="2" t="s">
        <v>0</v>
      </c>
      <c r="C1" s="2"/>
      <c r="D1" s="3" t="s">
        <v>1</v>
      </c>
      <c r="E1" s="3"/>
      <c r="F1" s="3"/>
      <c r="G1" s="4" t="s">
        <v>2</v>
      </c>
      <c r="H1" s="4"/>
      <c r="I1" s="5" t="s">
        <v>3</v>
      </c>
      <c r="J1" s="5"/>
      <c r="K1" s="5"/>
      <c r="L1" s="5"/>
      <c r="M1" s="5"/>
      <c r="N1" s="5"/>
      <c r="O1" s="6" t="s">
        <v>4</v>
      </c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7" customFormat="1" x14ac:dyDescent="0.2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7" t="s">
        <v>27</v>
      </c>
      <c r="X2" s="7" t="s">
        <v>28</v>
      </c>
      <c r="Y2" s="7" t="s">
        <v>29</v>
      </c>
    </row>
    <row r="3" spans="1:25" x14ac:dyDescent="0.2">
      <c r="A3" s="1" t="s">
        <v>30</v>
      </c>
      <c r="B3" s="8" t="str">
        <f>HYPERLINK("http://www.genecards.org/cgi-bin/carddisp.pl?gene=ASNS","ASNS")</f>
        <v>ASNS</v>
      </c>
      <c r="C3" s="8" t="str">
        <f>HYPERLINK("http://www.ncbi.nlm.nih.gov/nuccore/NM_001178075","NM_001178075")</f>
        <v>NM_001178075</v>
      </c>
      <c r="D3" s="1">
        <v>1.5963225364685059</v>
      </c>
      <c r="E3" s="1">
        <v>1.5159651229623705E-4</v>
      </c>
      <c r="F3" s="1">
        <v>0.12284692376852036</v>
      </c>
      <c r="G3" s="1">
        <v>9.4005889892578125</v>
      </c>
      <c r="H3" s="1">
        <v>8.7258367538452148</v>
      </c>
      <c r="I3" s="1">
        <v>9.4021110534667969</v>
      </c>
      <c r="J3" s="1">
        <v>9.4252481460571289</v>
      </c>
      <c r="K3" s="1">
        <v>9.3744087219238281</v>
      </c>
      <c r="L3" s="1">
        <v>8.5187129974365234</v>
      </c>
      <c r="M3" s="1">
        <v>8.7475252151489258</v>
      </c>
      <c r="N3" s="1">
        <v>8.9112710952758789</v>
      </c>
      <c r="O3" s="1" t="s">
        <v>31</v>
      </c>
      <c r="P3" s="1" t="s">
        <v>32</v>
      </c>
      <c r="Q3" s="1" t="s">
        <v>33</v>
      </c>
      <c r="R3" s="1" t="s">
        <v>34</v>
      </c>
      <c r="S3" s="1" t="s">
        <v>35</v>
      </c>
      <c r="T3" s="1" t="s">
        <v>36</v>
      </c>
      <c r="U3" s="1" t="s">
        <v>37</v>
      </c>
      <c r="V3" s="1" t="s">
        <v>38</v>
      </c>
      <c r="W3" s="1" t="s">
        <v>39</v>
      </c>
      <c r="X3" s="1" t="s">
        <v>40</v>
      </c>
      <c r="Y3" s="1" t="s">
        <v>41</v>
      </c>
    </row>
    <row r="4" spans="1:25" x14ac:dyDescent="0.2">
      <c r="A4" s="1" t="s">
        <v>42</v>
      </c>
      <c r="B4" s="8" t="str">
        <f>HYPERLINK("http://www.genecards.org/cgi-bin/carddisp.pl?gene=PLAU","PLAU")</f>
        <v>PLAU</v>
      </c>
      <c r="C4" s="8" t="str">
        <f>HYPERLINK("http://www.ncbi.nlm.nih.gov/nuccore/NM_001145031","NM_001145031")</f>
        <v>NM_001145031</v>
      </c>
      <c r="D4" s="1">
        <v>1.5351448059082031</v>
      </c>
      <c r="E4" s="1">
        <v>4.1079794755205512E-4</v>
      </c>
      <c r="F4" s="1">
        <v>0.15411999821662903</v>
      </c>
      <c r="G4" s="1">
        <v>9.7229394912719727</v>
      </c>
      <c r="H4" s="1">
        <v>9.1045646667480469</v>
      </c>
      <c r="I4" s="1">
        <v>9.9540796279907227</v>
      </c>
      <c r="J4" s="1">
        <v>9.6637153625488281</v>
      </c>
      <c r="K4" s="1">
        <v>9.5510244369506836</v>
      </c>
      <c r="L4" s="1">
        <v>9.0567255020141602</v>
      </c>
      <c r="M4" s="1">
        <v>9.0811777114868164</v>
      </c>
      <c r="N4" s="1">
        <v>9.1757907867431641</v>
      </c>
      <c r="O4" s="1" t="s">
        <v>43</v>
      </c>
      <c r="P4" s="1" t="s">
        <v>44</v>
      </c>
      <c r="Q4" s="1" t="s">
        <v>45</v>
      </c>
      <c r="R4" s="1" t="s">
        <v>46</v>
      </c>
      <c r="S4" s="1" t="s">
        <v>47</v>
      </c>
      <c r="T4" s="1" t="s">
        <v>48</v>
      </c>
      <c r="U4" s="1" t="s">
        <v>49</v>
      </c>
      <c r="V4" s="1" t="s">
        <v>50</v>
      </c>
      <c r="W4" s="1" t="s">
        <v>51</v>
      </c>
      <c r="X4" s="1" t="s">
        <v>52</v>
      </c>
      <c r="Y4" s="1" t="s">
        <v>39</v>
      </c>
    </row>
    <row r="5" spans="1:25" x14ac:dyDescent="0.2">
      <c r="A5" s="1" t="s">
        <v>53</v>
      </c>
      <c r="B5" s="8" t="str">
        <f>HYPERLINK("http://www.genecards.org/cgi-bin/carddisp.pl?gene=EGR1","EGR1")</f>
        <v>EGR1</v>
      </c>
      <c r="C5" s="8" t="str">
        <f>HYPERLINK("http://www.ncbi.nlm.nih.gov/nuccore/NM_001964","NM_001964")</f>
        <v>NM_001964</v>
      </c>
      <c r="D5" s="1">
        <v>1.9801909923553467</v>
      </c>
      <c r="E5" s="1">
        <v>6.9538067327812314E-4</v>
      </c>
      <c r="F5" s="1">
        <v>0.16063793003559113</v>
      </c>
      <c r="G5" s="1">
        <v>6.9262962341308594</v>
      </c>
      <c r="H5" s="1">
        <v>5.9406566619873047</v>
      </c>
      <c r="I5" s="1">
        <v>7.2484078407287598</v>
      </c>
      <c r="J5" s="1">
        <v>6.6304407119750977</v>
      </c>
      <c r="K5" s="1">
        <v>6.9000406265258789</v>
      </c>
      <c r="L5" s="1">
        <v>5.796717643737793</v>
      </c>
      <c r="M5" s="1">
        <v>5.7538037300109863</v>
      </c>
      <c r="N5" s="1">
        <v>6.2714486122131348</v>
      </c>
      <c r="O5" s="1" t="s">
        <v>54</v>
      </c>
      <c r="P5" s="1" t="s">
        <v>55</v>
      </c>
      <c r="Q5" s="1" t="s">
        <v>56</v>
      </c>
      <c r="R5" s="1" t="s">
        <v>57</v>
      </c>
      <c r="S5" s="1" t="s">
        <v>58</v>
      </c>
      <c r="T5" s="1" t="s">
        <v>39</v>
      </c>
      <c r="U5" s="1" t="s">
        <v>59</v>
      </c>
      <c r="V5" s="1" t="s">
        <v>60</v>
      </c>
      <c r="W5" s="1" t="s">
        <v>61</v>
      </c>
      <c r="X5" s="1" t="s">
        <v>62</v>
      </c>
      <c r="Y5" s="1" t="s">
        <v>39</v>
      </c>
    </row>
    <row r="6" spans="1:25" x14ac:dyDescent="0.2">
      <c r="A6" s="1" t="s">
        <v>63</v>
      </c>
      <c r="B6" s="8" t="str">
        <f>HYPERLINK("http://www.genecards.org/cgi-bin/carddisp.pl?gene=PIP5K1B","PIP5K1B")</f>
        <v>PIP5K1B</v>
      </c>
      <c r="C6" s="8" t="str">
        <f>HYPERLINK("http://www.ncbi.nlm.nih.gov/nuccore/NM_001031687","NM_001031687")</f>
        <v>NM_001031687</v>
      </c>
      <c r="D6" s="1">
        <v>1.6283748149871826</v>
      </c>
      <c r="E6" s="1">
        <v>4.955083568347618E-5</v>
      </c>
      <c r="F6" s="1">
        <v>8.0062985420227051E-2</v>
      </c>
      <c r="G6" s="1">
        <v>4.459742546081543</v>
      </c>
      <c r="H6" s="1">
        <v>3.7563097476959229</v>
      </c>
      <c r="I6" s="1">
        <v>4.4452934265136719</v>
      </c>
      <c r="J6" s="1">
        <v>4.4058465957641602</v>
      </c>
      <c r="K6" s="1">
        <v>4.5280871391296387</v>
      </c>
      <c r="L6" s="1">
        <v>3.9210247993469238</v>
      </c>
      <c r="M6" s="1">
        <v>3.6197383403778076</v>
      </c>
      <c r="N6" s="1">
        <v>3.728165864944458</v>
      </c>
      <c r="O6" s="1" t="s">
        <v>64</v>
      </c>
      <c r="P6" s="1" t="s">
        <v>65</v>
      </c>
      <c r="Q6" s="1" t="s">
        <v>66</v>
      </c>
      <c r="R6" s="1" t="s">
        <v>67</v>
      </c>
      <c r="S6" s="1" t="s">
        <v>68</v>
      </c>
      <c r="T6" s="1" t="s">
        <v>69</v>
      </c>
      <c r="U6" s="1" t="s">
        <v>70</v>
      </c>
      <c r="V6" s="1" t="s">
        <v>71</v>
      </c>
      <c r="W6" s="1" t="s">
        <v>39</v>
      </c>
      <c r="X6" s="1" t="s">
        <v>72</v>
      </c>
      <c r="Y6" s="1" t="s">
        <v>73</v>
      </c>
    </row>
    <row r="7" spans="1:25" x14ac:dyDescent="0.2">
      <c r="A7" s="1" t="s">
        <v>74</v>
      </c>
      <c r="B7" s="8" t="str">
        <f>HYPERLINK("http://www.genecards.org/cgi-bin/carddisp.pl?gene=IFIT2","IFIT2")</f>
        <v>IFIT2</v>
      </c>
      <c r="C7" s="8" t="str">
        <f>HYPERLINK("http://www.ncbi.nlm.nih.gov/nuccore/NM_001547","NM_001547")</f>
        <v>NM_001547</v>
      </c>
      <c r="D7" s="1">
        <v>1.7473385334014893</v>
      </c>
      <c r="E7" s="1">
        <v>2.4175189537345432E-5</v>
      </c>
      <c r="F7" s="1">
        <v>7.9029090702533722E-2</v>
      </c>
      <c r="G7" s="1">
        <v>6.8124017715454102</v>
      </c>
      <c r="H7" s="1">
        <v>6.0072426795959473</v>
      </c>
      <c r="I7" s="1">
        <v>6.6830339431762695</v>
      </c>
      <c r="J7" s="1">
        <v>6.987877368927002</v>
      </c>
      <c r="K7" s="1">
        <v>6.7662935256958008</v>
      </c>
      <c r="L7" s="1">
        <v>6.0739574432373047</v>
      </c>
      <c r="M7" s="1">
        <v>5.9258294105529785</v>
      </c>
      <c r="N7" s="1">
        <v>6.0219416618347168</v>
      </c>
      <c r="O7" s="1" t="s">
        <v>75</v>
      </c>
      <c r="P7" s="1" t="s">
        <v>76</v>
      </c>
      <c r="Q7" s="1" t="s">
        <v>77</v>
      </c>
      <c r="R7" s="1" t="s">
        <v>78</v>
      </c>
      <c r="S7" s="1" t="s">
        <v>79</v>
      </c>
      <c r="T7" s="1" t="s">
        <v>39</v>
      </c>
      <c r="U7" s="1" t="s">
        <v>80</v>
      </c>
      <c r="V7" s="1" t="s">
        <v>81</v>
      </c>
      <c r="W7" s="1" t="s">
        <v>39</v>
      </c>
      <c r="X7" s="1" t="s">
        <v>82</v>
      </c>
      <c r="Y7" s="1" t="s">
        <v>83</v>
      </c>
    </row>
    <row r="8" spans="1:25" x14ac:dyDescent="0.2">
      <c r="A8" s="1" t="s">
        <v>84</v>
      </c>
      <c r="B8" s="8" t="str">
        <f>HYPERLINK("http://www.genecards.org/cgi-bin/carddisp.pl?gene=IFIT2","IFIT2")</f>
        <v>IFIT2</v>
      </c>
      <c r="C8" s="8" t="str">
        <f>HYPERLINK("http://www.ncbi.nlm.nih.gov/nuccore/NM_001547","NM_001547")</f>
        <v>NM_001547</v>
      </c>
      <c r="D8" s="1">
        <v>1.7323178052902222</v>
      </c>
      <c r="E8" s="1">
        <v>1.3768905091637862E-6</v>
      </c>
      <c r="F8" s="1">
        <v>1.8313562497496605E-2</v>
      </c>
      <c r="G8" s="1">
        <v>7.7698945999145508</v>
      </c>
      <c r="H8" s="1">
        <v>6.9771909713745117</v>
      </c>
      <c r="I8" s="1">
        <v>7.7091422080993652</v>
      </c>
      <c r="J8" s="1">
        <v>7.8125391006469727</v>
      </c>
      <c r="K8" s="1">
        <v>7.7880029678344727</v>
      </c>
      <c r="L8" s="1">
        <v>6.9668998718261719</v>
      </c>
      <c r="M8" s="1">
        <v>6.9978666305541992</v>
      </c>
      <c r="N8" s="1">
        <v>6.9668059349060059</v>
      </c>
      <c r="O8" s="1" t="s">
        <v>75</v>
      </c>
      <c r="P8" s="1" t="s">
        <v>76</v>
      </c>
      <c r="Q8" s="1" t="s">
        <v>77</v>
      </c>
      <c r="R8" s="1" t="s">
        <v>78</v>
      </c>
      <c r="S8" s="1" t="s">
        <v>79</v>
      </c>
      <c r="T8" s="1" t="s">
        <v>39</v>
      </c>
      <c r="U8" s="1" t="s">
        <v>80</v>
      </c>
      <c r="V8" s="1" t="s">
        <v>81</v>
      </c>
      <c r="W8" s="1" t="s">
        <v>39</v>
      </c>
      <c r="X8" s="1" t="s">
        <v>85</v>
      </c>
      <c r="Y8" s="1" t="s">
        <v>39</v>
      </c>
    </row>
    <row r="9" spans="1:25" x14ac:dyDescent="0.2">
      <c r="A9" s="1" t="s">
        <v>86</v>
      </c>
      <c r="B9" s="8" t="str">
        <f>HYPERLINK("http://www.genecards.org/cgi-bin/carddisp.pl?gene=SLC12A4","SLC12A4")</f>
        <v>SLC12A4</v>
      </c>
      <c r="C9" s="8" t="str">
        <f>HYPERLINK("http://www.ncbi.nlm.nih.gov/nuccore/NM_001145961","NM_001145961")</f>
        <v>NM_001145961</v>
      </c>
      <c r="D9" s="1">
        <v>1.614355206489563</v>
      </c>
      <c r="E9" s="1">
        <v>1.0576298227533698E-3</v>
      </c>
      <c r="F9" s="1">
        <v>0.16063793003559113</v>
      </c>
      <c r="G9" s="1">
        <v>4.760962963104248</v>
      </c>
      <c r="H9" s="1">
        <v>4.070004940032959</v>
      </c>
      <c r="I9" s="1">
        <v>4.9989051818847656</v>
      </c>
      <c r="J9" s="1">
        <v>4.4349427223205566</v>
      </c>
      <c r="K9" s="1">
        <v>4.8490409851074219</v>
      </c>
      <c r="L9" s="1">
        <v>4.0275416374206543</v>
      </c>
      <c r="M9" s="1">
        <v>4.1646952629089355</v>
      </c>
      <c r="N9" s="1">
        <v>4.0177779197692871</v>
      </c>
      <c r="O9" s="1" t="s">
        <v>87</v>
      </c>
      <c r="P9" s="1" t="s">
        <v>88</v>
      </c>
      <c r="Q9" s="1" t="s">
        <v>89</v>
      </c>
      <c r="R9" s="1" t="s">
        <v>90</v>
      </c>
      <c r="S9" s="1" t="s">
        <v>91</v>
      </c>
      <c r="T9" s="1" t="s">
        <v>39</v>
      </c>
      <c r="U9" s="1" t="s">
        <v>92</v>
      </c>
      <c r="V9" s="1" t="s">
        <v>93</v>
      </c>
      <c r="W9" s="1" t="s">
        <v>39</v>
      </c>
      <c r="X9" s="1" t="s">
        <v>94</v>
      </c>
      <c r="Y9" s="1" t="s">
        <v>95</v>
      </c>
    </row>
    <row r="10" spans="1:25" x14ac:dyDescent="0.2">
      <c r="A10" s="1" t="s">
        <v>96</v>
      </c>
      <c r="B10" s="8" t="str">
        <f>HYPERLINK("http://www.genecards.org/cgi-bin/carddisp.pl?gene=MAD1L1","MAD1L1")</f>
        <v>MAD1L1</v>
      </c>
      <c r="C10" s="8" t="str">
        <f>HYPERLINK("http://www.ncbi.nlm.nih.gov/nuccore/NM_001013836","NM_001013836")</f>
        <v>NM_001013836</v>
      </c>
      <c r="D10" s="1">
        <v>1.5215243101119995</v>
      </c>
      <c r="E10" s="1">
        <v>8.0661608080845326E-5</v>
      </c>
      <c r="F10" s="1">
        <v>8.6988091468811035E-2</v>
      </c>
      <c r="G10" s="1">
        <v>10.380668640136719</v>
      </c>
      <c r="H10" s="1">
        <v>9.775151252746582</v>
      </c>
      <c r="I10" s="1">
        <v>10.488225936889648</v>
      </c>
      <c r="J10" s="1">
        <v>10.426783561706543</v>
      </c>
      <c r="K10" s="1">
        <v>10.226995468139648</v>
      </c>
      <c r="L10" s="1">
        <v>9.7852344512939453</v>
      </c>
      <c r="M10" s="1">
        <v>9.8102731704711914</v>
      </c>
      <c r="N10" s="1">
        <v>9.7299461364746094</v>
      </c>
      <c r="O10" s="1" t="s">
        <v>97</v>
      </c>
      <c r="P10" s="1" t="s">
        <v>98</v>
      </c>
      <c r="Q10" s="1" t="s">
        <v>99</v>
      </c>
      <c r="R10" s="1" t="s">
        <v>100</v>
      </c>
      <c r="S10" s="1" t="s">
        <v>101</v>
      </c>
      <c r="T10" s="1" t="s">
        <v>39</v>
      </c>
      <c r="U10" s="1" t="s">
        <v>102</v>
      </c>
      <c r="V10" s="1" t="s">
        <v>103</v>
      </c>
      <c r="W10" s="1" t="s">
        <v>104</v>
      </c>
      <c r="X10" s="1" t="s">
        <v>105</v>
      </c>
      <c r="Y10" s="1" t="s">
        <v>39</v>
      </c>
    </row>
    <row r="11" spans="1:25" x14ac:dyDescent="0.2">
      <c r="A11" s="1" t="s">
        <v>106</v>
      </c>
      <c r="B11" s="8" t="str">
        <f>HYPERLINK("http://www.genecards.org/cgi-bin/carddisp.pl?gene=TANGO2","TANGO2")</f>
        <v>TANGO2</v>
      </c>
      <c r="C11" s="8" t="str">
        <f>HYPERLINK("http://www.ncbi.nlm.nih.gov/nuccore/NM_152906","NM_152906")</f>
        <v>NM_152906</v>
      </c>
      <c r="D11" s="1">
        <v>1.5031101703643799</v>
      </c>
      <c r="E11" s="1">
        <v>2.3412124719470739E-3</v>
      </c>
      <c r="F11" s="1">
        <v>0.17146205902099609</v>
      </c>
      <c r="G11" s="1">
        <v>4.0750889778137207</v>
      </c>
      <c r="H11" s="1">
        <v>3.4871382713317871</v>
      </c>
      <c r="I11" s="1">
        <v>4.2292160987854004</v>
      </c>
      <c r="J11" s="1">
        <v>4.0489320755004883</v>
      </c>
      <c r="K11" s="1">
        <v>3.9471182823181152</v>
      </c>
      <c r="L11" s="1">
        <v>3.1933388710021973</v>
      </c>
      <c r="M11" s="1">
        <v>3.6599581241607666</v>
      </c>
      <c r="N11" s="1">
        <v>3.6081178188323975</v>
      </c>
      <c r="O11" s="1" t="s">
        <v>107</v>
      </c>
      <c r="P11" s="1" t="s">
        <v>108</v>
      </c>
      <c r="Q11" s="1" t="s">
        <v>109</v>
      </c>
      <c r="R11" s="1" t="s">
        <v>110</v>
      </c>
      <c r="S11" s="1" t="s">
        <v>111</v>
      </c>
      <c r="T11" s="1" t="s">
        <v>39</v>
      </c>
      <c r="U11" s="1" t="s">
        <v>39</v>
      </c>
      <c r="V11" s="1" t="s">
        <v>112</v>
      </c>
      <c r="W11" s="1" t="s">
        <v>39</v>
      </c>
      <c r="X11" s="1" t="s">
        <v>113</v>
      </c>
      <c r="Y11" s="1" t="s">
        <v>39</v>
      </c>
    </row>
    <row r="12" spans="1:25" x14ac:dyDescent="0.2">
      <c r="A12" s="1" t="s">
        <v>114</v>
      </c>
      <c r="B12" s="8" t="str">
        <f>HYPERLINK("http://www.genecards.org/cgi-bin/carddisp.pl?gene=MAD1L1","MAD1L1")</f>
        <v>MAD1L1</v>
      </c>
      <c r="C12" s="8" t="str">
        <f>HYPERLINK("http://www.ncbi.nlm.nih.gov/nuccore/NM_001013836","NM_001013836")</f>
        <v>NM_001013836</v>
      </c>
      <c r="D12" s="1">
        <v>1.5261378288269043</v>
      </c>
      <c r="E12" s="1">
        <v>2.9028267817921005E-5</v>
      </c>
      <c r="F12" s="1">
        <v>7.9029090702533722E-2</v>
      </c>
      <c r="G12" s="1">
        <v>10.375914573669434</v>
      </c>
      <c r="H12" s="1">
        <v>9.7660293579101563</v>
      </c>
      <c r="I12" s="1">
        <v>10.472878456115723</v>
      </c>
      <c r="J12" s="1">
        <v>10.386257171630859</v>
      </c>
      <c r="K12" s="1">
        <v>10.268608093261719</v>
      </c>
      <c r="L12" s="1">
        <v>9.7907657623291016</v>
      </c>
      <c r="M12" s="1">
        <v>9.75372314453125</v>
      </c>
      <c r="N12" s="1">
        <v>9.7536001205444336</v>
      </c>
      <c r="O12" s="1" t="s">
        <v>115</v>
      </c>
      <c r="P12" s="1" t="s">
        <v>98</v>
      </c>
      <c r="Q12" s="1" t="s">
        <v>99</v>
      </c>
      <c r="R12" s="1" t="s">
        <v>100</v>
      </c>
      <c r="S12" s="1" t="s">
        <v>101</v>
      </c>
      <c r="T12" s="1" t="s">
        <v>39</v>
      </c>
      <c r="U12" s="1" t="s">
        <v>102</v>
      </c>
      <c r="V12" s="1" t="s">
        <v>103</v>
      </c>
      <c r="W12" s="1" t="s">
        <v>104</v>
      </c>
      <c r="X12" s="1" t="s">
        <v>105</v>
      </c>
      <c r="Y12" s="1" t="s">
        <v>39</v>
      </c>
    </row>
    <row r="13" spans="1:25" x14ac:dyDescent="0.2">
      <c r="A13" s="1" t="s">
        <v>116</v>
      </c>
      <c r="B13" s="8" t="str">
        <f>HYPERLINK("http://www.genecards.org/cgi-bin/carddisp.pl?gene=ASNS","ASNS")</f>
        <v>ASNS</v>
      </c>
      <c r="C13" s="8" t="str">
        <f>HYPERLINK("http://www.ncbi.nlm.nih.gov/nuccore/NM_001178075","NM_001178075")</f>
        <v>NM_001178075</v>
      </c>
      <c r="D13" s="1">
        <v>1.5505080223083496</v>
      </c>
      <c r="E13" s="1">
        <v>2.0349174155853689E-4</v>
      </c>
      <c r="F13" s="1">
        <v>0.13249482214450836</v>
      </c>
      <c r="G13" s="1">
        <v>9.3708591461181641</v>
      </c>
      <c r="H13" s="1">
        <v>8.7381181716918945</v>
      </c>
      <c r="I13" s="1">
        <v>9.4200763702392578</v>
      </c>
      <c r="J13" s="1">
        <v>9.2870187759399414</v>
      </c>
      <c r="K13" s="1">
        <v>9.4054813385009766</v>
      </c>
      <c r="L13" s="1">
        <v>8.5441074371337891</v>
      </c>
      <c r="M13" s="1">
        <v>8.7752590179443359</v>
      </c>
      <c r="N13" s="1">
        <v>8.8949880599975586</v>
      </c>
      <c r="O13" s="1" t="s">
        <v>117</v>
      </c>
      <c r="P13" s="1" t="s">
        <v>32</v>
      </c>
      <c r="Q13" s="1" t="s">
        <v>33</v>
      </c>
      <c r="R13" s="1" t="s">
        <v>34</v>
      </c>
      <c r="S13" s="1" t="s">
        <v>35</v>
      </c>
      <c r="T13" s="1" t="s">
        <v>36</v>
      </c>
      <c r="U13" s="1" t="s">
        <v>37</v>
      </c>
      <c r="V13" s="1" t="s">
        <v>38</v>
      </c>
      <c r="W13" s="1" t="s">
        <v>39</v>
      </c>
      <c r="X13" s="1" t="s">
        <v>118</v>
      </c>
      <c r="Y13" s="1" t="s">
        <v>119</v>
      </c>
    </row>
    <row r="14" spans="1:25" x14ac:dyDescent="0.2">
      <c r="A14" s="1" t="s">
        <v>120</v>
      </c>
      <c r="B14" s="8" t="str">
        <f>HYPERLINK("http://www.genecards.org/cgi-bin/carddisp.pl?gene=TPP1","TPP1")</f>
        <v>TPP1</v>
      </c>
      <c r="C14" s="8" t="str">
        <f>HYPERLINK("http://www.ncbi.nlm.nih.gov/nuccore/NM_000391","NM_000391")</f>
        <v>NM_000391</v>
      </c>
      <c r="D14" s="1">
        <v>1.5200862884521484</v>
      </c>
      <c r="E14" s="1">
        <v>6.0688182711601257E-3</v>
      </c>
      <c r="F14" s="1">
        <v>0.18678709864616394</v>
      </c>
      <c r="G14" s="1">
        <v>6.6656866073608398</v>
      </c>
      <c r="H14" s="1">
        <v>6.0615334510803223</v>
      </c>
      <c r="I14" s="1">
        <v>6.9567399024963379</v>
      </c>
      <c r="J14" s="1">
        <v>6.7400436401367188</v>
      </c>
      <c r="K14" s="1">
        <v>6.3002758026123047</v>
      </c>
      <c r="L14" s="1">
        <v>6.0466294288635254</v>
      </c>
      <c r="M14" s="1">
        <v>5.9115633964538574</v>
      </c>
      <c r="N14" s="1">
        <v>6.226407527923584</v>
      </c>
      <c r="O14" s="1" t="s">
        <v>121</v>
      </c>
      <c r="P14" s="1" t="s">
        <v>122</v>
      </c>
      <c r="Q14" s="1" t="s">
        <v>123</v>
      </c>
      <c r="R14" s="1" t="s">
        <v>124</v>
      </c>
      <c r="S14" s="1" t="s">
        <v>125</v>
      </c>
      <c r="T14" s="1" t="s">
        <v>126</v>
      </c>
      <c r="U14" s="1" t="s">
        <v>127</v>
      </c>
      <c r="V14" s="1" t="s">
        <v>128</v>
      </c>
      <c r="W14" s="1" t="s">
        <v>39</v>
      </c>
      <c r="X14" s="1" t="s">
        <v>129</v>
      </c>
      <c r="Y14" s="1" t="s">
        <v>130</v>
      </c>
    </row>
    <row r="15" spans="1:25" x14ac:dyDescent="0.2">
      <c r="A15" s="1" t="s">
        <v>131</v>
      </c>
      <c r="B15" s="8" t="str">
        <f>HYPERLINK("http://www.genecards.org/cgi-bin/carddisp.pl?gene=ASNS","ASNS")</f>
        <v>ASNS</v>
      </c>
      <c r="C15" s="8" t="str">
        <f>HYPERLINK("http://www.ncbi.nlm.nih.gov/nuccore/NM_001178075","NM_001178075")</f>
        <v>NM_001178075</v>
      </c>
      <c r="D15" s="1">
        <v>1.5513050556182861</v>
      </c>
      <c r="E15" s="1">
        <v>1.5405043086502701E-4</v>
      </c>
      <c r="F15" s="1">
        <v>0.12284692376852036</v>
      </c>
      <c r="G15" s="1">
        <v>8.0624713897705078</v>
      </c>
      <c r="H15" s="1">
        <v>7.4289889335632324</v>
      </c>
      <c r="I15" s="1">
        <v>8.1455926895141602</v>
      </c>
      <c r="J15" s="1">
        <v>8.1237125396728516</v>
      </c>
      <c r="K15" s="1">
        <v>7.9181103706359863</v>
      </c>
      <c r="L15" s="1">
        <v>7.3845772743225098</v>
      </c>
      <c r="M15" s="1">
        <v>7.3261756896972656</v>
      </c>
      <c r="N15" s="1">
        <v>7.5762133598327637</v>
      </c>
      <c r="O15" s="1" t="s">
        <v>132</v>
      </c>
      <c r="P15" s="1" t="s">
        <v>32</v>
      </c>
      <c r="Q15" s="1" t="s">
        <v>33</v>
      </c>
      <c r="R15" s="1" t="s">
        <v>34</v>
      </c>
      <c r="S15" s="1" t="s">
        <v>35</v>
      </c>
      <c r="T15" s="1" t="s">
        <v>36</v>
      </c>
      <c r="U15" s="1" t="s">
        <v>37</v>
      </c>
      <c r="V15" s="1" t="s">
        <v>38</v>
      </c>
      <c r="W15" s="1" t="s">
        <v>39</v>
      </c>
      <c r="X15" s="1" t="s">
        <v>133</v>
      </c>
      <c r="Y15" s="1" t="s">
        <v>134</v>
      </c>
    </row>
    <row r="16" spans="1:25" x14ac:dyDescent="0.2">
      <c r="A16" s="1" t="s">
        <v>135</v>
      </c>
      <c r="B16" s="8" t="str">
        <f>HYPERLINK("http://www.genecards.org/cgi-bin/carddisp.pl?gene=FTO","FTO")</f>
        <v>FTO</v>
      </c>
      <c r="C16" s="8" t="str">
        <f>HYPERLINK("http://www.ncbi.nlm.nih.gov/nuccore/NM_001080432","NM_001080432")</f>
        <v>NM_001080432</v>
      </c>
      <c r="D16" s="1">
        <v>1.5482414960861206</v>
      </c>
      <c r="E16" s="1">
        <v>9.5754172652959824E-3</v>
      </c>
      <c r="F16" s="1">
        <v>0.1945870965719223</v>
      </c>
      <c r="G16" s="1">
        <v>6.7556328773498535</v>
      </c>
      <c r="H16" s="1">
        <v>6.125002384185791</v>
      </c>
      <c r="I16" s="1">
        <v>7.085228443145752</v>
      </c>
      <c r="J16" s="1">
        <v>6.87896728515625</v>
      </c>
      <c r="K16" s="1">
        <v>6.3027029037475586</v>
      </c>
      <c r="L16" s="1">
        <v>6.0905184745788574</v>
      </c>
      <c r="M16" s="1">
        <v>6.0067148208618164</v>
      </c>
      <c r="N16" s="1">
        <v>6.277773380279541</v>
      </c>
      <c r="O16" s="1" t="s">
        <v>136</v>
      </c>
      <c r="P16" s="1" t="s">
        <v>137</v>
      </c>
      <c r="Q16" s="1" t="s">
        <v>138</v>
      </c>
      <c r="R16" s="1" t="s">
        <v>139</v>
      </c>
      <c r="S16" s="1" t="s">
        <v>140</v>
      </c>
      <c r="T16" s="1" t="s">
        <v>39</v>
      </c>
      <c r="U16" s="1" t="s">
        <v>141</v>
      </c>
      <c r="V16" s="1" t="s">
        <v>142</v>
      </c>
      <c r="W16" s="1" t="s">
        <v>39</v>
      </c>
      <c r="X16" s="1" t="s">
        <v>143</v>
      </c>
      <c r="Y16" s="1" t="s">
        <v>144</v>
      </c>
    </row>
    <row r="17" spans="1:25" x14ac:dyDescent="0.2">
      <c r="A17" s="1" t="s">
        <v>145</v>
      </c>
      <c r="B17" s="8" t="str">
        <f>HYPERLINK("http://www.genecards.org/cgi-bin/carddisp.pl?gene=REEP1","REEP1")</f>
        <v>REEP1</v>
      </c>
      <c r="C17" s="8" t="str">
        <f>HYPERLINK("http://www.ncbi.nlm.nih.gov/nuccore/NM_001164730","NM_001164730")</f>
        <v>NM_001164730</v>
      </c>
      <c r="D17" s="1">
        <v>1.5215308666229248</v>
      </c>
      <c r="E17" s="1">
        <v>6.3411914743483067E-4</v>
      </c>
      <c r="F17" s="1">
        <v>0.16063793003559113</v>
      </c>
      <c r="G17" s="1">
        <v>4.7752504348754883</v>
      </c>
      <c r="H17" s="1">
        <v>4.1697268486022949</v>
      </c>
      <c r="I17" s="1">
        <v>4.9299311637878418</v>
      </c>
      <c r="J17" s="1">
        <v>4.8160629272460938</v>
      </c>
      <c r="K17" s="1">
        <v>4.5797572135925293</v>
      </c>
      <c r="L17" s="1">
        <v>4.241877555847168</v>
      </c>
      <c r="M17" s="1">
        <v>4.2669677734375</v>
      </c>
      <c r="N17" s="1">
        <v>4.0003347396850586</v>
      </c>
      <c r="O17" s="1" t="s">
        <v>146</v>
      </c>
      <c r="P17" s="1" t="s">
        <v>147</v>
      </c>
      <c r="Q17" s="1" t="s">
        <v>148</v>
      </c>
      <c r="R17" s="1" t="s">
        <v>149</v>
      </c>
      <c r="S17" s="1" t="s">
        <v>150</v>
      </c>
      <c r="T17" s="1" t="s">
        <v>39</v>
      </c>
      <c r="U17" s="1" t="s">
        <v>151</v>
      </c>
      <c r="V17" s="1" t="s">
        <v>152</v>
      </c>
      <c r="W17" s="1" t="s">
        <v>39</v>
      </c>
      <c r="X17" s="1" t="s">
        <v>153</v>
      </c>
      <c r="Y17" s="1" t="s">
        <v>154</v>
      </c>
    </row>
    <row r="18" spans="1:25" x14ac:dyDescent="0.2">
      <c r="A18" s="1" t="s">
        <v>155</v>
      </c>
      <c r="B18" s="8" t="str">
        <f>HYPERLINK("http://www.genecards.org/cgi-bin/carddisp.pl?gene=HMOX1","HMOX1")</f>
        <v>HMOX1</v>
      </c>
      <c r="C18" s="8" t="str">
        <f>HYPERLINK("http://www.ncbi.nlm.nih.gov/nuccore/NM_002133","NM_002133")</f>
        <v>NM_002133</v>
      </c>
      <c r="D18" s="1">
        <v>1.5193207263946533</v>
      </c>
      <c r="E18" s="1">
        <v>6.0372854932211339E-5</v>
      </c>
      <c r="F18" s="1">
        <v>8.5251212120056152E-2</v>
      </c>
      <c r="G18" s="1">
        <v>5.9833831787109375</v>
      </c>
      <c r="H18" s="1">
        <v>5.3799567222595215</v>
      </c>
      <c r="I18" s="1">
        <v>5.9992508888244629</v>
      </c>
      <c r="J18" s="1">
        <v>5.888887882232666</v>
      </c>
      <c r="K18" s="1">
        <v>6.0620107650756836</v>
      </c>
      <c r="L18" s="1">
        <v>5.4791746139526367</v>
      </c>
      <c r="M18" s="1">
        <v>5.2864046096801758</v>
      </c>
      <c r="N18" s="1">
        <v>5.374290943145752</v>
      </c>
      <c r="O18" s="1" t="s">
        <v>156</v>
      </c>
      <c r="P18" s="1" t="s">
        <v>157</v>
      </c>
      <c r="Q18" s="1" t="s">
        <v>158</v>
      </c>
      <c r="R18" s="1" t="s">
        <v>159</v>
      </c>
      <c r="S18" s="1" t="s">
        <v>160</v>
      </c>
      <c r="T18" s="1" t="s">
        <v>161</v>
      </c>
      <c r="U18" s="1" t="s">
        <v>162</v>
      </c>
      <c r="V18" s="1" t="s">
        <v>163</v>
      </c>
      <c r="W18" s="1" t="s">
        <v>39</v>
      </c>
      <c r="X18" s="1" t="s">
        <v>164</v>
      </c>
      <c r="Y18" s="1" t="s">
        <v>165</v>
      </c>
    </row>
    <row r="19" spans="1:25" x14ac:dyDescent="0.2">
      <c r="A19" s="1" t="s">
        <v>166</v>
      </c>
      <c r="B19" s="8" t="str">
        <f>HYPERLINK("http://www.genecards.org/cgi-bin/carddisp.pl?gene=LOC101059993","LOC101059993")</f>
        <v>LOC101059993</v>
      </c>
      <c r="C19" s="8" t="str">
        <f>HYPERLINK("http://www.ncbi.nlm.nih.gov/nuccore/NM_001198836","NM_001198836")</f>
        <v>NM_001198836</v>
      </c>
      <c r="D19" s="1">
        <v>1.5089210271835327</v>
      </c>
      <c r="E19" s="1">
        <v>8.4464112296700478E-3</v>
      </c>
      <c r="F19" s="1">
        <v>0.19269241392612457</v>
      </c>
      <c r="G19" s="1">
        <v>7.6570024490356445</v>
      </c>
      <c r="H19" s="1">
        <v>7.0634851455688477</v>
      </c>
      <c r="I19" s="1">
        <v>7.9679641723632813</v>
      </c>
      <c r="J19" s="1">
        <v>7.7537484169006348</v>
      </c>
      <c r="K19" s="1">
        <v>7.2492952346801758</v>
      </c>
      <c r="L19" s="1">
        <v>6.9872474670410156</v>
      </c>
      <c r="M19" s="1">
        <v>6.9949426651000977</v>
      </c>
      <c r="N19" s="1">
        <v>7.2082657814025879</v>
      </c>
      <c r="O19" s="1" t="s">
        <v>167</v>
      </c>
      <c r="P19" s="1" t="s">
        <v>168</v>
      </c>
      <c r="Q19" s="1" t="s">
        <v>169</v>
      </c>
      <c r="R19" s="1" t="s">
        <v>170</v>
      </c>
      <c r="S19" s="1" t="s">
        <v>171</v>
      </c>
      <c r="T19" s="1" t="s">
        <v>39</v>
      </c>
      <c r="U19" s="1" t="s">
        <v>172</v>
      </c>
      <c r="V19" s="1" t="s">
        <v>173</v>
      </c>
      <c r="W19" s="1" t="s">
        <v>39</v>
      </c>
      <c r="X19" s="1" t="s">
        <v>174</v>
      </c>
      <c r="Y19" s="1" t="s">
        <v>175</v>
      </c>
    </row>
    <row r="20" spans="1:25" x14ac:dyDescent="0.2">
      <c r="A20" s="1" t="s">
        <v>176</v>
      </c>
      <c r="B20" s="8" t="str">
        <f>HYPERLINK("http://www.genecards.org/cgi-bin/carddisp.pl?gene=EGR1","EGR1")</f>
        <v>EGR1</v>
      </c>
      <c r="C20" s="8" t="str">
        <f>HYPERLINK("http://www.ncbi.nlm.nih.gov/nuccore/NM_001964","NM_001964")</f>
        <v>NM_001964</v>
      </c>
      <c r="D20" s="1">
        <v>1.5681520700454712</v>
      </c>
      <c r="E20" s="1">
        <v>1.0170160094276071E-3</v>
      </c>
      <c r="F20" s="1">
        <v>0.16063793003559113</v>
      </c>
      <c r="G20" s="1">
        <v>6.8187522888183594</v>
      </c>
      <c r="H20" s="1">
        <v>6.1696867942810059</v>
      </c>
      <c r="I20" s="1">
        <v>7.0925450325012207</v>
      </c>
      <c r="J20" s="1">
        <v>6.6377768516540527</v>
      </c>
      <c r="K20" s="1">
        <v>6.7259349822998047</v>
      </c>
      <c r="L20" s="1">
        <v>6.0345988273620605</v>
      </c>
      <c r="M20" s="1">
        <v>6.159970760345459</v>
      </c>
      <c r="N20" s="1">
        <v>6.3144903182983398</v>
      </c>
      <c r="O20" s="1" t="s">
        <v>177</v>
      </c>
      <c r="P20" s="1" t="s">
        <v>55</v>
      </c>
      <c r="Q20" s="1" t="s">
        <v>56</v>
      </c>
      <c r="R20" s="1" t="s">
        <v>57</v>
      </c>
      <c r="S20" s="1" t="s">
        <v>58</v>
      </c>
      <c r="T20" s="1" t="s">
        <v>39</v>
      </c>
      <c r="U20" s="1" t="s">
        <v>59</v>
      </c>
      <c r="V20" s="1" t="s">
        <v>60</v>
      </c>
      <c r="W20" s="1" t="s">
        <v>61</v>
      </c>
      <c r="X20" s="1" t="s">
        <v>178</v>
      </c>
      <c r="Y20" s="1" t="s">
        <v>39</v>
      </c>
    </row>
    <row r="21" spans="1:25" x14ac:dyDescent="0.2">
      <c r="A21" s="1" t="s">
        <v>179</v>
      </c>
      <c r="B21" s="8" t="str">
        <f>HYPERLINK("http://www.genecards.org/cgi-bin/carddisp.pl?gene=IFIT1","IFIT1")</f>
        <v>IFIT1</v>
      </c>
      <c r="C21" s="8" t="str">
        <f>HYPERLINK("http://www.ncbi.nlm.nih.gov/nuccore/NM_001270927","NM_001270927")</f>
        <v>NM_001270927</v>
      </c>
      <c r="D21" s="1">
        <v>1.9091461896896362</v>
      </c>
      <c r="E21" s="1">
        <v>4.7664937596891832E-7</v>
      </c>
      <c r="F21" s="1">
        <v>1.8313562497496605E-2</v>
      </c>
      <c r="G21" s="1">
        <v>7.8584089279174805</v>
      </c>
      <c r="H21" s="1">
        <v>6.9254813194274902</v>
      </c>
      <c r="I21" s="1">
        <v>7.8862051963806152</v>
      </c>
      <c r="J21" s="1">
        <v>7.8260078430175781</v>
      </c>
      <c r="K21" s="1">
        <v>7.8630142211914063</v>
      </c>
      <c r="L21" s="1">
        <v>6.9906153678894043</v>
      </c>
      <c r="M21" s="1">
        <v>6.8798770904541016</v>
      </c>
      <c r="N21" s="1">
        <v>6.905951976776123</v>
      </c>
      <c r="O21" s="1" t="s">
        <v>180</v>
      </c>
      <c r="P21" s="1" t="s">
        <v>181</v>
      </c>
      <c r="Q21" s="1" t="s">
        <v>77</v>
      </c>
      <c r="R21" s="1" t="s">
        <v>182</v>
      </c>
      <c r="S21" s="1" t="s">
        <v>183</v>
      </c>
      <c r="T21" s="1" t="s">
        <v>39</v>
      </c>
      <c r="U21" s="1" t="s">
        <v>184</v>
      </c>
      <c r="V21" s="1" t="s">
        <v>185</v>
      </c>
      <c r="W21" s="1" t="s">
        <v>39</v>
      </c>
      <c r="X21" s="1" t="s">
        <v>186</v>
      </c>
      <c r="Y21" s="1" t="s">
        <v>187</v>
      </c>
    </row>
  </sheetData>
  <mergeCells count="5">
    <mergeCell ref="B1:C1"/>
    <mergeCell ref="D1:F1"/>
    <mergeCell ref="G1:H1"/>
    <mergeCell ref="I1:N1"/>
    <mergeCell ref="O1:Y1"/>
  </mergeCells>
  <phoneticPr fontId="22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workbookViewId="0"/>
  </sheetViews>
  <sheetFormatPr defaultRowHeight="12.75" x14ac:dyDescent="0.2"/>
  <cols>
    <col min="1" max="1" width="9" style="1"/>
    <col min="2" max="4" width="9.125" style="1" bestFit="1" customWidth="1"/>
    <col min="5" max="5" width="10" style="1" bestFit="1" customWidth="1"/>
    <col min="6" max="14" width="9.125" style="1" bestFit="1" customWidth="1"/>
    <col min="15" max="16384" width="9" style="1"/>
  </cols>
  <sheetData>
    <row r="1" spans="1:25" ht="14.25" x14ac:dyDescent="0.2">
      <c r="B1" s="2" t="s">
        <v>0</v>
      </c>
      <c r="C1" s="2"/>
      <c r="D1" s="3" t="s">
        <v>1</v>
      </c>
      <c r="E1" s="3"/>
      <c r="F1" s="3"/>
      <c r="G1" s="4" t="s">
        <v>2</v>
      </c>
      <c r="H1" s="4"/>
      <c r="I1" s="5" t="s">
        <v>3</v>
      </c>
      <c r="J1" s="5"/>
      <c r="K1" s="5"/>
      <c r="L1" s="5"/>
      <c r="M1" s="5"/>
      <c r="N1" s="5"/>
      <c r="O1" s="6" t="s">
        <v>4</v>
      </c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7" customFormat="1" x14ac:dyDescent="0.2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7" t="s">
        <v>27</v>
      </c>
      <c r="X2" s="7" t="s">
        <v>28</v>
      </c>
      <c r="Y2" s="7" t="s">
        <v>29</v>
      </c>
    </row>
    <row r="3" spans="1:25" x14ac:dyDescent="0.2">
      <c r="A3" s="1" t="s">
        <v>188</v>
      </c>
      <c r="B3" s="8" t="str">
        <f>HYPERLINK("http://www.genecards.org/cgi-bin/carddisp.pl?gene=ADM","ADM")</f>
        <v>ADM</v>
      </c>
      <c r="C3" s="8" t="str">
        <f>HYPERLINK("http://www.ncbi.nlm.nih.gov/nuccore/NM_001124","NM_001124")</f>
        <v>NM_001124</v>
      </c>
      <c r="D3" s="1">
        <v>-1.5665394067764282</v>
      </c>
      <c r="E3" s="1">
        <v>8.4861085269949399E-6</v>
      </c>
      <c r="F3" s="1">
        <v>4.2326588183641434E-2</v>
      </c>
      <c r="G3" s="1">
        <v>8.3519687652587891</v>
      </c>
      <c r="H3" s="1">
        <v>8.9995498657226563</v>
      </c>
      <c r="I3" s="1">
        <v>8.352412223815918</v>
      </c>
      <c r="J3" s="1">
        <v>8.408721923828125</v>
      </c>
      <c r="K3" s="1">
        <v>8.2947731018066406</v>
      </c>
      <c r="L3" s="1">
        <v>8.9617156982421875</v>
      </c>
      <c r="M3" s="1">
        <v>9.0472145080566406</v>
      </c>
      <c r="N3" s="1">
        <v>8.9897193908691406</v>
      </c>
      <c r="O3" s="1" t="s">
        <v>189</v>
      </c>
      <c r="P3" s="1" t="s">
        <v>190</v>
      </c>
      <c r="Q3" s="1" t="s">
        <v>191</v>
      </c>
      <c r="R3" s="1" t="s">
        <v>192</v>
      </c>
      <c r="S3" s="1" t="s">
        <v>193</v>
      </c>
      <c r="T3" s="1" t="s">
        <v>39</v>
      </c>
      <c r="U3" s="1" t="s">
        <v>194</v>
      </c>
      <c r="V3" s="1" t="s">
        <v>195</v>
      </c>
      <c r="W3" s="1" t="s">
        <v>196</v>
      </c>
      <c r="X3" s="1" t="s">
        <v>197</v>
      </c>
      <c r="Y3" s="1" t="s">
        <v>39</v>
      </c>
    </row>
    <row r="4" spans="1:25" x14ac:dyDescent="0.2">
      <c r="A4" s="1" t="s">
        <v>198</v>
      </c>
      <c r="B4" s="8" t="str">
        <f>HYPERLINK("http://www.genecards.org/cgi-bin/carddisp.pl?gene=IGFBP1","IGFBP1")</f>
        <v>IGFBP1</v>
      </c>
      <c r="C4" s="8" t="str">
        <f>HYPERLINK("http://www.ncbi.nlm.nih.gov/nuccore/NM_000596","NM_000596")</f>
        <v>NM_000596</v>
      </c>
      <c r="D4" s="1">
        <v>-1.5019123554229736</v>
      </c>
      <c r="E4" s="1">
        <v>6.6328044340480119E-5</v>
      </c>
      <c r="F4" s="1">
        <v>8.5251212120056152E-2</v>
      </c>
      <c r="G4" s="1">
        <v>8.7712326049804688</v>
      </c>
      <c r="H4" s="1">
        <v>9.3580331802368164</v>
      </c>
      <c r="I4" s="1">
        <v>8.6829204559326172</v>
      </c>
      <c r="J4" s="1">
        <v>8.7238683700561523</v>
      </c>
      <c r="K4" s="1">
        <v>8.9069089889526367</v>
      </c>
      <c r="L4" s="1">
        <v>9.3893470764160156</v>
      </c>
      <c r="M4" s="1">
        <v>9.3106021881103516</v>
      </c>
      <c r="N4" s="1">
        <v>9.374150276184082</v>
      </c>
      <c r="O4" s="1" t="s">
        <v>199</v>
      </c>
      <c r="P4" s="1" t="s">
        <v>200</v>
      </c>
      <c r="Q4" s="1" t="s">
        <v>201</v>
      </c>
      <c r="R4" s="1" t="s">
        <v>202</v>
      </c>
      <c r="S4" s="1" t="s">
        <v>203</v>
      </c>
      <c r="T4" s="1" t="s">
        <v>39</v>
      </c>
      <c r="U4" s="1" t="s">
        <v>204</v>
      </c>
      <c r="V4" s="1" t="s">
        <v>205</v>
      </c>
      <c r="W4" s="1" t="s">
        <v>196</v>
      </c>
      <c r="X4" s="1" t="s">
        <v>206</v>
      </c>
      <c r="Y4" s="1" t="s">
        <v>207</v>
      </c>
    </row>
    <row r="5" spans="1:25" x14ac:dyDescent="0.2">
      <c r="A5" s="1" t="s">
        <v>208</v>
      </c>
      <c r="B5" s="8" t="str">
        <f>HYPERLINK("http://www.genecards.org/cgi-bin/carddisp.pl?gene=ETNK1","ETNK1")</f>
        <v>ETNK1</v>
      </c>
      <c r="C5" s="8" t="str">
        <f>HYPERLINK("http://www.ncbi.nlm.nih.gov/nuccore/NM_001039481","NM_001039481")</f>
        <v>NM_001039481</v>
      </c>
      <c r="D5" s="1">
        <v>-1.6711490154266357</v>
      </c>
      <c r="E5" s="1">
        <v>2.3185493424534798E-2</v>
      </c>
      <c r="F5" s="1">
        <v>0.22299888730049133</v>
      </c>
      <c r="G5" s="1">
        <v>5.9865479469299316</v>
      </c>
      <c r="H5" s="1">
        <v>6.7273883819580078</v>
      </c>
      <c r="I5" s="1">
        <v>5.3438453674316406</v>
      </c>
      <c r="J5" s="1">
        <v>6.0629944801330566</v>
      </c>
      <c r="K5" s="1">
        <v>6.5528044700622559</v>
      </c>
      <c r="L5" s="1">
        <v>6.8413639068603516</v>
      </c>
      <c r="M5" s="1">
        <v>6.5657415390014648</v>
      </c>
      <c r="N5" s="1">
        <v>6.775059700012207</v>
      </c>
      <c r="O5" s="1" t="s">
        <v>209</v>
      </c>
      <c r="P5" s="1" t="s">
        <v>210</v>
      </c>
      <c r="Q5" s="1" t="s">
        <v>211</v>
      </c>
      <c r="R5" s="1" t="s">
        <v>212</v>
      </c>
      <c r="S5" s="1" t="s">
        <v>213</v>
      </c>
      <c r="T5" s="1" t="s">
        <v>214</v>
      </c>
      <c r="U5" s="1" t="s">
        <v>215</v>
      </c>
      <c r="V5" s="1" t="s">
        <v>216</v>
      </c>
      <c r="W5" s="1" t="s">
        <v>39</v>
      </c>
      <c r="X5" s="1" t="s">
        <v>217</v>
      </c>
      <c r="Y5" s="1" t="s">
        <v>39</v>
      </c>
    </row>
    <row r="6" spans="1:25" x14ac:dyDescent="0.2">
      <c r="A6" s="1" t="s">
        <v>218</v>
      </c>
      <c r="B6" s="8" t="str">
        <f>HYPERLINK("http://www.genecards.org/cgi-bin/carddisp.pl?gene=SSFA2","SSFA2")</f>
        <v>SSFA2</v>
      </c>
      <c r="C6" s="8" t="str">
        <f>HYPERLINK("http://www.ncbi.nlm.nih.gov/nuccore/NM_001130445","NM_001130445")</f>
        <v>NM_001130445</v>
      </c>
      <c r="D6" s="1">
        <v>-1.5451894998550415</v>
      </c>
      <c r="E6" s="1">
        <v>8.2406243309378624E-3</v>
      </c>
      <c r="F6" s="1">
        <v>0.1919296532869339</v>
      </c>
      <c r="G6" s="1">
        <v>8.1189994812011719</v>
      </c>
      <c r="H6" s="1">
        <v>8.7467832565307617</v>
      </c>
      <c r="I6" s="1">
        <v>7.7307534217834473</v>
      </c>
      <c r="J6" s="1">
        <v>8.1237955093383789</v>
      </c>
      <c r="K6" s="1">
        <v>8.5024480819702148</v>
      </c>
      <c r="L6" s="1">
        <v>8.740203857421875</v>
      </c>
      <c r="M6" s="1">
        <v>8.6038827896118164</v>
      </c>
      <c r="N6" s="1">
        <v>8.8962640762329102</v>
      </c>
      <c r="O6" s="1" t="s">
        <v>219</v>
      </c>
      <c r="P6" s="1" t="s">
        <v>220</v>
      </c>
      <c r="Q6" s="1" t="s">
        <v>221</v>
      </c>
      <c r="R6" s="1" t="s">
        <v>222</v>
      </c>
      <c r="S6" s="1" t="s">
        <v>223</v>
      </c>
      <c r="T6" s="1" t="s">
        <v>39</v>
      </c>
      <c r="U6" s="1" t="s">
        <v>224</v>
      </c>
      <c r="V6" s="1" t="s">
        <v>225</v>
      </c>
      <c r="W6" s="1" t="s">
        <v>39</v>
      </c>
      <c r="X6" s="1" t="s">
        <v>226</v>
      </c>
      <c r="Y6" s="1" t="s">
        <v>39</v>
      </c>
    </row>
    <row r="7" spans="1:25" x14ac:dyDescent="0.2">
      <c r="A7" s="1" t="s">
        <v>227</v>
      </c>
      <c r="B7" s="8" t="str">
        <f>HYPERLINK("http://www.genecards.org/cgi-bin/carddisp.pl?gene=S100A4","S100A4")</f>
        <v>S100A4</v>
      </c>
      <c r="C7" s="8" t="str">
        <f>HYPERLINK("http://www.ncbi.nlm.nih.gov/nuccore/NM_002961","NM_002961")</f>
        <v>NM_002961</v>
      </c>
      <c r="D7" s="1">
        <v>-1.5521231889724731</v>
      </c>
      <c r="E7" s="1">
        <v>5.2534800488501787E-5</v>
      </c>
      <c r="F7" s="1">
        <v>8.0624759197235107E-2</v>
      </c>
      <c r="G7" s="1">
        <v>9.1863222122192383</v>
      </c>
      <c r="H7" s="1">
        <v>9.8205652236938477</v>
      </c>
      <c r="I7" s="1">
        <v>9.3278942108154297</v>
      </c>
      <c r="J7" s="1">
        <v>9.0786838531494141</v>
      </c>
      <c r="K7" s="1">
        <v>9.1523895263671875</v>
      </c>
      <c r="L7" s="1">
        <v>9.8660564422607422</v>
      </c>
      <c r="M7" s="1">
        <v>9.8334693908691406</v>
      </c>
      <c r="N7" s="1">
        <v>9.7621707916259766</v>
      </c>
      <c r="O7" s="1" t="s">
        <v>228</v>
      </c>
      <c r="P7" s="1" t="s">
        <v>229</v>
      </c>
      <c r="Q7" s="1" t="s">
        <v>230</v>
      </c>
      <c r="R7" s="1" t="s">
        <v>231</v>
      </c>
      <c r="S7" s="1" t="s">
        <v>232</v>
      </c>
      <c r="T7" s="1" t="s">
        <v>39</v>
      </c>
      <c r="U7" s="1" t="s">
        <v>233</v>
      </c>
      <c r="V7" s="1" t="s">
        <v>234</v>
      </c>
      <c r="W7" s="1" t="s">
        <v>39</v>
      </c>
      <c r="X7" s="1" t="s">
        <v>235</v>
      </c>
      <c r="Y7" s="1" t="s">
        <v>39</v>
      </c>
    </row>
    <row r="8" spans="1:25" x14ac:dyDescent="0.2">
      <c r="A8" s="1" t="s">
        <v>236</v>
      </c>
      <c r="B8" s="8" t="str">
        <f>HYPERLINK("http://www.genecards.org/cgi-bin/carddisp.pl?gene=PRPF4B","PRPF4B")</f>
        <v>PRPF4B</v>
      </c>
      <c r="C8" s="8" t="str">
        <f>HYPERLINK("http://www.ncbi.nlm.nih.gov/nuccore/NM_003913","NM_003913")</f>
        <v>NM_003913</v>
      </c>
      <c r="D8" s="1">
        <v>-1.7481870651245117</v>
      </c>
      <c r="E8" s="1">
        <v>1.7657922580838203E-2</v>
      </c>
      <c r="F8" s="1">
        <v>0.21189506351947784</v>
      </c>
      <c r="G8" s="1">
        <v>4.6757159233093262</v>
      </c>
      <c r="H8" s="1">
        <v>5.4815754890441895</v>
      </c>
      <c r="I8" s="1">
        <v>3.9531679153442383</v>
      </c>
      <c r="J8" s="1">
        <v>5.0547342300415039</v>
      </c>
      <c r="K8" s="1">
        <v>5.0192461013793945</v>
      </c>
      <c r="L8" s="1">
        <v>5.6319384574890137</v>
      </c>
      <c r="M8" s="1">
        <v>5.4241394996643066</v>
      </c>
      <c r="N8" s="1">
        <v>5.3886489868164063</v>
      </c>
      <c r="O8" s="1" t="s">
        <v>237</v>
      </c>
      <c r="P8" s="1" t="s">
        <v>238</v>
      </c>
      <c r="Q8" s="1" t="s">
        <v>239</v>
      </c>
      <c r="R8" s="1" t="s">
        <v>240</v>
      </c>
      <c r="S8" s="1" t="s">
        <v>241</v>
      </c>
      <c r="T8" s="1" t="s">
        <v>242</v>
      </c>
      <c r="U8" s="1" t="s">
        <v>243</v>
      </c>
      <c r="V8" s="1" t="s">
        <v>244</v>
      </c>
      <c r="W8" s="1" t="s">
        <v>245</v>
      </c>
      <c r="X8" s="1" t="s">
        <v>246</v>
      </c>
      <c r="Y8" s="1" t="s">
        <v>247</v>
      </c>
    </row>
    <row r="9" spans="1:25" x14ac:dyDescent="0.2">
      <c r="A9" s="1" t="s">
        <v>248</v>
      </c>
      <c r="B9" s="8" t="str">
        <f>HYPERLINK("http://www.genecards.org/cgi-bin/carddisp.pl?gene=PIBF1","PIBF1")</f>
        <v>PIBF1</v>
      </c>
      <c r="C9" s="8" t="str">
        <f>HYPERLINK("http://www.ncbi.nlm.nih.gov/nuccore/NM_006346","NM_006346")</f>
        <v>NM_006346</v>
      </c>
      <c r="D9" s="1">
        <v>-1.5981608629226685</v>
      </c>
      <c r="E9" s="1">
        <v>1.5172876883298159E-3</v>
      </c>
      <c r="F9" s="1">
        <v>0.16159552335739136</v>
      </c>
      <c r="G9" s="1">
        <v>5.3798174858093262</v>
      </c>
      <c r="H9" s="1">
        <v>6.0562300682067871</v>
      </c>
      <c r="I9" s="1">
        <v>5.1256437301635742</v>
      </c>
      <c r="J9" s="1">
        <v>5.4865822792053223</v>
      </c>
      <c r="K9" s="1">
        <v>5.5272269248962402</v>
      </c>
      <c r="L9" s="1">
        <v>5.8512177467346191</v>
      </c>
      <c r="M9" s="1">
        <v>6.015892505645752</v>
      </c>
      <c r="N9" s="1">
        <v>6.301579475402832</v>
      </c>
      <c r="O9" s="1" t="s">
        <v>249</v>
      </c>
      <c r="P9" s="1" t="s">
        <v>250</v>
      </c>
      <c r="Q9" s="1" t="s">
        <v>251</v>
      </c>
      <c r="R9" s="1" t="s">
        <v>252</v>
      </c>
      <c r="S9" s="1" t="s">
        <v>253</v>
      </c>
      <c r="T9" s="1" t="s">
        <v>39</v>
      </c>
      <c r="U9" s="1" t="s">
        <v>254</v>
      </c>
      <c r="V9" s="1" t="s">
        <v>255</v>
      </c>
      <c r="W9" s="1" t="s">
        <v>39</v>
      </c>
      <c r="X9" s="1" t="s">
        <v>256</v>
      </c>
      <c r="Y9" s="1" t="s">
        <v>257</v>
      </c>
    </row>
    <row r="10" spans="1:25" x14ac:dyDescent="0.2">
      <c r="A10" s="1" t="s">
        <v>258</v>
      </c>
      <c r="B10" s="8" t="str">
        <f>HYPERLINK("http://www.genecards.org/cgi-bin/carddisp.pl?gene=GCC2","GCC2")</f>
        <v>GCC2</v>
      </c>
      <c r="C10" s="8" t="str">
        <f>HYPERLINK("http://www.ncbi.nlm.nih.gov/nuccore/NM_181453","NM_181453")</f>
        <v>NM_181453</v>
      </c>
      <c r="D10" s="1">
        <v>-1.5357990264892578</v>
      </c>
      <c r="E10" s="1">
        <v>8.5122301243245602E-4</v>
      </c>
      <c r="F10" s="1">
        <v>0.16063793003559113</v>
      </c>
      <c r="G10" s="1">
        <v>5.4204769134521484</v>
      </c>
      <c r="H10" s="1">
        <v>6.039466381072998</v>
      </c>
      <c r="I10" s="1">
        <v>5.187380313873291</v>
      </c>
      <c r="J10" s="1">
        <v>5.4422125816345215</v>
      </c>
      <c r="K10" s="1">
        <v>5.6318373680114746</v>
      </c>
      <c r="L10" s="1">
        <v>6.1507964134216309</v>
      </c>
      <c r="M10" s="1">
        <v>5.9118938446044922</v>
      </c>
      <c r="N10" s="1">
        <v>6.0557088851928711</v>
      </c>
      <c r="O10" s="1" t="s">
        <v>259</v>
      </c>
      <c r="P10" s="1" t="s">
        <v>260</v>
      </c>
      <c r="Q10" s="1" t="s">
        <v>261</v>
      </c>
      <c r="R10" s="1" t="s">
        <v>262</v>
      </c>
      <c r="S10" s="1" t="s">
        <v>263</v>
      </c>
      <c r="T10" s="1" t="s">
        <v>39</v>
      </c>
      <c r="U10" s="1" t="s">
        <v>264</v>
      </c>
      <c r="V10" s="1" t="s">
        <v>265</v>
      </c>
      <c r="W10" s="1" t="s">
        <v>39</v>
      </c>
      <c r="X10" s="1" t="s">
        <v>266</v>
      </c>
      <c r="Y10" s="1" t="s">
        <v>267</v>
      </c>
    </row>
    <row r="11" spans="1:25" x14ac:dyDescent="0.2">
      <c r="A11" s="1" t="s">
        <v>268</v>
      </c>
      <c r="B11" s="8" t="str">
        <f>HYPERLINK("http://www.genecards.org/cgi-bin/carddisp.pl?gene=SOX4","SOX4")</f>
        <v>SOX4</v>
      </c>
      <c r="C11" s="8" t="str">
        <f>HYPERLINK("http://www.ncbi.nlm.nih.gov/nuccore/NM_003107","NM_003107")</f>
        <v>NM_003107</v>
      </c>
      <c r="D11" s="1">
        <v>-1.6223572492599487</v>
      </c>
      <c r="E11" s="1">
        <v>7.2531118348706514E-5</v>
      </c>
      <c r="F11" s="1">
        <v>8.5251212120056152E-2</v>
      </c>
      <c r="G11" s="1">
        <v>6.9286203384399414</v>
      </c>
      <c r="H11" s="1">
        <v>7.6267118453979492</v>
      </c>
      <c r="I11" s="1">
        <v>6.9120869636535645</v>
      </c>
      <c r="J11" s="1">
        <v>7.1090517044067383</v>
      </c>
      <c r="K11" s="1">
        <v>6.7647223472595215</v>
      </c>
      <c r="L11" s="1">
        <v>7.6653323173522949</v>
      </c>
      <c r="M11" s="1">
        <v>7.6336574554443359</v>
      </c>
      <c r="N11" s="1">
        <v>7.5811452865600586</v>
      </c>
      <c r="O11" s="1" t="s">
        <v>269</v>
      </c>
      <c r="P11" s="1" t="s">
        <v>270</v>
      </c>
      <c r="Q11" s="1" t="s">
        <v>271</v>
      </c>
      <c r="R11" s="1" t="s">
        <v>272</v>
      </c>
      <c r="S11" s="1" t="s">
        <v>273</v>
      </c>
      <c r="T11" s="1" t="s">
        <v>39</v>
      </c>
      <c r="U11" s="1" t="s">
        <v>274</v>
      </c>
      <c r="V11" s="1" t="s">
        <v>275</v>
      </c>
      <c r="W11" s="1" t="s">
        <v>39</v>
      </c>
      <c r="X11" s="1" t="s">
        <v>276</v>
      </c>
      <c r="Y11" s="1" t="s">
        <v>39</v>
      </c>
    </row>
    <row r="12" spans="1:25" x14ac:dyDescent="0.2">
      <c r="A12" s="1" t="s">
        <v>277</v>
      </c>
      <c r="B12" s="8" t="str">
        <f>HYPERLINK("http://www.genecards.org/cgi-bin/carddisp.pl?gene=SOX4","SOX4")</f>
        <v>SOX4</v>
      </c>
      <c r="C12" s="8" t="str">
        <f>HYPERLINK("http://www.ncbi.nlm.nih.gov/nuccore/NM_003107","NM_003107")</f>
        <v>NM_003107</v>
      </c>
      <c r="D12" s="1">
        <v>-1.737785816192627</v>
      </c>
      <c r="E12" s="1">
        <v>1.197236415464431E-4</v>
      </c>
      <c r="F12" s="1">
        <v>0.11943031847476959</v>
      </c>
      <c r="G12" s="1">
        <v>7.0485072135925293</v>
      </c>
      <c r="H12" s="1">
        <v>7.8457574844360352</v>
      </c>
      <c r="I12" s="1">
        <v>6.9778885841369629</v>
      </c>
      <c r="J12" s="1">
        <v>6.9138522148132324</v>
      </c>
      <c r="K12" s="1">
        <v>7.2537813186645508</v>
      </c>
      <c r="L12" s="1">
        <v>7.8189711570739746</v>
      </c>
      <c r="M12" s="1">
        <v>7.7041530609130859</v>
      </c>
      <c r="N12" s="1">
        <v>8.0141487121582031</v>
      </c>
      <c r="O12" s="1" t="s">
        <v>269</v>
      </c>
      <c r="P12" s="1" t="s">
        <v>270</v>
      </c>
      <c r="Q12" s="1" t="s">
        <v>271</v>
      </c>
      <c r="R12" s="1" t="s">
        <v>272</v>
      </c>
      <c r="S12" s="1" t="s">
        <v>273</v>
      </c>
      <c r="T12" s="1" t="s">
        <v>39</v>
      </c>
      <c r="U12" s="1" t="s">
        <v>274</v>
      </c>
      <c r="V12" s="1" t="s">
        <v>275</v>
      </c>
      <c r="W12" s="1" t="s">
        <v>39</v>
      </c>
      <c r="X12" s="1" t="s">
        <v>278</v>
      </c>
      <c r="Y12" s="1" t="s">
        <v>39</v>
      </c>
    </row>
    <row r="13" spans="1:25" x14ac:dyDescent="0.2">
      <c r="A13" s="1" t="s">
        <v>279</v>
      </c>
      <c r="B13" s="8" t="str">
        <f>HYPERLINK("http://www.genecards.org/cgi-bin/carddisp.pl?gene=TWSG1","TWSG1")</f>
        <v>TWSG1</v>
      </c>
      <c r="C13" s="8" t="str">
        <f>HYPERLINK("http://www.ncbi.nlm.nih.gov/nuccore/NM_020648","NM_020648")</f>
        <v>NM_020648</v>
      </c>
      <c r="D13" s="1">
        <v>-1.6196558475494385</v>
      </c>
      <c r="E13" s="1">
        <v>2.3571150377392769E-3</v>
      </c>
      <c r="F13" s="1">
        <v>0.17146205902099609</v>
      </c>
      <c r="G13" s="1">
        <v>8.4026498794555664</v>
      </c>
      <c r="H13" s="1">
        <v>9.0983371734619141</v>
      </c>
      <c r="I13" s="1">
        <v>8.1698379516601563</v>
      </c>
      <c r="J13" s="1">
        <v>8.2243499755859375</v>
      </c>
      <c r="K13" s="1">
        <v>8.8137617111206055</v>
      </c>
      <c r="L13" s="1">
        <v>9.0732927322387695</v>
      </c>
      <c r="M13" s="1">
        <v>9.106867790222168</v>
      </c>
      <c r="N13" s="1">
        <v>9.1148509979248047</v>
      </c>
      <c r="O13" s="1" t="s">
        <v>280</v>
      </c>
      <c r="P13" s="1" t="s">
        <v>281</v>
      </c>
      <c r="Q13" s="1" t="s">
        <v>282</v>
      </c>
      <c r="R13" s="1" t="s">
        <v>283</v>
      </c>
      <c r="S13" s="1" t="s">
        <v>284</v>
      </c>
      <c r="T13" s="1" t="s">
        <v>39</v>
      </c>
      <c r="U13" s="1" t="s">
        <v>285</v>
      </c>
      <c r="V13" s="1" t="s">
        <v>286</v>
      </c>
      <c r="W13" s="1" t="s">
        <v>39</v>
      </c>
      <c r="X13" s="1" t="s">
        <v>287</v>
      </c>
      <c r="Y13" s="1" t="s">
        <v>39</v>
      </c>
    </row>
    <row r="14" spans="1:25" x14ac:dyDescent="0.2">
      <c r="A14" s="1" t="s">
        <v>288</v>
      </c>
      <c r="B14" s="8" t="str">
        <f>HYPERLINK("http://www.genecards.org/cgi-bin/carddisp.pl?gene=TWSG1","TWSG1")</f>
        <v>TWSG1</v>
      </c>
      <c r="C14" s="8" t="str">
        <f>HYPERLINK("http://www.ncbi.nlm.nih.gov/nuccore/NM_020648","NM_020648")</f>
        <v>NM_020648</v>
      </c>
      <c r="D14" s="1">
        <v>-1.6270623207092285</v>
      </c>
      <c r="E14" s="1">
        <v>3.1172269955277443E-3</v>
      </c>
      <c r="F14" s="1">
        <v>0.17819696664810181</v>
      </c>
      <c r="G14" s="1">
        <v>8.4212102890014648</v>
      </c>
      <c r="H14" s="1">
        <v>9.1234798431396484</v>
      </c>
      <c r="I14" s="1">
        <v>8.1698379516601563</v>
      </c>
      <c r="J14" s="1">
        <v>8.2340059280395508</v>
      </c>
      <c r="K14" s="1">
        <v>8.8597879409790039</v>
      </c>
      <c r="L14" s="1">
        <v>9.1079301834106445</v>
      </c>
      <c r="M14" s="1">
        <v>9.106867790222168</v>
      </c>
      <c r="N14" s="1">
        <v>9.1556415557861328</v>
      </c>
      <c r="O14" s="1" t="s">
        <v>280</v>
      </c>
      <c r="P14" s="1" t="s">
        <v>281</v>
      </c>
      <c r="Q14" s="1" t="s">
        <v>282</v>
      </c>
      <c r="R14" s="1" t="s">
        <v>283</v>
      </c>
      <c r="S14" s="1" t="s">
        <v>284</v>
      </c>
      <c r="T14" s="1" t="s">
        <v>39</v>
      </c>
      <c r="U14" s="1" t="s">
        <v>285</v>
      </c>
      <c r="V14" s="1" t="s">
        <v>286</v>
      </c>
      <c r="W14" s="1" t="s">
        <v>39</v>
      </c>
      <c r="X14" s="1" t="s">
        <v>287</v>
      </c>
      <c r="Y14" s="1" t="s">
        <v>39</v>
      </c>
    </row>
    <row r="15" spans="1:25" x14ac:dyDescent="0.2">
      <c r="A15" s="1" t="s">
        <v>289</v>
      </c>
      <c r="B15" s="8" t="str">
        <f>HYPERLINK("http://www.genecards.org/cgi-bin/carddisp.pl?gene=NRIP1","NRIP1")</f>
        <v>NRIP1</v>
      </c>
      <c r="C15" s="8" t="str">
        <f>HYPERLINK("http://www.ncbi.nlm.nih.gov/nuccore/NM_003489","NM_003489")</f>
        <v>NM_003489</v>
      </c>
      <c r="D15" s="1">
        <v>-1.6349490880966187</v>
      </c>
      <c r="E15" s="1">
        <v>8.1730779493227601E-4</v>
      </c>
      <c r="F15" s="1">
        <v>0.16063793003559113</v>
      </c>
      <c r="G15" s="1">
        <v>6.7994022369384766</v>
      </c>
      <c r="H15" s="1">
        <v>7.5086479187011719</v>
      </c>
      <c r="I15" s="1">
        <v>6.8032336235046387</v>
      </c>
      <c r="J15" s="1">
        <v>6.6288070678710938</v>
      </c>
      <c r="K15" s="1">
        <v>6.9661660194396973</v>
      </c>
      <c r="L15" s="1">
        <v>7.6896204948425293</v>
      </c>
      <c r="M15" s="1">
        <v>7.2291364669799805</v>
      </c>
      <c r="N15" s="1">
        <v>7.6071863174438477</v>
      </c>
      <c r="O15" s="1" t="s">
        <v>290</v>
      </c>
      <c r="P15" s="1" t="s">
        <v>291</v>
      </c>
      <c r="Q15" s="1" t="s">
        <v>292</v>
      </c>
      <c r="R15" s="1" t="s">
        <v>293</v>
      </c>
      <c r="S15" s="1" t="s">
        <v>294</v>
      </c>
      <c r="T15" s="1" t="s">
        <v>39</v>
      </c>
      <c r="U15" s="1" t="s">
        <v>295</v>
      </c>
      <c r="V15" s="1" t="s">
        <v>296</v>
      </c>
      <c r="W15" s="1" t="s">
        <v>61</v>
      </c>
      <c r="X15" s="1" t="s">
        <v>297</v>
      </c>
      <c r="Y15" s="1" t="s">
        <v>298</v>
      </c>
    </row>
    <row r="16" spans="1:25" x14ac:dyDescent="0.2">
      <c r="A16" s="1" t="s">
        <v>299</v>
      </c>
      <c r="B16" s="8" t="str">
        <f>HYPERLINK("http://www.genecards.org/cgi-bin/carddisp.pl?gene=THBS1","THBS1")</f>
        <v>THBS1</v>
      </c>
      <c r="C16" s="8" t="str">
        <f>HYPERLINK("http://www.ncbi.nlm.nih.gov/nuccore/NM_003246","NM_003246")</f>
        <v>NM_003246</v>
      </c>
      <c r="D16" s="1">
        <v>-1.5309038162231445</v>
      </c>
      <c r="E16" s="1">
        <v>1.3729367405176163E-2</v>
      </c>
      <c r="F16" s="1">
        <v>0.20509794354438782</v>
      </c>
      <c r="G16" s="1">
        <v>8.4500274658203125</v>
      </c>
      <c r="H16" s="1">
        <v>9.0644111633300781</v>
      </c>
      <c r="I16" s="1">
        <v>8.1997957229614258</v>
      </c>
      <c r="J16" s="1">
        <v>8.1789674758911133</v>
      </c>
      <c r="K16" s="1">
        <v>8.9713191986083984</v>
      </c>
      <c r="L16" s="1">
        <v>9.0778999328613281</v>
      </c>
      <c r="M16" s="1">
        <v>9.0427894592285156</v>
      </c>
      <c r="N16" s="1">
        <v>9.072545051574707</v>
      </c>
      <c r="O16" s="1" t="s">
        <v>300</v>
      </c>
      <c r="P16" s="1" t="s">
        <v>301</v>
      </c>
      <c r="Q16" s="1" t="s">
        <v>302</v>
      </c>
      <c r="R16" s="1" t="s">
        <v>303</v>
      </c>
      <c r="S16" s="1" t="s">
        <v>304</v>
      </c>
      <c r="T16" s="1" t="s">
        <v>39</v>
      </c>
      <c r="U16" s="1" t="s">
        <v>305</v>
      </c>
      <c r="V16" s="1" t="s">
        <v>306</v>
      </c>
      <c r="W16" s="1" t="s">
        <v>307</v>
      </c>
      <c r="X16" s="1" t="s">
        <v>308</v>
      </c>
      <c r="Y16" s="1" t="s">
        <v>39</v>
      </c>
    </row>
    <row r="17" spans="1:25" x14ac:dyDescent="0.2">
      <c r="A17" s="1" t="s">
        <v>309</v>
      </c>
      <c r="B17" s="8" t="str">
        <f>HYPERLINK("http://www.genecards.org/cgi-bin/carddisp.pl?gene=NUF2","NUF2")</f>
        <v>NUF2</v>
      </c>
      <c r="C17" s="8" t="str">
        <f>HYPERLINK("http://www.ncbi.nlm.nih.gov/nuccore/NM_031423","NM_031423")</f>
        <v>NM_031423</v>
      </c>
      <c r="D17" s="1">
        <v>-1.5230004787445068</v>
      </c>
      <c r="E17" s="1">
        <v>7.2225078474730253E-4</v>
      </c>
      <c r="F17" s="1">
        <v>0.16063793003559113</v>
      </c>
      <c r="G17" s="1">
        <v>8.5954198837280273</v>
      </c>
      <c r="H17" s="1">
        <v>9.202336311340332</v>
      </c>
      <c r="I17" s="1">
        <v>8.6282052993774414</v>
      </c>
      <c r="J17" s="1">
        <v>8.3445224761962891</v>
      </c>
      <c r="K17" s="1">
        <v>8.8135309219360352</v>
      </c>
      <c r="L17" s="1">
        <v>9.1972188949584961</v>
      </c>
      <c r="M17" s="1">
        <v>9.2385540008544922</v>
      </c>
      <c r="N17" s="1">
        <v>9.1712350845336914</v>
      </c>
      <c r="O17" s="1" t="s">
        <v>310</v>
      </c>
      <c r="P17" s="1" t="s">
        <v>311</v>
      </c>
      <c r="Q17" s="1" t="s">
        <v>312</v>
      </c>
      <c r="R17" s="1" t="s">
        <v>313</v>
      </c>
      <c r="S17" s="1" t="s">
        <v>314</v>
      </c>
      <c r="T17" s="1" t="s">
        <v>39</v>
      </c>
      <c r="U17" s="1" t="s">
        <v>315</v>
      </c>
      <c r="V17" s="1" t="s">
        <v>316</v>
      </c>
      <c r="W17" s="1" t="s">
        <v>39</v>
      </c>
      <c r="X17" s="1" t="s">
        <v>317</v>
      </c>
      <c r="Y17" s="1" t="s">
        <v>39</v>
      </c>
    </row>
    <row r="18" spans="1:25" x14ac:dyDescent="0.2">
      <c r="A18" s="1" t="s">
        <v>318</v>
      </c>
      <c r="B18" s="8" t="str">
        <f>HYPERLINK("http://www.genecards.org/cgi-bin/carddisp.pl?gene=PIK3C2A","PIK3C2A")</f>
        <v>PIK3C2A</v>
      </c>
      <c r="C18" s="8" t="str">
        <f>HYPERLINK("http://www.ncbi.nlm.nih.gov/nuccore/NM_002645","NM_002645")</f>
        <v>NM_002645</v>
      </c>
      <c r="D18" s="1">
        <v>-1.5762491226196289</v>
      </c>
      <c r="E18" s="1">
        <v>1.0080392239615321E-3</v>
      </c>
      <c r="F18" s="1">
        <v>0.16063793003559113</v>
      </c>
      <c r="G18" s="1">
        <v>7.1303181648254395</v>
      </c>
      <c r="H18" s="1">
        <v>7.7868137359619141</v>
      </c>
      <c r="I18" s="1">
        <v>6.9783706665039063</v>
      </c>
      <c r="J18" s="1">
        <v>6.9848189353942871</v>
      </c>
      <c r="K18" s="1">
        <v>7.4277653694152832</v>
      </c>
      <c r="L18" s="1">
        <v>7.676581859588623</v>
      </c>
      <c r="M18" s="1">
        <v>7.776494026184082</v>
      </c>
      <c r="N18" s="1">
        <v>7.9073648452758789</v>
      </c>
      <c r="O18" s="1" t="s">
        <v>319</v>
      </c>
      <c r="P18" s="1" t="s">
        <v>320</v>
      </c>
      <c r="Q18" s="1" t="s">
        <v>321</v>
      </c>
      <c r="R18" s="1" t="s">
        <v>322</v>
      </c>
      <c r="S18" s="1" t="s">
        <v>323</v>
      </c>
      <c r="T18" s="1" t="s">
        <v>324</v>
      </c>
      <c r="U18" s="1" t="s">
        <v>325</v>
      </c>
      <c r="V18" s="1" t="s">
        <v>326</v>
      </c>
      <c r="W18" s="1" t="s">
        <v>39</v>
      </c>
      <c r="X18" s="1" t="s">
        <v>327</v>
      </c>
      <c r="Y18" s="1" t="s">
        <v>39</v>
      </c>
    </row>
    <row r="19" spans="1:25" x14ac:dyDescent="0.2">
      <c r="A19" s="1" t="s">
        <v>328</v>
      </c>
      <c r="B19" s="8" t="str">
        <f>HYPERLINK("http://www.genecards.org/cgi-bin/carddisp.pl?gene=CHML","CHML")</f>
        <v>CHML</v>
      </c>
      <c r="C19" s="8" t="str">
        <f>HYPERLINK("http://www.ncbi.nlm.nih.gov/nuccore/NM_001821","NM_001821")</f>
        <v>NM_001821</v>
      </c>
      <c r="D19" s="1">
        <v>-1.6609898805618286</v>
      </c>
      <c r="E19" s="1">
        <v>3.0706910183653235E-4</v>
      </c>
      <c r="F19" s="1">
        <v>0.1490919440984726</v>
      </c>
      <c r="G19" s="1">
        <v>8.5534811019897461</v>
      </c>
      <c r="H19" s="1">
        <v>9.2855243682861328</v>
      </c>
      <c r="I19" s="1">
        <v>8.2954177856445313</v>
      </c>
      <c r="J19" s="1">
        <v>8.6250181198120117</v>
      </c>
      <c r="K19" s="1">
        <v>8.7400083541870117</v>
      </c>
      <c r="L19" s="1">
        <v>9.2398204803466797</v>
      </c>
      <c r="M19" s="1">
        <v>9.203369140625</v>
      </c>
      <c r="N19" s="1">
        <v>9.4133844375610352</v>
      </c>
      <c r="O19" s="1" t="s">
        <v>329</v>
      </c>
      <c r="P19" s="1" t="s">
        <v>330</v>
      </c>
      <c r="Q19" s="1" t="s">
        <v>331</v>
      </c>
      <c r="R19" s="1" t="s">
        <v>332</v>
      </c>
      <c r="S19" s="1" t="s">
        <v>333</v>
      </c>
      <c r="T19" s="1" t="s">
        <v>39</v>
      </c>
      <c r="U19" s="1" t="s">
        <v>334</v>
      </c>
      <c r="V19" s="1" t="s">
        <v>335</v>
      </c>
      <c r="W19" s="1" t="s">
        <v>336</v>
      </c>
      <c r="X19" s="1" t="s">
        <v>337</v>
      </c>
      <c r="Y19" s="1" t="s">
        <v>338</v>
      </c>
    </row>
    <row r="20" spans="1:25" x14ac:dyDescent="0.2">
      <c r="A20" s="1" t="s">
        <v>339</v>
      </c>
      <c r="B20" s="8" t="str">
        <f>HYPERLINK("http://www.genecards.org/cgi-bin/carddisp.pl?gene=CHML","CHML")</f>
        <v>CHML</v>
      </c>
      <c r="C20" s="8" t="str">
        <f>HYPERLINK("http://www.ncbi.nlm.nih.gov/nuccore/NM_001821","NM_001821")</f>
        <v>NM_001821</v>
      </c>
      <c r="D20" s="1">
        <v>-1.643166184425354</v>
      </c>
      <c r="E20" s="1">
        <v>6.4525497145950794E-3</v>
      </c>
      <c r="F20" s="1">
        <v>0.18757151067256927</v>
      </c>
      <c r="G20" s="1">
        <v>5.6550498008728027</v>
      </c>
      <c r="H20" s="1">
        <v>6.371528148651123</v>
      </c>
      <c r="I20" s="1">
        <v>5.3936691284179688</v>
      </c>
      <c r="J20" s="1">
        <v>5.39801025390625</v>
      </c>
      <c r="K20" s="1">
        <v>6.1734695434570313</v>
      </c>
      <c r="L20" s="1">
        <v>6.3574275970458984</v>
      </c>
      <c r="M20" s="1">
        <v>6.3194637298583984</v>
      </c>
      <c r="N20" s="1">
        <v>6.4376926422119141</v>
      </c>
      <c r="O20" s="1" t="s">
        <v>329</v>
      </c>
      <c r="P20" s="1" t="s">
        <v>330</v>
      </c>
      <c r="Q20" s="1" t="s">
        <v>331</v>
      </c>
      <c r="R20" s="1" t="s">
        <v>332</v>
      </c>
      <c r="S20" s="1" t="s">
        <v>333</v>
      </c>
      <c r="T20" s="1" t="s">
        <v>39</v>
      </c>
      <c r="U20" s="1" t="s">
        <v>334</v>
      </c>
      <c r="V20" s="1" t="s">
        <v>335</v>
      </c>
      <c r="W20" s="1" t="s">
        <v>336</v>
      </c>
      <c r="X20" s="1" t="s">
        <v>337</v>
      </c>
      <c r="Y20" s="1" t="s">
        <v>39</v>
      </c>
    </row>
    <row r="21" spans="1:25" x14ac:dyDescent="0.2">
      <c r="A21" s="1" t="s">
        <v>340</v>
      </c>
      <c r="B21" s="8" t="str">
        <f>HYPERLINK("http://www.genecards.org/cgi-bin/carddisp.pl?gene=WASF1","WASF1")</f>
        <v>WASF1</v>
      </c>
      <c r="C21" s="8" t="str">
        <f>HYPERLINK("http://www.ncbi.nlm.nih.gov/nuccore/NM_001024934","NM_001024934")</f>
        <v>NM_001024934</v>
      </c>
      <c r="D21" s="1">
        <v>-1.5996732711791992</v>
      </c>
      <c r="E21" s="1">
        <v>1.6446718946099281E-2</v>
      </c>
      <c r="F21" s="1">
        <v>0.20899903774261475</v>
      </c>
      <c r="G21" s="1">
        <v>7.1931157112121582</v>
      </c>
      <c r="H21" s="1">
        <v>7.8708930015563965</v>
      </c>
      <c r="I21" s="1">
        <v>7.0200600624084473</v>
      </c>
      <c r="J21" s="1">
        <v>6.7857837677001953</v>
      </c>
      <c r="K21" s="1">
        <v>7.7735037803649902</v>
      </c>
      <c r="L21" s="1">
        <v>7.8253459930419922</v>
      </c>
      <c r="M21" s="1">
        <v>7.8117728233337402</v>
      </c>
      <c r="N21" s="1">
        <v>7.9755597114562988</v>
      </c>
      <c r="O21" s="1" t="s">
        <v>341</v>
      </c>
      <c r="P21" s="1" t="s">
        <v>342</v>
      </c>
      <c r="Q21" s="1" t="s">
        <v>343</v>
      </c>
      <c r="R21" s="1" t="s">
        <v>344</v>
      </c>
      <c r="S21" s="1" t="s">
        <v>345</v>
      </c>
      <c r="T21" s="1" t="s">
        <v>39</v>
      </c>
      <c r="U21" s="1" t="s">
        <v>346</v>
      </c>
      <c r="V21" s="1" t="s">
        <v>347</v>
      </c>
      <c r="W21" s="1" t="s">
        <v>39</v>
      </c>
      <c r="X21" s="1" t="s">
        <v>348</v>
      </c>
      <c r="Y21" s="1" t="s">
        <v>39</v>
      </c>
    </row>
    <row r="22" spans="1:25" x14ac:dyDescent="0.2">
      <c r="A22" s="1" t="s">
        <v>349</v>
      </c>
      <c r="B22" s="8" t="str">
        <f>HYPERLINK("http://www.genecards.org/cgi-bin/carddisp.pl?gene=S100A4","S100A4")</f>
        <v>S100A4</v>
      </c>
      <c r="C22" s="8" t="str">
        <f>HYPERLINK("http://www.ncbi.nlm.nih.gov/nuccore/NM_002961","NM_002961")</f>
        <v>NM_002961</v>
      </c>
      <c r="D22" s="1">
        <v>-1.5469647645950317</v>
      </c>
      <c r="E22" s="1">
        <v>3.0341940146172419E-5</v>
      </c>
      <c r="F22" s="1">
        <v>7.9029090702533722E-2</v>
      </c>
      <c r="G22" s="1">
        <v>9.2419757843017578</v>
      </c>
      <c r="H22" s="1">
        <v>9.8714160919189453</v>
      </c>
      <c r="I22" s="1">
        <v>9.3650064468383789</v>
      </c>
      <c r="J22" s="1">
        <v>9.1795206069946289</v>
      </c>
      <c r="K22" s="1">
        <v>9.181401252746582</v>
      </c>
      <c r="L22" s="1">
        <v>9.9169244766235352</v>
      </c>
      <c r="M22" s="1">
        <v>9.8684864044189453</v>
      </c>
      <c r="N22" s="1">
        <v>9.8288383483886719</v>
      </c>
      <c r="O22" s="1" t="s">
        <v>350</v>
      </c>
      <c r="P22" s="1" t="s">
        <v>229</v>
      </c>
      <c r="Q22" s="1" t="s">
        <v>230</v>
      </c>
      <c r="R22" s="1" t="s">
        <v>231</v>
      </c>
      <c r="S22" s="1" t="s">
        <v>232</v>
      </c>
      <c r="T22" s="1" t="s">
        <v>39</v>
      </c>
      <c r="U22" s="1" t="s">
        <v>233</v>
      </c>
      <c r="V22" s="1" t="s">
        <v>234</v>
      </c>
      <c r="W22" s="1" t="s">
        <v>39</v>
      </c>
      <c r="X22" s="1" t="s">
        <v>235</v>
      </c>
      <c r="Y22" s="1" t="s">
        <v>39</v>
      </c>
    </row>
    <row r="23" spans="1:25" x14ac:dyDescent="0.2">
      <c r="A23" s="1" t="s">
        <v>351</v>
      </c>
      <c r="B23" s="8" t="str">
        <f>HYPERLINK("http://www.genecards.org/cgi-bin/carddisp.pl?gene=UBE2D1","UBE2D1")</f>
        <v>UBE2D1</v>
      </c>
      <c r="C23" s="8" t="str">
        <f>HYPERLINK("http://www.ncbi.nlm.nih.gov/nuccore/NM_001204880","NM_001204880")</f>
        <v>NM_001204880</v>
      </c>
      <c r="D23" s="1">
        <v>-1.5735564231872559</v>
      </c>
      <c r="E23" s="1">
        <v>5.7686096988618374E-3</v>
      </c>
      <c r="F23" s="1">
        <v>0.18458625674247742</v>
      </c>
      <c r="G23" s="1">
        <v>7.050015926361084</v>
      </c>
      <c r="H23" s="1">
        <v>7.7040448188781738</v>
      </c>
      <c r="I23" s="1">
        <v>7.0970292091369629</v>
      </c>
      <c r="J23" s="1">
        <v>6.6438593864440918</v>
      </c>
      <c r="K23" s="1">
        <v>7.4091587066650391</v>
      </c>
      <c r="L23" s="1">
        <v>7.5773487091064453</v>
      </c>
      <c r="M23" s="1">
        <v>7.767951488494873</v>
      </c>
      <c r="N23" s="1">
        <v>7.7668337821960449</v>
      </c>
      <c r="O23" s="1" t="s">
        <v>352</v>
      </c>
      <c r="P23" s="1" t="s">
        <v>353</v>
      </c>
      <c r="Q23" s="1" t="s">
        <v>354</v>
      </c>
      <c r="R23" s="1" t="s">
        <v>39</v>
      </c>
      <c r="S23" s="1" t="s">
        <v>355</v>
      </c>
      <c r="T23" s="1" t="s">
        <v>356</v>
      </c>
      <c r="U23" s="1" t="s">
        <v>357</v>
      </c>
      <c r="V23" s="1" t="s">
        <v>358</v>
      </c>
      <c r="W23" s="1" t="s">
        <v>359</v>
      </c>
      <c r="X23" s="1" t="s">
        <v>360</v>
      </c>
      <c r="Y23" s="1" t="s">
        <v>39</v>
      </c>
    </row>
    <row r="24" spans="1:25" x14ac:dyDescent="0.2">
      <c r="A24" s="1" t="s">
        <v>361</v>
      </c>
      <c r="B24" s="8" t="str">
        <f>HYPERLINK("http://www.genecards.org/cgi-bin/carddisp.pl?gene=CREBZF","CREBZF")</f>
        <v>CREBZF</v>
      </c>
      <c r="C24" s="8" t="str">
        <f>HYPERLINK("http://www.ncbi.nlm.nih.gov/nuccore/NM_001039618","NM_001039618")</f>
        <v>NM_001039618</v>
      </c>
      <c r="D24" s="1">
        <v>-1.5196536779403687</v>
      </c>
      <c r="E24" s="1">
        <v>8.9782914146780968E-3</v>
      </c>
      <c r="F24" s="1">
        <v>0.19321207702159882</v>
      </c>
      <c r="G24" s="1">
        <v>5.2066788673400879</v>
      </c>
      <c r="H24" s="1">
        <v>5.8104214668273926</v>
      </c>
      <c r="I24" s="1">
        <v>4.8052291870117188</v>
      </c>
      <c r="J24" s="1">
        <v>5.2046627998352051</v>
      </c>
      <c r="K24" s="1">
        <v>5.6101446151733398</v>
      </c>
      <c r="L24" s="1">
        <v>5.8128843307495117</v>
      </c>
      <c r="M24" s="1">
        <v>5.821662425994873</v>
      </c>
      <c r="N24" s="1">
        <v>5.796717643737793</v>
      </c>
      <c r="O24" s="1" t="s">
        <v>362</v>
      </c>
      <c r="P24" s="1" t="s">
        <v>363</v>
      </c>
      <c r="Q24" s="1" t="s">
        <v>364</v>
      </c>
      <c r="R24" s="1" t="s">
        <v>365</v>
      </c>
      <c r="S24" s="1" t="s">
        <v>366</v>
      </c>
      <c r="T24" s="1" t="s">
        <v>39</v>
      </c>
      <c r="U24" s="1" t="s">
        <v>367</v>
      </c>
      <c r="V24" s="1" t="s">
        <v>368</v>
      </c>
      <c r="W24" s="1" t="s">
        <v>39</v>
      </c>
      <c r="X24" s="1" t="s">
        <v>369</v>
      </c>
      <c r="Y24" s="1" t="s">
        <v>370</v>
      </c>
    </row>
    <row r="25" spans="1:25" x14ac:dyDescent="0.2">
      <c r="A25" s="1" t="s">
        <v>371</v>
      </c>
      <c r="B25" s="8" t="str">
        <f>HYPERLINK("http://www.genecards.org/cgi-bin/carddisp.pl?gene=SEMA3C","SEMA3C")</f>
        <v>SEMA3C</v>
      </c>
      <c r="C25" s="8" t="str">
        <f>HYPERLINK("http://www.ncbi.nlm.nih.gov/nuccore/NM_006379","NM_006379")</f>
        <v>NM_006379</v>
      </c>
      <c r="D25" s="1">
        <v>-1.673978328704834</v>
      </c>
      <c r="E25" s="1">
        <v>1.3839352177456021E-3</v>
      </c>
      <c r="F25" s="1">
        <v>0.16159552335739136</v>
      </c>
      <c r="G25" s="1">
        <v>7.642580509185791</v>
      </c>
      <c r="H25" s="1">
        <v>8.3858613967895508</v>
      </c>
      <c r="I25" s="1">
        <v>7.54547119140625</v>
      </c>
      <c r="J25" s="1">
        <v>7.3623051643371582</v>
      </c>
      <c r="K25" s="1">
        <v>8.0199651718139648</v>
      </c>
      <c r="L25" s="1">
        <v>8.3083047866821289</v>
      </c>
      <c r="M25" s="1">
        <v>8.385197639465332</v>
      </c>
      <c r="N25" s="1">
        <v>8.464080810546875</v>
      </c>
      <c r="O25" s="1" t="s">
        <v>372</v>
      </c>
      <c r="P25" s="1" t="s">
        <v>373</v>
      </c>
      <c r="Q25" s="1" t="s">
        <v>374</v>
      </c>
      <c r="R25" s="1" t="s">
        <v>375</v>
      </c>
      <c r="S25" s="1" t="s">
        <v>376</v>
      </c>
      <c r="T25" s="1" t="s">
        <v>39</v>
      </c>
      <c r="U25" s="1" t="s">
        <v>377</v>
      </c>
      <c r="V25" s="1" t="s">
        <v>378</v>
      </c>
      <c r="W25" s="1" t="s">
        <v>39</v>
      </c>
      <c r="X25" s="1" t="s">
        <v>379</v>
      </c>
      <c r="Y25" s="1" t="s">
        <v>39</v>
      </c>
    </row>
    <row r="26" spans="1:25" x14ac:dyDescent="0.2">
      <c r="A26" s="1" t="s">
        <v>380</v>
      </c>
      <c r="B26" s="8" t="str">
        <f>HYPERLINK("http://www.genecards.org/cgi-bin/carddisp.pl?gene=CD2AP","CD2AP")</f>
        <v>CD2AP</v>
      </c>
      <c r="C26" s="8" t="str">
        <f>HYPERLINK("http://www.ncbi.nlm.nih.gov/nuccore/NM_012120","NM_012120")</f>
        <v>NM_012120</v>
      </c>
      <c r="D26" s="1">
        <v>-1.5469187498092651</v>
      </c>
      <c r="E26" s="1">
        <v>7.1705430746078491E-3</v>
      </c>
      <c r="F26" s="1">
        <v>0.18939316272735596</v>
      </c>
      <c r="G26" s="1">
        <v>8.0356302261352539</v>
      </c>
      <c r="H26" s="1">
        <v>8.6650276184082031</v>
      </c>
      <c r="I26" s="1">
        <v>7.7228226661682129</v>
      </c>
      <c r="J26" s="1">
        <v>7.9059500694274902</v>
      </c>
      <c r="K26" s="1">
        <v>8.4781169891357422</v>
      </c>
      <c r="L26" s="1">
        <v>8.6741209030151367</v>
      </c>
      <c r="M26" s="1">
        <v>8.5833911895751953</v>
      </c>
      <c r="N26" s="1">
        <v>8.7375698089599609</v>
      </c>
      <c r="O26" s="1" t="s">
        <v>381</v>
      </c>
      <c r="P26" s="1" t="s">
        <v>382</v>
      </c>
      <c r="Q26" s="1" t="s">
        <v>383</v>
      </c>
      <c r="R26" s="1" t="s">
        <v>384</v>
      </c>
      <c r="S26" s="1" t="s">
        <v>385</v>
      </c>
      <c r="T26" s="1" t="s">
        <v>39</v>
      </c>
      <c r="U26" s="1" t="s">
        <v>386</v>
      </c>
      <c r="V26" s="1" t="s">
        <v>387</v>
      </c>
      <c r="W26" s="1" t="s">
        <v>39</v>
      </c>
      <c r="X26" s="1" t="s">
        <v>388</v>
      </c>
      <c r="Y26" s="1" t="s">
        <v>39</v>
      </c>
    </row>
    <row r="27" spans="1:25" x14ac:dyDescent="0.2">
      <c r="A27" s="1" t="s">
        <v>389</v>
      </c>
      <c r="B27" s="8" t="str">
        <f>HYPERLINK("http://www.genecards.org/cgi-bin/carddisp.pl?gene=CPEB2","CPEB2")</f>
        <v>CPEB2</v>
      </c>
      <c r="C27" s="8" t="str">
        <f>HYPERLINK("http://www.ncbi.nlm.nih.gov/nuccore/NM_001177381","NM_001177381")</f>
        <v>NM_001177381</v>
      </c>
      <c r="D27" s="1">
        <v>-1.519519567489624</v>
      </c>
      <c r="E27" s="1">
        <v>1.6159037128090858E-2</v>
      </c>
      <c r="F27" s="1">
        <v>0.2084691971540451</v>
      </c>
      <c r="G27" s="1">
        <v>4.0127344131469727</v>
      </c>
      <c r="H27" s="1">
        <v>4.6163496971130371</v>
      </c>
      <c r="I27" s="1">
        <v>3.5613017082214355</v>
      </c>
      <c r="J27" s="1">
        <v>4.166384220123291</v>
      </c>
      <c r="K27" s="1">
        <v>4.3105177879333496</v>
      </c>
      <c r="L27" s="1">
        <v>4.3737406730651855</v>
      </c>
      <c r="M27" s="1">
        <v>4.6378159523010254</v>
      </c>
      <c r="N27" s="1">
        <v>4.8374929428100586</v>
      </c>
      <c r="O27" s="1" t="s">
        <v>390</v>
      </c>
      <c r="P27" s="1" t="s">
        <v>391</v>
      </c>
      <c r="Q27" s="1" t="s">
        <v>392</v>
      </c>
      <c r="R27" s="1" t="s">
        <v>393</v>
      </c>
      <c r="S27" s="1" t="s">
        <v>394</v>
      </c>
      <c r="T27" s="1" t="s">
        <v>39</v>
      </c>
      <c r="U27" s="1" t="s">
        <v>395</v>
      </c>
      <c r="V27" s="1" t="s">
        <v>396</v>
      </c>
      <c r="W27" s="1" t="s">
        <v>39</v>
      </c>
      <c r="X27" s="1" t="s">
        <v>397</v>
      </c>
      <c r="Y27" s="1" t="s">
        <v>39</v>
      </c>
    </row>
    <row r="28" spans="1:25" x14ac:dyDescent="0.2">
      <c r="A28" s="1" t="s">
        <v>398</v>
      </c>
      <c r="B28" s="8" t="str">
        <f>HYPERLINK("http://www.genecards.org/cgi-bin/carddisp.pl?gene=HNMT","HNMT")</f>
        <v>HNMT</v>
      </c>
      <c r="C28" s="8" t="str">
        <f>HYPERLINK("http://www.ncbi.nlm.nih.gov/nuccore/NM_001024074","NM_001024074")</f>
        <v>NM_001024074</v>
      </c>
      <c r="D28" s="1">
        <v>-1.5299928188323975</v>
      </c>
      <c r="E28" s="1">
        <v>1.0682657593861222E-3</v>
      </c>
      <c r="F28" s="1">
        <v>0.16063793003559113</v>
      </c>
      <c r="G28" s="1">
        <v>5.6292576789855957</v>
      </c>
      <c r="H28" s="1">
        <v>6.2427825927734375</v>
      </c>
      <c r="I28" s="1">
        <v>5.4705815315246582</v>
      </c>
      <c r="J28" s="1">
        <v>5.875281810760498</v>
      </c>
      <c r="K28" s="1">
        <v>5.5419101715087891</v>
      </c>
      <c r="L28" s="1">
        <v>6.0889382362365723</v>
      </c>
      <c r="M28" s="1">
        <v>6.2526378631591797</v>
      </c>
      <c r="N28" s="1">
        <v>6.3867721557617188</v>
      </c>
      <c r="O28" s="1" t="s">
        <v>399</v>
      </c>
      <c r="P28" s="1" t="s">
        <v>400</v>
      </c>
      <c r="Q28" s="1" t="s">
        <v>401</v>
      </c>
      <c r="R28" s="1" t="s">
        <v>402</v>
      </c>
      <c r="S28" s="1" t="s">
        <v>403</v>
      </c>
      <c r="T28" s="1" t="s">
        <v>404</v>
      </c>
      <c r="U28" s="1" t="s">
        <v>405</v>
      </c>
      <c r="V28" s="1" t="s">
        <v>406</v>
      </c>
      <c r="W28" s="1" t="s">
        <v>39</v>
      </c>
      <c r="X28" s="1" t="s">
        <v>407</v>
      </c>
      <c r="Y28" s="1" t="s">
        <v>39</v>
      </c>
    </row>
    <row r="29" spans="1:25" x14ac:dyDescent="0.2">
      <c r="A29" s="1" t="s">
        <v>408</v>
      </c>
      <c r="B29" s="8" t="str">
        <f>HYPERLINK("http://www.genecards.org/cgi-bin/carddisp.pl?gene=RUNX2","RUNX2")</f>
        <v>RUNX2</v>
      </c>
      <c r="C29" s="8" t="str">
        <f>HYPERLINK("http://www.ncbi.nlm.nih.gov/nuccore/NM_001015051","NM_001015051")</f>
        <v>NM_001015051</v>
      </c>
      <c r="D29" s="1">
        <v>-1.5322017669677734</v>
      </c>
      <c r="E29" s="1">
        <v>6.0622226446866989E-3</v>
      </c>
      <c r="F29" s="1">
        <v>0.18678709864616394</v>
      </c>
      <c r="G29" s="1">
        <v>8.2171821594238281</v>
      </c>
      <c r="H29" s="1">
        <v>8.8327884674072266</v>
      </c>
      <c r="I29" s="1">
        <v>8.0137233734130859</v>
      </c>
      <c r="J29" s="1">
        <v>7.992246150970459</v>
      </c>
      <c r="K29" s="1">
        <v>8.6455774307250977</v>
      </c>
      <c r="L29" s="1">
        <v>8.7940826416015625</v>
      </c>
      <c r="M29" s="1">
        <v>8.7901849746704102</v>
      </c>
      <c r="N29" s="1">
        <v>8.9140968322753906</v>
      </c>
      <c r="O29" s="1" t="s">
        <v>409</v>
      </c>
      <c r="P29" s="1" t="s">
        <v>410</v>
      </c>
      <c r="Q29" s="1" t="s">
        <v>411</v>
      </c>
      <c r="R29" s="1" t="s">
        <v>412</v>
      </c>
      <c r="S29" s="1" t="s">
        <v>413</v>
      </c>
      <c r="T29" s="1" t="s">
        <v>39</v>
      </c>
      <c r="U29" s="1" t="s">
        <v>414</v>
      </c>
      <c r="V29" s="1" t="s">
        <v>415</v>
      </c>
      <c r="W29" s="1" t="s">
        <v>416</v>
      </c>
      <c r="X29" s="1" t="s">
        <v>417</v>
      </c>
      <c r="Y29" s="1" t="s">
        <v>39</v>
      </c>
    </row>
    <row r="30" spans="1:25" x14ac:dyDescent="0.2">
      <c r="A30" s="1" t="s">
        <v>418</v>
      </c>
      <c r="B30" s="8" t="str">
        <f>HYPERLINK("http://www.genecards.org/cgi-bin/carddisp.pl?gene=GBAS","GBAS")</f>
        <v>GBAS</v>
      </c>
      <c r="C30" s="8" t="str">
        <f>HYPERLINK("http://www.ncbi.nlm.nih.gov/nuccore/NM_001202469","NM_001202469")</f>
        <v>NM_001202469</v>
      </c>
      <c r="D30" s="1">
        <v>-1.5204951763153076</v>
      </c>
      <c r="E30" s="1">
        <v>1.8796529620885849E-2</v>
      </c>
      <c r="F30" s="1">
        <v>0.2144080251455307</v>
      </c>
      <c r="G30" s="1">
        <v>6.3248381614685059</v>
      </c>
      <c r="H30" s="1">
        <v>6.9293794631958008</v>
      </c>
      <c r="I30" s="1">
        <v>6.1526737213134766</v>
      </c>
      <c r="J30" s="1">
        <v>5.9593620300292969</v>
      </c>
      <c r="K30" s="1">
        <v>6.8624782562255859</v>
      </c>
      <c r="L30" s="1">
        <v>6.9258241653442383</v>
      </c>
      <c r="M30" s="1">
        <v>6.8791050910949707</v>
      </c>
      <c r="N30" s="1">
        <v>6.9832096099853516</v>
      </c>
      <c r="O30" s="1" t="s">
        <v>419</v>
      </c>
      <c r="P30" s="1" t="s">
        <v>420</v>
      </c>
      <c r="Q30" s="1" t="s">
        <v>421</v>
      </c>
      <c r="R30" s="1" t="s">
        <v>422</v>
      </c>
      <c r="S30" s="1" t="s">
        <v>423</v>
      </c>
      <c r="T30" s="1" t="s">
        <v>39</v>
      </c>
      <c r="U30" s="1" t="s">
        <v>424</v>
      </c>
      <c r="V30" s="1" t="s">
        <v>425</v>
      </c>
      <c r="W30" s="1" t="s">
        <v>39</v>
      </c>
      <c r="X30" s="1" t="s">
        <v>426</v>
      </c>
      <c r="Y30" s="1" t="s">
        <v>39</v>
      </c>
    </row>
    <row r="31" spans="1:25" x14ac:dyDescent="0.2">
      <c r="A31" s="1" t="s">
        <v>427</v>
      </c>
      <c r="B31" s="8" t="str">
        <f>HYPERLINK("http://www.genecards.org/cgi-bin/carddisp.pl?gene=PTGER4","PTGER4")</f>
        <v>PTGER4</v>
      </c>
      <c r="C31" s="8" t="str">
        <f>HYPERLINK("http://www.ncbi.nlm.nih.gov/nuccore/NM_000958","NM_000958")</f>
        <v>NM_000958</v>
      </c>
      <c r="D31" s="1">
        <v>-1.5525813102722168</v>
      </c>
      <c r="E31" s="1">
        <v>3.9611593820154667E-5</v>
      </c>
      <c r="F31" s="1">
        <v>7.9029090702533722E-2</v>
      </c>
      <c r="G31" s="1">
        <v>6.5577211380004883</v>
      </c>
      <c r="H31" s="1">
        <v>7.192389965057373</v>
      </c>
      <c r="I31" s="1">
        <v>6.5256848335266113</v>
      </c>
      <c r="J31" s="1">
        <v>6.4739398956298828</v>
      </c>
      <c r="K31" s="1">
        <v>6.6735386848449707</v>
      </c>
      <c r="L31" s="1">
        <v>7.1080808639526367</v>
      </c>
      <c r="M31" s="1">
        <v>7.2173357009887695</v>
      </c>
      <c r="N31" s="1">
        <v>7.2517538070678711</v>
      </c>
      <c r="O31" s="1" t="s">
        <v>428</v>
      </c>
      <c r="P31" s="1" t="s">
        <v>429</v>
      </c>
      <c r="Q31" s="1" t="s">
        <v>430</v>
      </c>
      <c r="R31" s="1" t="s">
        <v>431</v>
      </c>
      <c r="S31" s="1" t="s">
        <v>432</v>
      </c>
      <c r="T31" s="1" t="s">
        <v>39</v>
      </c>
      <c r="U31" s="1" t="s">
        <v>433</v>
      </c>
      <c r="V31" s="1" t="s">
        <v>434</v>
      </c>
      <c r="W31" s="1" t="s">
        <v>435</v>
      </c>
      <c r="X31" s="1" t="s">
        <v>436</v>
      </c>
      <c r="Y31" s="1" t="s">
        <v>39</v>
      </c>
    </row>
    <row r="32" spans="1:25" x14ac:dyDescent="0.2">
      <c r="A32" s="1" t="s">
        <v>437</v>
      </c>
      <c r="B32" s="8" t="str">
        <f>HYPERLINK("http://www.genecards.org/cgi-bin/carddisp.pl?gene=BAZ2B","BAZ2B")</f>
        <v>BAZ2B</v>
      </c>
      <c r="C32" s="8" t="str">
        <f>HYPERLINK("http://www.ncbi.nlm.nih.gov/nuccore/NM_013450","NM_013450")</f>
        <v>NM_013450</v>
      </c>
      <c r="D32" s="1">
        <v>-1.6346124410629272</v>
      </c>
      <c r="E32" s="1">
        <v>5.7835516054183245E-4</v>
      </c>
      <c r="F32" s="1">
        <v>0.16063793003559113</v>
      </c>
      <c r="G32" s="1">
        <v>5.2223396301269531</v>
      </c>
      <c r="H32" s="1">
        <v>5.9312882423400879</v>
      </c>
      <c r="I32" s="1">
        <v>4.91693115234375</v>
      </c>
      <c r="J32" s="1">
        <v>5.3275198936462402</v>
      </c>
      <c r="K32" s="1">
        <v>5.4225683212280273</v>
      </c>
      <c r="L32" s="1">
        <v>6.0134258270263672</v>
      </c>
      <c r="M32" s="1">
        <v>5.9078903198242188</v>
      </c>
      <c r="N32" s="1">
        <v>5.8725485801696777</v>
      </c>
      <c r="O32" s="1" t="s">
        <v>438</v>
      </c>
      <c r="P32" s="1" t="s">
        <v>439</v>
      </c>
      <c r="Q32" s="1" t="s">
        <v>440</v>
      </c>
      <c r="R32" s="1" t="s">
        <v>441</v>
      </c>
      <c r="S32" s="1" t="s">
        <v>442</v>
      </c>
      <c r="T32" s="1" t="s">
        <v>39</v>
      </c>
      <c r="U32" s="1" t="s">
        <v>443</v>
      </c>
      <c r="V32" s="1" t="s">
        <v>444</v>
      </c>
      <c r="W32" s="1" t="s">
        <v>39</v>
      </c>
      <c r="X32" s="1" t="s">
        <v>445</v>
      </c>
      <c r="Y32" s="1" t="s">
        <v>446</v>
      </c>
    </row>
    <row r="33" spans="1:25" x14ac:dyDescent="0.2">
      <c r="A33" s="1" t="s">
        <v>447</v>
      </c>
      <c r="B33" s="8" t="str">
        <f>HYPERLINK("http://www.genecards.org/cgi-bin/carddisp.pl?gene=NEXN","NEXN")</f>
        <v>NEXN</v>
      </c>
      <c r="C33" s="8" t="str">
        <f>HYPERLINK("http://www.ncbi.nlm.nih.gov/nuccore/NM_001172309","NM_001172309")</f>
        <v>NM_001172309</v>
      </c>
      <c r="D33" s="1">
        <v>-1.6859235763549805</v>
      </c>
      <c r="E33" s="1">
        <v>8.241754025220871E-3</v>
      </c>
      <c r="F33" s="1">
        <v>0.1919296532869339</v>
      </c>
      <c r="G33" s="1">
        <v>4.2795462608337402</v>
      </c>
      <c r="H33" s="1">
        <v>5.0330853462219238</v>
      </c>
      <c r="I33" s="1">
        <v>3.7228837013244629</v>
      </c>
      <c r="J33" s="1">
        <v>4.495673656463623</v>
      </c>
      <c r="K33" s="1">
        <v>4.6200809478759766</v>
      </c>
      <c r="L33" s="1">
        <v>4.9924759864807129</v>
      </c>
      <c r="M33" s="1">
        <v>5.1803679466247559</v>
      </c>
      <c r="N33" s="1">
        <v>4.9264121055603027</v>
      </c>
      <c r="O33" s="1" t="s">
        <v>448</v>
      </c>
      <c r="P33" s="1" t="s">
        <v>449</v>
      </c>
      <c r="Q33" s="1" t="s">
        <v>450</v>
      </c>
      <c r="R33" s="1" t="s">
        <v>451</v>
      </c>
      <c r="S33" s="1" t="s">
        <v>452</v>
      </c>
      <c r="T33" s="1" t="s">
        <v>39</v>
      </c>
      <c r="U33" s="1" t="s">
        <v>453</v>
      </c>
      <c r="V33" s="1" t="s">
        <v>454</v>
      </c>
      <c r="W33" s="1" t="s">
        <v>39</v>
      </c>
      <c r="X33" s="1" t="s">
        <v>455</v>
      </c>
      <c r="Y33" s="1" t="s">
        <v>39</v>
      </c>
    </row>
    <row r="34" spans="1:25" x14ac:dyDescent="0.2">
      <c r="A34" s="1" t="s">
        <v>456</v>
      </c>
      <c r="B34" s="8" t="str">
        <f>HYPERLINK("http://www.genecards.org/cgi-bin/carddisp.pl?gene=ALG10B","ALG10B")</f>
        <v>ALG10B</v>
      </c>
      <c r="C34" s="8" t="str">
        <f>HYPERLINK("http://www.ncbi.nlm.nih.gov/nuccore/NM_001013620","NM_001013620")</f>
        <v>NM_001013620</v>
      </c>
      <c r="D34" s="1">
        <v>-1.5166141986846924</v>
      </c>
      <c r="E34" s="1">
        <v>4.679256584495306E-3</v>
      </c>
      <c r="F34" s="1">
        <v>0.181843101978302</v>
      </c>
      <c r="G34" s="1">
        <v>3.4709155559539795</v>
      </c>
      <c r="H34" s="1">
        <v>4.0717697143554688</v>
      </c>
      <c r="I34" s="1">
        <v>3.208749532699585</v>
      </c>
      <c r="J34" s="1">
        <v>3.7295858860015869</v>
      </c>
      <c r="K34" s="1">
        <v>3.4744110107421875</v>
      </c>
      <c r="L34" s="1">
        <v>3.8130831718444824</v>
      </c>
      <c r="M34" s="1">
        <v>4.2548794746398926</v>
      </c>
      <c r="N34" s="1">
        <v>4.1473469734191895</v>
      </c>
      <c r="O34" s="1" t="s">
        <v>457</v>
      </c>
      <c r="P34" s="1" t="s">
        <v>458</v>
      </c>
      <c r="Q34" s="1" t="s">
        <v>459</v>
      </c>
      <c r="R34" s="1" t="s">
        <v>39</v>
      </c>
      <c r="S34" s="1" t="s">
        <v>460</v>
      </c>
      <c r="T34" s="1" t="s">
        <v>461</v>
      </c>
      <c r="U34" s="1" t="s">
        <v>39</v>
      </c>
      <c r="V34" s="1" t="s">
        <v>462</v>
      </c>
      <c r="W34" s="1" t="s">
        <v>39</v>
      </c>
      <c r="X34" s="1" t="s">
        <v>463</v>
      </c>
      <c r="Y34" s="1" t="s">
        <v>39</v>
      </c>
    </row>
    <row r="35" spans="1:25" x14ac:dyDescent="0.2">
      <c r="A35" s="1" t="s">
        <v>464</v>
      </c>
      <c r="B35" s="8" t="str">
        <f>HYPERLINK("http://www.genecards.org/cgi-bin/carddisp.pl?gene=ST6GALNAC5","ST6GALNAC5")</f>
        <v>ST6GALNAC5</v>
      </c>
      <c r="C35" s="8" t="str">
        <f>HYPERLINK("http://www.ncbi.nlm.nih.gov/nuccore/NM_030965","NM_030965")</f>
        <v>NM_030965</v>
      </c>
      <c r="D35" s="1">
        <v>-1.679995059967041</v>
      </c>
      <c r="E35" s="1">
        <v>3.879754149238579E-5</v>
      </c>
      <c r="F35" s="1">
        <v>7.9029090702533722E-2</v>
      </c>
      <c r="G35" s="1">
        <v>3.2046012878417969</v>
      </c>
      <c r="H35" s="1">
        <v>3.9530582427978516</v>
      </c>
      <c r="I35" s="1">
        <v>3.2029383182525635</v>
      </c>
      <c r="J35" s="1">
        <v>3.2487783432006836</v>
      </c>
      <c r="K35" s="1">
        <v>3.1620869636535645</v>
      </c>
      <c r="L35" s="1">
        <v>4.0136003494262695</v>
      </c>
      <c r="M35" s="1">
        <v>3.7641801834106445</v>
      </c>
      <c r="N35" s="1">
        <v>4.0813941955566406</v>
      </c>
      <c r="O35" s="1" t="s">
        <v>465</v>
      </c>
      <c r="P35" s="1" t="s">
        <v>466</v>
      </c>
      <c r="Q35" s="1" t="s">
        <v>450</v>
      </c>
      <c r="R35" s="1" t="s">
        <v>467</v>
      </c>
      <c r="S35" s="1" t="s">
        <v>468</v>
      </c>
      <c r="T35" s="1" t="s">
        <v>39</v>
      </c>
      <c r="U35" s="1" t="s">
        <v>469</v>
      </c>
      <c r="V35" s="1" t="s">
        <v>470</v>
      </c>
      <c r="W35" s="1" t="s">
        <v>39</v>
      </c>
      <c r="X35" s="1" t="s">
        <v>471</v>
      </c>
      <c r="Y35" s="1" t="s">
        <v>39</v>
      </c>
    </row>
    <row r="36" spans="1:25" x14ac:dyDescent="0.2">
      <c r="A36" s="1" t="s">
        <v>472</v>
      </c>
      <c r="B36" s="8" t="str">
        <f>HYPERLINK("http://www.genecards.org/cgi-bin/carddisp.pl?gene=CPA3","CPA3")</f>
        <v>CPA3</v>
      </c>
      <c r="C36" s="8" t="str">
        <f>HYPERLINK("http://www.ncbi.nlm.nih.gov/nuccore/NM_001870","NM_001870")</f>
        <v>NM_001870</v>
      </c>
      <c r="D36" s="1">
        <v>-2.122138500213623</v>
      </c>
      <c r="E36" s="1">
        <v>5.3972439673088957E-6</v>
      </c>
      <c r="F36" s="1">
        <v>3.689250722527504E-2</v>
      </c>
      <c r="G36" s="1">
        <v>5.5153861045837402</v>
      </c>
      <c r="H36" s="1">
        <v>6.6009049415588379</v>
      </c>
      <c r="I36" s="1">
        <v>5.679074764251709</v>
      </c>
      <c r="J36" s="1">
        <v>5.5384650230407715</v>
      </c>
      <c r="K36" s="1">
        <v>5.3286185264587402</v>
      </c>
      <c r="L36" s="1">
        <v>6.508582592010498</v>
      </c>
      <c r="M36" s="1">
        <v>6.7031140327453613</v>
      </c>
      <c r="N36" s="1">
        <v>6.5910186767578125</v>
      </c>
      <c r="O36" s="1" t="s">
        <v>473</v>
      </c>
      <c r="P36" s="1" t="s">
        <v>474</v>
      </c>
      <c r="Q36" s="1" t="s">
        <v>475</v>
      </c>
      <c r="R36" s="1" t="s">
        <v>476</v>
      </c>
      <c r="S36" s="1" t="s">
        <v>477</v>
      </c>
      <c r="T36" s="1" t="s">
        <v>478</v>
      </c>
      <c r="U36" s="1" t="s">
        <v>479</v>
      </c>
      <c r="V36" s="1" t="s">
        <v>480</v>
      </c>
      <c r="W36" s="1" t="s">
        <v>39</v>
      </c>
      <c r="X36" s="1" t="s">
        <v>481</v>
      </c>
      <c r="Y36" s="1" t="s">
        <v>482</v>
      </c>
    </row>
    <row r="37" spans="1:25" x14ac:dyDescent="0.2">
      <c r="A37" s="1" t="s">
        <v>483</v>
      </c>
      <c r="B37" s="8" t="str">
        <f>HYPERLINK("http://www.genecards.org/cgi-bin/carddisp.pl?gene=EFCAB2","EFCAB2")</f>
        <v>EFCAB2</v>
      </c>
      <c r="C37" s="8" t="str">
        <f>HYPERLINK("http://www.ncbi.nlm.nih.gov/nuccore/NM_001143943","NM_001143943")</f>
        <v>NM_001143943</v>
      </c>
      <c r="D37" s="1">
        <v>-1.6694139242172241</v>
      </c>
      <c r="E37" s="1">
        <v>1.4079686952754855E-3</v>
      </c>
      <c r="F37" s="1">
        <v>0.16159552335739136</v>
      </c>
      <c r="G37" s="1">
        <v>4.6934261322021484</v>
      </c>
      <c r="H37" s="1">
        <v>5.4327678680419922</v>
      </c>
      <c r="I37" s="1">
        <v>4.493598461151123</v>
      </c>
      <c r="J37" s="1">
        <v>4.4973969459533691</v>
      </c>
      <c r="K37" s="1">
        <v>5.0892829895019531</v>
      </c>
      <c r="L37" s="1">
        <v>5.3823280334472656</v>
      </c>
      <c r="M37" s="1">
        <v>5.4242410659790039</v>
      </c>
      <c r="N37" s="1">
        <v>5.4917340278625488</v>
      </c>
      <c r="O37" s="1" t="s">
        <v>484</v>
      </c>
      <c r="P37" s="1" t="s">
        <v>485</v>
      </c>
      <c r="Q37" s="1" t="s">
        <v>486</v>
      </c>
      <c r="R37" s="1" t="s">
        <v>487</v>
      </c>
      <c r="S37" s="1" t="s">
        <v>488</v>
      </c>
      <c r="T37" s="1" t="s">
        <v>39</v>
      </c>
      <c r="U37" s="1" t="s">
        <v>39</v>
      </c>
      <c r="V37" s="1" t="s">
        <v>489</v>
      </c>
      <c r="W37" s="1" t="s">
        <v>39</v>
      </c>
      <c r="X37" s="1" t="s">
        <v>490</v>
      </c>
      <c r="Y37" s="1" t="s">
        <v>491</v>
      </c>
    </row>
    <row r="38" spans="1:25" x14ac:dyDescent="0.2">
      <c r="A38" s="1" t="s">
        <v>492</v>
      </c>
      <c r="B38" s="8" t="str">
        <f>HYPERLINK("http://www.genecards.org/cgi-bin/carddisp.pl?gene=LCOR","LCOR")</f>
        <v>LCOR</v>
      </c>
      <c r="C38" s="8" t="str">
        <f>HYPERLINK("http://www.ncbi.nlm.nih.gov/nuccore/NM_001170765","NM_001170765")</f>
        <v>NM_001170765</v>
      </c>
      <c r="D38" s="1">
        <v>-1.6995344161987305</v>
      </c>
      <c r="E38" s="1">
        <v>1.5406730584800243E-2</v>
      </c>
      <c r="F38" s="1">
        <v>0.20746016502380371</v>
      </c>
      <c r="G38" s="1">
        <v>6.152625560760498</v>
      </c>
      <c r="H38" s="1">
        <v>6.9177651405334473</v>
      </c>
      <c r="I38" s="1">
        <v>5.5046920776367188</v>
      </c>
      <c r="J38" s="1">
        <v>6.3549351692199707</v>
      </c>
      <c r="K38" s="1">
        <v>6.5982494354248047</v>
      </c>
      <c r="L38" s="1">
        <v>7.0192551612854004</v>
      </c>
      <c r="M38" s="1">
        <v>6.7817931175231934</v>
      </c>
      <c r="N38" s="1">
        <v>6.9522476196289063</v>
      </c>
      <c r="O38" s="1" t="s">
        <v>493</v>
      </c>
      <c r="P38" s="1" t="s">
        <v>494</v>
      </c>
      <c r="Q38" s="1" t="s">
        <v>495</v>
      </c>
      <c r="R38" s="1" t="s">
        <v>496</v>
      </c>
      <c r="S38" s="1" t="s">
        <v>497</v>
      </c>
      <c r="T38" s="1" t="s">
        <v>39</v>
      </c>
      <c r="U38" s="1" t="s">
        <v>498</v>
      </c>
      <c r="V38" s="1" t="s">
        <v>499</v>
      </c>
      <c r="W38" s="1" t="s">
        <v>39</v>
      </c>
      <c r="X38" s="1" t="s">
        <v>500</v>
      </c>
      <c r="Y38" s="1" t="s">
        <v>501</v>
      </c>
    </row>
    <row r="39" spans="1:25" x14ac:dyDescent="0.2">
      <c r="A39" s="1" t="s">
        <v>502</v>
      </c>
      <c r="B39" s="8" t="str">
        <f>HYPERLINK("http://www.genecards.org/cgi-bin/carddisp.pl?gene=HMGN5","HMGN5")</f>
        <v>HMGN5</v>
      </c>
      <c r="C39" s="8" t="str">
        <f>HYPERLINK("http://www.ncbi.nlm.nih.gov/nuccore/NM_030763","NM_030763")</f>
        <v>NM_030763</v>
      </c>
      <c r="D39" s="1">
        <v>-1.5348389148712158</v>
      </c>
      <c r="E39" s="1">
        <v>6.1525087803602219E-3</v>
      </c>
      <c r="F39" s="1">
        <v>0.18682470917701721</v>
      </c>
      <c r="G39" s="1">
        <v>6.0578923225402832</v>
      </c>
      <c r="H39" s="1">
        <v>6.6759796142578125</v>
      </c>
      <c r="I39" s="1">
        <v>5.7736515998840332</v>
      </c>
      <c r="J39" s="1">
        <v>6.1253790855407715</v>
      </c>
      <c r="K39" s="1">
        <v>6.2746458053588867</v>
      </c>
      <c r="L39" s="1">
        <v>6.4213018417358398</v>
      </c>
      <c r="M39" s="1">
        <v>6.6297450065612793</v>
      </c>
      <c r="N39" s="1">
        <v>6.9768924713134766</v>
      </c>
      <c r="O39" s="1" t="s">
        <v>503</v>
      </c>
      <c r="P39" s="1" t="s">
        <v>504</v>
      </c>
      <c r="Q39" s="1" t="s">
        <v>505</v>
      </c>
      <c r="R39" s="1" t="s">
        <v>506</v>
      </c>
      <c r="S39" s="1" t="s">
        <v>507</v>
      </c>
      <c r="T39" s="1" t="s">
        <v>39</v>
      </c>
      <c r="U39" s="1" t="s">
        <v>508</v>
      </c>
      <c r="V39" s="1" t="s">
        <v>509</v>
      </c>
      <c r="W39" s="1" t="s">
        <v>39</v>
      </c>
      <c r="X39" s="1" t="s">
        <v>510</v>
      </c>
      <c r="Y39" s="1" t="s">
        <v>39</v>
      </c>
    </row>
    <row r="40" spans="1:25" x14ac:dyDescent="0.2">
      <c r="A40" s="1" t="s">
        <v>511</v>
      </c>
      <c r="B40" s="8" t="str">
        <f>HYPERLINK("http://www.genecards.org/cgi-bin/carddisp.pl?gene=C4BPB","C4BPB")</f>
        <v>C4BPB</v>
      </c>
      <c r="C40" s="8" t="str">
        <f>HYPERLINK("http://www.ncbi.nlm.nih.gov/nuccore/NM_000716","NM_000716")</f>
        <v>NM_000716</v>
      </c>
      <c r="D40" s="1">
        <v>-1.5558658838272095</v>
      </c>
      <c r="E40" s="1">
        <v>4.2159329168498516E-3</v>
      </c>
      <c r="F40" s="1">
        <v>0.18171298503875732</v>
      </c>
      <c r="G40" s="1">
        <v>4.7817001342773438</v>
      </c>
      <c r="H40" s="1">
        <v>5.4194178581237793</v>
      </c>
      <c r="I40" s="1">
        <v>4.6055216789245605</v>
      </c>
      <c r="J40" s="1">
        <v>4.6931591033935547</v>
      </c>
      <c r="K40" s="1">
        <v>5.0464191436767578</v>
      </c>
      <c r="L40" s="1">
        <v>5.0982613563537598</v>
      </c>
      <c r="M40" s="1">
        <v>5.6091313362121582</v>
      </c>
      <c r="N40" s="1">
        <v>5.5508608818054199</v>
      </c>
      <c r="O40" s="1" t="s">
        <v>512</v>
      </c>
      <c r="P40" s="1" t="s">
        <v>513</v>
      </c>
      <c r="Q40" s="1" t="s">
        <v>514</v>
      </c>
      <c r="R40" s="1" t="s">
        <v>515</v>
      </c>
      <c r="S40" s="1" t="s">
        <v>516</v>
      </c>
      <c r="T40" s="1" t="s">
        <v>39</v>
      </c>
      <c r="U40" s="1" t="s">
        <v>517</v>
      </c>
      <c r="V40" s="1" t="s">
        <v>518</v>
      </c>
      <c r="W40" s="1" t="s">
        <v>39</v>
      </c>
      <c r="X40" s="1" t="s">
        <v>519</v>
      </c>
      <c r="Y40" s="1" t="s">
        <v>520</v>
      </c>
    </row>
    <row r="41" spans="1:25" x14ac:dyDescent="0.2">
      <c r="A41" s="1" t="s">
        <v>521</v>
      </c>
      <c r="B41" s="8" t="str">
        <f>HYPERLINK("http://www.genecards.org/cgi-bin/carddisp.pl?gene=SEMA3A","SEMA3A")</f>
        <v>SEMA3A</v>
      </c>
      <c r="C41" s="8" t="str">
        <f>HYPERLINK("http://www.ncbi.nlm.nih.gov/nuccore/NM_006080","NM_006080")</f>
        <v>NM_006080</v>
      </c>
      <c r="D41" s="1">
        <v>-1.7026846408843994</v>
      </c>
      <c r="E41" s="1">
        <v>2.7105787303298712E-3</v>
      </c>
      <c r="F41" s="1">
        <v>0.17619025707244873</v>
      </c>
      <c r="G41" s="1">
        <v>5.6899867057800293</v>
      </c>
      <c r="H41" s="1">
        <v>6.4577980041503906</v>
      </c>
      <c r="I41" s="1">
        <v>5.5159850120544434</v>
      </c>
      <c r="J41" s="1">
        <v>5.3952755928039551</v>
      </c>
      <c r="K41" s="1">
        <v>6.1586990356445313</v>
      </c>
      <c r="L41" s="1">
        <v>6.4706006050109863</v>
      </c>
      <c r="M41" s="1">
        <v>6.433743953704834</v>
      </c>
      <c r="N41" s="1">
        <v>6.4690494537353516</v>
      </c>
      <c r="O41" s="1" t="s">
        <v>522</v>
      </c>
      <c r="P41" s="1" t="s">
        <v>523</v>
      </c>
      <c r="Q41" s="1" t="s">
        <v>524</v>
      </c>
      <c r="R41" s="1" t="s">
        <v>525</v>
      </c>
      <c r="S41" s="1" t="s">
        <v>526</v>
      </c>
      <c r="T41" s="1" t="s">
        <v>39</v>
      </c>
      <c r="U41" s="1" t="s">
        <v>527</v>
      </c>
      <c r="V41" s="1" t="s">
        <v>528</v>
      </c>
      <c r="W41" s="1" t="s">
        <v>39</v>
      </c>
      <c r="X41" s="1" t="s">
        <v>529</v>
      </c>
      <c r="Y41" s="1" t="s">
        <v>530</v>
      </c>
    </row>
    <row r="42" spans="1:25" x14ac:dyDescent="0.2">
      <c r="A42" s="1" t="s">
        <v>531</v>
      </c>
      <c r="B42" s="8" t="str">
        <f>HYPERLINK("http://www.genecards.org/cgi-bin/carddisp.pl?gene=WASF1","WASF1")</f>
        <v>WASF1</v>
      </c>
      <c r="C42" s="8" t="str">
        <f>HYPERLINK("http://www.ncbi.nlm.nih.gov/nuccore/NM_001024934","NM_001024934")</f>
        <v>NM_001024934</v>
      </c>
      <c r="D42" s="1">
        <v>-1.5495340824127197</v>
      </c>
      <c r="E42" s="1">
        <v>1.5443678013980389E-2</v>
      </c>
      <c r="F42" s="1">
        <v>0.2074970155954361</v>
      </c>
      <c r="G42" s="1">
        <v>7.2487630844116211</v>
      </c>
      <c r="H42" s="1">
        <v>7.8805975914001465</v>
      </c>
      <c r="I42" s="1">
        <v>7.1041970252990723</v>
      </c>
      <c r="J42" s="1">
        <v>6.8715457916259766</v>
      </c>
      <c r="K42" s="1">
        <v>7.7705459594726563</v>
      </c>
      <c r="L42" s="1">
        <v>7.8253459930419922</v>
      </c>
      <c r="M42" s="1">
        <v>7.8117728233337402</v>
      </c>
      <c r="N42" s="1">
        <v>8.004673957824707</v>
      </c>
      <c r="O42" s="1" t="s">
        <v>532</v>
      </c>
      <c r="P42" s="1" t="s">
        <v>342</v>
      </c>
      <c r="Q42" s="1" t="s">
        <v>343</v>
      </c>
      <c r="R42" s="1" t="s">
        <v>344</v>
      </c>
      <c r="S42" s="1" t="s">
        <v>345</v>
      </c>
      <c r="T42" s="1" t="s">
        <v>39</v>
      </c>
      <c r="U42" s="1" t="s">
        <v>346</v>
      </c>
      <c r="V42" s="1" t="s">
        <v>347</v>
      </c>
      <c r="W42" s="1" t="s">
        <v>39</v>
      </c>
      <c r="X42" s="1" t="s">
        <v>348</v>
      </c>
      <c r="Y42" s="1" t="s">
        <v>39</v>
      </c>
    </row>
    <row r="43" spans="1:25" x14ac:dyDescent="0.2">
      <c r="A43" s="1" t="s">
        <v>533</v>
      </c>
      <c r="B43" s="8" t="str">
        <f>HYPERLINK("http://www.genecards.org/cgi-bin/carddisp.pl?gene=UACA","UACA")</f>
        <v>UACA</v>
      </c>
      <c r="C43" s="8" t="str">
        <f>HYPERLINK("http://www.ncbi.nlm.nih.gov/nuccore/NM_001008224","NM_001008224")</f>
        <v>NM_001008224</v>
      </c>
      <c r="D43" s="1">
        <v>-1.6014751195907593</v>
      </c>
      <c r="E43" s="1">
        <v>1.3563831998908427E-5</v>
      </c>
      <c r="F43" s="1">
        <v>5.5408228188753128E-2</v>
      </c>
      <c r="G43" s="1">
        <v>6.4334068298339844</v>
      </c>
      <c r="H43" s="1">
        <v>7.1128082275390625</v>
      </c>
      <c r="I43" s="1">
        <v>6.3890647888183594</v>
      </c>
      <c r="J43" s="1">
        <v>6.3586931228637695</v>
      </c>
      <c r="K43" s="1">
        <v>6.552462100982666</v>
      </c>
      <c r="L43" s="1">
        <v>7.1146650314331055</v>
      </c>
      <c r="M43" s="1">
        <v>7.0952472686767578</v>
      </c>
      <c r="N43" s="1">
        <v>7.128511905670166</v>
      </c>
      <c r="O43" s="1" t="s">
        <v>534</v>
      </c>
      <c r="P43" s="1" t="s">
        <v>535</v>
      </c>
      <c r="Q43" s="1" t="s">
        <v>536</v>
      </c>
      <c r="R43" s="1" t="s">
        <v>537</v>
      </c>
      <c r="S43" s="1" t="s">
        <v>538</v>
      </c>
      <c r="T43" s="1" t="s">
        <v>39</v>
      </c>
      <c r="U43" s="1" t="s">
        <v>539</v>
      </c>
      <c r="V43" s="1" t="s">
        <v>540</v>
      </c>
      <c r="W43" s="1" t="s">
        <v>39</v>
      </c>
      <c r="X43" s="1" t="s">
        <v>541</v>
      </c>
      <c r="Y43" s="1" t="s">
        <v>39</v>
      </c>
    </row>
    <row r="44" spans="1:25" x14ac:dyDescent="0.2">
      <c r="A44" s="1" t="s">
        <v>542</v>
      </c>
      <c r="B44" s="8" t="str">
        <f>HYPERLINK("http://www.genecards.org/cgi-bin/carddisp.pl?gene=SHANK2","SHANK2")</f>
        <v>SHANK2</v>
      </c>
      <c r="C44" s="8" t="str">
        <f>HYPERLINK("http://www.ncbi.nlm.nih.gov/nuccore/NM_012309","NM_012309")</f>
        <v>NM_012309</v>
      </c>
      <c r="D44" s="1">
        <v>-1.5518112182617188</v>
      </c>
      <c r="E44" s="1">
        <v>1.2248564511537552E-2</v>
      </c>
      <c r="F44" s="1">
        <v>0.20062020421028137</v>
      </c>
      <c r="G44" s="1">
        <v>6.1931867599487305</v>
      </c>
      <c r="H44" s="1">
        <v>6.8271398544311523</v>
      </c>
      <c r="I44" s="1">
        <v>5.7777342796325684</v>
      </c>
      <c r="J44" s="1">
        <v>6.151097297668457</v>
      </c>
      <c r="K44" s="1">
        <v>6.650728702545166</v>
      </c>
      <c r="L44" s="1">
        <v>6.6962685585021973</v>
      </c>
      <c r="M44" s="1">
        <v>6.8389205932617188</v>
      </c>
      <c r="N44" s="1">
        <v>6.946230411529541</v>
      </c>
      <c r="O44" s="1" t="s">
        <v>543</v>
      </c>
      <c r="P44" s="1" t="s">
        <v>544</v>
      </c>
      <c r="Q44" s="1" t="s">
        <v>545</v>
      </c>
      <c r="R44" s="1" t="s">
        <v>546</v>
      </c>
      <c r="S44" s="1" t="s">
        <v>547</v>
      </c>
      <c r="T44" s="1" t="s">
        <v>39</v>
      </c>
      <c r="U44" s="1" t="s">
        <v>548</v>
      </c>
      <c r="V44" s="1" t="s">
        <v>549</v>
      </c>
      <c r="W44" s="1" t="s">
        <v>39</v>
      </c>
      <c r="X44" s="1" t="s">
        <v>550</v>
      </c>
      <c r="Y44" s="1" t="s">
        <v>39</v>
      </c>
    </row>
    <row r="45" spans="1:25" x14ac:dyDescent="0.2">
      <c r="A45" s="1" t="s">
        <v>551</v>
      </c>
      <c r="B45" s="8" t="str">
        <f>HYPERLINK("http://www.genecards.org/cgi-bin/carddisp.pl?gene=SPRED1","SPRED1")</f>
        <v>SPRED1</v>
      </c>
      <c r="C45" s="8" t="str">
        <f>HYPERLINK("http://www.ncbi.nlm.nih.gov/nuccore/NM_152594","NM_152594")</f>
        <v>NM_152594</v>
      </c>
      <c r="D45" s="1">
        <v>-1.733616828918457</v>
      </c>
      <c r="E45" s="1">
        <v>1.982029527425766E-3</v>
      </c>
      <c r="F45" s="1">
        <v>0.16876405477523804</v>
      </c>
      <c r="G45" s="1">
        <v>4.8309512138366699</v>
      </c>
      <c r="H45" s="1">
        <v>5.6247363090515137</v>
      </c>
      <c r="I45" s="1">
        <v>4.392998218536377</v>
      </c>
      <c r="J45" s="1">
        <v>5.0022897720336914</v>
      </c>
      <c r="K45" s="1">
        <v>5.0975651741027832</v>
      </c>
      <c r="L45" s="1">
        <v>5.5361781120300293</v>
      </c>
      <c r="M45" s="1">
        <v>5.572547435760498</v>
      </c>
      <c r="N45" s="1">
        <v>5.7654829025268555</v>
      </c>
      <c r="O45" s="1" t="s">
        <v>552</v>
      </c>
      <c r="P45" s="1" t="s">
        <v>553</v>
      </c>
      <c r="Q45" s="1" t="s">
        <v>554</v>
      </c>
      <c r="R45" s="1" t="s">
        <v>555</v>
      </c>
      <c r="S45" s="1" t="s">
        <v>556</v>
      </c>
      <c r="T45" s="1" t="s">
        <v>39</v>
      </c>
      <c r="U45" s="1" t="s">
        <v>557</v>
      </c>
      <c r="V45" s="1" t="s">
        <v>558</v>
      </c>
      <c r="W45" s="1" t="s">
        <v>39</v>
      </c>
      <c r="X45" s="1" t="s">
        <v>559</v>
      </c>
      <c r="Y45" s="1" t="s">
        <v>39</v>
      </c>
    </row>
    <row r="46" spans="1:25" x14ac:dyDescent="0.2">
      <c r="A46" s="1" t="s">
        <v>560</v>
      </c>
      <c r="B46" s="8" t="str">
        <f>HYPERLINK("http://www.genecards.org/cgi-bin/carddisp.pl?gene=PCNXL4","PCNXL4")</f>
        <v>PCNXL4</v>
      </c>
      <c r="C46" s="8" t="str">
        <f>HYPERLINK("http://www.ncbi.nlm.nih.gov/nuccore/NM_022495","NM_022495")</f>
        <v>NM_022495</v>
      </c>
      <c r="D46" s="1">
        <v>-1.5252749919891357</v>
      </c>
      <c r="E46" s="1">
        <v>3.2457843422889709E-2</v>
      </c>
      <c r="F46" s="1">
        <v>0.23993590474128723</v>
      </c>
      <c r="G46" s="1">
        <v>7.6782927513122559</v>
      </c>
      <c r="H46" s="1">
        <v>8.2873620986938477</v>
      </c>
      <c r="I46" s="1">
        <v>7.6284933090209961</v>
      </c>
      <c r="J46" s="1">
        <v>7.1584200859069824</v>
      </c>
      <c r="K46" s="1">
        <v>8.2479648590087891</v>
      </c>
      <c r="L46" s="1">
        <v>8.2087211608886719</v>
      </c>
      <c r="M46" s="1">
        <v>8.2690210342407227</v>
      </c>
      <c r="N46" s="1">
        <v>8.3843441009521484</v>
      </c>
      <c r="O46" s="1" t="s">
        <v>561</v>
      </c>
      <c r="P46" s="1" t="s">
        <v>562</v>
      </c>
      <c r="Q46" s="1" t="s">
        <v>563</v>
      </c>
      <c r="R46" s="1" t="s">
        <v>564</v>
      </c>
      <c r="S46" s="1" t="s">
        <v>565</v>
      </c>
      <c r="T46" s="1" t="s">
        <v>39</v>
      </c>
      <c r="U46" s="1" t="s">
        <v>39</v>
      </c>
      <c r="V46" s="1" t="s">
        <v>566</v>
      </c>
      <c r="W46" s="1" t="s">
        <v>39</v>
      </c>
      <c r="X46" s="1" t="s">
        <v>567</v>
      </c>
      <c r="Y46" s="1" t="s">
        <v>39</v>
      </c>
    </row>
    <row r="47" spans="1:25" x14ac:dyDescent="0.2">
      <c r="A47" s="1" t="s">
        <v>568</v>
      </c>
      <c r="B47" s="8" t="str">
        <f>HYPERLINK("http://www.genecards.org/cgi-bin/carddisp.pl?gene=SLC16A6","SLC16A6")</f>
        <v>SLC16A6</v>
      </c>
      <c r="C47" s="8" t="str">
        <f>HYPERLINK("http://www.ncbi.nlm.nih.gov/nuccore/NM_001174166","NM_001174166")</f>
        <v>NM_001174166</v>
      </c>
      <c r="D47" s="1">
        <v>-1.6093553304672241</v>
      </c>
      <c r="E47" s="1">
        <v>1.9999460782855749E-3</v>
      </c>
      <c r="F47" s="1">
        <v>0.16877776384353638</v>
      </c>
      <c r="G47" s="1">
        <v>5.8475942611694336</v>
      </c>
      <c r="H47" s="1">
        <v>6.5340771675109863</v>
      </c>
      <c r="I47" s="1">
        <v>6.1759824752807617</v>
      </c>
      <c r="J47" s="1">
        <v>5.8526797294616699</v>
      </c>
      <c r="K47" s="1">
        <v>5.5141205787658691</v>
      </c>
      <c r="L47" s="1">
        <v>6.5826034545898438</v>
      </c>
      <c r="M47" s="1">
        <v>6.438870906829834</v>
      </c>
      <c r="N47" s="1">
        <v>6.5807576179504395</v>
      </c>
      <c r="O47" s="1" t="s">
        <v>569</v>
      </c>
      <c r="P47" s="1" t="s">
        <v>570</v>
      </c>
      <c r="Q47" s="1" t="s">
        <v>571</v>
      </c>
      <c r="R47" s="1" t="s">
        <v>572</v>
      </c>
      <c r="S47" s="1" t="s">
        <v>573</v>
      </c>
      <c r="T47" s="1" t="s">
        <v>39</v>
      </c>
      <c r="U47" s="1" t="s">
        <v>574</v>
      </c>
      <c r="V47" s="1" t="s">
        <v>575</v>
      </c>
      <c r="W47" s="1" t="s">
        <v>39</v>
      </c>
      <c r="X47" s="1" t="s">
        <v>576</v>
      </c>
      <c r="Y47" s="1" t="s">
        <v>577</v>
      </c>
    </row>
    <row r="48" spans="1:25" x14ac:dyDescent="0.2">
      <c r="A48" s="1" t="s">
        <v>578</v>
      </c>
      <c r="B48" s="8" t="str">
        <f>HYPERLINK("http://www.genecards.org/cgi-bin/carddisp.pl?gene=RBMS3","RBMS3")</f>
        <v>RBMS3</v>
      </c>
      <c r="C48" s="8" t="str">
        <f>HYPERLINK("http://www.ncbi.nlm.nih.gov/nuccore/NM_001003792","NM_001003792")</f>
        <v>NM_001003792</v>
      </c>
      <c r="D48" s="1">
        <v>-1.6875988245010376</v>
      </c>
      <c r="E48" s="1">
        <v>6.1368499882519245E-4</v>
      </c>
      <c r="F48" s="1">
        <v>0.16063793003559113</v>
      </c>
      <c r="G48" s="1">
        <v>5.1846551895141602</v>
      </c>
      <c r="H48" s="1">
        <v>5.9396271705627441</v>
      </c>
      <c r="I48" s="1">
        <v>4.9462018013000488</v>
      </c>
      <c r="J48" s="1">
        <v>5.0845670700073242</v>
      </c>
      <c r="K48" s="1">
        <v>5.5231966972351074</v>
      </c>
      <c r="L48" s="1">
        <v>5.9626970291137695</v>
      </c>
      <c r="M48" s="1">
        <v>5.890711784362793</v>
      </c>
      <c r="N48" s="1">
        <v>5.9654731750488281</v>
      </c>
      <c r="O48" s="1" t="s">
        <v>579</v>
      </c>
      <c r="P48" s="1" t="s">
        <v>580</v>
      </c>
      <c r="Q48" s="1" t="s">
        <v>581</v>
      </c>
      <c r="R48" s="1" t="s">
        <v>582</v>
      </c>
      <c r="S48" s="1" t="s">
        <v>583</v>
      </c>
      <c r="T48" s="1" t="s">
        <v>39</v>
      </c>
      <c r="U48" s="1" t="s">
        <v>584</v>
      </c>
      <c r="V48" s="1" t="s">
        <v>585</v>
      </c>
      <c r="W48" s="1" t="s">
        <v>39</v>
      </c>
      <c r="X48" s="1" t="s">
        <v>586</v>
      </c>
      <c r="Y48" s="1" t="s">
        <v>39</v>
      </c>
    </row>
    <row r="49" spans="1:25" x14ac:dyDescent="0.2">
      <c r="A49" s="1" t="s">
        <v>587</v>
      </c>
      <c r="B49" s="8" t="str">
        <f>HYPERLINK("http://www.genecards.org/cgi-bin/carddisp.pl?gene=SLC22A3","SLC22A3")</f>
        <v>SLC22A3</v>
      </c>
      <c r="C49" s="8" t="str">
        <f>HYPERLINK("http://www.ncbi.nlm.nih.gov/nuccore/NM_021977","NM_021977")</f>
        <v>NM_021977</v>
      </c>
      <c r="D49" s="1">
        <v>-1.5283639430999756</v>
      </c>
      <c r="E49" s="1">
        <v>2.3652201518416405E-2</v>
      </c>
      <c r="F49" s="1">
        <v>0.22340092062950134</v>
      </c>
      <c r="G49" s="1">
        <v>5.0896139144897461</v>
      </c>
      <c r="H49" s="1">
        <v>5.7016019821166992</v>
      </c>
      <c r="I49" s="1">
        <v>5.1206083297729492</v>
      </c>
      <c r="J49" s="1">
        <v>4.6164546012878418</v>
      </c>
      <c r="K49" s="1">
        <v>5.5317783355712891</v>
      </c>
      <c r="L49" s="1">
        <v>5.507288932800293</v>
      </c>
      <c r="M49" s="1">
        <v>5.6418380737304688</v>
      </c>
      <c r="N49" s="1">
        <v>5.9556789398193359</v>
      </c>
      <c r="O49" s="1" t="s">
        <v>588</v>
      </c>
      <c r="P49" s="1" t="s">
        <v>589</v>
      </c>
      <c r="Q49" s="1" t="s">
        <v>590</v>
      </c>
      <c r="R49" s="1" t="s">
        <v>591</v>
      </c>
      <c r="S49" s="1" t="s">
        <v>592</v>
      </c>
      <c r="T49" s="1" t="s">
        <v>39</v>
      </c>
      <c r="U49" s="1" t="s">
        <v>593</v>
      </c>
      <c r="V49" s="1" t="s">
        <v>594</v>
      </c>
      <c r="W49" s="1" t="s">
        <v>39</v>
      </c>
      <c r="X49" s="1" t="s">
        <v>595</v>
      </c>
      <c r="Y49" s="1" t="s">
        <v>39</v>
      </c>
    </row>
    <row r="50" spans="1:25" x14ac:dyDescent="0.2">
      <c r="A50" s="1" t="s">
        <v>596</v>
      </c>
      <c r="B50" s="8" t="str">
        <f>HYPERLINK("http://www.genecards.org/cgi-bin/carddisp.pl?gene=KIAA0586","KIAA0586")</f>
        <v>KIAA0586</v>
      </c>
      <c r="C50" s="8" t="str">
        <f>HYPERLINK("http://www.ncbi.nlm.nih.gov/nuccore/NM_001244189","NM_001244189")</f>
        <v>NM_001244189</v>
      </c>
      <c r="D50" s="1">
        <v>-1.5243809223175049</v>
      </c>
      <c r="E50" s="1">
        <v>1.0355382226407528E-2</v>
      </c>
      <c r="F50" s="1">
        <v>0.19738888740539551</v>
      </c>
      <c r="G50" s="1">
        <v>5.5777301788330078</v>
      </c>
      <c r="H50" s="1">
        <v>6.1859536170959473</v>
      </c>
      <c r="I50" s="1">
        <v>5.286919116973877</v>
      </c>
      <c r="J50" s="1">
        <v>5.4443974494934082</v>
      </c>
      <c r="K50" s="1">
        <v>6.0018744468688965</v>
      </c>
      <c r="L50" s="1">
        <v>5.9795989990234375</v>
      </c>
      <c r="M50" s="1">
        <v>6.3402862548828125</v>
      </c>
      <c r="N50" s="1">
        <v>6.2379751205444336</v>
      </c>
      <c r="O50" s="1" t="s">
        <v>597</v>
      </c>
      <c r="P50" s="1" t="s">
        <v>598</v>
      </c>
      <c r="Q50" s="1" t="s">
        <v>563</v>
      </c>
      <c r="R50" s="1" t="s">
        <v>39</v>
      </c>
      <c r="S50" s="1" t="s">
        <v>599</v>
      </c>
      <c r="T50" s="1" t="s">
        <v>39</v>
      </c>
      <c r="U50" s="1" t="s">
        <v>600</v>
      </c>
      <c r="V50" s="1" t="s">
        <v>601</v>
      </c>
      <c r="W50" s="1" t="s">
        <v>39</v>
      </c>
      <c r="X50" s="1" t="s">
        <v>602</v>
      </c>
      <c r="Y50" s="1" t="s">
        <v>603</v>
      </c>
    </row>
    <row r="51" spans="1:25" x14ac:dyDescent="0.2">
      <c r="A51" s="1" t="s">
        <v>604</v>
      </c>
      <c r="B51" s="8" t="str">
        <f>HYPERLINK("http://www.genecards.org/cgi-bin/carddisp.pl?gene=RIMS2","RIMS2")</f>
        <v>RIMS2</v>
      </c>
      <c r="C51" s="8" t="str">
        <f>HYPERLINK("http://www.ncbi.nlm.nih.gov/nuccore/NM_001100117","NM_001100117")</f>
        <v>NM_001100117</v>
      </c>
      <c r="D51" s="1">
        <v>-1.8799523115158081</v>
      </c>
      <c r="E51" s="1">
        <v>1.2985012745048152E-6</v>
      </c>
      <c r="F51" s="1">
        <v>1.8313562497496605E-2</v>
      </c>
      <c r="G51" s="1">
        <v>5.9091572761535645</v>
      </c>
      <c r="H51" s="1">
        <v>6.8198533058166504</v>
      </c>
      <c r="I51" s="1">
        <v>5.9393768310546875</v>
      </c>
      <c r="J51" s="1">
        <v>5.9588136672973633</v>
      </c>
      <c r="K51" s="1">
        <v>5.8292808532714844</v>
      </c>
      <c r="L51" s="1">
        <v>6.7435541152954102</v>
      </c>
      <c r="M51" s="1">
        <v>6.8820114135742188</v>
      </c>
      <c r="N51" s="1">
        <v>6.8339943885803223</v>
      </c>
      <c r="O51" s="1" t="s">
        <v>605</v>
      </c>
      <c r="P51" s="1" t="s">
        <v>606</v>
      </c>
      <c r="Q51" s="1" t="s">
        <v>607</v>
      </c>
      <c r="R51" s="1" t="s">
        <v>608</v>
      </c>
      <c r="S51" s="1" t="s">
        <v>609</v>
      </c>
      <c r="T51" s="1" t="s">
        <v>39</v>
      </c>
      <c r="U51" s="1" t="s">
        <v>610</v>
      </c>
      <c r="V51" s="1" t="s">
        <v>611</v>
      </c>
      <c r="W51" s="1" t="s">
        <v>39</v>
      </c>
      <c r="X51" s="1" t="s">
        <v>612</v>
      </c>
      <c r="Y51" s="1" t="s">
        <v>39</v>
      </c>
    </row>
    <row r="52" spans="1:25" x14ac:dyDescent="0.2">
      <c r="A52" s="1" t="s">
        <v>613</v>
      </c>
      <c r="B52" s="8" t="str">
        <f>HYPERLINK("http://www.genecards.org/cgi-bin/carddisp.pl?gene=TNFSF18","TNFSF18")</f>
        <v>TNFSF18</v>
      </c>
      <c r="C52" s="8" t="str">
        <f>HYPERLINK("http://www.ncbi.nlm.nih.gov/nuccore/NM_005092","NM_005092")</f>
        <v>NM_005092</v>
      </c>
      <c r="D52" s="1">
        <v>-1.5627027750015259</v>
      </c>
      <c r="E52" s="1">
        <v>1.7752179875969887E-2</v>
      </c>
      <c r="F52" s="1">
        <v>0.21208007633686066</v>
      </c>
      <c r="G52" s="1">
        <v>5.1054234504699707</v>
      </c>
      <c r="H52" s="1">
        <v>5.7494668960571289</v>
      </c>
      <c r="I52" s="1">
        <v>5.6761879920959473</v>
      </c>
      <c r="J52" s="1">
        <v>4.8796176910400391</v>
      </c>
      <c r="K52" s="1">
        <v>4.7604641914367676</v>
      </c>
      <c r="L52" s="1">
        <v>5.7166790962219238</v>
      </c>
      <c r="M52" s="1">
        <v>5.8465981483459473</v>
      </c>
      <c r="N52" s="1">
        <v>5.6851234436035156</v>
      </c>
      <c r="O52" s="1" t="s">
        <v>614</v>
      </c>
      <c r="P52" s="1" t="s">
        <v>615</v>
      </c>
      <c r="Q52" s="1" t="s">
        <v>616</v>
      </c>
      <c r="R52" s="1" t="s">
        <v>617</v>
      </c>
      <c r="S52" s="1" t="s">
        <v>618</v>
      </c>
      <c r="T52" s="1" t="s">
        <v>39</v>
      </c>
      <c r="U52" s="1" t="s">
        <v>619</v>
      </c>
      <c r="V52" s="1" t="s">
        <v>620</v>
      </c>
      <c r="W52" s="1" t="s">
        <v>39</v>
      </c>
      <c r="X52" s="1" t="s">
        <v>621</v>
      </c>
      <c r="Y52" s="1" t="s">
        <v>622</v>
      </c>
    </row>
    <row r="53" spans="1:25" x14ac:dyDescent="0.2">
      <c r="A53" s="1" t="s">
        <v>623</v>
      </c>
      <c r="B53" s="8" t="str">
        <f>HYPERLINK("http://www.genecards.org/cgi-bin/carddisp.pl?gene=PDE12","PDE12")</f>
        <v>PDE12</v>
      </c>
      <c r="C53" s="8" t="str">
        <f>HYPERLINK("http://www.ncbi.nlm.nih.gov/nuccore/NM_177966","NM_177966")</f>
        <v>NM_177966</v>
      </c>
      <c r="D53" s="1">
        <v>-1.5296298265457153</v>
      </c>
      <c r="E53" s="1">
        <v>2.6243418455123901E-2</v>
      </c>
      <c r="F53" s="1">
        <v>0.22782024741172791</v>
      </c>
      <c r="G53" s="1">
        <v>7.454282283782959</v>
      </c>
      <c r="H53" s="1">
        <v>8.0674648284912109</v>
      </c>
      <c r="I53" s="1">
        <v>7.0171160697937012</v>
      </c>
      <c r="J53" s="1">
        <v>7.3143877983093262</v>
      </c>
      <c r="K53" s="1">
        <v>8.0313434600830078</v>
      </c>
      <c r="L53" s="1">
        <v>7.9900140762329102</v>
      </c>
      <c r="M53" s="1">
        <v>8.0600452423095703</v>
      </c>
      <c r="N53" s="1">
        <v>8.1523351669311523</v>
      </c>
      <c r="O53" s="1" t="s">
        <v>624</v>
      </c>
      <c r="P53" s="1" t="s">
        <v>625</v>
      </c>
      <c r="Q53" s="1" t="s">
        <v>626</v>
      </c>
      <c r="R53" s="1" t="s">
        <v>627</v>
      </c>
      <c r="S53" s="1" t="s">
        <v>628</v>
      </c>
      <c r="T53" s="1" t="s">
        <v>39</v>
      </c>
      <c r="U53" s="1" t="s">
        <v>39</v>
      </c>
      <c r="V53" s="1" t="s">
        <v>629</v>
      </c>
      <c r="W53" s="1" t="s">
        <v>39</v>
      </c>
      <c r="X53" s="1" t="s">
        <v>630</v>
      </c>
      <c r="Y53" s="1" t="s">
        <v>39</v>
      </c>
    </row>
    <row r="54" spans="1:25" x14ac:dyDescent="0.2">
      <c r="A54" s="1" t="s">
        <v>631</v>
      </c>
      <c r="B54" s="8" t="str">
        <f>HYPERLINK("http://www.genecards.org/cgi-bin/carddisp.pl?gene=INPP4B","INPP4B")</f>
        <v>INPP4B</v>
      </c>
      <c r="C54" s="8" t="str">
        <f>HYPERLINK("http://www.ncbi.nlm.nih.gov/nuccore/NM_001101669","NM_001101669")</f>
        <v>NM_001101669</v>
      </c>
      <c r="D54" s="1">
        <v>-1.6539716720581055</v>
      </c>
      <c r="E54" s="1">
        <v>7.7882152982056141E-3</v>
      </c>
      <c r="F54" s="1">
        <v>0.19013197720050812</v>
      </c>
      <c r="G54" s="1">
        <v>4.4899969100952148</v>
      </c>
      <c r="H54" s="1">
        <v>5.2159314155578613</v>
      </c>
      <c r="I54" s="1">
        <v>4.2439913749694824</v>
      </c>
      <c r="J54" s="1">
        <v>4.9678230285644531</v>
      </c>
      <c r="K54" s="1">
        <v>4.2581758499145508</v>
      </c>
      <c r="L54" s="1">
        <v>5.0845670700073242</v>
      </c>
      <c r="M54" s="1">
        <v>5.07122802734375</v>
      </c>
      <c r="N54" s="1">
        <v>5.4919991493225098</v>
      </c>
      <c r="O54" s="1" t="s">
        <v>632</v>
      </c>
      <c r="P54" s="1" t="s">
        <v>633</v>
      </c>
      <c r="Q54" s="1" t="s">
        <v>634</v>
      </c>
      <c r="R54" s="1" t="s">
        <v>635</v>
      </c>
      <c r="S54" s="1" t="s">
        <v>636</v>
      </c>
      <c r="T54" s="1" t="s">
        <v>637</v>
      </c>
      <c r="U54" s="1" t="s">
        <v>638</v>
      </c>
      <c r="V54" s="1" t="s">
        <v>639</v>
      </c>
      <c r="W54" s="1" t="s">
        <v>39</v>
      </c>
      <c r="X54" s="1" t="s">
        <v>640</v>
      </c>
      <c r="Y54" s="1" t="s">
        <v>39</v>
      </c>
    </row>
    <row r="55" spans="1:25" x14ac:dyDescent="0.2">
      <c r="A55" s="1" t="s">
        <v>641</v>
      </c>
      <c r="B55" s="8" t="str">
        <f>HYPERLINK("http://www.genecards.org/cgi-bin/carddisp.pl?gene=HAS2","HAS2")</f>
        <v>HAS2</v>
      </c>
      <c r="C55" s="8" t="str">
        <f>HYPERLINK("http://www.ncbi.nlm.nih.gov/nuccore/NM_005328","NM_005328")</f>
        <v>NM_005328</v>
      </c>
      <c r="D55" s="1">
        <v>-1.918187141418457</v>
      </c>
      <c r="E55" s="1">
        <v>2.8764852686435916E-5</v>
      </c>
      <c r="F55" s="1">
        <v>7.9029090702533722E-2</v>
      </c>
      <c r="G55" s="1">
        <v>4.5994257926940918</v>
      </c>
      <c r="H55" s="1">
        <v>5.5391693115234375</v>
      </c>
      <c r="I55" s="1">
        <v>4.3994002342224121</v>
      </c>
      <c r="J55" s="1">
        <v>4.7361540794372559</v>
      </c>
      <c r="K55" s="1">
        <v>4.6627230644226074</v>
      </c>
      <c r="L55" s="1">
        <v>5.4124183654785156</v>
      </c>
      <c r="M55" s="1">
        <v>5.5119028091430664</v>
      </c>
      <c r="N55" s="1">
        <v>5.6931867599487305</v>
      </c>
      <c r="O55" s="1" t="s">
        <v>642</v>
      </c>
      <c r="P55" s="1" t="s">
        <v>643</v>
      </c>
      <c r="Q55" s="1" t="s">
        <v>644</v>
      </c>
      <c r="R55" s="1" t="s">
        <v>645</v>
      </c>
      <c r="S55" s="1" t="s">
        <v>646</v>
      </c>
      <c r="T55" s="1" t="s">
        <v>647</v>
      </c>
      <c r="U55" s="1" t="s">
        <v>648</v>
      </c>
      <c r="V55" s="1" t="s">
        <v>649</v>
      </c>
      <c r="W55" s="1" t="s">
        <v>39</v>
      </c>
      <c r="X55" s="1" t="s">
        <v>650</v>
      </c>
      <c r="Y55" s="1" t="s">
        <v>39</v>
      </c>
    </row>
    <row r="56" spans="1:25" x14ac:dyDescent="0.2">
      <c r="A56" s="1" t="s">
        <v>651</v>
      </c>
      <c r="B56" s="8" t="str">
        <f>HYPERLINK("http://www.genecards.org/cgi-bin/carddisp.pl?gene=HAS2","HAS2")</f>
        <v>HAS2</v>
      </c>
      <c r="C56" s="8" t="str">
        <f>HYPERLINK("http://www.ncbi.nlm.nih.gov/nuccore/NM_005328","NM_005328")</f>
        <v>NM_005328</v>
      </c>
      <c r="D56" s="1">
        <v>-2.2405340671539307</v>
      </c>
      <c r="E56" s="1">
        <v>6.4720452428446151E-6</v>
      </c>
      <c r="F56" s="1">
        <v>3.689250722527504E-2</v>
      </c>
      <c r="G56" s="1">
        <v>4.8074002265930176</v>
      </c>
      <c r="H56" s="1">
        <v>5.9712429046630859</v>
      </c>
      <c r="I56" s="1">
        <v>4.7671504020690918</v>
      </c>
      <c r="J56" s="1">
        <v>4.8563961982727051</v>
      </c>
      <c r="K56" s="1">
        <v>4.7986536026000977</v>
      </c>
      <c r="L56" s="1">
        <v>5.7177104949951172</v>
      </c>
      <c r="M56" s="1">
        <v>6.0461397171020508</v>
      </c>
      <c r="N56" s="1">
        <v>6.1498780250549316</v>
      </c>
      <c r="O56" s="1" t="s">
        <v>642</v>
      </c>
      <c r="P56" s="1" t="s">
        <v>643</v>
      </c>
      <c r="Q56" s="1" t="s">
        <v>644</v>
      </c>
      <c r="R56" s="1" t="s">
        <v>645</v>
      </c>
      <c r="S56" s="1" t="s">
        <v>646</v>
      </c>
      <c r="T56" s="1" t="s">
        <v>647</v>
      </c>
      <c r="U56" s="1" t="s">
        <v>648</v>
      </c>
      <c r="V56" s="1" t="s">
        <v>649</v>
      </c>
      <c r="W56" s="1" t="s">
        <v>39</v>
      </c>
      <c r="X56" s="1" t="s">
        <v>652</v>
      </c>
      <c r="Y56" s="1" t="s">
        <v>653</v>
      </c>
    </row>
    <row r="57" spans="1:25" x14ac:dyDescent="0.2">
      <c r="A57" s="1" t="s">
        <v>654</v>
      </c>
      <c r="B57" s="8" t="str">
        <f>HYPERLINK("http://www.genecards.org/cgi-bin/carddisp.pl?gene=FUT6","FUT6")</f>
        <v>FUT6</v>
      </c>
      <c r="C57" s="8" t="str">
        <f>HYPERLINK("http://www.ncbi.nlm.nih.gov/nuccore/NM_000150","NM_000150")</f>
        <v>NM_000150</v>
      </c>
      <c r="D57" s="1">
        <v>-1.6152830123901367</v>
      </c>
      <c r="E57" s="1">
        <v>4.1177882812917233E-3</v>
      </c>
      <c r="F57" s="1">
        <v>0.18171298503875732</v>
      </c>
      <c r="G57" s="1">
        <v>2.9503214359283447</v>
      </c>
      <c r="H57" s="1">
        <v>3.6421084403991699</v>
      </c>
      <c r="I57" s="1">
        <v>2.8449146747589111</v>
      </c>
      <c r="J57" s="1">
        <v>2.6338412761688232</v>
      </c>
      <c r="K57" s="1">
        <v>3.3722081184387207</v>
      </c>
      <c r="L57" s="1">
        <v>3.5262942314147949</v>
      </c>
      <c r="M57" s="1">
        <v>3.7569406032562256</v>
      </c>
      <c r="N57" s="1">
        <v>3.6430904865264893</v>
      </c>
      <c r="O57" s="1" t="s">
        <v>655</v>
      </c>
      <c r="P57" s="1" t="s">
        <v>656</v>
      </c>
      <c r="Q57" s="1" t="s">
        <v>657</v>
      </c>
      <c r="R57" s="1" t="s">
        <v>658</v>
      </c>
      <c r="S57" s="1" t="s">
        <v>659</v>
      </c>
      <c r="T57" s="1" t="s">
        <v>660</v>
      </c>
      <c r="U57" s="1" t="s">
        <v>661</v>
      </c>
      <c r="V57" s="1" t="s">
        <v>662</v>
      </c>
      <c r="W57" s="1" t="s">
        <v>39</v>
      </c>
      <c r="X57" s="1" t="s">
        <v>663</v>
      </c>
      <c r="Y57" s="1" t="s">
        <v>39</v>
      </c>
    </row>
    <row r="58" spans="1:25" x14ac:dyDescent="0.2">
      <c r="A58" s="1" t="s">
        <v>664</v>
      </c>
      <c r="B58" s="8" t="str">
        <f>HYPERLINK("http://www.genecards.org/cgi-bin/carddisp.pl?gene=GPR116","GPR116")</f>
        <v>GPR116</v>
      </c>
      <c r="C58" s="8" t="str">
        <f>HYPERLINK("http://www.ncbi.nlm.nih.gov/nuccore/NM_001098518","NM_001098518")</f>
        <v>NM_001098518</v>
      </c>
      <c r="D58" s="1">
        <v>-1.7570743560791016</v>
      </c>
      <c r="E58" s="1">
        <v>2.0282574405428022E-4</v>
      </c>
      <c r="F58" s="1">
        <v>0.13249482214450836</v>
      </c>
      <c r="G58" s="1">
        <v>5.5677280426025391</v>
      </c>
      <c r="H58" s="1">
        <v>6.3809032440185547</v>
      </c>
      <c r="I58" s="1">
        <v>5.3539347648620605</v>
      </c>
      <c r="J58" s="1">
        <v>5.7332124710083008</v>
      </c>
      <c r="K58" s="1">
        <v>5.6160368919372559</v>
      </c>
      <c r="L58" s="1">
        <v>6.1808762550354004</v>
      </c>
      <c r="M58" s="1">
        <v>6.4051451683044434</v>
      </c>
      <c r="N58" s="1">
        <v>6.5566883087158203</v>
      </c>
      <c r="O58" s="1" t="s">
        <v>665</v>
      </c>
      <c r="P58" s="1" t="s">
        <v>666</v>
      </c>
      <c r="Q58" s="1" t="s">
        <v>667</v>
      </c>
      <c r="R58" s="1" t="s">
        <v>668</v>
      </c>
      <c r="S58" s="1" t="s">
        <v>669</v>
      </c>
      <c r="T58" s="1" t="s">
        <v>39</v>
      </c>
      <c r="U58" s="1" t="s">
        <v>39</v>
      </c>
      <c r="V58" s="1" t="s">
        <v>670</v>
      </c>
      <c r="W58" s="1" t="s">
        <v>671</v>
      </c>
      <c r="X58" s="1" t="s">
        <v>672</v>
      </c>
      <c r="Y58" s="1" t="s">
        <v>673</v>
      </c>
    </row>
    <row r="59" spans="1:25" x14ac:dyDescent="0.2">
      <c r="A59" s="1" t="s">
        <v>674</v>
      </c>
      <c r="B59" s="8" t="str">
        <f>HYPERLINK("http://www.genecards.org/cgi-bin/carddisp.pl?gene=GPR116","GPR116")</f>
        <v>GPR116</v>
      </c>
      <c r="C59" s="8" t="str">
        <f>HYPERLINK("http://www.ncbi.nlm.nih.gov/nuccore/NM_001098518","NM_001098518")</f>
        <v>NM_001098518</v>
      </c>
      <c r="D59" s="1">
        <v>-1.6105254888534546</v>
      </c>
      <c r="E59" s="1">
        <v>6.000253779347986E-5</v>
      </c>
      <c r="F59" s="1">
        <v>8.5251212120056152E-2</v>
      </c>
      <c r="G59" s="1">
        <v>5.1279377937316895</v>
      </c>
      <c r="H59" s="1">
        <v>5.8154692649841309</v>
      </c>
      <c r="I59" s="1">
        <v>5.1538233757019043</v>
      </c>
      <c r="J59" s="1">
        <v>4.977935791015625</v>
      </c>
      <c r="K59" s="1">
        <v>5.2520546913146973</v>
      </c>
      <c r="L59" s="1">
        <v>5.7460980415344238</v>
      </c>
      <c r="M59" s="1">
        <v>5.7817912101745605</v>
      </c>
      <c r="N59" s="1">
        <v>5.91851806640625</v>
      </c>
      <c r="O59" s="1" t="s">
        <v>675</v>
      </c>
      <c r="P59" s="1" t="s">
        <v>666</v>
      </c>
      <c r="Q59" s="1" t="s">
        <v>667</v>
      </c>
      <c r="R59" s="1" t="s">
        <v>668</v>
      </c>
      <c r="S59" s="1" t="s">
        <v>669</v>
      </c>
      <c r="T59" s="1" t="s">
        <v>39</v>
      </c>
      <c r="U59" s="1" t="s">
        <v>39</v>
      </c>
      <c r="V59" s="1" t="s">
        <v>670</v>
      </c>
      <c r="W59" s="1" t="s">
        <v>671</v>
      </c>
      <c r="X59" s="1" t="s">
        <v>676</v>
      </c>
      <c r="Y59" s="1" t="s">
        <v>677</v>
      </c>
    </row>
    <row r="60" spans="1:25" x14ac:dyDescent="0.2">
      <c r="A60" s="1" t="s">
        <v>678</v>
      </c>
      <c r="B60" s="8" t="str">
        <f>HYPERLINK("http://www.genecards.org/cgi-bin/carddisp.pl?gene=GPR116","GPR116")</f>
        <v>GPR116</v>
      </c>
      <c r="C60" s="8" t="str">
        <f>HYPERLINK("http://www.ncbi.nlm.nih.gov/nuccore/NM_001098518","NM_001098518")</f>
        <v>NM_001098518</v>
      </c>
      <c r="D60" s="1">
        <v>-1.9036297798156738</v>
      </c>
      <c r="E60" s="1">
        <v>3.1991154537536204E-4</v>
      </c>
      <c r="F60" s="1">
        <v>0.1490919440984726</v>
      </c>
      <c r="G60" s="1">
        <v>5.7074756622314453</v>
      </c>
      <c r="H60" s="1">
        <v>6.6362285614013672</v>
      </c>
      <c r="I60" s="1">
        <v>5.3878369331359863</v>
      </c>
      <c r="J60" s="1">
        <v>5.8224401473999023</v>
      </c>
      <c r="K60" s="1">
        <v>5.9121499061584473</v>
      </c>
      <c r="L60" s="1">
        <v>6.4078607559204102</v>
      </c>
      <c r="M60" s="1">
        <v>6.7135882377624512</v>
      </c>
      <c r="N60" s="1">
        <v>6.787236213684082</v>
      </c>
      <c r="O60" s="1" t="s">
        <v>675</v>
      </c>
      <c r="P60" s="1" t="s">
        <v>666</v>
      </c>
      <c r="Q60" s="1" t="s">
        <v>667</v>
      </c>
      <c r="R60" s="1" t="s">
        <v>668</v>
      </c>
      <c r="S60" s="1" t="s">
        <v>669</v>
      </c>
      <c r="T60" s="1" t="s">
        <v>39</v>
      </c>
      <c r="U60" s="1" t="s">
        <v>39</v>
      </c>
      <c r="V60" s="1" t="s">
        <v>670</v>
      </c>
      <c r="W60" s="1" t="s">
        <v>671</v>
      </c>
      <c r="X60" s="1" t="s">
        <v>679</v>
      </c>
      <c r="Y60" s="1" t="s">
        <v>680</v>
      </c>
    </row>
    <row r="61" spans="1:25" x14ac:dyDescent="0.2">
      <c r="A61" s="1" t="s">
        <v>681</v>
      </c>
      <c r="B61" s="8" t="str">
        <f>HYPERLINK("http://www.genecards.org/cgi-bin/carddisp.pl?gene=RECQL","RECQL")</f>
        <v>RECQL</v>
      </c>
      <c r="C61" s="8" t="str">
        <f>HYPERLINK("http://www.ncbi.nlm.nih.gov/nuccore/NM_002907","NM_002907")</f>
        <v>NM_002907</v>
      </c>
      <c r="D61" s="1">
        <v>-1.5550787448883057</v>
      </c>
      <c r="E61" s="1">
        <v>1.5896553173661232E-2</v>
      </c>
      <c r="F61" s="1">
        <v>0.20796671509742737</v>
      </c>
      <c r="G61" s="1">
        <v>7.1445002555847168</v>
      </c>
      <c r="H61" s="1">
        <v>7.7814879417419434</v>
      </c>
      <c r="I61" s="1">
        <v>6.6529068946838379</v>
      </c>
      <c r="J61" s="1">
        <v>7.204594612121582</v>
      </c>
      <c r="K61" s="1">
        <v>7.5759992599487305</v>
      </c>
      <c r="L61" s="1">
        <v>7.8691978454589844</v>
      </c>
      <c r="M61" s="1">
        <v>7.61492919921875</v>
      </c>
      <c r="N61" s="1">
        <v>7.8603372573852539</v>
      </c>
      <c r="O61" s="1" t="s">
        <v>682</v>
      </c>
      <c r="P61" s="1" t="s">
        <v>683</v>
      </c>
      <c r="Q61" s="1" t="s">
        <v>684</v>
      </c>
      <c r="R61" s="1" t="s">
        <v>685</v>
      </c>
      <c r="S61" s="1" t="s">
        <v>686</v>
      </c>
      <c r="T61" s="1" t="s">
        <v>687</v>
      </c>
      <c r="U61" s="1" t="s">
        <v>688</v>
      </c>
      <c r="V61" s="1" t="s">
        <v>689</v>
      </c>
      <c r="W61" s="1" t="s">
        <v>39</v>
      </c>
      <c r="X61" s="1" t="s">
        <v>690</v>
      </c>
      <c r="Y61" s="1" t="s">
        <v>691</v>
      </c>
    </row>
    <row r="62" spans="1:25" x14ac:dyDescent="0.2">
      <c r="A62" s="1" t="s">
        <v>692</v>
      </c>
      <c r="B62" s="8" t="str">
        <f>HYPERLINK("http://www.genecards.org/cgi-bin/carddisp.pl?gene=KTN1","KTN1")</f>
        <v>KTN1</v>
      </c>
      <c r="C62" s="8" t="str">
        <f>HYPERLINK("http://www.ncbi.nlm.nih.gov/nuccore/NM_001079521","NM_001079521")</f>
        <v>NM_001079521</v>
      </c>
      <c r="D62" s="1">
        <v>-1.5768296718597412</v>
      </c>
      <c r="E62" s="1">
        <v>2.0466619171202183E-3</v>
      </c>
      <c r="F62" s="1">
        <v>0.16933426260948181</v>
      </c>
      <c r="G62" s="1">
        <v>7.8234963417053223</v>
      </c>
      <c r="H62" s="1">
        <v>8.4805231094360352</v>
      </c>
      <c r="I62" s="1">
        <v>7.6061005592346191</v>
      </c>
      <c r="J62" s="1">
        <v>7.6679377555847168</v>
      </c>
      <c r="K62" s="1">
        <v>8.1964511871337891</v>
      </c>
      <c r="L62" s="1">
        <v>8.5103378295898438</v>
      </c>
      <c r="M62" s="1">
        <v>8.4610910415649414</v>
      </c>
      <c r="N62" s="1">
        <v>8.4701395034790039</v>
      </c>
      <c r="O62" s="1" t="s">
        <v>693</v>
      </c>
      <c r="P62" s="1" t="s">
        <v>694</v>
      </c>
      <c r="Q62" s="1" t="s">
        <v>695</v>
      </c>
      <c r="R62" s="1" t="s">
        <v>696</v>
      </c>
      <c r="S62" s="1" t="s">
        <v>697</v>
      </c>
      <c r="T62" s="1" t="s">
        <v>39</v>
      </c>
      <c r="U62" s="1" t="s">
        <v>698</v>
      </c>
      <c r="V62" s="1" t="s">
        <v>699</v>
      </c>
      <c r="W62" s="1" t="s">
        <v>39</v>
      </c>
      <c r="X62" s="1" t="s">
        <v>700</v>
      </c>
      <c r="Y62" s="1" t="s">
        <v>701</v>
      </c>
    </row>
    <row r="63" spans="1:25" x14ac:dyDescent="0.2">
      <c r="A63" s="1" t="s">
        <v>702</v>
      </c>
      <c r="B63" s="8" t="str">
        <f>HYPERLINK("http://www.genecards.org/cgi-bin/carddisp.pl?gene=LGR4","LGR4")</f>
        <v>LGR4</v>
      </c>
      <c r="C63" s="8" t="str">
        <f>HYPERLINK("http://www.ncbi.nlm.nih.gov/nuccore/NM_018490","NM_018490")</f>
        <v>NM_018490</v>
      </c>
      <c r="D63" s="1">
        <v>-1.5575839281082153</v>
      </c>
      <c r="E63" s="1">
        <v>1.3589255977421999E-3</v>
      </c>
      <c r="F63" s="1">
        <v>0.16159552335739136</v>
      </c>
      <c r="G63" s="1">
        <v>6.1461472511291504</v>
      </c>
      <c r="H63" s="1">
        <v>6.7854571342468262</v>
      </c>
      <c r="I63" s="1">
        <v>6.0341272354125977</v>
      </c>
      <c r="J63" s="1">
        <v>5.9316511154174805</v>
      </c>
      <c r="K63" s="1">
        <v>6.4726638793945313</v>
      </c>
      <c r="L63" s="1">
        <v>6.8203988075256348</v>
      </c>
      <c r="M63" s="1">
        <v>6.7947769165039063</v>
      </c>
      <c r="N63" s="1">
        <v>6.7411956787109375</v>
      </c>
      <c r="O63" s="1" t="s">
        <v>703</v>
      </c>
      <c r="P63" s="1" t="s">
        <v>704</v>
      </c>
      <c r="Q63" s="1" t="s">
        <v>705</v>
      </c>
      <c r="R63" s="1" t="s">
        <v>706</v>
      </c>
      <c r="S63" s="1" t="s">
        <v>707</v>
      </c>
      <c r="T63" s="1" t="s">
        <v>39</v>
      </c>
      <c r="U63" s="1" t="s">
        <v>708</v>
      </c>
      <c r="V63" s="1" t="s">
        <v>709</v>
      </c>
      <c r="W63" s="1" t="s">
        <v>39</v>
      </c>
      <c r="X63" s="1" t="s">
        <v>710</v>
      </c>
      <c r="Y63" s="1" t="s">
        <v>39</v>
      </c>
    </row>
    <row r="64" spans="1:25" x14ac:dyDescent="0.2">
      <c r="A64" s="1" t="s">
        <v>711</v>
      </c>
      <c r="B64" s="8" t="str">
        <f>HYPERLINK("http://www.genecards.org/cgi-bin/carddisp.pl?gene=MBNL1","MBNL1")</f>
        <v>MBNL1</v>
      </c>
      <c r="C64" s="8" t="str">
        <f>HYPERLINK("http://www.ncbi.nlm.nih.gov/nuccore/NM_021038","NM_021038")</f>
        <v>NM_021038</v>
      </c>
      <c r="D64" s="1">
        <v>-1.9804508686065674</v>
      </c>
      <c r="E64" s="1">
        <v>5.1277996972203255E-3</v>
      </c>
      <c r="F64" s="1">
        <v>0.181843101978302</v>
      </c>
      <c r="G64" s="1">
        <v>6.9229936599731445</v>
      </c>
      <c r="H64" s="1">
        <v>7.9088225364685059</v>
      </c>
      <c r="I64" s="1">
        <v>6.5030264854431152</v>
      </c>
      <c r="J64" s="1">
        <v>6.6486258506774902</v>
      </c>
      <c r="K64" s="1">
        <v>7.6173291206359863</v>
      </c>
      <c r="L64" s="1">
        <v>7.861933708190918</v>
      </c>
      <c r="M64" s="1">
        <v>7.8923740386962891</v>
      </c>
      <c r="N64" s="1">
        <v>7.9721598625183105</v>
      </c>
      <c r="O64" s="1" t="s">
        <v>712</v>
      </c>
      <c r="P64" s="1" t="s">
        <v>713</v>
      </c>
      <c r="Q64" s="1" t="s">
        <v>714</v>
      </c>
      <c r="R64" s="1" t="s">
        <v>715</v>
      </c>
      <c r="S64" s="1" t="s">
        <v>716</v>
      </c>
      <c r="T64" s="1" t="s">
        <v>39</v>
      </c>
      <c r="U64" s="1" t="s">
        <v>717</v>
      </c>
      <c r="V64" s="1" t="s">
        <v>718</v>
      </c>
      <c r="W64" s="1" t="s">
        <v>39</v>
      </c>
      <c r="X64" s="1" t="s">
        <v>719</v>
      </c>
      <c r="Y64" s="1" t="s">
        <v>39</v>
      </c>
    </row>
    <row r="65" spans="1:25" x14ac:dyDescent="0.2">
      <c r="A65" s="1" t="s">
        <v>720</v>
      </c>
      <c r="B65" s="8" t="str">
        <f>HYPERLINK("http://www.genecards.org/cgi-bin/carddisp.pl?gene=SPEN","SPEN")</f>
        <v>SPEN</v>
      </c>
      <c r="C65" s="8" t="str">
        <f>HYPERLINK("http://www.ncbi.nlm.nih.gov/nuccore/NM_015001","NM_015001")</f>
        <v>NM_015001</v>
      </c>
      <c r="D65" s="1">
        <v>-1.6141492128372192</v>
      </c>
      <c r="E65" s="1">
        <v>1.7466786084696651E-3</v>
      </c>
      <c r="F65" s="1">
        <v>0.16470564901828766</v>
      </c>
      <c r="G65" s="1">
        <v>5.198033332824707</v>
      </c>
      <c r="H65" s="1">
        <v>5.8888072967529297</v>
      </c>
      <c r="I65" s="1">
        <v>5.0671272277832031</v>
      </c>
      <c r="J65" s="1">
        <v>4.9850630760192871</v>
      </c>
      <c r="K65" s="1">
        <v>5.5419101715087891</v>
      </c>
      <c r="L65" s="1">
        <v>6.0060992240905762</v>
      </c>
      <c r="M65" s="1">
        <v>5.7241888046264648</v>
      </c>
      <c r="N65" s="1">
        <v>5.9361343383789063</v>
      </c>
      <c r="O65" s="1" t="s">
        <v>721</v>
      </c>
      <c r="P65" s="1" t="s">
        <v>722</v>
      </c>
      <c r="Q65" s="1" t="s">
        <v>723</v>
      </c>
      <c r="R65" s="1" t="s">
        <v>724</v>
      </c>
      <c r="S65" s="1" t="s">
        <v>725</v>
      </c>
      <c r="T65" s="1" t="s">
        <v>39</v>
      </c>
      <c r="U65" s="1" t="s">
        <v>726</v>
      </c>
      <c r="V65" s="1" t="s">
        <v>727</v>
      </c>
      <c r="W65" s="1" t="s">
        <v>39</v>
      </c>
      <c r="X65" s="1" t="s">
        <v>728</v>
      </c>
      <c r="Y65" s="1" t="s">
        <v>39</v>
      </c>
    </row>
    <row r="66" spans="1:25" x14ac:dyDescent="0.2">
      <c r="A66" s="1" t="s">
        <v>729</v>
      </c>
      <c r="B66" s="8" t="str">
        <f>HYPERLINK("http://www.genecards.org/cgi-bin/carddisp.pl?gene=CTHRC1","CTHRC1")</f>
        <v>CTHRC1</v>
      </c>
      <c r="C66" s="8" t="str">
        <f>HYPERLINK("http://www.ncbi.nlm.nih.gov/nuccore/NM_001256099","NM_001256099")</f>
        <v>NM_001256099</v>
      </c>
      <c r="D66" s="1">
        <v>-1.5849399566650391</v>
      </c>
      <c r="E66" s="1">
        <v>4.5879598474130034E-4</v>
      </c>
      <c r="F66" s="1">
        <v>0.15715041756629944</v>
      </c>
      <c r="G66" s="1">
        <v>2.7363278865814209</v>
      </c>
      <c r="H66" s="1">
        <v>3.4007561206817627</v>
      </c>
      <c r="I66" s="1">
        <v>2.5427043437957764</v>
      </c>
      <c r="J66" s="1">
        <v>2.8157289028167725</v>
      </c>
      <c r="K66" s="1">
        <v>2.8505501747131348</v>
      </c>
      <c r="L66" s="1">
        <v>3.5645198822021484</v>
      </c>
      <c r="M66" s="1">
        <v>3.4260075092315674</v>
      </c>
      <c r="N66" s="1">
        <v>3.2117412090301514</v>
      </c>
      <c r="O66" s="1" t="s">
        <v>730</v>
      </c>
      <c r="P66" s="1" t="s">
        <v>731</v>
      </c>
      <c r="Q66" s="1" t="s">
        <v>607</v>
      </c>
      <c r="R66" s="1" t="s">
        <v>732</v>
      </c>
      <c r="S66" s="1" t="s">
        <v>733</v>
      </c>
      <c r="T66" s="1" t="s">
        <v>39</v>
      </c>
      <c r="U66" s="1" t="s">
        <v>734</v>
      </c>
      <c r="V66" s="1" t="s">
        <v>735</v>
      </c>
      <c r="W66" s="1" t="s">
        <v>39</v>
      </c>
      <c r="X66" s="1" t="s">
        <v>736</v>
      </c>
      <c r="Y66" s="1" t="s">
        <v>737</v>
      </c>
    </row>
    <row r="67" spans="1:25" x14ac:dyDescent="0.2">
      <c r="A67" s="1" t="s">
        <v>738</v>
      </c>
      <c r="B67" s="8" t="str">
        <f>HYPERLINK("http://www.genecards.org/cgi-bin/carddisp.pl?gene=DLEU2","DLEU2")</f>
        <v>DLEU2</v>
      </c>
      <c r="C67" s="8" t="str">
        <f>HYPERLINK("http://www.ncbi.nlm.nih.gov/nuccore/NR_002612","NR_002612")</f>
        <v>NR_002612</v>
      </c>
      <c r="D67" s="1">
        <v>-1.5297799110412598</v>
      </c>
      <c r="E67" s="1">
        <v>6.4750009914860129E-4</v>
      </c>
      <c r="F67" s="1">
        <v>0.16063793003559113</v>
      </c>
      <c r="G67" s="1">
        <v>7.0368952751159668</v>
      </c>
      <c r="H67" s="1">
        <v>7.6502194404602051</v>
      </c>
      <c r="I67" s="1">
        <v>6.9791469573974609</v>
      </c>
      <c r="J67" s="1">
        <v>6.836881160736084</v>
      </c>
      <c r="K67" s="1">
        <v>7.2946577072143555</v>
      </c>
      <c r="L67" s="1">
        <v>7.6162643432617188</v>
      </c>
      <c r="M67" s="1">
        <v>7.6534371376037598</v>
      </c>
      <c r="N67" s="1">
        <v>7.6809563636779785</v>
      </c>
      <c r="O67" s="1" t="s">
        <v>739</v>
      </c>
      <c r="P67" s="1" t="s">
        <v>740</v>
      </c>
      <c r="Q67" s="1" t="s">
        <v>741</v>
      </c>
      <c r="R67" s="1" t="s">
        <v>742</v>
      </c>
      <c r="S67" s="1" t="s">
        <v>743</v>
      </c>
      <c r="T67" s="1" t="s">
        <v>39</v>
      </c>
      <c r="U67" s="1" t="s">
        <v>744</v>
      </c>
      <c r="V67" s="1" t="s">
        <v>745</v>
      </c>
      <c r="W67" s="1" t="s">
        <v>39</v>
      </c>
      <c r="X67" s="1" t="s">
        <v>746</v>
      </c>
      <c r="Y67" s="1" t="s">
        <v>747</v>
      </c>
    </row>
    <row r="68" spans="1:25" x14ac:dyDescent="0.2">
      <c r="A68" s="1" t="s">
        <v>748</v>
      </c>
      <c r="B68" s="8" t="str">
        <f>HYPERLINK("http://www.genecards.org/cgi-bin/carddisp.pl?gene=TRAPPC13","TRAPPC13")</f>
        <v>TRAPPC13</v>
      </c>
      <c r="C68" s="8" t="str">
        <f>HYPERLINK("http://www.ncbi.nlm.nih.gov/nuccore/NM_001093755","NM_001093755")</f>
        <v>NM_001093755</v>
      </c>
      <c r="D68" s="1">
        <v>-1.640673041343689</v>
      </c>
      <c r="E68" s="1">
        <v>4.5184190385043621E-3</v>
      </c>
      <c r="F68" s="1">
        <v>0.181843101978302</v>
      </c>
      <c r="G68" s="1">
        <v>5.047050952911377</v>
      </c>
      <c r="H68" s="1">
        <v>5.7613387107849121</v>
      </c>
      <c r="I68" s="1">
        <v>4.6579232215881348</v>
      </c>
      <c r="J68" s="1">
        <v>5.0909295082092285</v>
      </c>
      <c r="K68" s="1">
        <v>5.3923001289367676</v>
      </c>
      <c r="L68" s="1">
        <v>5.5384650230407715</v>
      </c>
      <c r="M68" s="1">
        <v>5.9234433174133301</v>
      </c>
      <c r="N68" s="1">
        <v>5.8221073150634766</v>
      </c>
      <c r="O68" s="1" t="s">
        <v>749</v>
      </c>
      <c r="P68" s="1" t="s">
        <v>750</v>
      </c>
      <c r="Q68" s="1" t="s">
        <v>751</v>
      </c>
      <c r="R68" s="1" t="s">
        <v>752</v>
      </c>
      <c r="S68" s="1" t="s">
        <v>753</v>
      </c>
      <c r="T68" s="1" t="s">
        <v>39</v>
      </c>
      <c r="U68" s="1" t="s">
        <v>39</v>
      </c>
      <c r="V68" s="1" t="s">
        <v>754</v>
      </c>
      <c r="W68" s="1" t="s">
        <v>39</v>
      </c>
      <c r="X68" s="1" t="s">
        <v>755</v>
      </c>
      <c r="Y68" s="1" t="s">
        <v>39</v>
      </c>
    </row>
    <row r="69" spans="1:25" x14ac:dyDescent="0.2">
      <c r="A69" s="1" t="s">
        <v>756</v>
      </c>
      <c r="B69" s="8" t="str">
        <f>HYPERLINK("http://www.genecards.org/cgi-bin/carddisp.pl?gene=LPAR1","LPAR1")</f>
        <v>LPAR1</v>
      </c>
      <c r="C69" s="8" t="str">
        <f>HYPERLINK("http://www.ncbi.nlm.nih.gov/nuccore/NM_001401","NM_001401")</f>
        <v>NM_001401</v>
      </c>
      <c r="D69" s="1">
        <v>-1.5713205337524414</v>
      </c>
      <c r="E69" s="1">
        <v>6.657938938587904E-3</v>
      </c>
      <c r="F69" s="1">
        <v>0.1884688138961792</v>
      </c>
      <c r="G69" s="1">
        <v>7.2876267433166504</v>
      </c>
      <c r="H69" s="1">
        <v>7.9396042823791504</v>
      </c>
      <c r="I69" s="1">
        <v>7.1508560180664063</v>
      </c>
      <c r="J69" s="1">
        <v>6.9866995811462402</v>
      </c>
      <c r="K69" s="1">
        <v>7.7253241539001465</v>
      </c>
      <c r="L69" s="1">
        <v>7.7830657958984375</v>
      </c>
      <c r="M69" s="1">
        <v>8.0058097839355469</v>
      </c>
      <c r="N69" s="1">
        <v>8.0299367904663086</v>
      </c>
      <c r="O69" s="1" t="s">
        <v>757</v>
      </c>
      <c r="P69" s="1" t="s">
        <v>758</v>
      </c>
      <c r="Q69" s="1" t="s">
        <v>759</v>
      </c>
      <c r="R69" s="1" t="s">
        <v>760</v>
      </c>
      <c r="S69" s="1" t="s">
        <v>761</v>
      </c>
      <c r="T69" s="1" t="s">
        <v>39</v>
      </c>
      <c r="U69" s="1" t="s">
        <v>762</v>
      </c>
      <c r="V69" s="1" t="s">
        <v>763</v>
      </c>
      <c r="W69" s="1" t="s">
        <v>764</v>
      </c>
      <c r="X69" s="1" t="s">
        <v>765</v>
      </c>
      <c r="Y69" s="1" t="s">
        <v>39</v>
      </c>
    </row>
    <row r="70" spans="1:25" x14ac:dyDescent="0.2">
      <c r="A70" s="1" t="s">
        <v>766</v>
      </c>
      <c r="B70" s="8" t="str">
        <f>HYPERLINK("http://www.genecards.org/cgi-bin/carddisp.pl?gene=SLC4A7","SLC4A7")</f>
        <v>SLC4A7</v>
      </c>
      <c r="C70" s="8" t="str">
        <f>HYPERLINK("http://www.ncbi.nlm.nih.gov/nuccore/NM_001258379","NM_001258379")</f>
        <v>NM_001258379</v>
      </c>
      <c r="D70" s="1">
        <v>-1.5350260734558105</v>
      </c>
      <c r="E70" s="1">
        <v>9.3274243408814073E-4</v>
      </c>
      <c r="F70" s="1">
        <v>0.16063793003559113</v>
      </c>
      <c r="G70" s="1">
        <v>7.0847206115722656</v>
      </c>
      <c r="H70" s="1">
        <v>7.7029838562011719</v>
      </c>
      <c r="I70" s="1">
        <v>6.8567309379577637</v>
      </c>
      <c r="J70" s="1">
        <v>7.072512149810791</v>
      </c>
      <c r="K70" s="1">
        <v>7.3249192237854004</v>
      </c>
      <c r="L70" s="1">
        <v>7.760869026184082</v>
      </c>
      <c r="M70" s="1">
        <v>7.5789437294006348</v>
      </c>
      <c r="N70" s="1">
        <v>7.7691383361816406</v>
      </c>
      <c r="O70" s="1" t="s">
        <v>767</v>
      </c>
      <c r="P70" s="1" t="s">
        <v>768</v>
      </c>
      <c r="Q70" s="1" t="s">
        <v>769</v>
      </c>
      <c r="R70" s="1" t="s">
        <v>770</v>
      </c>
      <c r="S70" s="1" t="s">
        <v>771</v>
      </c>
      <c r="T70" s="1" t="s">
        <v>39</v>
      </c>
      <c r="U70" s="1" t="s">
        <v>772</v>
      </c>
      <c r="V70" s="1" t="s">
        <v>773</v>
      </c>
      <c r="W70" s="1" t="s">
        <v>39</v>
      </c>
      <c r="X70" s="1" t="s">
        <v>774</v>
      </c>
      <c r="Y70" s="1" t="s">
        <v>775</v>
      </c>
    </row>
    <row r="71" spans="1:25" x14ac:dyDescent="0.2">
      <c r="A71" s="1" t="s">
        <v>776</v>
      </c>
      <c r="B71" s="8" t="str">
        <f>HYPERLINK("http://www.genecards.org/cgi-bin/carddisp.pl?gene=HAS2","HAS2")</f>
        <v>HAS2</v>
      </c>
      <c r="C71" s="8" t="str">
        <f>HYPERLINK("http://www.ncbi.nlm.nih.gov/nuccore/NM_005328","NM_005328")</f>
        <v>NM_005328</v>
      </c>
      <c r="D71" s="1">
        <v>-1.8010530471801758</v>
      </c>
      <c r="E71" s="1">
        <v>8.7516425992362201E-5</v>
      </c>
      <c r="F71" s="1">
        <v>9.0988494455814362E-2</v>
      </c>
      <c r="G71" s="1">
        <v>4.3503170013427734</v>
      </c>
      <c r="H71" s="1">
        <v>5.19915771484375</v>
      </c>
      <c r="I71" s="1">
        <v>4.3974704742431641</v>
      </c>
      <c r="J71" s="1">
        <v>4.2382583618164063</v>
      </c>
      <c r="K71" s="1">
        <v>4.4152226448059082</v>
      </c>
      <c r="L71" s="1">
        <v>5.2637481689453125</v>
      </c>
      <c r="M71" s="1">
        <v>4.9494662284851074</v>
      </c>
      <c r="N71" s="1">
        <v>5.3842587471008301</v>
      </c>
      <c r="O71" s="1" t="s">
        <v>777</v>
      </c>
      <c r="P71" s="1" t="s">
        <v>643</v>
      </c>
      <c r="Q71" s="1" t="s">
        <v>644</v>
      </c>
      <c r="R71" s="1" t="s">
        <v>645</v>
      </c>
      <c r="S71" s="1" t="s">
        <v>646</v>
      </c>
      <c r="T71" s="1" t="s">
        <v>647</v>
      </c>
      <c r="U71" s="1" t="s">
        <v>648</v>
      </c>
      <c r="V71" s="1" t="s">
        <v>649</v>
      </c>
      <c r="W71" s="1" t="s">
        <v>39</v>
      </c>
      <c r="X71" s="1" t="s">
        <v>778</v>
      </c>
      <c r="Y71" s="1" t="s">
        <v>779</v>
      </c>
    </row>
    <row r="72" spans="1:25" x14ac:dyDescent="0.2">
      <c r="A72" s="1" t="s">
        <v>780</v>
      </c>
      <c r="B72" s="8" t="str">
        <f>HYPERLINK("http://www.genecards.org/cgi-bin/carddisp.pl?gene=FILIP1L","FILIP1L")</f>
        <v>FILIP1L</v>
      </c>
      <c r="C72" s="8" t="str">
        <f>HYPERLINK("http://www.ncbi.nlm.nih.gov/nuccore/NM_001042459","NM_001042459")</f>
        <v>NM_001042459</v>
      </c>
      <c r="D72" s="1">
        <v>-1.5420204401016235</v>
      </c>
      <c r="E72" s="1">
        <v>1.1750665726140141E-3</v>
      </c>
      <c r="F72" s="1">
        <v>0.16063793003559113</v>
      </c>
      <c r="G72" s="1">
        <v>3.2082071304321289</v>
      </c>
      <c r="H72" s="1">
        <v>3.83302903175354</v>
      </c>
      <c r="I72" s="1">
        <v>3.2049236297607422</v>
      </c>
      <c r="J72" s="1">
        <v>3.2224385738372803</v>
      </c>
      <c r="K72" s="1">
        <v>3.1972594261169434</v>
      </c>
      <c r="L72" s="1">
        <v>3.959003210067749</v>
      </c>
      <c r="M72" s="1">
        <v>4.0209674835205078</v>
      </c>
      <c r="N72" s="1">
        <v>3.5191164016723633</v>
      </c>
      <c r="O72" s="1" t="s">
        <v>781</v>
      </c>
      <c r="P72" s="1" t="s">
        <v>782</v>
      </c>
      <c r="Q72" s="1" t="s">
        <v>783</v>
      </c>
      <c r="R72" s="1" t="s">
        <v>784</v>
      </c>
      <c r="S72" s="1" t="s">
        <v>785</v>
      </c>
      <c r="T72" s="1" t="s">
        <v>39</v>
      </c>
      <c r="U72" s="1" t="s">
        <v>786</v>
      </c>
      <c r="V72" s="1" t="s">
        <v>787</v>
      </c>
      <c r="W72" s="1" t="s">
        <v>39</v>
      </c>
      <c r="X72" s="1" t="s">
        <v>788</v>
      </c>
      <c r="Y72" s="1" t="s">
        <v>789</v>
      </c>
    </row>
    <row r="73" spans="1:25" x14ac:dyDescent="0.2">
      <c r="A73" s="1" t="s">
        <v>790</v>
      </c>
      <c r="B73" s="8" t="str">
        <f>HYPERLINK("http://www.genecards.org/cgi-bin/carddisp.pl?gene=SLC16A6","SLC16A6")</f>
        <v>SLC16A6</v>
      </c>
      <c r="C73" s="8" t="str">
        <f>HYPERLINK("http://www.ncbi.nlm.nih.gov/nuccore/NM_001174166","NM_001174166")</f>
        <v>NM_001174166</v>
      </c>
      <c r="D73" s="1">
        <v>-1.6742970943450928</v>
      </c>
      <c r="E73" s="1">
        <v>5.0446315071894787E-6</v>
      </c>
      <c r="F73" s="1">
        <v>3.689250722527504E-2</v>
      </c>
      <c r="G73" s="1">
        <v>6.4490237236022949</v>
      </c>
      <c r="H73" s="1">
        <v>7.1925792694091797</v>
      </c>
      <c r="I73" s="1">
        <v>6.4717063903808594</v>
      </c>
      <c r="J73" s="1">
        <v>6.4208636283874512</v>
      </c>
      <c r="K73" s="1">
        <v>6.454500675201416</v>
      </c>
      <c r="L73" s="1">
        <v>7.2043509483337402</v>
      </c>
      <c r="M73" s="1">
        <v>7.0981245040893555</v>
      </c>
      <c r="N73" s="1">
        <v>7.2752623558044434</v>
      </c>
      <c r="O73" s="1" t="s">
        <v>791</v>
      </c>
      <c r="P73" s="1" t="s">
        <v>570</v>
      </c>
      <c r="Q73" s="1" t="s">
        <v>571</v>
      </c>
      <c r="R73" s="1" t="s">
        <v>792</v>
      </c>
      <c r="S73" s="1" t="s">
        <v>573</v>
      </c>
      <c r="T73" s="1" t="s">
        <v>39</v>
      </c>
      <c r="U73" s="1" t="s">
        <v>574</v>
      </c>
      <c r="V73" s="1" t="s">
        <v>575</v>
      </c>
      <c r="W73" s="1" t="s">
        <v>39</v>
      </c>
      <c r="X73" s="1" t="s">
        <v>793</v>
      </c>
      <c r="Y73" s="1" t="s">
        <v>794</v>
      </c>
    </row>
    <row r="74" spans="1:25" x14ac:dyDescent="0.2">
      <c r="A74" s="1" t="s">
        <v>795</v>
      </c>
      <c r="B74" s="8" t="str">
        <f>HYPERLINK("http://www.genecards.org/cgi-bin/carddisp.pl?gene=GABPA","GABPA")</f>
        <v>GABPA</v>
      </c>
      <c r="C74" s="8" t="str">
        <f>HYPERLINK("http://www.ncbi.nlm.nih.gov/nuccore/NM_001197297","NM_001197297")</f>
        <v>NM_001197297</v>
      </c>
      <c r="D74" s="1">
        <v>-1.5263012647628784</v>
      </c>
      <c r="E74" s="1">
        <v>2.9722347389906645E-3</v>
      </c>
      <c r="F74" s="1">
        <v>0.1778889000415802</v>
      </c>
      <c r="G74" s="1">
        <v>5.8195672035217285</v>
      </c>
      <c r="H74" s="1">
        <v>6.4296069145202637</v>
      </c>
      <c r="I74" s="1">
        <v>5.53363037109375</v>
      </c>
      <c r="J74" s="1">
        <v>5.883852481842041</v>
      </c>
      <c r="K74" s="1">
        <v>6.0412192344665527</v>
      </c>
      <c r="L74" s="1">
        <v>6.3384594917297363</v>
      </c>
      <c r="M74" s="1">
        <v>6.3025188446044922</v>
      </c>
      <c r="N74" s="1">
        <v>6.6478424072265625</v>
      </c>
      <c r="O74" s="1" t="s">
        <v>796</v>
      </c>
      <c r="P74" s="1" t="s">
        <v>797</v>
      </c>
      <c r="Q74" s="1" t="s">
        <v>798</v>
      </c>
      <c r="R74" s="1" t="s">
        <v>799</v>
      </c>
      <c r="S74" s="1" t="s">
        <v>800</v>
      </c>
      <c r="T74" s="1" t="s">
        <v>39</v>
      </c>
      <c r="U74" s="1" t="s">
        <v>801</v>
      </c>
      <c r="V74" s="1" t="s">
        <v>802</v>
      </c>
      <c r="W74" s="1" t="s">
        <v>196</v>
      </c>
      <c r="X74" s="1" t="s">
        <v>803</v>
      </c>
      <c r="Y74" s="1" t="s">
        <v>804</v>
      </c>
    </row>
    <row r="75" spans="1:25" x14ac:dyDescent="0.2">
      <c r="A75" s="1" t="s">
        <v>805</v>
      </c>
      <c r="B75" s="8" t="str">
        <f>HYPERLINK("http://www.genecards.org/cgi-bin/carddisp.pl?gene=RCSD1","RCSD1")</f>
        <v>RCSD1</v>
      </c>
      <c r="C75" s="8" t="str">
        <f>HYPERLINK("http://www.ncbi.nlm.nih.gov/nuccore/NM_052862","NM_052862")</f>
        <v>NM_052862</v>
      </c>
      <c r="D75" s="1">
        <v>-1.5840632915496826</v>
      </c>
      <c r="E75" s="1">
        <v>1.6458141908515245E-4</v>
      </c>
      <c r="F75" s="1">
        <v>0.12284692376852036</v>
      </c>
      <c r="G75" s="1">
        <v>4.7215394973754883</v>
      </c>
      <c r="H75" s="1">
        <v>5.385169506072998</v>
      </c>
      <c r="I75" s="1">
        <v>4.5736751556396484</v>
      </c>
      <c r="J75" s="1">
        <v>4.9207696914672852</v>
      </c>
      <c r="K75" s="1">
        <v>4.670173168182373</v>
      </c>
      <c r="L75" s="1">
        <v>5.4711399078369141</v>
      </c>
      <c r="M75" s="1">
        <v>5.3053627014160156</v>
      </c>
      <c r="N75" s="1">
        <v>5.3790059089660645</v>
      </c>
      <c r="O75" s="1" t="s">
        <v>806</v>
      </c>
      <c r="P75" s="1" t="s">
        <v>807</v>
      </c>
      <c r="Q75" s="1" t="s">
        <v>808</v>
      </c>
      <c r="R75" s="1" t="s">
        <v>809</v>
      </c>
      <c r="S75" s="1" t="s">
        <v>810</v>
      </c>
      <c r="T75" s="1" t="s">
        <v>39</v>
      </c>
      <c r="U75" s="1" t="s">
        <v>811</v>
      </c>
      <c r="V75" s="1" t="s">
        <v>812</v>
      </c>
      <c r="W75" s="1" t="s">
        <v>39</v>
      </c>
      <c r="X75" s="1" t="s">
        <v>813</v>
      </c>
      <c r="Y75" s="1" t="s">
        <v>39</v>
      </c>
    </row>
    <row r="76" spans="1:25" x14ac:dyDescent="0.2">
      <c r="A76" s="1" t="s">
        <v>814</v>
      </c>
      <c r="B76" s="8" t="str">
        <f>HYPERLINK("http://www.genecards.org/cgi-bin/carddisp.pl?gene=ADM","ADM")</f>
        <v>ADM</v>
      </c>
      <c r="C76" s="8" t="str">
        <f>HYPERLINK("http://www.ncbi.nlm.nih.gov/nuccore/NM_001124","NM_001124")</f>
        <v>NM_001124</v>
      </c>
      <c r="D76" s="1">
        <v>-1.5812695026397705</v>
      </c>
      <c r="E76" s="1">
        <v>5.016226350562647E-5</v>
      </c>
      <c r="F76" s="1">
        <v>8.0062985420227051E-2</v>
      </c>
      <c r="G76" s="1">
        <v>8.7463808059692383</v>
      </c>
      <c r="H76" s="1">
        <v>9.4074640274047852</v>
      </c>
      <c r="I76" s="1">
        <v>8.7151470184326172</v>
      </c>
      <c r="J76" s="1">
        <v>8.9072647094726563</v>
      </c>
      <c r="K76" s="1">
        <v>8.616729736328125</v>
      </c>
      <c r="L76" s="1">
        <v>9.3947696685791016</v>
      </c>
      <c r="M76" s="1">
        <v>9.4121637344360352</v>
      </c>
      <c r="N76" s="1">
        <v>9.4154586791992188</v>
      </c>
      <c r="O76" s="1" t="s">
        <v>815</v>
      </c>
      <c r="P76" s="1" t="s">
        <v>190</v>
      </c>
      <c r="Q76" s="1" t="s">
        <v>191</v>
      </c>
      <c r="R76" s="1" t="s">
        <v>192</v>
      </c>
      <c r="S76" s="1" t="s">
        <v>193</v>
      </c>
      <c r="T76" s="1" t="s">
        <v>39</v>
      </c>
      <c r="U76" s="1" t="s">
        <v>194</v>
      </c>
      <c r="V76" s="1" t="s">
        <v>195</v>
      </c>
      <c r="W76" s="1" t="s">
        <v>196</v>
      </c>
      <c r="X76" s="1" t="s">
        <v>197</v>
      </c>
      <c r="Y76" s="1" t="s">
        <v>816</v>
      </c>
    </row>
    <row r="77" spans="1:25" x14ac:dyDescent="0.2">
      <c r="A77" s="1" t="s">
        <v>817</v>
      </c>
      <c r="B77" s="8" t="str">
        <f>HYPERLINK("http://www.genecards.org/cgi-bin/carddisp.pl?gene=MIR1304","MIR1304")</f>
        <v>MIR1304</v>
      </c>
      <c r="C77" s="8" t="str">
        <f>HYPERLINK("http://www.ncbi.nlm.nih.gov/nuccore/NM_024116","NM_024116")</f>
        <v>NM_024116</v>
      </c>
      <c r="D77" s="1">
        <v>-1.6033377647399902</v>
      </c>
      <c r="E77" s="1">
        <v>1.2501413002610207E-3</v>
      </c>
      <c r="F77" s="1">
        <v>0.16063793003559113</v>
      </c>
      <c r="G77" s="1">
        <v>5.2348189353942871</v>
      </c>
      <c r="H77" s="1">
        <v>5.9158973693847656</v>
      </c>
      <c r="I77" s="1">
        <v>5.1815423965454102</v>
      </c>
      <c r="J77" s="1">
        <v>5.0137114524841309</v>
      </c>
      <c r="K77" s="1">
        <v>5.5092024803161621</v>
      </c>
      <c r="L77" s="1">
        <v>5.9299893379211426</v>
      </c>
      <c r="M77" s="1">
        <v>5.731935977935791</v>
      </c>
      <c r="N77" s="1">
        <v>6.0857663154602051</v>
      </c>
      <c r="O77" s="1" t="s">
        <v>818</v>
      </c>
      <c r="P77" s="1" t="s">
        <v>819</v>
      </c>
      <c r="Q77" s="1" t="s">
        <v>820</v>
      </c>
      <c r="R77" s="1" t="s">
        <v>821</v>
      </c>
      <c r="S77" s="1" t="s">
        <v>822</v>
      </c>
      <c r="T77" s="1" t="s">
        <v>39</v>
      </c>
      <c r="U77" s="1" t="s">
        <v>823</v>
      </c>
      <c r="V77" s="1" t="s">
        <v>824</v>
      </c>
      <c r="W77" s="1" t="s">
        <v>39</v>
      </c>
      <c r="X77" s="1" t="s">
        <v>825</v>
      </c>
      <c r="Y77" s="1" t="s">
        <v>826</v>
      </c>
    </row>
    <row r="78" spans="1:25" x14ac:dyDescent="0.2">
      <c r="A78" s="1" t="s">
        <v>827</v>
      </c>
      <c r="B78" s="8" t="str">
        <f>HYPERLINK("http://www.genecards.org/cgi-bin/carddisp.pl?gene=FN1","FN1")</f>
        <v>FN1</v>
      </c>
      <c r="C78" s="8" t="str">
        <f>HYPERLINK("http://www.ncbi.nlm.nih.gov/nuccore/NM_002026","NM_002026")</f>
        <v>NM_002026</v>
      </c>
      <c r="D78" s="1">
        <v>-1.7187601327896118</v>
      </c>
      <c r="E78" s="1">
        <v>3.2359993201680481E-4</v>
      </c>
      <c r="F78" s="1">
        <v>0.1490919440984726</v>
      </c>
      <c r="G78" s="1">
        <v>8.2623310089111328</v>
      </c>
      <c r="H78" s="1">
        <v>9.0436992645263672</v>
      </c>
      <c r="I78" s="1">
        <v>8.1859760284423828</v>
      </c>
      <c r="J78" s="1">
        <v>8.031947135925293</v>
      </c>
      <c r="K78" s="1">
        <v>8.5690708160400391</v>
      </c>
      <c r="L78" s="1">
        <v>9.0000934600830078</v>
      </c>
      <c r="M78" s="1">
        <v>9.0302352905273438</v>
      </c>
      <c r="N78" s="1">
        <v>9.1007680892944336</v>
      </c>
      <c r="O78" s="1" t="s">
        <v>828</v>
      </c>
      <c r="P78" s="1" t="s">
        <v>829</v>
      </c>
      <c r="Q78" s="1" t="s">
        <v>830</v>
      </c>
      <c r="R78" s="1" t="s">
        <v>831</v>
      </c>
      <c r="S78" s="1" t="s">
        <v>832</v>
      </c>
      <c r="T78" s="1" t="s">
        <v>39</v>
      </c>
      <c r="U78" s="1" t="s">
        <v>833</v>
      </c>
      <c r="V78" s="1" t="s">
        <v>834</v>
      </c>
      <c r="W78" s="1" t="s">
        <v>835</v>
      </c>
      <c r="X78" s="1" t="s">
        <v>836</v>
      </c>
      <c r="Y78" s="1" t="s">
        <v>837</v>
      </c>
    </row>
    <row r="79" spans="1:25" x14ac:dyDescent="0.2">
      <c r="A79" s="1" t="s">
        <v>838</v>
      </c>
      <c r="B79" s="8" t="str">
        <f>HYPERLINK("http://www.genecards.org/cgi-bin/carddisp.pl?gene=NRK","NRK")</f>
        <v>NRK</v>
      </c>
      <c r="C79" s="8" t="str">
        <f>HYPERLINK("http://www.ncbi.nlm.nih.gov/nuccore/NM_198465","NM_198465")</f>
        <v>NM_198465</v>
      </c>
      <c r="D79" s="1">
        <v>-2.0283651351928711</v>
      </c>
      <c r="E79" s="1">
        <v>5.0017802277579904E-4</v>
      </c>
      <c r="F79" s="1">
        <v>0.15715041756629944</v>
      </c>
      <c r="G79" s="1">
        <v>3.974287748336792</v>
      </c>
      <c r="H79" s="1">
        <v>4.9946050643920898</v>
      </c>
      <c r="I79" s="1">
        <v>3.6851954460144043</v>
      </c>
      <c r="J79" s="1">
        <v>3.927149772644043</v>
      </c>
      <c r="K79" s="1">
        <v>4.3105177879333496</v>
      </c>
      <c r="L79" s="1">
        <v>4.730135440826416</v>
      </c>
      <c r="M79" s="1">
        <v>4.9850554466247559</v>
      </c>
      <c r="N79" s="1">
        <v>5.2686247825622559</v>
      </c>
      <c r="O79" s="1" t="s">
        <v>839</v>
      </c>
      <c r="P79" s="1" t="s">
        <v>840</v>
      </c>
      <c r="Q79" s="1" t="s">
        <v>841</v>
      </c>
      <c r="R79" s="1" t="s">
        <v>842</v>
      </c>
      <c r="S79" s="1" t="s">
        <v>843</v>
      </c>
      <c r="T79" s="1" t="s">
        <v>242</v>
      </c>
      <c r="U79" s="1" t="s">
        <v>844</v>
      </c>
      <c r="V79" s="1" t="s">
        <v>845</v>
      </c>
      <c r="W79" s="1" t="s">
        <v>39</v>
      </c>
      <c r="X79" s="1" t="s">
        <v>846</v>
      </c>
      <c r="Y79" s="1" t="s">
        <v>39</v>
      </c>
    </row>
    <row r="80" spans="1:25" x14ac:dyDescent="0.2">
      <c r="A80" s="1" t="s">
        <v>847</v>
      </c>
      <c r="B80" s="8" t="str">
        <f>HYPERLINK("http://www.genecards.org/cgi-bin/carddisp.pl?gene=UBR3","UBR3")</f>
        <v>UBR3</v>
      </c>
      <c r="C80" s="8" t="str">
        <f>HYPERLINK("http://www.ncbi.nlm.nih.gov/nuccore/NM_172070","NM_172070")</f>
        <v>NM_172070</v>
      </c>
      <c r="D80" s="1">
        <v>-1.5053642988204956</v>
      </c>
      <c r="E80" s="1">
        <v>2.398773655295372E-2</v>
      </c>
      <c r="F80" s="1">
        <v>0.22426398098468781</v>
      </c>
      <c r="G80" s="1">
        <v>4.6181526184082031</v>
      </c>
      <c r="H80" s="1">
        <v>5.2082653045654297</v>
      </c>
      <c r="I80" s="1">
        <v>4.6148414611816406</v>
      </c>
      <c r="J80" s="1">
        <v>4.2336716651916504</v>
      </c>
      <c r="K80" s="1">
        <v>5.0059447288513184</v>
      </c>
      <c r="L80" s="1">
        <v>4.939234733581543</v>
      </c>
      <c r="M80" s="1">
        <v>5.1386499404907227</v>
      </c>
      <c r="N80" s="1">
        <v>5.5469117164611816</v>
      </c>
      <c r="O80" s="1" t="s">
        <v>848</v>
      </c>
      <c r="P80" s="1" t="s">
        <v>849</v>
      </c>
      <c r="Q80" s="1" t="s">
        <v>850</v>
      </c>
      <c r="R80" s="1" t="s">
        <v>851</v>
      </c>
      <c r="S80" s="1" t="s">
        <v>852</v>
      </c>
      <c r="T80" s="1" t="s">
        <v>853</v>
      </c>
      <c r="U80" s="1" t="s">
        <v>854</v>
      </c>
      <c r="V80" s="1" t="s">
        <v>855</v>
      </c>
      <c r="W80" s="1" t="s">
        <v>39</v>
      </c>
      <c r="X80" s="1" t="s">
        <v>856</v>
      </c>
      <c r="Y80" s="1" t="s">
        <v>39</v>
      </c>
    </row>
    <row r="81" spans="1:25" x14ac:dyDescent="0.2">
      <c r="A81" s="1" t="s">
        <v>857</v>
      </c>
      <c r="B81" s="8" t="str">
        <f>HYPERLINK("http://www.genecards.org/cgi-bin/carddisp.pl?gene=PTBP2","PTBP2")</f>
        <v>PTBP2</v>
      </c>
      <c r="C81" s="8" t="str">
        <f>HYPERLINK("http://www.ncbi.nlm.nih.gov/nuccore/NM_021190","NM_021190")</f>
        <v>NM_021190</v>
      </c>
      <c r="D81" s="1">
        <v>-1.5272819995880127</v>
      </c>
      <c r="E81" s="1">
        <v>6.2380189774557948E-4</v>
      </c>
      <c r="F81" s="1">
        <v>0.16063793003559113</v>
      </c>
      <c r="G81" s="1">
        <v>3.3929593563079834</v>
      </c>
      <c r="H81" s="1">
        <v>4.0039258003234863</v>
      </c>
      <c r="I81" s="1">
        <v>3.1727123260498047</v>
      </c>
      <c r="J81" s="1">
        <v>3.5102372169494629</v>
      </c>
      <c r="K81" s="1">
        <v>3.4959285259246826</v>
      </c>
      <c r="L81" s="1">
        <v>4.0217628479003906</v>
      </c>
      <c r="M81" s="1">
        <v>4.128572940826416</v>
      </c>
      <c r="N81" s="1">
        <v>3.8614420890808105</v>
      </c>
      <c r="O81" s="1" t="s">
        <v>858</v>
      </c>
      <c r="P81" s="1" t="s">
        <v>859</v>
      </c>
      <c r="Q81" s="1" t="s">
        <v>860</v>
      </c>
      <c r="R81" s="1" t="s">
        <v>861</v>
      </c>
      <c r="S81" s="1" t="s">
        <v>862</v>
      </c>
      <c r="T81" s="1" t="s">
        <v>39</v>
      </c>
      <c r="U81" s="1" t="s">
        <v>863</v>
      </c>
      <c r="V81" s="1" t="s">
        <v>864</v>
      </c>
      <c r="W81" s="1" t="s">
        <v>245</v>
      </c>
      <c r="X81" s="1" t="s">
        <v>865</v>
      </c>
      <c r="Y81" s="1" t="s">
        <v>866</v>
      </c>
    </row>
    <row r="82" spans="1:25" x14ac:dyDescent="0.2">
      <c r="A82" s="1" t="s">
        <v>867</v>
      </c>
      <c r="B82" s="8" t="str">
        <f>HYPERLINK("http://www.genecards.org/cgi-bin/carddisp.pl?gene=KTN1","KTN1")</f>
        <v>KTN1</v>
      </c>
      <c r="C82" s="8" t="str">
        <f>HYPERLINK("http://www.ncbi.nlm.nih.gov/nuccore/NM_001079521","NM_001079521")</f>
        <v>NM_001079521</v>
      </c>
      <c r="D82" s="1">
        <v>-1.6340392827987671</v>
      </c>
      <c r="E82" s="1">
        <v>5.065432284027338E-3</v>
      </c>
      <c r="F82" s="1">
        <v>0.181843101978302</v>
      </c>
      <c r="G82" s="1">
        <v>9.8838691711425781</v>
      </c>
      <c r="H82" s="1">
        <v>10.592311859130859</v>
      </c>
      <c r="I82" s="1">
        <v>9.5030202865600586</v>
      </c>
      <c r="J82" s="1">
        <v>9.8193778991699219</v>
      </c>
      <c r="K82" s="1">
        <v>10.32921028137207</v>
      </c>
      <c r="L82" s="1">
        <v>10.613000869750977</v>
      </c>
      <c r="M82" s="1">
        <v>10.497843742370605</v>
      </c>
      <c r="N82" s="1">
        <v>10.666091918945313</v>
      </c>
      <c r="O82" s="1" t="s">
        <v>868</v>
      </c>
      <c r="P82" s="1" t="s">
        <v>694</v>
      </c>
      <c r="Q82" s="1" t="s">
        <v>695</v>
      </c>
      <c r="R82" s="1" t="s">
        <v>696</v>
      </c>
      <c r="S82" s="1" t="s">
        <v>697</v>
      </c>
      <c r="T82" s="1" t="s">
        <v>39</v>
      </c>
      <c r="U82" s="1" t="s">
        <v>698</v>
      </c>
      <c r="V82" s="1" t="s">
        <v>699</v>
      </c>
      <c r="W82" s="1" t="s">
        <v>39</v>
      </c>
      <c r="X82" s="1" t="s">
        <v>869</v>
      </c>
      <c r="Y82" s="1" t="s">
        <v>870</v>
      </c>
    </row>
    <row r="83" spans="1:25" x14ac:dyDescent="0.2">
      <c r="A83" s="1" t="s">
        <v>871</v>
      </c>
      <c r="B83" s="8" t="str">
        <f>HYPERLINK("http://www.genecards.org/cgi-bin/carddisp.pl?gene=SOX4","SOX4")</f>
        <v>SOX4</v>
      </c>
      <c r="C83" s="8" t="str">
        <f>HYPERLINK("http://www.ncbi.nlm.nih.gov/nuccore/NM_003107","NM_003107")</f>
        <v>NM_003107</v>
      </c>
      <c r="D83" s="1">
        <v>-1.5845539569854736</v>
      </c>
      <c r="E83" s="1">
        <v>5.9536359913181514E-6</v>
      </c>
      <c r="F83" s="1">
        <v>3.689250722527504E-2</v>
      </c>
      <c r="G83" s="1">
        <v>8.0112438201904297</v>
      </c>
      <c r="H83" s="1">
        <v>8.6753206253051758</v>
      </c>
      <c r="I83" s="1">
        <v>8.0118341445922852</v>
      </c>
      <c r="J83" s="1">
        <v>7.9910435676574707</v>
      </c>
      <c r="K83" s="1">
        <v>8.0308551788330078</v>
      </c>
      <c r="L83" s="1">
        <v>8.6122674942016602</v>
      </c>
      <c r="M83" s="1">
        <v>8.6803779602050781</v>
      </c>
      <c r="N83" s="1">
        <v>8.7333154678344727</v>
      </c>
      <c r="O83" s="1" t="s">
        <v>872</v>
      </c>
      <c r="P83" s="1" t="s">
        <v>270</v>
      </c>
      <c r="Q83" s="1" t="s">
        <v>271</v>
      </c>
      <c r="R83" s="1" t="s">
        <v>272</v>
      </c>
      <c r="S83" s="1" t="s">
        <v>273</v>
      </c>
      <c r="T83" s="1" t="s">
        <v>39</v>
      </c>
      <c r="U83" s="1" t="s">
        <v>274</v>
      </c>
      <c r="V83" s="1" t="s">
        <v>275</v>
      </c>
      <c r="W83" s="1" t="s">
        <v>39</v>
      </c>
      <c r="X83" s="1" t="s">
        <v>278</v>
      </c>
      <c r="Y83" s="1" t="s">
        <v>39</v>
      </c>
    </row>
    <row r="84" spans="1:25" x14ac:dyDescent="0.2">
      <c r="A84" s="1" t="s">
        <v>873</v>
      </c>
      <c r="B84" s="8" t="str">
        <f>HYPERLINK("http://www.genecards.org/cgi-bin/carddisp.pl?gene=TNFSF18","TNFSF18")</f>
        <v>TNFSF18</v>
      </c>
      <c r="C84" s="8" t="str">
        <f>HYPERLINK("http://www.ncbi.nlm.nih.gov/nuccore/NM_005092","NM_005092")</f>
        <v>NM_005092</v>
      </c>
      <c r="D84" s="1">
        <v>-1.5134322643280029</v>
      </c>
      <c r="E84" s="1">
        <v>4.9576925812289119E-4</v>
      </c>
      <c r="F84" s="1">
        <v>0.15715041756629944</v>
      </c>
      <c r="G84" s="1">
        <v>6.1762332916259766</v>
      </c>
      <c r="H84" s="1">
        <v>6.7740573883056641</v>
      </c>
      <c r="I84" s="1">
        <v>6.363074779510498</v>
      </c>
      <c r="J84" s="1">
        <v>6.081078052520752</v>
      </c>
      <c r="K84" s="1">
        <v>6.0845465660095215</v>
      </c>
      <c r="L84" s="1">
        <v>6.7738776206970215</v>
      </c>
      <c r="M84" s="1">
        <v>6.6314172744750977</v>
      </c>
      <c r="N84" s="1">
        <v>6.9168777465820313</v>
      </c>
      <c r="O84" s="1" t="s">
        <v>614</v>
      </c>
      <c r="P84" s="1" t="s">
        <v>615</v>
      </c>
      <c r="Q84" s="1" t="s">
        <v>616</v>
      </c>
      <c r="R84" s="1" t="s">
        <v>39</v>
      </c>
      <c r="S84" s="1" t="s">
        <v>618</v>
      </c>
      <c r="T84" s="1" t="s">
        <v>39</v>
      </c>
      <c r="U84" s="1" t="s">
        <v>619</v>
      </c>
      <c r="V84" s="1" t="s">
        <v>620</v>
      </c>
      <c r="W84" s="1" t="s">
        <v>39</v>
      </c>
      <c r="X84" s="1" t="s">
        <v>874</v>
      </c>
      <c r="Y84" s="1" t="s">
        <v>875</v>
      </c>
    </row>
    <row r="85" spans="1:25" x14ac:dyDescent="0.2">
      <c r="A85" s="1" t="s">
        <v>876</v>
      </c>
      <c r="B85" s="8" t="str">
        <f>HYPERLINK("http://www.genecards.org/cgi-bin/carddisp.pl?gene=IGLV1-40","IGLV1-40")</f>
        <v>IGLV1-40</v>
      </c>
      <c r="C85" s="8"/>
      <c r="D85" s="1">
        <v>-1.5546188354492188</v>
      </c>
      <c r="E85" s="1">
        <v>1.3108327984809875E-2</v>
      </c>
      <c r="F85" s="1">
        <v>0.20300960540771484</v>
      </c>
      <c r="G85" s="1">
        <v>4.0806236267089844</v>
      </c>
      <c r="H85" s="1">
        <v>4.7171845436096191</v>
      </c>
      <c r="I85" s="1">
        <v>3.6170046329498291</v>
      </c>
      <c r="J85" s="1">
        <v>4.0896096229553223</v>
      </c>
      <c r="K85" s="1">
        <v>4.5352573394775391</v>
      </c>
      <c r="L85" s="1">
        <v>4.681434154510498</v>
      </c>
      <c r="M85" s="1">
        <v>4.7999463081359863</v>
      </c>
      <c r="N85" s="1">
        <v>4.670173168182373</v>
      </c>
      <c r="O85" s="1" t="s">
        <v>877</v>
      </c>
      <c r="P85" s="1" t="s">
        <v>878</v>
      </c>
      <c r="Q85" s="1" t="s">
        <v>39</v>
      </c>
      <c r="R85" s="1" t="s">
        <v>879</v>
      </c>
      <c r="S85" s="1" t="s">
        <v>39</v>
      </c>
      <c r="T85" s="1" t="s">
        <v>39</v>
      </c>
      <c r="U85" s="1" t="s">
        <v>39</v>
      </c>
      <c r="V85" s="1" t="s">
        <v>39</v>
      </c>
      <c r="W85" s="1" t="s">
        <v>39</v>
      </c>
      <c r="X85" s="1" t="s">
        <v>880</v>
      </c>
      <c r="Y85" s="1" t="s">
        <v>881</v>
      </c>
    </row>
    <row r="86" spans="1:25" x14ac:dyDescent="0.2">
      <c r="A86" s="1" t="s">
        <v>882</v>
      </c>
      <c r="B86" s="8" t="str">
        <f>HYPERLINK("http://www.genecards.org/cgi-bin/carddisp.pl?gene=CCNL1","CCNL1")</f>
        <v>CCNL1</v>
      </c>
      <c r="C86" s="8" t="str">
        <f>HYPERLINK("http://www.ncbi.nlm.nih.gov/nuccore/NM_020307","NM_020307")</f>
        <v>NM_020307</v>
      </c>
      <c r="D86" s="1">
        <v>-1.5514123439788818</v>
      </c>
      <c r="E86" s="1">
        <v>4.4246896868571639E-4</v>
      </c>
      <c r="F86" s="1">
        <v>0.15581125020980835</v>
      </c>
      <c r="G86" s="1">
        <v>4.7316112518310547</v>
      </c>
      <c r="H86" s="1">
        <v>5.3651933670043945</v>
      </c>
      <c r="I86" s="1">
        <v>4.7278475761413574</v>
      </c>
      <c r="J86" s="1">
        <v>4.6439251899719238</v>
      </c>
      <c r="K86" s="1">
        <v>4.8230609893798828</v>
      </c>
      <c r="L86" s="1">
        <v>5.2784619331359863</v>
      </c>
      <c r="M86" s="1">
        <v>5.2125964164733887</v>
      </c>
      <c r="N86" s="1">
        <v>5.6045217514038086</v>
      </c>
      <c r="O86" s="1" t="s">
        <v>883</v>
      </c>
      <c r="P86" s="1" t="s">
        <v>884</v>
      </c>
      <c r="Q86" s="1" t="s">
        <v>885</v>
      </c>
      <c r="R86" s="1" t="s">
        <v>886</v>
      </c>
      <c r="S86" s="1" t="s">
        <v>887</v>
      </c>
      <c r="T86" s="1" t="s">
        <v>39</v>
      </c>
      <c r="U86" s="1" t="s">
        <v>888</v>
      </c>
      <c r="V86" s="1" t="s">
        <v>889</v>
      </c>
      <c r="W86" s="1" t="s">
        <v>39</v>
      </c>
      <c r="X86" s="1" t="s">
        <v>890</v>
      </c>
      <c r="Y86" s="1" t="s">
        <v>891</v>
      </c>
    </row>
    <row r="87" spans="1:25" x14ac:dyDescent="0.2">
      <c r="A87" s="1" t="s">
        <v>892</v>
      </c>
      <c r="B87" s="8" t="str">
        <f>HYPERLINK("http://www.genecards.org/cgi-bin/carddisp.pl?gene=CEP290","CEP290")</f>
        <v>CEP290</v>
      </c>
      <c r="C87" s="8" t="str">
        <f>HYPERLINK("http://www.ncbi.nlm.nih.gov/nuccore/NM_025114","NM_025114")</f>
        <v>NM_025114</v>
      </c>
      <c r="D87" s="1">
        <v>-1.5566506385803223</v>
      </c>
      <c r="E87" s="1">
        <v>3.7124173832125962E-4</v>
      </c>
      <c r="F87" s="1">
        <v>0.15250571072101593</v>
      </c>
      <c r="G87" s="1">
        <v>2.8277556896209717</v>
      </c>
      <c r="H87" s="1">
        <v>3.4662008285522461</v>
      </c>
      <c r="I87" s="1">
        <v>2.8657927513122559</v>
      </c>
      <c r="J87" s="1">
        <v>2.8657927513122559</v>
      </c>
      <c r="K87" s="1">
        <v>2.7516815662384033</v>
      </c>
      <c r="L87" s="1">
        <v>3.4002649784088135</v>
      </c>
      <c r="M87" s="1">
        <v>3.2946991920471191</v>
      </c>
      <c r="N87" s="1">
        <v>3.7036383152008057</v>
      </c>
      <c r="O87" s="1" t="s">
        <v>893</v>
      </c>
      <c r="P87" s="1" t="s">
        <v>894</v>
      </c>
      <c r="Q87" s="1" t="s">
        <v>895</v>
      </c>
      <c r="R87" s="1" t="s">
        <v>39</v>
      </c>
      <c r="S87" s="1" t="s">
        <v>896</v>
      </c>
      <c r="T87" s="1" t="s">
        <v>39</v>
      </c>
      <c r="U87" s="1" t="s">
        <v>897</v>
      </c>
      <c r="V87" s="1" t="s">
        <v>898</v>
      </c>
      <c r="W87" s="1" t="s">
        <v>39</v>
      </c>
      <c r="X87" s="1" t="s">
        <v>899</v>
      </c>
      <c r="Y87" s="1" t="s">
        <v>900</v>
      </c>
    </row>
    <row r="88" spans="1:25" x14ac:dyDescent="0.2">
      <c r="A88" s="1" t="s">
        <v>901</v>
      </c>
      <c r="B88" s="8" t="str">
        <f>HYPERLINK("http://www.genecards.org/cgi-bin/carddisp.pl?gene=CKLF","CKLF")</f>
        <v>CKLF</v>
      </c>
      <c r="C88" s="8" t="str">
        <f>HYPERLINK("http://www.ncbi.nlm.nih.gov/nuccore/NM_001040138","NM_001040138")</f>
        <v>NM_001040138</v>
      </c>
      <c r="D88" s="1">
        <v>-1.7127479314804077</v>
      </c>
      <c r="E88" s="1">
        <v>6.3013157341629267E-4</v>
      </c>
      <c r="F88" s="1">
        <v>0.16063793003559113</v>
      </c>
      <c r="G88" s="1">
        <v>4.4752826690673828</v>
      </c>
      <c r="H88" s="1">
        <v>5.2515954971313477</v>
      </c>
      <c r="I88" s="1">
        <v>4.4453511238098145</v>
      </c>
      <c r="J88" s="1">
        <v>4.1791539192199707</v>
      </c>
      <c r="K88" s="1">
        <v>4.8013424873352051</v>
      </c>
      <c r="L88" s="1">
        <v>5.1978511810302734</v>
      </c>
      <c r="M88" s="1">
        <v>5.2952189445495605</v>
      </c>
      <c r="N88" s="1">
        <v>5.2617168426513672</v>
      </c>
      <c r="O88" s="1" t="s">
        <v>902</v>
      </c>
      <c r="P88" s="1" t="s">
        <v>903</v>
      </c>
      <c r="Q88" s="1" t="s">
        <v>904</v>
      </c>
      <c r="R88" s="1" t="s">
        <v>39</v>
      </c>
      <c r="S88" s="1" t="s">
        <v>905</v>
      </c>
      <c r="T88" s="1" t="s">
        <v>39</v>
      </c>
      <c r="U88" s="1" t="s">
        <v>906</v>
      </c>
      <c r="V88" s="1" t="s">
        <v>907</v>
      </c>
      <c r="W88" s="1" t="s">
        <v>39</v>
      </c>
      <c r="X88" s="1" t="s">
        <v>908</v>
      </c>
      <c r="Y88" s="1" t="s">
        <v>39</v>
      </c>
    </row>
    <row r="89" spans="1:25" x14ac:dyDescent="0.2">
      <c r="A89" s="1" t="s">
        <v>909</v>
      </c>
      <c r="B89" s="8" t="str">
        <f>HYPERLINK("http://www.genecards.org/cgi-bin/carddisp.pl?gene=RAET1E","RAET1E")</f>
        <v>RAET1E</v>
      </c>
      <c r="C89" s="8" t="str">
        <f>HYPERLINK("http://www.ncbi.nlm.nih.gov/nuccore/NM_001243325","NM_001243325")</f>
        <v>NM_001243325</v>
      </c>
      <c r="D89" s="1">
        <v>-1.5003721714019775</v>
      </c>
      <c r="E89" s="1">
        <v>1.2329403311014175E-2</v>
      </c>
      <c r="F89" s="1">
        <v>0.20066553354263306</v>
      </c>
      <c r="G89" s="1">
        <v>4.4191279411315918</v>
      </c>
      <c r="H89" s="1">
        <v>5.004448413848877</v>
      </c>
      <c r="I89" s="1">
        <v>4.331822395324707</v>
      </c>
      <c r="J89" s="1">
        <v>4.1025004386901855</v>
      </c>
      <c r="K89" s="1">
        <v>4.8230609893798828</v>
      </c>
      <c r="L89" s="1">
        <v>4.7888331413269043</v>
      </c>
      <c r="M89" s="1">
        <v>5.0464191436767578</v>
      </c>
      <c r="N89" s="1">
        <v>5.1780929565429688</v>
      </c>
      <c r="O89" s="1" t="s">
        <v>910</v>
      </c>
      <c r="P89" s="1" t="s">
        <v>911</v>
      </c>
      <c r="Q89" s="1" t="s">
        <v>912</v>
      </c>
      <c r="R89" s="1" t="s">
        <v>913</v>
      </c>
      <c r="S89" s="1" t="s">
        <v>914</v>
      </c>
      <c r="T89" s="1" t="s">
        <v>39</v>
      </c>
      <c r="U89" s="1" t="s">
        <v>915</v>
      </c>
      <c r="V89" s="1" t="s">
        <v>916</v>
      </c>
      <c r="W89" s="1" t="s">
        <v>39</v>
      </c>
      <c r="X89" s="1" t="s">
        <v>917</v>
      </c>
      <c r="Y89" s="1" t="s">
        <v>39</v>
      </c>
    </row>
    <row r="90" spans="1:25" x14ac:dyDescent="0.2">
      <c r="A90" s="1" t="s">
        <v>918</v>
      </c>
      <c r="B90" s="8" t="str">
        <f>HYPERLINK("http://www.genecards.org/cgi-bin/carddisp.pl?gene=LOC100507412","LOC100507412")</f>
        <v>LOC100507412</v>
      </c>
      <c r="C90" s="8" t="str">
        <f>HYPERLINK("http://www.ncbi.nlm.nih.gov/nuccore/NR_038958","NR_038958")</f>
        <v>NR_038958</v>
      </c>
      <c r="D90" s="1">
        <v>-1.7930809259414673</v>
      </c>
      <c r="E90" s="1">
        <v>6.1371717602014542E-3</v>
      </c>
      <c r="F90" s="1">
        <v>0.18682470917701721</v>
      </c>
      <c r="G90" s="1">
        <v>9.4716997146606445</v>
      </c>
      <c r="H90" s="1">
        <v>10.314140319824219</v>
      </c>
      <c r="I90" s="1">
        <v>9.2101736068725586</v>
      </c>
      <c r="J90" s="1">
        <v>9.1290712356567383</v>
      </c>
      <c r="K90" s="1">
        <v>10.075854301452637</v>
      </c>
      <c r="L90" s="1">
        <v>10.406854629516602</v>
      </c>
      <c r="M90" s="1">
        <v>10.211252212524414</v>
      </c>
      <c r="N90" s="1">
        <v>10.324314117431641</v>
      </c>
      <c r="O90" s="1" t="s">
        <v>39</v>
      </c>
      <c r="P90" s="1" t="s">
        <v>919</v>
      </c>
      <c r="Q90" s="1" t="s">
        <v>39</v>
      </c>
      <c r="R90" s="1" t="s">
        <v>39</v>
      </c>
      <c r="S90" s="1" t="s">
        <v>920</v>
      </c>
      <c r="T90" s="1" t="s">
        <v>39</v>
      </c>
      <c r="U90" s="1" t="s">
        <v>39</v>
      </c>
      <c r="V90" s="1" t="s">
        <v>921</v>
      </c>
      <c r="W90" s="1" t="s">
        <v>39</v>
      </c>
      <c r="X90" s="1" t="s">
        <v>922</v>
      </c>
      <c r="Y90" s="1" t="s">
        <v>923</v>
      </c>
    </row>
    <row r="91" spans="1:25" x14ac:dyDescent="0.2">
      <c r="A91" s="1" t="s">
        <v>924</v>
      </c>
      <c r="B91" s="8" t="str">
        <f>HYPERLINK("http://www.genecards.org/cgi-bin/carddisp.pl?gene=LOC100507412","LOC100507412")</f>
        <v>LOC100507412</v>
      </c>
      <c r="C91" s="8" t="str">
        <f>HYPERLINK("http://www.ncbi.nlm.nih.gov/nuccore/NR_038958","NR_038958")</f>
        <v>NR_038958</v>
      </c>
      <c r="D91" s="1">
        <v>-1.5276840925216675</v>
      </c>
      <c r="E91" s="1">
        <v>1.117978896945715E-2</v>
      </c>
      <c r="F91" s="1">
        <v>0.19883826375007629</v>
      </c>
      <c r="G91" s="1">
        <v>10.313082695007324</v>
      </c>
      <c r="H91" s="1">
        <v>10.924428939819336</v>
      </c>
      <c r="I91" s="1">
        <v>9.9672527313232422</v>
      </c>
      <c r="J91" s="1">
        <v>10.192367553710938</v>
      </c>
      <c r="K91" s="1">
        <v>10.779627799987793</v>
      </c>
      <c r="L91" s="1">
        <v>11.011635780334473</v>
      </c>
      <c r="M91" s="1">
        <v>10.832828521728516</v>
      </c>
      <c r="N91" s="1">
        <v>10.928821563720703</v>
      </c>
      <c r="O91" s="1" t="s">
        <v>39</v>
      </c>
      <c r="P91" s="1" t="s">
        <v>919</v>
      </c>
      <c r="Q91" s="1" t="s">
        <v>39</v>
      </c>
      <c r="R91" s="1" t="s">
        <v>39</v>
      </c>
      <c r="S91" s="1" t="s">
        <v>920</v>
      </c>
      <c r="T91" s="1" t="s">
        <v>39</v>
      </c>
      <c r="U91" s="1" t="s">
        <v>39</v>
      </c>
      <c r="V91" s="1" t="s">
        <v>921</v>
      </c>
      <c r="W91" s="1" t="s">
        <v>39</v>
      </c>
      <c r="X91" s="1" t="s">
        <v>922</v>
      </c>
      <c r="Y91" s="1" t="s">
        <v>925</v>
      </c>
    </row>
    <row r="92" spans="1:25" x14ac:dyDescent="0.2">
      <c r="A92" s="1" t="s">
        <v>926</v>
      </c>
      <c r="B92" s="8" t="str">
        <f>HYPERLINK("http://www.genecards.org/cgi-bin/carddisp.pl?gene=ARVP6125","ARVP6125")</f>
        <v>ARVP6125</v>
      </c>
      <c r="C92" s="8" t="str">
        <f>HYPERLINK("http://www.ncbi.nlm.nih.gov/nuccore/NM_001030078","NM_001030078")</f>
        <v>NM_001030078</v>
      </c>
      <c r="D92" s="1">
        <v>-1.6013256311416626</v>
      </c>
      <c r="E92" s="1">
        <v>2.3154471069574356E-2</v>
      </c>
      <c r="F92" s="1">
        <v>0.22299888730049133</v>
      </c>
      <c r="G92" s="1">
        <v>2.8431723117828369</v>
      </c>
      <c r="H92" s="1">
        <v>3.5224390029907227</v>
      </c>
      <c r="I92" s="1">
        <v>2.3905291557312012</v>
      </c>
      <c r="J92" s="1">
        <v>2.7845110893249512</v>
      </c>
      <c r="K92" s="1">
        <v>3.3544769287109375</v>
      </c>
      <c r="L92" s="1">
        <v>3.1936233043670654</v>
      </c>
      <c r="M92" s="1">
        <v>3.7822160720825195</v>
      </c>
      <c r="N92" s="1">
        <v>3.591477632522583</v>
      </c>
      <c r="O92" s="1" t="s">
        <v>927</v>
      </c>
      <c r="P92" s="1" t="s">
        <v>928</v>
      </c>
      <c r="Q92" s="1" t="s">
        <v>929</v>
      </c>
      <c r="R92" s="1" t="s">
        <v>39</v>
      </c>
      <c r="S92" s="1" t="s">
        <v>930</v>
      </c>
      <c r="T92" s="1" t="s">
        <v>39</v>
      </c>
      <c r="U92" s="1" t="s">
        <v>39</v>
      </c>
      <c r="V92" s="1" t="s">
        <v>931</v>
      </c>
      <c r="W92" s="1" t="s">
        <v>39</v>
      </c>
      <c r="X92" s="1" t="s">
        <v>932</v>
      </c>
      <c r="Y92" s="1" t="s">
        <v>933</v>
      </c>
    </row>
    <row r="93" spans="1:25" x14ac:dyDescent="0.2">
      <c r="A93" s="1" t="s">
        <v>934</v>
      </c>
      <c r="B93" s="8" t="str">
        <f>HYPERLINK("http://www.genecards.org/cgi-bin/carddisp.pl?gene=MYSM1","MYSM1")</f>
        <v>MYSM1</v>
      </c>
      <c r="C93" s="8" t="str">
        <f>HYPERLINK("http://www.ncbi.nlm.nih.gov/nuccore/NM_001085487","NM_001085487")</f>
        <v>NM_001085487</v>
      </c>
      <c r="D93" s="1">
        <v>-1.5235656499862671</v>
      </c>
      <c r="E93" s="1">
        <v>7.6988954097032547E-3</v>
      </c>
      <c r="F93" s="1">
        <v>0.19013197720050812</v>
      </c>
      <c r="G93" s="1">
        <v>3.5079357624053955</v>
      </c>
      <c r="H93" s="1">
        <v>4.1153874397277832</v>
      </c>
      <c r="I93" s="1">
        <v>3.6099436283111572</v>
      </c>
      <c r="J93" s="1">
        <v>3.2588233947753906</v>
      </c>
      <c r="K93" s="1">
        <v>3.6550402641296387</v>
      </c>
      <c r="L93" s="1">
        <v>3.8509788513183594</v>
      </c>
      <c r="M93" s="1">
        <v>4.0149712562561035</v>
      </c>
      <c r="N93" s="1">
        <v>4.4802117347717285</v>
      </c>
      <c r="O93" s="1" t="s">
        <v>935</v>
      </c>
      <c r="P93" s="1" t="s">
        <v>936</v>
      </c>
      <c r="Q93" s="1" t="s">
        <v>937</v>
      </c>
      <c r="R93" s="1" t="s">
        <v>938</v>
      </c>
      <c r="S93" s="1" t="s">
        <v>939</v>
      </c>
      <c r="T93" s="1" t="s">
        <v>940</v>
      </c>
      <c r="U93" s="1" t="s">
        <v>941</v>
      </c>
      <c r="V93" s="1" t="s">
        <v>942</v>
      </c>
      <c r="W93" s="1" t="s">
        <v>39</v>
      </c>
      <c r="X93" s="1" t="s">
        <v>943</v>
      </c>
      <c r="Y93" s="1" t="s">
        <v>39</v>
      </c>
    </row>
    <row r="94" spans="1:25" x14ac:dyDescent="0.2">
      <c r="A94" s="1" t="s">
        <v>944</v>
      </c>
      <c r="B94" s="8" t="str">
        <f>HYPERLINK("http://www.genecards.org/cgi-bin/carddisp.pl?gene=MIR21","MIR21")</f>
        <v>MIR21</v>
      </c>
      <c r="C94" s="8" t="str">
        <f>HYPERLINK("http://www.ncbi.nlm.nih.gov/nuccore/NM_030938","NM_030938")</f>
        <v>NM_030938</v>
      </c>
      <c r="D94" s="1">
        <v>-1.5127031803131104</v>
      </c>
      <c r="E94" s="1">
        <v>5.7649693917483091E-4</v>
      </c>
      <c r="F94" s="1">
        <v>0.16063793003559113</v>
      </c>
      <c r="G94" s="1">
        <v>8.0974349975585938</v>
      </c>
      <c r="H94" s="1">
        <v>8.6945638656616211</v>
      </c>
      <c r="I94" s="1">
        <v>7.9382858276367188</v>
      </c>
      <c r="J94" s="1">
        <v>8.0824470520019531</v>
      </c>
      <c r="K94" s="1">
        <v>8.2715721130371094</v>
      </c>
      <c r="L94" s="1">
        <v>8.8406171798706055</v>
      </c>
      <c r="M94" s="1">
        <v>8.6963100433349609</v>
      </c>
      <c r="N94" s="1">
        <v>8.5467643737792969</v>
      </c>
      <c r="O94" s="1" t="s">
        <v>945</v>
      </c>
      <c r="P94" s="1" t="s">
        <v>946</v>
      </c>
      <c r="Q94" s="1" t="s">
        <v>947</v>
      </c>
      <c r="R94" s="1" t="s">
        <v>948</v>
      </c>
      <c r="S94" s="1" t="s">
        <v>949</v>
      </c>
      <c r="T94" s="1" t="s">
        <v>39</v>
      </c>
      <c r="U94" s="1" t="s">
        <v>950</v>
      </c>
      <c r="V94" s="1" t="s">
        <v>951</v>
      </c>
      <c r="W94" s="1" t="s">
        <v>39</v>
      </c>
      <c r="X94" s="1" t="s">
        <v>952</v>
      </c>
      <c r="Y94" s="1" t="s">
        <v>953</v>
      </c>
    </row>
    <row r="95" spans="1:25" x14ac:dyDescent="0.2">
      <c r="A95" s="1" t="s">
        <v>954</v>
      </c>
      <c r="B95" s="8" t="str">
        <f>HYPERLINK("http://www.genecards.org/cgi-bin/carddisp.pl?gene=DLEU2","DLEU2")</f>
        <v>DLEU2</v>
      </c>
      <c r="C95" s="8" t="str">
        <f>HYPERLINK("http://www.ncbi.nlm.nih.gov/nuccore/NR_002612","NR_002612")</f>
        <v>NR_002612</v>
      </c>
      <c r="D95" s="1">
        <v>-1.5463452339172363</v>
      </c>
      <c r="E95" s="1">
        <v>1.5470733866095543E-2</v>
      </c>
      <c r="F95" s="1">
        <v>0.2075570672750473</v>
      </c>
      <c r="G95" s="1">
        <v>7.1133956909179688</v>
      </c>
      <c r="H95" s="1">
        <v>7.7422580718994141</v>
      </c>
      <c r="I95" s="1">
        <v>6.5740847587585449</v>
      </c>
      <c r="J95" s="1">
        <v>7.4732975959777832</v>
      </c>
      <c r="K95" s="1">
        <v>7.2928047180175781</v>
      </c>
      <c r="L95" s="1">
        <v>7.7135682106018066</v>
      </c>
      <c r="M95" s="1">
        <v>7.7730593681335449</v>
      </c>
      <c r="N95" s="1">
        <v>7.7401466369628906</v>
      </c>
      <c r="O95" s="1" t="s">
        <v>955</v>
      </c>
      <c r="P95" s="1" t="s">
        <v>956</v>
      </c>
      <c r="Q95" s="1" t="s">
        <v>957</v>
      </c>
      <c r="R95" s="1" t="s">
        <v>958</v>
      </c>
      <c r="S95" s="1" t="s">
        <v>959</v>
      </c>
      <c r="T95" s="1" t="s">
        <v>39</v>
      </c>
      <c r="U95" s="1" t="s">
        <v>744</v>
      </c>
      <c r="V95" s="1" t="s">
        <v>960</v>
      </c>
      <c r="W95" s="1" t="s">
        <v>39</v>
      </c>
      <c r="X95" s="1" t="s">
        <v>961</v>
      </c>
      <c r="Y95" s="1" t="s">
        <v>962</v>
      </c>
    </row>
  </sheetData>
  <mergeCells count="5">
    <mergeCell ref="B1:C1"/>
    <mergeCell ref="D1:F1"/>
    <mergeCell ref="G1:H1"/>
    <mergeCell ref="I1:N1"/>
    <mergeCell ref="O1:Y1"/>
  </mergeCells>
  <phoneticPr fontId="2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 high vs C_up</vt:lpstr>
      <vt:lpstr>T high vs C_dn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2016-11-21T01:13:40Z</dcterms:created>
  <dcterms:modified xsi:type="dcterms:W3CDTF">2016-11-21T01:13:41Z</dcterms:modified>
</cp:coreProperties>
</file>