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Raw Data" sheetId="1" r:id="rId1"/>
  </sheets>
  <calcPr calcId="144525" calcMode="autoNoTable" iterate="1"/>
</workbook>
</file>

<file path=xl/calcChain.xml><?xml version="1.0" encoding="utf-8"?>
<calcChain xmlns="http://schemas.openxmlformats.org/spreadsheetml/2006/main">
  <c r="D23" i="1" l="1"/>
  <c r="D22" i="1"/>
  <c r="D21" i="1"/>
  <c r="D18" i="1"/>
  <c r="D17" i="1"/>
  <c r="D16" i="1"/>
  <c r="D13" i="1"/>
  <c r="D12" i="1"/>
  <c r="D11" i="1"/>
  <c r="D8" i="1"/>
  <c r="D7" i="1"/>
  <c r="L7" i="1" s="1"/>
  <c r="D6" i="1"/>
  <c r="T23" i="1"/>
  <c r="T22" i="1"/>
  <c r="T25" i="1" s="1"/>
  <c r="T21" i="1"/>
  <c r="T18" i="1"/>
  <c r="T17" i="1"/>
  <c r="T16" i="1"/>
  <c r="T13" i="1"/>
  <c r="T12" i="1"/>
  <c r="T11" i="1"/>
  <c r="T7" i="1"/>
  <c r="T8" i="1"/>
  <c r="T9" i="1" s="1"/>
  <c r="T6" i="1"/>
  <c r="T19" i="1"/>
  <c r="T15" i="1"/>
  <c r="R23" i="1"/>
  <c r="R22" i="1"/>
  <c r="R21" i="1"/>
  <c r="R18" i="1"/>
  <c r="R17" i="1"/>
  <c r="R16" i="1"/>
  <c r="R20" i="1" s="1"/>
  <c r="R13" i="1"/>
  <c r="R12" i="1"/>
  <c r="R11" i="1"/>
  <c r="R14" i="1" s="1"/>
  <c r="R7" i="1"/>
  <c r="R8" i="1"/>
  <c r="R9" i="1" s="1"/>
  <c r="R19" i="1"/>
  <c r="R10" i="1"/>
  <c r="R6" i="1"/>
  <c r="R25" i="1"/>
  <c r="R15" i="1"/>
  <c r="P23" i="1"/>
  <c r="P22" i="1"/>
  <c r="P21" i="1"/>
  <c r="P18" i="1"/>
  <c r="P17" i="1"/>
  <c r="P16" i="1"/>
  <c r="P20" i="1" s="1"/>
  <c r="P13" i="1"/>
  <c r="P12" i="1"/>
  <c r="P11" i="1"/>
  <c r="P7" i="1"/>
  <c r="P10" i="1" s="1"/>
  <c r="P8" i="1"/>
  <c r="P6" i="1"/>
  <c r="P25" i="1"/>
  <c r="P24" i="1"/>
  <c r="P19" i="1"/>
  <c r="P15" i="1"/>
  <c r="O25" i="1"/>
  <c r="Q25" i="1"/>
  <c r="S25" i="1"/>
  <c r="O20" i="1"/>
  <c r="Q20" i="1"/>
  <c r="S20" i="1"/>
  <c r="O15" i="1"/>
  <c r="Q15" i="1"/>
  <c r="S15" i="1"/>
  <c r="O10" i="1"/>
  <c r="Q10" i="1"/>
  <c r="S10" i="1"/>
  <c r="N23" i="1"/>
  <c r="N22" i="1"/>
  <c r="N21" i="1"/>
  <c r="N24" i="1" s="1"/>
  <c r="N18" i="1"/>
  <c r="N17" i="1"/>
  <c r="N16" i="1"/>
  <c r="N19" i="1" s="1"/>
  <c r="N13" i="1"/>
  <c r="N12" i="1"/>
  <c r="N14" i="1" s="1"/>
  <c r="N11" i="1"/>
  <c r="N15" i="1" s="1"/>
  <c r="N10" i="1"/>
  <c r="N9" i="1"/>
  <c r="N7" i="1"/>
  <c r="N8" i="1"/>
  <c r="N6" i="1"/>
  <c r="M25" i="1"/>
  <c r="M20" i="1"/>
  <c r="M15" i="1"/>
  <c r="M10" i="1"/>
  <c r="C25" i="1"/>
  <c r="C24" i="1"/>
  <c r="C20" i="1"/>
  <c r="C19" i="1"/>
  <c r="C15" i="1"/>
  <c r="C14" i="1"/>
  <c r="C10" i="1"/>
  <c r="C9" i="1"/>
  <c r="S24" i="1"/>
  <c r="O24" i="1"/>
  <c r="M24" i="1"/>
  <c r="Q23" i="1"/>
  <c r="Q22" i="1"/>
  <c r="Q21" i="1"/>
  <c r="Q24" i="1" s="1"/>
  <c r="S19" i="1"/>
  <c r="O19" i="1"/>
  <c r="M19" i="1"/>
  <c r="Q18" i="1"/>
  <c r="Q17" i="1"/>
  <c r="Q16" i="1"/>
  <c r="S14" i="1"/>
  <c r="O14" i="1"/>
  <c r="M14" i="1"/>
  <c r="Q13" i="1"/>
  <c r="Q12" i="1"/>
  <c r="Q11" i="1"/>
  <c r="Q14" i="1" s="1"/>
  <c r="S9" i="1"/>
  <c r="O9" i="1"/>
  <c r="M9" i="1"/>
  <c r="Q8" i="1"/>
  <c r="Q7" i="1"/>
  <c r="Q6" i="1"/>
  <c r="L23" i="1"/>
  <c r="L22" i="1"/>
  <c r="L21" i="1"/>
  <c r="L18" i="1"/>
  <c r="L17" i="1"/>
  <c r="L16" i="1"/>
  <c r="L13" i="1"/>
  <c r="L12" i="1"/>
  <c r="L11" i="1"/>
  <c r="L8" i="1"/>
  <c r="L6" i="1"/>
  <c r="T10" i="1" l="1"/>
  <c r="T14" i="1"/>
  <c r="T20" i="1"/>
  <c r="T24" i="1"/>
  <c r="P9" i="1"/>
  <c r="P14" i="1"/>
  <c r="R24" i="1"/>
  <c r="N25" i="1"/>
  <c r="N20" i="1"/>
  <c r="Q9" i="1"/>
  <c r="Q19" i="1"/>
  <c r="J23" i="1" l="1"/>
  <c r="J22" i="1"/>
  <c r="J21" i="1"/>
  <c r="J24" i="1" s="1"/>
  <c r="J18" i="1"/>
  <c r="J17" i="1"/>
  <c r="J16" i="1"/>
  <c r="J13" i="1"/>
  <c r="J12" i="1"/>
  <c r="J11" i="1"/>
  <c r="J14" i="1" s="1"/>
  <c r="J7" i="1"/>
  <c r="J8" i="1"/>
  <c r="J9" i="1" s="1"/>
  <c r="J6" i="1"/>
  <c r="J19" i="1"/>
  <c r="J15" i="1"/>
  <c r="J10" i="1"/>
  <c r="G23" i="1"/>
  <c r="G22" i="1"/>
  <c r="G21" i="1"/>
  <c r="G18" i="1"/>
  <c r="G17" i="1"/>
  <c r="G16" i="1"/>
  <c r="G20" i="1" s="1"/>
  <c r="G13" i="1"/>
  <c r="G12" i="1"/>
  <c r="G11" i="1"/>
  <c r="G7" i="1"/>
  <c r="G8" i="1"/>
  <c r="G6" i="1"/>
  <c r="G25" i="1"/>
  <c r="G19" i="1"/>
  <c r="G15" i="1"/>
  <c r="G10" i="1"/>
  <c r="G9" i="1"/>
  <c r="I25" i="1"/>
  <c r="H25" i="1"/>
  <c r="I24" i="1"/>
  <c r="H24" i="1"/>
  <c r="I20" i="1"/>
  <c r="H20" i="1"/>
  <c r="I19" i="1"/>
  <c r="H19" i="1"/>
  <c r="I15" i="1"/>
  <c r="H15" i="1"/>
  <c r="I14" i="1"/>
  <c r="H14" i="1"/>
  <c r="I10" i="1"/>
  <c r="H10" i="1"/>
  <c r="I9" i="1"/>
  <c r="H9" i="1"/>
  <c r="K23" i="1"/>
  <c r="K22" i="1"/>
  <c r="K21" i="1"/>
  <c r="K18" i="1"/>
  <c r="K17" i="1"/>
  <c r="K16" i="1"/>
  <c r="K13" i="1"/>
  <c r="K12" i="1"/>
  <c r="K11" i="1"/>
  <c r="K8" i="1"/>
  <c r="K7" i="1"/>
  <c r="K6" i="1"/>
  <c r="D9" i="1"/>
  <c r="D10" i="1"/>
  <c r="D14" i="1"/>
  <c r="D15" i="1"/>
  <c r="D19" i="1"/>
  <c r="D20" i="1"/>
  <c r="D24" i="1"/>
  <c r="D25" i="1"/>
  <c r="G14" i="1" l="1"/>
  <c r="G24" i="1"/>
  <c r="J20" i="1"/>
  <c r="J25" i="1"/>
  <c r="K14" i="1"/>
  <c r="F25" i="1" l="1"/>
  <c r="E25" i="1"/>
  <c r="F24" i="1"/>
  <c r="E24" i="1"/>
  <c r="F20" i="1"/>
  <c r="E20" i="1"/>
  <c r="F19" i="1"/>
  <c r="E19" i="1"/>
  <c r="L19" i="1"/>
  <c r="F15" i="1"/>
  <c r="E15" i="1"/>
  <c r="F14" i="1"/>
  <c r="E14" i="1"/>
  <c r="F10" i="1"/>
  <c r="E10" i="1"/>
  <c r="F9" i="1"/>
  <c r="E9" i="1"/>
  <c r="L25" i="1" l="1"/>
  <c r="L9" i="1"/>
  <c r="L15" i="1"/>
  <c r="K24" i="1"/>
  <c r="K20" i="1"/>
  <c r="L10" i="1"/>
  <c r="L14" i="1"/>
  <c r="K15" i="1"/>
  <c r="K19" i="1"/>
  <c r="L20" i="1"/>
  <c r="L24" i="1"/>
  <c r="K25" i="1"/>
  <c r="K9" i="1" l="1"/>
  <c r="K10" i="1"/>
</calcChain>
</file>

<file path=xl/sharedStrings.xml><?xml version="1.0" encoding="utf-8"?>
<sst xmlns="http://schemas.openxmlformats.org/spreadsheetml/2006/main" count="44" uniqueCount="34">
  <si>
    <t>Treatment/Replicate</t>
  </si>
  <si>
    <t>Length</t>
  </si>
  <si>
    <t>Weight</t>
  </si>
  <si>
    <t>Wo (g)</t>
  </si>
  <si>
    <t>Wt (g)</t>
  </si>
  <si>
    <t>SGR (%/day)</t>
  </si>
  <si>
    <t>SR (%)</t>
  </si>
  <si>
    <t>A1</t>
  </si>
  <si>
    <t>A2</t>
  </si>
  <si>
    <t>A3</t>
  </si>
  <si>
    <t>Average</t>
  </si>
  <si>
    <t>SD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</si>
  <si>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</si>
  <si>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</si>
  <si>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</si>
  <si>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</si>
  <si>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</si>
  <si>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</si>
  <si>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</si>
  <si>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</si>
  <si>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</si>
  <si>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SR D-60 (ind)</t>
  </si>
  <si>
    <t>Lo (cm)</t>
  </si>
  <si>
    <t>Lt (cm)</t>
  </si>
  <si>
    <t>Absolute weight growth (g)</t>
  </si>
  <si>
    <t>Absolute length growth (cm)</t>
  </si>
  <si>
    <t>SR D-0 (ind)</t>
  </si>
  <si>
    <t>Cannibalism type A</t>
  </si>
  <si>
    <t>Cannibalism value (%)</t>
  </si>
  <si>
    <t>Dead Fish (ind)</t>
  </si>
  <si>
    <t>Cannibalism type B</t>
  </si>
  <si>
    <t>Cannibalism index</t>
  </si>
  <si>
    <t>Normal Mortality</t>
  </si>
  <si>
    <t>Normal mortality value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</si>
</sst>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0" borderId="0"/>
  </cellStyleXfs>
  <cellXfs count="41">
    <xf numFmtId="0" fontId="0" fillId="0" borderId="0" xfId="0"/>
    <xf numFmtId="0" fontId="2" fillId="0" borderId="0" xfId="0" applyFont="1"/>
    <xf numFmtId="1" fontId="2" fillId="0" borderId="1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2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2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3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/>
    </xf>
    <xf numFmtId="1" fontId="2" fillId="0" borderId="2" xfId="2" applyNumberFormat="1" applyFont="1" applyBorder="1" applyAlignment="1">
      <alignment horizontal="center"/>
    </xf>
    <xf numFmtId="1" fontId="4" fillId="0" borderId="2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3">
    <cellStyle name="20% - Accent4" xfId="1" builtinId="42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25"/>
  <sheetViews>
    <sheetView tabSelected="1" workbookViewId="0">
      <selection activeCell="O29" sqref="O29"/>
    </sheetView>
  </sheetViews>
  <sheetFormatPr defaultRowHeight="15.75" x14ac:dyDescent="0.25"/>
  <cols>
    <col min="1" max="1" width="9.140625" style="1"/>
    <col min="2" max="2" width="12.42578125" style="1" customWidth="1"/>
    <col min="3" max="6" width="9.140625" style="1"/>
    <col min="7" max="7" width="12.85546875" style="1" customWidth="1"/>
    <col min="8" max="9" width="9.140625" style="1"/>
    <col min="10" max="10" width="12.85546875" style="1" customWidth="1"/>
    <col min="11" max="12" width="9.140625" style="33"/>
    <col min="13" max="13" width="10" style="28" customWidth="1"/>
    <col min="14" max="14" width="12.85546875" style="1" customWidth="1"/>
    <col min="15" max="15" width="10.28515625" style="1" customWidth="1"/>
    <col min="16" max="16" width="12.7109375" style="1" customWidth="1"/>
    <col min="17" max="17" width="9.7109375" style="1" customWidth="1"/>
    <col min="18" max="18" width="12.7109375" style="1" customWidth="1"/>
    <col min="19" max="19" width="10.28515625" style="1" customWidth="1"/>
    <col min="20" max="20" width="14.28515625" style="1" customWidth="1"/>
    <col min="21" max="16384" width="9.140625" style="1"/>
  </cols>
  <sheetData>
    <row r="4" spans="2:20" ht="15.75" customHeight="1" x14ac:dyDescent="0.25">
      <c r="B4" s="3" t="s">
        <v>0</v>
      </c>
      <c r="C4" s="3" t="s">
        <v>26</v>
      </c>
      <c r="D4" s="3" t="s">
        <v>21</v>
      </c>
      <c r="E4" s="17" t="s">
        <v>2</v>
      </c>
      <c r="F4" s="19"/>
      <c r="G4" s="18"/>
      <c r="H4" s="17" t="s">
        <v>1</v>
      </c>
      <c r="I4" s="19"/>
      <c r="J4" s="18"/>
      <c r="K4" s="3" t="s">
        <v>5</v>
      </c>
      <c r="L4" s="3" t="s">
        <v>6</v>
      </c>
      <c r="M4" s="31" t="s">
        <v>27</v>
      </c>
      <c r="N4" s="31"/>
      <c r="O4" s="31" t="s">
        <v>30</v>
      </c>
      <c r="P4" s="31"/>
      <c r="Q4" s="32" t="s">
        <v>31</v>
      </c>
      <c r="R4" s="32"/>
      <c r="S4" s="32" t="s">
        <v>32</v>
      </c>
      <c r="T4" s="32"/>
    </row>
    <row r="5" spans="2:20" s="16" customFormat="1" ht="47.25" x14ac:dyDescent="0.25">
      <c r="B5" s="4"/>
      <c r="C5" s="4"/>
      <c r="D5" s="4"/>
      <c r="E5" s="15" t="s">
        <v>3</v>
      </c>
      <c r="F5" s="15" t="s">
        <v>4</v>
      </c>
      <c r="G5" s="15" t="s">
        <v>24</v>
      </c>
      <c r="H5" s="15" t="s">
        <v>22</v>
      </c>
      <c r="I5" s="15" t="s">
        <v>23</v>
      </c>
      <c r="J5" s="15" t="s">
        <v>25</v>
      </c>
      <c r="K5" s="4"/>
      <c r="L5" s="4"/>
      <c r="M5" s="26" t="s">
        <v>29</v>
      </c>
      <c r="N5" s="26" t="s">
        <v>28</v>
      </c>
      <c r="O5" s="26" t="s">
        <v>29</v>
      </c>
      <c r="P5" s="26" t="s">
        <v>28</v>
      </c>
      <c r="Q5" s="26" t="s">
        <v>29</v>
      </c>
      <c r="R5" s="26" t="s">
        <v>28</v>
      </c>
      <c r="S5" s="26" t="s">
        <v>29</v>
      </c>
      <c r="T5" s="26" t="s">
        <v>33</v>
      </c>
    </row>
    <row r="6" spans="2:20" x14ac:dyDescent="0.25">
      <c r="B6" s="5" t="s">
        <v>7</v>
      </c>
      <c r="C6" s="21">
        <v>50</v>
      </c>
      <c r="D6" s="21">
        <f>C6-M6-O6-S6</f>
        <v>32</v>
      </c>
      <c r="E6" s="6">
        <v>7.7000000000000002E-3</v>
      </c>
      <c r="F6" s="6">
        <v>5.3860999999999999</v>
      </c>
      <c r="G6" s="6">
        <f>F6-E6</f>
        <v>5.3784000000000001</v>
      </c>
      <c r="H6" s="7">
        <v>0.7</v>
      </c>
      <c r="I6" s="7">
        <v>8.1999999999999993</v>
      </c>
      <c r="J6" s="7">
        <f>I6-H6</f>
        <v>7.4999999999999991</v>
      </c>
      <c r="K6" s="34">
        <f>((LN(F6)-LN(E6))/60)*100</f>
        <v>10.917260851656394</v>
      </c>
      <c r="L6" s="35">
        <f>(D6/50)*100</f>
        <v>64</v>
      </c>
      <c r="M6" s="2">
        <v>10</v>
      </c>
      <c r="N6" s="29">
        <f>M6/C6*100</f>
        <v>20</v>
      </c>
      <c r="O6" s="2">
        <v>3</v>
      </c>
      <c r="P6" s="29">
        <f>O6/C6*100</f>
        <v>6</v>
      </c>
      <c r="Q6" s="2">
        <f>M6+O6</f>
        <v>13</v>
      </c>
      <c r="R6" s="29">
        <f>Q6/C6*100</f>
        <v>26</v>
      </c>
      <c r="S6" s="2">
        <v>5</v>
      </c>
      <c r="T6" s="29">
        <f>S6/C6*100</f>
        <v>10</v>
      </c>
    </row>
    <row r="7" spans="2:20" x14ac:dyDescent="0.25">
      <c r="B7" s="5" t="s">
        <v>8</v>
      </c>
      <c r="C7" s="21">
        <v>50</v>
      </c>
      <c r="D7" s="21">
        <f>C7-M7-O7-S7</f>
        <v>35</v>
      </c>
      <c r="E7" s="6">
        <v>7.7000000000000002E-3</v>
      </c>
      <c r="F7" s="6">
        <v>5.2885</v>
      </c>
      <c r="G7" s="6">
        <f t="shared" ref="G7:G8" si="0">F7-E7</f>
        <v>5.2808000000000002</v>
      </c>
      <c r="H7" s="7">
        <v>0.7</v>
      </c>
      <c r="I7" s="7">
        <v>8.14</v>
      </c>
      <c r="J7" s="7">
        <f t="shared" ref="J7:J8" si="1">I7-H7</f>
        <v>7.44</v>
      </c>
      <c r="K7" s="34">
        <f>((LN(F7)-LN(E7))/60)*100</f>
        <v>10.886782669847449</v>
      </c>
      <c r="L7" s="35">
        <f>(D7/50)*100</f>
        <v>70</v>
      </c>
      <c r="M7" s="2">
        <v>9</v>
      </c>
      <c r="N7" s="29">
        <f t="shared" ref="N7:N8" si="2">M7/C7*100</f>
        <v>18</v>
      </c>
      <c r="O7" s="2">
        <v>2</v>
      </c>
      <c r="P7" s="29">
        <f t="shared" ref="P7:P8" si="3">O7/C7*100</f>
        <v>4</v>
      </c>
      <c r="Q7" s="2">
        <f t="shared" ref="Q7:Q8" si="4">M7+O7</f>
        <v>11</v>
      </c>
      <c r="R7" s="29">
        <f t="shared" ref="R7:T8" si="5">Q7/C7*100</f>
        <v>22</v>
      </c>
      <c r="S7" s="2">
        <v>4</v>
      </c>
      <c r="T7" s="29">
        <f t="shared" ref="T7:T8" si="6">S7/C7*100</f>
        <v>8</v>
      </c>
    </row>
    <row r="8" spans="2:20" x14ac:dyDescent="0.25">
      <c r="B8" s="5" t="s">
        <v>9</v>
      </c>
      <c r="C8" s="21">
        <v>50</v>
      </c>
      <c r="D8" s="21">
        <f>C8-M8-O8-S8</f>
        <v>36</v>
      </c>
      <c r="E8" s="6">
        <v>7.7000000000000002E-3</v>
      </c>
      <c r="F8" s="6">
        <v>5.3929</v>
      </c>
      <c r="G8" s="6">
        <f t="shared" si="0"/>
        <v>5.3852000000000002</v>
      </c>
      <c r="H8" s="7">
        <v>0.7</v>
      </c>
      <c r="I8" s="7">
        <v>8.07</v>
      </c>
      <c r="J8" s="7">
        <f t="shared" si="1"/>
        <v>7.37</v>
      </c>
      <c r="K8" s="34">
        <f>((LN(F8)-LN(E8))/60)*100</f>
        <v>10.919363706250849</v>
      </c>
      <c r="L8" s="35">
        <f>(D8/50)*100</f>
        <v>72</v>
      </c>
      <c r="M8" s="2">
        <v>9</v>
      </c>
      <c r="N8" s="29">
        <f t="shared" si="2"/>
        <v>18</v>
      </c>
      <c r="O8" s="2">
        <v>1</v>
      </c>
      <c r="P8" s="29">
        <f t="shared" si="3"/>
        <v>2</v>
      </c>
      <c r="Q8" s="2">
        <f t="shared" si="4"/>
        <v>10</v>
      </c>
      <c r="R8" s="29">
        <f t="shared" si="5"/>
        <v>20</v>
      </c>
      <c r="S8" s="2">
        <v>4</v>
      </c>
      <c r="T8" s="29">
        <f t="shared" si="6"/>
        <v>8</v>
      </c>
    </row>
    <row r="9" spans="2:20" x14ac:dyDescent="0.25">
      <c r="B9" s="8" t="s">
        <v>10</v>
      </c>
      <c r="C9" s="22">
        <f t="shared" ref="C9:L9" si="7">AVERAGE(C6:C8)</f>
        <v>50</v>
      </c>
      <c r="D9" s="22">
        <f t="shared" si="7"/>
        <v>34.333333333333336</v>
      </c>
      <c r="E9" s="9">
        <f t="shared" si="7"/>
        <v>7.7000000000000011E-3</v>
      </c>
      <c r="F9" s="10">
        <f t="shared" si="7"/>
        <v>5.355833333333333</v>
      </c>
      <c r="G9" s="10">
        <f t="shared" si="7"/>
        <v>5.3481333333333332</v>
      </c>
      <c r="H9" s="9">
        <f t="shared" ref="H9" si="8">AVERAGE(H6:H8)</f>
        <v>0.69999999999999984</v>
      </c>
      <c r="I9" s="10">
        <f t="shared" ref="I9:J9" si="9">AVERAGE(I6:I8)</f>
        <v>8.1366666666666667</v>
      </c>
      <c r="J9" s="10">
        <f t="shared" si="9"/>
        <v>7.4366666666666665</v>
      </c>
      <c r="K9" s="36">
        <f t="shared" si="7"/>
        <v>10.907802409251564</v>
      </c>
      <c r="L9" s="37">
        <f t="shared" si="7"/>
        <v>68.666666666666671</v>
      </c>
      <c r="M9" s="27">
        <f t="shared" ref="M9:T9" si="10">SUM(M6:M8)</f>
        <v>28</v>
      </c>
      <c r="N9" s="30">
        <f t="shared" si="10"/>
        <v>56</v>
      </c>
      <c r="O9" s="27">
        <f t="shared" si="10"/>
        <v>6</v>
      </c>
      <c r="P9" s="30">
        <f t="shared" ref="P9:R9" si="11">SUM(P6:P8)</f>
        <v>12</v>
      </c>
      <c r="Q9" s="27">
        <f t="shared" si="10"/>
        <v>34</v>
      </c>
      <c r="R9" s="30">
        <f t="shared" si="11"/>
        <v>68</v>
      </c>
      <c r="S9" s="27">
        <f t="shared" si="10"/>
        <v>13</v>
      </c>
      <c r="T9" s="30">
        <f t="shared" si="10"/>
        <v>26</v>
      </c>
    </row>
    <row r="10" spans="2:20" x14ac:dyDescent="0.25">
      <c r="B10" s="11" t="s">
        <v>11</v>
      </c>
      <c r="C10" s="23">
        <f t="shared" ref="C10" si="12">STDEV(C6:C8)</f>
        <v>0</v>
      </c>
      <c r="D10" s="23">
        <f t="shared" ref="D10:T10" si="13">STDEV(D6:D8)</f>
        <v>2.0816659994661326</v>
      </c>
      <c r="E10" s="12">
        <f t="shared" si="13"/>
        <v>1.0622968402425924E-18</v>
      </c>
      <c r="F10" s="12">
        <f t="shared" si="13"/>
        <v>5.8411414409628298E-2</v>
      </c>
      <c r="G10" s="12">
        <f t="shared" ref="G10" si="14">STDEV(G6:G8)</f>
        <v>5.8411414409628298E-2</v>
      </c>
      <c r="H10" s="12">
        <f t="shared" ref="H10:I10" si="15">STDEV(H6:H8)</f>
        <v>1.3597399555105182E-16</v>
      </c>
      <c r="I10" s="12">
        <f t="shared" si="15"/>
        <v>6.5064070986476638E-2</v>
      </c>
      <c r="J10" s="12">
        <f t="shared" ref="J10" si="16">STDEV(J6:J8)</f>
        <v>6.5064070986476638E-2</v>
      </c>
      <c r="K10" s="38">
        <f t="shared" si="13"/>
        <v>1.8233967829960486E-2</v>
      </c>
      <c r="L10" s="39">
        <f t="shared" si="13"/>
        <v>4.1633319989322652</v>
      </c>
      <c r="M10" s="12">
        <f t="shared" si="13"/>
        <v>0.57735026918962573</v>
      </c>
      <c r="N10" s="12">
        <f t="shared" si="13"/>
        <v>1.1547005383792515</v>
      </c>
      <c r="O10" s="12">
        <f t="shared" si="13"/>
        <v>1</v>
      </c>
      <c r="P10" s="12">
        <f t="shared" ref="P10:R10" si="17">STDEV(P6:P8)</f>
        <v>2</v>
      </c>
      <c r="Q10" s="12">
        <f t="shared" si="13"/>
        <v>1.5275252316519499</v>
      </c>
      <c r="R10" s="12">
        <f t="shared" si="17"/>
        <v>3.0550504633038997</v>
      </c>
      <c r="S10" s="12">
        <f t="shared" si="13"/>
        <v>0.57735026918962473</v>
      </c>
      <c r="T10" s="12">
        <f t="shared" si="13"/>
        <v>1.1547005383792495</v>
      </c>
    </row>
    <row r="11" spans="2:20" x14ac:dyDescent="0.25">
      <c r="B11" s="5" t="s">
        <v>12</v>
      </c>
      <c r="C11" s="21">
        <v>50</v>
      </c>
      <c r="D11" s="21">
        <f>C11-M11-O11-S11</f>
        <v>35</v>
      </c>
      <c r="E11" s="6">
        <v>7.7000000000000002E-3</v>
      </c>
      <c r="F11" s="6">
        <v>5.6044999999999998</v>
      </c>
      <c r="G11" s="6">
        <f>F11-E11</f>
        <v>5.5968</v>
      </c>
      <c r="H11" s="7">
        <v>0.7</v>
      </c>
      <c r="I11" s="7">
        <v>8.4</v>
      </c>
      <c r="J11" s="7">
        <f>I11-H11</f>
        <v>7.7</v>
      </c>
      <c r="K11" s="34">
        <f>((LN(F11)-LN(E11))/60)*100</f>
        <v>10.983507994335854</v>
      </c>
      <c r="L11" s="35">
        <f>(D11/50)*100</f>
        <v>70</v>
      </c>
      <c r="M11" s="2">
        <v>9</v>
      </c>
      <c r="N11" s="29">
        <f>M11/C11*100</f>
        <v>18</v>
      </c>
      <c r="O11" s="2">
        <v>2</v>
      </c>
      <c r="P11" s="29">
        <f>O11/C11*100</f>
        <v>4</v>
      </c>
      <c r="Q11" s="2">
        <f>M11+O11</f>
        <v>11</v>
      </c>
      <c r="R11" s="29">
        <f>Q11/C11*100</f>
        <v>22</v>
      </c>
      <c r="S11" s="2">
        <v>4</v>
      </c>
      <c r="T11" s="29">
        <f>S11/C11*100</f>
        <v>8</v>
      </c>
    </row>
    <row r="12" spans="2:20" x14ac:dyDescent="0.25">
      <c r="B12" s="5" t="s">
        <v>13</v>
      </c>
      <c r="C12" s="21">
        <v>50</v>
      </c>
      <c r="D12" s="21">
        <f>C12-M12-O12-S12</f>
        <v>37</v>
      </c>
      <c r="E12" s="6">
        <v>7.7000000000000002E-3</v>
      </c>
      <c r="F12" s="6">
        <v>5.5602</v>
      </c>
      <c r="G12" s="6">
        <f t="shared" ref="G12:G13" si="18">F12-E12</f>
        <v>5.5525000000000002</v>
      </c>
      <c r="H12" s="7">
        <v>0.7</v>
      </c>
      <c r="I12" s="7">
        <v>8.44</v>
      </c>
      <c r="J12" s="7">
        <f t="shared" ref="J12:J13" si="19">I12-H12</f>
        <v>7.7399999999999993</v>
      </c>
      <c r="K12" s="34">
        <f>((LN(F12)-LN(E12))/60)*100</f>
        <v>10.970281714935105</v>
      </c>
      <c r="L12" s="35">
        <f>(D12/50)*100</f>
        <v>74</v>
      </c>
      <c r="M12" s="2">
        <v>8</v>
      </c>
      <c r="N12" s="29">
        <f t="shared" ref="N12:N13" si="20">M12/C12*100</f>
        <v>16</v>
      </c>
      <c r="O12" s="2">
        <v>2</v>
      </c>
      <c r="P12" s="29">
        <f t="shared" ref="P12:P13" si="21">O12/C12*100</f>
        <v>4</v>
      </c>
      <c r="Q12" s="2">
        <f t="shared" ref="Q12:Q13" si="22">M12+O12</f>
        <v>10</v>
      </c>
      <c r="R12" s="29">
        <f t="shared" ref="R12:T13" si="23">Q12/C12*100</f>
        <v>20</v>
      </c>
      <c r="S12" s="2">
        <v>3</v>
      </c>
      <c r="T12" s="29">
        <f t="shared" ref="T12:T13" si="24">S12/C12*100</f>
        <v>6</v>
      </c>
    </row>
    <row r="13" spans="2:20" x14ac:dyDescent="0.25">
      <c r="B13" s="5" t="s">
        <v>14</v>
      </c>
      <c r="C13" s="21">
        <v>50</v>
      </c>
      <c r="D13" s="21">
        <f>C13-M13-O13-S13</f>
        <v>38</v>
      </c>
      <c r="E13" s="6">
        <v>7.7000000000000002E-3</v>
      </c>
      <c r="F13" s="6">
        <v>5.5701000000000001</v>
      </c>
      <c r="G13" s="6">
        <f t="shared" si="18"/>
        <v>5.5624000000000002</v>
      </c>
      <c r="H13" s="7">
        <v>0.7</v>
      </c>
      <c r="I13" s="7">
        <v>8.35</v>
      </c>
      <c r="J13" s="7">
        <f t="shared" si="19"/>
        <v>7.6499999999999995</v>
      </c>
      <c r="K13" s="34">
        <f>((LN(F13)-LN(E13))/60)*100</f>
        <v>10.973246595369828</v>
      </c>
      <c r="L13" s="35">
        <f>(D13/50)*100</f>
        <v>76</v>
      </c>
      <c r="M13" s="2">
        <v>8</v>
      </c>
      <c r="N13" s="29">
        <f t="shared" si="20"/>
        <v>16</v>
      </c>
      <c r="O13" s="2">
        <v>1</v>
      </c>
      <c r="P13" s="29">
        <f t="shared" si="21"/>
        <v>2</v>
      </c>
      <c r="Q13" s="2">
        <f t="shared" si="22"/>
        <v>9</v>
      </c>
      <c r="R13" s="29">
        <f t="shared" si="23"/>
        <v>18</v>
      </c>
      <c r="S13" s="2">
        <v>3</v>
      </c>
      <c r="T13" s="29">
        <f t="shared" si="24"/>
        <v>6</v>
      </c>
    </row>
    <row r="14" spans="2:20" x14ac:dyDescent="0.25">
      <c r="B14" s="8" t="s">
        <v>10</v>
      </c>
      <c r="C14" s="22">
        <f t="shared" ref="C14:L14" si="25">AVERAGE(C11:C13)</f>
        <v>50</v>
      </c>
      <c r="D14" s="22">
        <f t="shared" si="25"/>
        <v>36.666666666666664</v>
      </c>
      <c r="E14" s="9">
        <f t="shared" si="25"/>
        <v>7.7000000000000011E-3</v>
      </c>
      <c r="F14" s="10">
        <f t="shared" si="25"/>
        <v>5.5782666666666669</v>
      </c>
      <c r="G14" s="10">
        <f t="shared" si="25"/>
        <v>5.5705666666666671</v>
      </c>
      <c r="H14" s="9">
        <f t="shared" ref="H14" si="26">AVERAGE(H11:H13)</f>
        <v>0.69999999999999984</v>
      </c>
      <c r="I14" s="10">
        <f t="shared" ref="I14:J14" si="27">AVERAGE(I11:I13)</f>
        <v>8.3966666666666665</v>
      </c>
      <c r="J14" s="10">
        <f t="shared" si="27"/>
        <v>7.6966666666666663</v>
      </c>
      <c r="K14" s="36">
        <f>AVERAGE(K11:K13)</f>
        <v>10.975678768213596</v>
      </c>
      <c r="L14" s="37">
        <f t="shared" si="25"/>
        <v>73.333333333333329</v>
      </c>
      <c r="M14" s="27">
        <f t="shared" ref="M14:T14" si="28">SUM(M11:M13)</f>
        <v>25</v>
      </c>
      <c r="N14" s="30">
        <f t="shared" si="28"/>
        <v>50</v>
      </c>
      <c r="O14" s="27">
        <f t="shared" si="28"/>
        <v>5</v>
      </c>
      <c r="P14" s="30">
        <f t="shared" ref="P14:R14" si="29">SUM(P11:P13)</f>
        <v>10</v>
      </c>
      <c r="Q14" s="27">
        <f t="shared" si="28"/>
        <v>30</v>
      </c>
      <c r="R14" s="30">
        <f t="shared" si="29"/>
        <v>60</v>
      </c>
      <c r="S14" s="27">
        <f t="shared" si="28"/>
        <v>10</v>
      </c>
      <c r="T14" s="30">
        <f t="shared" si="28"/>
        <v>20</v>
      </c>
    </row>
    <row r="15" spans="2:20" x14ac:dyDescent="0.25">
      <c r="B15" s="11" t="s">
        <v>11</v>
      </c>
      <c r="C15" s="23">
        <f t="shared" ref="C15" si="30">STDEV(C11:C13)</f>
        <v>0</v>
      </c>
      <c r="D15" s="23">
        <f t="shared" ref="D15:T15" si="31">STDEV(D11:D13)</f>
        <v>1.5275252316519465</v>
      </c>
      <c r="E15" s="12">
        <f t="shared" si="31"/>
        <v>1.0622968402425924E-18</v>
      </c>
      <c r="F15" s="12">
        <f t="shared" si="31"/>
        <v>2.3251738286272867E-2</v>
      </c>
      <c r="G15" s="12">
        <f t="shared" ref="G15" si="32">STDEV(G11:G13)</f>
        <v>2.3251738286272867E-2</v>
      </c>
      <c r="H15" s="12">
        <f t="shared" ref="H15:I15" si="33">STDEV(H11:H13)</f>
        <v>1.3597399555105182E-16</v>
      </c>
      <c r="I15" s="12">
        <f t="shared" si="33"/>
        <v>4.50924975282289E-2</v>
      </c>
      <c r="J15" s="12">
        <f t="shared" ref="J15" si="34">STDEV(J11:J13)</f>
        <v>4.50924975282289E-2</v>
      </c>
      <c r="K15" s="38">
        <f t="shared" si="31"/>
        <v>6.940476586888079E-3</v>
      </c>
      <c r="L15" s="39">
        <f t="shared" si="31"/>
        <v>3.0550504633038931</v>
      </c>
      <c r="M15" s="12">
        <f t="shared" si="31"/>
        <v>0.57735026918962573</v>
      </c>
      <c r="N15" s="12">
        <f t="shared" si="31"/>
        <v>1.1547005383792515</v>
      </c>
      <c r="O15" s="12">
        <f t="shared" si="31"/>
        <v>0.57735026918962551</v>
      </c>
      <c r="P15" s="12">
        <f t="shared" ref="P15:R15" si="35">STDEV(P11:P13)</f>
        <v>1.154700538379251</v>
      </c>
      <c r="Q15" s="12">
        <f t="shared" si="31"/>
        <v>1</v>
      </c>
      <c r="R15" s="12">
        <f t="shared" si="35"/>
        <v>2</v>
      </c>
      <c r="S15" s="12">
        <f t="shared" si="31"/>
        <v>0.57735026918962473</v>
      </c>
      <c r="T15" s="12">
        <f t="shared" si="31"/>
        <v>1.1547005383792495</v>
      </c>
    </row>
    <row r="16" spans="2:20" x14ac:dyDescent="0.25">
      <c r="B16" s="5" t="s">
        <v>15</v>
      </c>
      <c r="C16" s="21">
        <v>50</v>
      </c>
      <c r="D16" s="21">
        <f>C16-M16-O16-S16</f>
        <v>39</v>
      </c>
      <c r="E16" s="6">
        <v>7.7000000000000002E-3</v>
      </c>
      <c r="F16" s="6">
        <v>6.8548999999999998</v>
      </c>
      <c r="G16" s="6">
        <f>F16-E16</f>
        <v>6.8472</v>
      </c>
      <c r="H16" s="7">
        <v>0.7</v>
      </c>
      <c r="I16" s="7">
        <v>9.4</v>
      </c>
      <c r="J16" s="7">
        <f>I16-H16</f>
        <v>8.7000000000000011</v>
      </c>
      <c r="K16" s="34">
        <f>((LN(F16)-LN(E16))/60)*100</f>
        <v>11.319164458563872</v>
      </c>
      <c r="L16" s="35">
        <f>(D16/50)*100</f>
        <v>78</v>
      </c>
      <c r="M16" s="2">
        <v>7</v>
      </c>
      <c r="N16" s="29">
        <f>M16/C16*100</f>
        <v>14.000000000000002</v>
      </c>
      <c r="O16" s="2">
        <v>1</v>
      </c>
      <c r="P16" s="29">
        <f>O16/C16*100</f>
        <v>2</v>
      </c>
      <c r="Q16" s="2">
        <f>M16+O16</f>
        <v>8</v>
      </c>
      <c r="R16" s="29">
        <f>Q16/C16*100</f>
        <v>16</v>
      </c>
      <c r="S16" s="2">
        <v>3</v>
      </c>
      <c r="T16" s="29">
        <f>S16/C16*100</f>
        <v>6</v>
      </c>
    </row>
    <row r="17" spans="2:20" x14ac:dyDescent="0.25">
      <c r="B17" s="5" t="s">
        <v>16</v>
      </c>
      <c r="C17" s="21">
        <v>50</v>
      </c>
      <c r="D17" s="21">
        <f>C17-M17-O17-S17</f>
        <v>40</v>
      </c>
      <c r="E17" s="6">
        <v>7.7000000000000002E-3</v>
      </c>
      <c r="F17" s="6">
        <v>6.6528</v>
      </c>
      <c r="G17" s="6">
        <f t="shared" ref="G17:G18" si="36">F17-E17</f>
        <v>6.6451000000000002</v>
      </c>
      <c r="H17" s="7">
        <v>0.7</v>
      </c>
      <c r="I17" s="7">
        <v>9.35</v>
      </c>
      <c r="J17" s="7">
        <f t="shared" ref="J17:J18" si="37">I17-H17</f>
        <v>8.65</v>
      </c>
      <c r="K17" s="34">
        <f>((LN(F17)-LN(E17))/60)*100</f>
        <v>11.26928794800676</v>
      </c>
      <c r="L17" s="35">
        <f>(D17/50)*100</f>
        <v>80</v>
      </c>
      <c r="M17" s="2">
        <v>6</v>
      </c>
      <c r="N17" s="29">
        <f t="shared" ref="N17:N18" si="38">M17/C17*100</f>
        <v>12</v>
      </c>
      <c r="O17" s="2">
        <v>1</v>
      </c>
      <c r="P17" s="29">
        <f t="shared" ref="P17:P18" si="39">O17/C17*100</f>
        <v>2</v>
      </c>
      <c r="Q17" s="2">
        <f t="shared" ref="Q17:Q18" si="40">M17+O17</f>
        <v>7</v>
      </c>
      <c r="R17" s="29">
        <f t="shared" ref="R17:T18" si="41">Q17/C17*100</f>
        <v>14.000000000000002</v>
      </c>
      <c r="S17" s="2">
        <v>3</v>
      </c>
      <c r="T17" s="29">
        <f t="shared" ref="T17:T18" si="42">S17/C17*100</f>
        <v>6</v>
      </c>
    </row>
    <row r="18" spans="2:20" x14ac:dyDescent="0.25">
      <c r="B18" s="5" t="s">
        <v>17</v>
      </c>
      <c r="C18" s="21">
        <v>50</v>
      </c>
      <c r="D18" s="21">
        <f>C18-M18-O18-S18</f>
        <v>42</v>
      </c>
      <c r="E18" s="6">
        <v>7.7000000000000002E-3</v>
      </c>
      <c r="F18" s="6">
        <v>6.7557</v>
      </c>
      <c r="G18" s="6">
        <f t="shared" si="36"/>
        <v>6.7480000000000002</v>
      </c>
      <c r="H18" s="7">
        <v>0.7</v>
      </c>
      <c r="I18" s="7">
        <v>9.2899999999999991</v>
      </c>
      <c r="J18" s="7">
        <f t="shared" si="37"/>
        <v>8.59</v>
      </c>
      <c r="K18" s="34">
        <f>((LN(F18)-LN(E18))/60)*100</f>
        <v>11.294869238514609</v>
      </c>
      <c r="L18" s="35">
        <f>(D18/50)*100</f>
        <v>84</v>
      </c>
      <c r="M18" s="2">
        <v>6</v>
      </c>
      <c r="N18" s="29">
        <f t="shared" si="38"/>
        <v>12</v>
      </c>
      <c r="O18" s="2">
        <v>0</v>
      </c>
      <c r="P18" s="29">
        <f t="shared" si="39"/>
        <v>0</v>
      </c>
      <c r="Q18" s="2">
        <f t="shared" si="40"/>
        <v>6</v>
      </c>
      <c r="R18" s="29">
        <f t="shared" si="41"/>
        <v>12</v>
      </c>
      <c r="S18" s="2">
        <v>2</v>
      </c>
      <c r="T18" s="29">
        <f t="shared" si="42"/>
        <v>4</v>
      </c>
    </row>
    <row r="19" spans="2:20" x14ac:dyDescent="0.25">
      <c r="B19" s="8" t="s">
        <v>10</v>
      </c>
      <c r="C19" s="22">
        <f t="shared" ref="C19:L19" si="43">AVERAGE(C16:C18)</f>
        <v>50</v>
      </c>
      <c r="D19" s="22">
        <f t="shared" si="43"/>
        <v>40.333333333333336</v>
      </c>
      <c r="E19" s="9">
        <f t="shared" si="43"/>
        <v>7.7000000000000011E-3</v>
      </c>
      <c r="F19" s="10">
        <f t="shared" si="43"/>
        <v>6.7544666666666666</v>
      </c>
      <c r="G19" s="10">
        <f t="shared" si="43"/>
        <v>6.7467666666666668</v>
      </c>
      <c r="H19" s="9">
        <f t="shared" ref="H19" si="44">AVERAGE(H16:H18)</f>
        <v>0.69999999999999984</v>
      </c>
      <c r="I19" s="10">
        <f t="shared" ref="I19:J19" si="45">AVERAGE(I16:I18)</f>
        <v>9.3466666666666658</v>
      </c>
      <c r="J19" s="10">
        <f t="shared" si="45"/>
        <v>8.6466666666666665</v>
      </c>
      <c r="K19" s="36">
        <f t="shared" si="43"/>
        <v>11.294440548361747</v>
      </c>
      <c r="L19" s="37">
        <f t="shared" si="43"/>
        <v>80.666666666666671</v>
      </c>
      <c r="M19" s="27">
        <f t="shared" ref="M19:T19" si="46">SUM(M16:M18)</f>
        <v>19</v>
      </c>
      <c r="N19" s="30">
        <f t="shared" si="46"/>
        <v>38</v>
      </c>
      <c r="O19" s="27">
        <f t="shared" si="46"/>
        <v>2</v>
      </c>
      <c r="P19" s="30">
        <f t="shared" ref="P19:R19" si="47">SUM(P16:P18)</f>
        <v>4</v>
      </c>
      <c r="Q19" s="27">
        <f t="shared" si="46"/>
        <v>21</v>
      </c>
      <c r="R19" s="30">
        <f t="shared" si="47"/>
        <v>42</v>
      </c>
      <c r="S19" s="27">
        <f t="shared" si="46"/>
        <v>8</v>
      </c>
      <c r="T19" s="30">
        <f t="shared" si="46"/>
        <v>16</v>
      </c>
    </row>
    <row r="20" spans="2:20" x14ac:dyDescent="0.25">
      <c r="B20" s="11" t="s">
        <v>11</v>
      </c>
      <c r="C20" s="23">
        <f t="shared" ref="C20" si="48">STDEV(C16:C18)</f>
        <v>0</v>
      </c>
      <c r="D20" s="23">
        <f t="shared" ref="D20:T20" si="49">STDEV(D16:D18)</f>
        <v>1.5275252316519465</v>
      </c>
      <c r="E20" s="12">
        <f t="shared" si="49"/>
        <v>1.0622968402425924E-18</v>
      </c>
      <c r="F20" s="12">
        <f t="shared" si="49"/>
        <v>0.10105564473760634</v>
      </c>
      <c r="G20" s="12">
        <f t="shared" ref="G20" si="50">STDEV(G16:G18)</f>
        <v>0.10105564473760634</v>
      </c>
      <c r="H20" s="12">
        <f t="shared" ref="H20:I20" si="51">STDEV(H16:H18)</f>
        <v>1.3597399555105182E-16</v>
      </c>
      <c r="I20" s="12">
        <f t="shared" si="51"/>
        <v>5.507570547286162E-2</v>
      </c>
      <c r="J20" s="12">
        <f t="shared" ref="J20" si="52">STDEV(J16:J18)</f>
        <v>5.507570547286162E-2</v>
      </c>
      <c r="K20" s="38">
        <f t="shared" si="49"/>
        <v>2.494101857931642E-2</v>
      </c>
      <c r="L20" s="39">
        <f t="shared" si="49"/>
        <v>3.0550504633038931</v>
      </c>
      <c r="M20" s="12">
        <f t="shared" si="49"/>
        <v>0.57735026918962584</v>
      </c>
      <c r="N20" s="12">
        <f t="shared" si="49"/>
        <v>1.1547005383792526</v>
      </c>
      <c r="O20" s="12">
        <f t="shared" si="49"/>
        <v>0.57735026918962584</v>
      </c>
      <c r="P20" s="12">
        <f t="shared" ref="P20:R20" si="53">STDEV(P16:P18)</f>
        <v>1.1547005383792517</v>
      </c>
      <c r="Q20" s="12">
        <f t="shared" si="49"/>
        <v>1</v>
      </c>
      <c r="R20" s="12">
        <f t="shared" si="53"/>
        <v>2</v>
      </c>
      <c r="S20" s="12">
        <f t="shared" si="49"/>
        <v>0.57735026918962629</v>
      </c>
      <c r="T20" s="12">
        <f t="shared" si="49"/>
        <v>1.1547005383792526</v>
      </c>
    </row>
    <row r="21" spans="2:20" x14ac:dyDescent="0.25">
      <c r="B21" s="5" t="s">
        <v>18</v>
      </c>
      <c r="C21" s="21">
        <v>50</v>
      </c>
      <c r="D21" s="21">
        <f>C21-M21-O21-S21</f>
        <v>43</v>
      </c>
      <c r="E21" s="6">
        <v>7.7000000000000002E-3</v>
      </c>
      <c r="F21" s="6">
        <v>7.0124000000000004</v>
      </c>
      <c r="G21" s="6">
        <f>F21-E21</f>
        <v>7.0047000000000006</v>
      </c>
      <c r="H21" s="7">
        <v>0.7</v>
      </c>
      <c r="I21" s="7">
        <v>9.48</v>
      </c>
      <c r="J21" s="7">
        <f>I21-H21</f>
        <v>8.7800000000000011</v>
      </c>
      <c r="K21" s="34">
        <f>((LN(F21)-LN(E21))/60)*100</f>
        <v>11.357024934366802</v>
      </c>
      <c r="L21" s="35">
        <f>(D21/50)*100</f>
        <v>86</v>
      </c>
      <c r="M21" s="2">
        <v>5</v>
      </c>
      <c r="N21" s="29">
        <f>M21/C21*100</f>
        <v>10</v>
      </c>
      <c r="O21" s="2">
        <v>0</v>
      </c>
      <c r="P21" s="29">
        <f>O21/C21*100</f>
        <v>0</v>
      </c>
      <c r="Q21" s="2">
        <f>M21+O21</f>
        <v>5</v>
      </c>
      <c r="R21" s="29">
        <f>Q21/C21*100</f>
        <v>10</v>
      </c>
      <c r="S21" s="2">
        <v>2</v>
      </c>
      <c r="T21" s="29">
        <f>S21/C21*100</f>
        <v>4</v>
      </c>
    </row>
    <row r="22" spans="2:20" x14ac:dyDescent="0.25">
      <c r="B22" s="5" t="s">
        <v>19</v>
      </c>
      <c r="C22" s="21">
        <v>50</v>
      </c>
      <c r="D22" s="21">
        <f>C22-M22-O22-S22</f>
        <v>44</v>
      </c>
      <c r="E22" s="6">
        <v>7.7000000000000002E-3</v>
      </c>
      <c r="F22" s="6">
        <v>7.1021000000000001</v>
      </c>
      <c r="G22" s="6">
        <f t="shared" ref="G22:G23" si="54">F22-E22</f>
        <v>7.0944000000000003</v>
      </c>
      <c r="H22" s="7">
        <v>0.7</v>
      </c>
      <c r="I22" s="7">
        <v>9.5399999999999991</v>
      </c>
      <c r="J22" s="7">
        <f t="shared" ref="J22:J23" si="55">I22-H22</f>
        <v>8.84</v>
      </c>
      <c r="K22" s="34">
        <f>((LN(F22)-LN(E22))/60)*100</f>
        <v>11.378209108474929</v>
      </c>
      <c r="L22" s="35">
        <f>(D22/50)*100</f>
        <v>88</v>
      </c>
      <c r="M22" s="2">
        <v>4</v>
      </c>
      <c r="N22" s="29">
        <f t="shared" ref="N22:N23" si="56">M22/C22*100</f>
        <v>8</v>
      </c>
      <c r="O22" s="2">
        <v>0</v>
      </c>
      <c r="P22" s="29">
        <f t="shared" ref="P22:P23" si="57">O22/C22*100</f>
        <v>0</v>
      </c>
      <c r="Q22" s="2">
        <f>M22+O22</f>
        <v>4</v>
      </c>
      <c r="R22" s="29">
        <f t="shared" ref="R22:T23" si="58">Q22/C22*100</f>
        <v>8</v>
      </c>
      <c r="S22" s="2">
        <v>2</v>
      </c>
      <c r="T22" s="29">
        <f t="shared" ref="T22:T23" si="59">S22/C22*100</f>
        <v>4</v>
      </c>
    </row>
    <row r="23" spans="2:20" x14ac:dyDescent="0.25">
      <c r="B23" s="5" t="s">
        <v>20</v>
      </c>
      <c r="C23" s="21">
        <v>50</v>
      </c>
      <c r="D23" s="21">
        <f>C23-M23-O23-S23</f>
        <v>46</v>
      </c>
      <c r="E23" s="6">
        <v>7.7000000000000002E-3</v>
      </c>
      <c r="F23" s="6">
        <v>7.0414000000000003</v>
      </c>
      <c r="G23" s="6">
        <f t="shared" si="54"/>
        <v>7.0337000000000005</v>
      </c>
      <c r="H23" s="7">
        <v>0.7</v>
      </c>
      <c r="I23" s="7">
        <v>9.51</v>
      </c>
      <c r="J23" s="7">
        <f t="shared" si="55"/>
        <v>8.81</v>
      </c>
      <c r="K23" s="34">
        <f>((LN(F23)-LN(E23))/60)*100</f>
        <v>11.363903273596769</v>
      </c>
      <c r="L23" s="35">
        <f>(D23/50)*100</f>
        <v>92</v>
      </c>
      <c r="M23" s="2">
        <v>3</v>
      </c>
      <c r="N23" s="29">
        <f t="shared" si="56"/>
        <v>6</v>
      </c>
      <c r="O23" s="2">
        <v>0</v>
      </c>
      <c r="P23" s="29">
        <f t="shared" si="57"/>
        <v>0</v>
      </c>
      <c r="Q23" s="2">
        <f t="shared" ref="Q23" si="60">M23+O23</f>
        <v>3</v>
      </c>
      <c r="R23" s="29">
        <f t="shared" si="58"/>
        <v>6</v>
      </c>
      <c r="S23" s="2">
        <v>1</v>
      </c>
      <c r="T23" s="29">
        <f t="shared" si="59"/>
        <v>2</v>
      </c>
    </row>
    <row r="24" spans="2:20" x14ac:dyDescent="0.25">
      <c r="B24" s="8" t="s">
        <v>10</v>
      </c>
      <c r="C24" s="24">
        <f t="shared" ref="C24:L24" si="61">AVERAGE(C21:C23)</f>
        <v>50</v>
      </c>
      <c r="D24" s="24">
        <f t="shared" si="61"/>
        <v>44.333333333333336</v>
      </c>
      <c r="E24" s="10">
        <f t="shared" si="61"/>
        <v>7.7000000000000011E-3</v>
      </c>
      <c r="F24" s="10">
        <f t="shared" si="61"/>
        <v>7.0519666666666661</v>
      </c>
      <c r="G24" s="10">
        <f t="shared" si="61"/>
        <v>7.0442666666666662</v>
      </c>
      <c r="H24" s="10">
        <f t="shared" ref="H24" si="62">AVERAGE(H21:H23)</f>
        <v>0.69999999999999984</v>
      </c>
      <c r="I24" s="10">
        <f t="shared" ref="I24:J24" si="63">AVERAGE(I21:I23)</f>
        <v>9.51</v>
      </c>
      <c r="J24" s="10">
        <f t="shared" si="63"/>
        <v>8.81</v>
      </c>
      <c r="K24" s="36">
        <f t="shared" si="61"/>
        <v>11.366379105479501</v>
      </c>
      <c r="L24" s="37">
        <f t="shared" si="61"/>
        <v>88.666666666666671</v>
      </c>
      <c r="M24" s="27">
        <f t="shared" ref="M24:T24" si="64">SUM(M21:M23)</f>
        <v>12</v>
      </c>
      <c r="N24" s="30">
        <f t="shared" si="64"/>
        <v>24</v>
      </c>
      <c r="O24" s="27">
        <f t="shared" si="64"/>
        <v>0</v>
      </c>
      <c r="P24" s="30">
        <f t="shared" ref="P24:R24" si="65">SUM(P21:P23)</f>
        <v>0</v>
      </c>
      <c r="Q24" s="27">
        <f t="shared" si="64"/>
        <v>12</v>
      </c>
      <c r="R24" s="30">
        <f t="shared" si="65"/>
        <v>24</v>
      </c>
      <c r="S24" s="27">
        <f t="shared" si="64"/>
        <v>5</v>
      </c>
      <c r="T24" s="30">
        <f t="shared" si="64"/>
        <v>10</v>
      </c>
    </row>
    <row r="25" spans="2:20" x14ac:dyDescent="0.25">
      <c r="B25" s="13"/>
      <c r="C25" s="14">
        <f t="shared" ref="C25" si="66">STDEV(C21:C23)</f>
        <v>0</v>
      </c>
      <c r="D25" s="14">
        <f t="shared" ref="D25:T25" si="67">STDEV(D21:D23)</f>
        <v>1.5275252316519465</v>
      </c>
      <c r="E25" s="25">
        <f t="shared" si="67"/>
        <v>1.0622968402425924E-18</v>
      </c>
      <c r="F25" s="25">
        <f t="shared" si="67"/>
        <v>4.5774046503813906E-2</v>
      </c>
      <c r="G25" s="25">
        <f t="shared" ref="G25" si="68">STDEV(G21:G23)</f>
        <v>4.5774046503813906E-2</v>
      </c>
      <c r="H25" s="25">
        <f t="shared" ref="H25:I25" si="69">STDEV(H21:H23)</f>
        <v>1.3597399555105182E-16</v>
      </c>
      <c r="I25" s="25">
        <f t="shared" si="69"/>
        <v>2.9999999999999361E-2</v>
      </c>
      <c r="J25" s="25">
        <f t="shared" ref="J25" si="70">STDEV(J21:J23)</f>
        <v>2.9999999999999361E-2</v>
      </c>
      <c r="K25" s="40">
        <f t="shared" si="67"/>
        <v>1.0806924437346569E-2</v>
      </c>
      <c r="L25" s="40">
        <f t="shared" si="67"/>
        <v>3.0550504633038931</v>
      </c>
      <c r="M25" s="20">
        <f t="shared" si="67"/>
        <v>1</v>
      </c>
      <c r="N25" s="12">
        <f t="shared" si="67"/>
        <v>2</v>
      </c>
      <c r="O25" s="12">
        <f t="shared" si="67"/>
        <v>0</v>
      </c>
      <c r="P25" s="12">
        <f t="shared" ref="P25:R25" si="71">STDEV(P21:P23)</f>
        <v>0</v>
      </c>
      <c r="Q25" s="12">
        <f t="shared" si="67"/>
        <v>1</v>
      </c>
      <c r="R25" s="12">
        <f t="shared" si="71"/>
        <v>2</v>
      </c>
      <c r="S25" s="12">
        <f t="shared" si="67"/>
        <v>0.57735026918962551</v>
      </c>
      <c r="T25" s="12">
        <f t="shared" si="67"/>
        <v>1.154700538379251</v>
      </c>
    </row>
  </sheetData>
  <mergeCells count="11">
    <mergeCell ref="K4:K5"/>
    <mergeCell ref="L4:L5"/>
    <mergeCell ref="M4:N4"/>
    <mergeCell ref="O4:P4"/>
    <mergeCell ref="Q4:R4"/>
    <mergeCell ref="S4:T4"/>
    <mergeCell ref="B4:B5"/>
    <mergeCell ref="C4:C5"/>
    <mergeCell ref="D4:D5"/>
    <mergeCell ref="E4:G4"/>
    <mergeCell ref="H4:J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mc</dc:creator>
  <cp:lastModifiedBy>ASUS mc</cp:lastModifiedBy>
  <dcterms:created xsi:type="dcterms:W3CDTF">2024-10-23T03:22:52Z</dcterms:created>
  <dcterms:modified xsi:type="dcterms:W3CDTF">2024-10-23T03:53:25Z</dcterms:modified>
</cp:coreProperties>
</file>