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Savarion\MEng Energy\MEng Thesis\CFD Data\"/>
    </mc:Choice>
  </mc:AlternateContent>
  <xr:revisionPtr revIDLastSave="0" documentId="13_ncr:1_{17E13F4C-E192-48AE-B485-0C69B3EF71C1}" xr6:coauthVersionLast="47" xr6:coauthVersionMax="47" xr10:uidLastSave="{00000000-0000-0000-0000-000000000000}"/>
  <bookViews>
    <workbookView xWindow="16284" yWindow="-108" windowWidth="23256" windowHeight="12576" xr2:uid="{00000000-000D-0000-FFFF-FFFF00000000}"/>
  </bookViews>
  <sheets>
    <sheet name="1MW" sheetId="2" r:id="rId1"/>
    <sheet name="400kW (2)" sheetId="4" r:id="rId2"/>
    <sheet name="Sheet3" sheetId="5" r:id="rId3"/>
    <sheet name="400kW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5" l="1"/>
  <c r="I70" i="5"/>
  <c r="I71" i="5"/>
  <c r="I72" i="5"/>
  <c r="I73" i="5"/>
  <c r="Y54" i="5"/>
  <c r="AK49" i="5"/>
  <c r="AH20" i="5"/>
  <c r="AH27" i="5"/>
  <c r="AH34" i="5"/>
  <c r="AH41" i="5"/>
  <c r="Y57" i="5"/>
  <c r="Y56" i="5"/>
  <c r="Y55" i="5"/>
  <c r="Y48" i="5"/>
  <c r="Y47" i="5"/>
  <c r="Y46" i="5"/>
  <c r="Y45" i="5"/>
  <c r="Y49" i="5" s="1"/>
  <c r="Y39" i="5"/>
  <c r="Y38" i="5"/>
  <c r="Y37" i="5"/>
  <c r="Y36" i="5"/>
  <c r="Y30" i="5"/>
  <c r="Y31" i="5" s="1"/>
  <c r="Y29" i="5"/>
  <c r="Y28" i="5"/>
  <c r="Y27" i="5"/>
  <c r="Y21" i="5"/>
  <c r="Y18" i="5"/>
  <c r="Y19" i="5"/>
  <c r="Y20" i="5"/>
  <c r="Y17" i="5"/>
  <c r="AG20" i="5"/>
  <c r="AI20" i="5"/>
  <c r="AJ20" i="5"/>
  <c r="AK20" i="5"/>
  <c r="AL20" i="5"/>
  <c r="AM20" i="5"/>
  <c r="AN20" i="5"/>
  <c r="AO20" i="5"/>
  <c r="AP20" i="5"/>
  <c r="AQ20" i="5"/>
  <c r="AR20" i="5"/>
  <c r="AI41" i="5"/>
  <c r="AJ41" i="5"/>
  <c r="AK41" i="5"/>
  <c r="AL41" i="5"/>
  <c r="AM41" i="5"/>
  <c r="AN41" i="5"/>
  <c r="AO41" i="5"/>
  <c r="AP41" i="5"/>
  <c r="AQ41" i="5"/>
  <c r="AR41" i="5"/>
  <c r="AG41" i="5"/>
  <c r="AI34" i="5"/>
  <c r="AJ34" i="5"/>
  <c r="AK34" i="5"/>
  <c r="AL34" i="5"/>
  <c r="AM34" i="5"/>
  <c r="AN34" i="5"/>
  <c r="AO34" i="5"/>
  <c r="AP34" i="5"/>
  <c r="AQ34" i="5"/>
  <c r="AR34" i="5"/>
  <c r="AG34" i="5"/>
  <c r="AI27" i="5"/>
  <c r="AJ27" i="5"/>
  <c r="AK27" i="5"/>
  <c r="AL27" i="5"/>
  <c r="AM27" i="5"/>
  <c r="AN27" i="5"/>
  <c r="AO27" i="5"/>
  <c r="AP27" i="5"/>
  <c r="AQ27" i="5"/>
  <c r="AR27" i="5"/>
  <c r="AG27" i="5"/>
  <c r="BC13" i="5"/>
  <c r="BA13" i="5"/>
  <c r="AY13" i="5"/>
  <c r="AW13" i="5"/>
  <c r="AU13" i="5"/>
  <c r="AS13" i="5"/>
  <c r="AQ13" i="5"/>
  <c r="AO13" i="5"/>
  <c r="AM13" i="5"/>
  <c r="AK13" i="5"/>
  <c r="AI13" i="5"/>
  <c r="AG13" i="5"/>
  <c r="AF13" i="5"/>
  <c r="S13" i="5"/>
  <c r="T13" i="5"/>
  <c r="U13" i="5"/>
  <c r="W13" i="5"/>
  <c r="X13" i="5"/>
  <c r="R13" i="5"/>
  <c r="E13" i="5"/>
  <c r="F13" i="5"/>
  <c r="G13" i="5"/>
  <c r="H13" i="5"/>
  <c r="I13" i="5"/>
  <c r="J13" i="5"/>
  <c r="K13" i="5"/>
  <c r="L13" i="5"/>
  <c r="M13" i="5"/>
  <c r="N13" i="5"/>
  <c r="O13" i="5"/>
  <c r="D13" i="5"/>
  <c r="C13" i="5"/>
  <c r="G30" i="4"/>
  <c r="F30" i="4"/>
  <c r="E30" i="4"/>
  <c r="D30" i="4"/>
  <c r="C30" i="4"/>
  <c r="B30" i="4"/>
  <c r="N7" i="4"/>
  <c r="M7" i="4"/>
  <c r="L7" i="4"/>
  <c r="K7" i="4"/>
  <c r="J7" i="4"/>
  <c r="I7" i="4"/>
  <c r="H7" i="4"/>
  <c r="G7" i="4"/>
  <c r="D7" i="4"/>
  <c r="C7" i="4"/>
  <c r="B7" i="4"/>
  <c r="D7" i="2"/>
  <c r="E7" i="2"/>
  <c r="F7" i="2"/>
  <c r="C7" i="2"/>
  <c r="Y40" i="5" l="1"/>
  <c r="Y58" i="5"/>
  <c r="AS20" i="5"/>
  <c r="AS27" i="5"/>
  <c r="AS34" i="5"/>
  <c r="AS41" i="5"/>
  <c r="I30" i="2"/>
  <c r="H30" i="2"/>
  <c r="G30" i="2"/>
  <c r="D30" i="2"/>
  <c r="C30" i="2"/>
  <c r="B30" i="2"/>
  <c r="M7" i="2"/>
  <c r="L7" i="2"/>
  <c r="K7" i="2"/>
  <c r="J7" i="2"/>
  <c r="I7" i="2"/>
  <c r="H7" i="2"/>
  <c r="G7" i="2"/>
  <c r="B7" i="2"/>
  <c r="E30" i="1" l="1"/>
  <c r="F30" i="1"/>
  <c r="G30" i="1"/>
  <c r="C30" i="1"/>
  <c r="D30" i="1"/>
  <c r="B30" i="1"/>
  <c r="G7" i="1" l="1"/>
  <c r="H7" i="1"/>
  <c r="I7" i="1"/>
  <c r="J7" i="1"/>
  <c r="K7" i="1"/>
  <c r="L7" i="1"/>
  <c r="M7" i="1"/>
  <c r="N7" i="1"/>
  <c r="C7" i="1"/>
  <c r="D7" i="1"/>
  <c r="B7" i="1"/>
</calcChain>
</file>

<file path=xl/sharedStrings.xml><?xml version="1.0" encoding="utf-8"?>
<sst xmlns="http://schemas.openxmlformats.org/spreadsheetml/2006/main" count="204" uniqueCount="83">
  <si>
    <t>v (m/s)</t>
  </si>
  <si>
    <t>Baseline Torque Analysis</t>
  </si>
  <si>
    <t>-10 Deg</t>
  </si>
  <si>
    <t>-8 Deg</t>
  </si>
  <si>
    <t>-5 Deg</t>
  </si>
  <si>
    <t>0 Deg</t>
  </si>
  <si>
    <t>5 Deg</t>
  </si>
  <si>
    <t>10 Deg</t>
  </si>
  <si>
    <t>15 Deg</t>
  </si>
  <si>
    <t>20 Deg</t>
  </si>
  <si>
    <t>25 Deg</t>
  </si>
  <si>
    <t>-9 Deg</t>
  </si>
  <si>
    <t>8 deg</t>
  </si>
  <si>
    <t>7 Deg</t>
  </si>
  <si>
    <t>Ave</t>
  </si>
  <si>
    <t>Adj</t>
  </si>
  <si>
    <t>6 Deg</t>
  </si>
  <si>
    <t>0% Fence</t>
  </si>
  <si>
    <t>5% Fence</t>
  </si>
  <si>
    <t>10% Fence</t>
  </si>
  <si>
    <t>15% Fence</t>
  </si>
  <si>
    <t>20% Fence</t>
  </si>
  <si>
    <t>25% Fence</t>
  </si>
  <si>
    <t>Single Boundry at 50%  - Torque (No Rotation)</t>
  </si>
  <si>
    <t>Single Boundry at 50%  - Torque@20rpm</t>
  </si>
  <si>
    <t>-3 Deg</t>
  </si>
  <si>
    <t>-2 Deg</t>
  </si>
  <si>
    <t>-1 Deg</t>
  </si>
  <si>
    <t>1 Deg</t>
  </si>
  <si>
    <t>4 Deg</t>
  </si>
  <si>
    <t>9 Deg</t>
  </si>
  <si>
    <t>14 Deg</t>
  </si>
  <si>
    <t>16 Deg</t>
  </si>
  <si>
    <t>17 deg</t>
  </si>
  <si>
    <t>19 Deg</t>
  </si>
  <si>
    <t>24 Deg</t>
  </si>
  <si>
    <t>29 Deg</t>
  </si>
  <si>
    <t>34 Deg</t>
  </si>
  <si>
    <t xml:space="preserve"> </t>
  </si>
  <si>
    <t>0F</t>
  </si>
  <si>
    <t>1F</t>
  </si>
  <si>
    <t>4F</t>
  </si>
  <si>
    <t>9F</t>
  </si>
  <si>
    <t>14F</t>
  </si>
  <si>
    <t>15F</t>
  </si>
  <si>
    <t>16F</t>
  </si>
  <si>
    <t>17F</t>
  </si>
  <si>
    <t>19F</t>
  </si>
  <si>
    <t>24F</t>
  </si>
  <si>
    <t>29F</t>
  </si>
  <si>
    <t>34F</t>
  </si>
  <si>
    <t>Mix - All AOA with 20% fence height at 50% L</t>
  </si>
  <si>
    <t>V (m/s)</t>
  </si>
  <si>
    <t>Angle of Attack (AoA)</t>
  </si>
  <si>
    <t>AoA=15</t>
  </si>
  <si>
    <t>Increase (%)</t>
  </si>
  <si>
    <t>Average Torque Increase</t>
  </si>
  <si>
    <t>No blf (Nm)</t>
  </si>
  <si>
    <t>5% blf (Nm)</t>
  </si>
  <si>
    <t>10% blf (Nm)</t>
  </si>
  <si>
    <t>15% blf (Nm)</t>
  </si>
  <si>
    <t>20% blf (Nm)</t>
  </si>
  <si>
    <t>25% blf (Nm)</t>
  </si>
  <si>
    <t>20% blf @0.5L, applied to all AoA @ V = 4m/s</t>
  </si>
  <si>
    <t>V</t>
  </si>
  <si>
    <t>4m/s</t>
  </si>
  <si>
    <t>Increase %</t>
  </si>
  <si>
    <t>20% blf @0.5L, applied to all AoA @ V = 7m/s</t>
  </si>
  <si>
    <t>20% blf @0.5L, applied to all AoA @ V = 10m/s</t>
  </si>
  <si>
    <t>20% blf @0.5L, applied to all AoA @ V = 13m/s</t>
  </si>
  <si>
    <t>7m/s</t>
  </si>
  <si>
    <t>10m/s</t>
  </si>
  <si>
    <t>13m/s</t>
  </si>
  <si>
    <t>AoA ( Deg)</t>
  </si>
  <si>
    <t>Baseline (Nm)</t>
  </si>
  <si>
    <t>With 20% blf (Nm)</t>
  </si>
  <si>
    <t>20% blf @0.5L - Summary</t>
  </si>
  <si>
    <t>Wind Speed (m/s)</t>
  </si>
  <si>
    <t>Average Increase %</t>
  </si>
  <si>
    <t>20% blf @ 0.5L (Nm)</t>
  </si>
  <si>
    <t>Improvement (%)</t>
  </si>
  <si>
    <t>Single Fence comparison</t>
  </si>
  <si>
    <t xml:space="preserve">Average Improvement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</si>
</sst>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13" xfId="0" applyBorder="1"/>
    <xf numFmtId="0" fontId="0" fillId="2" borderId="14" xfId="0" applyFill="1" applyBorder="1"/>
    <xf numFmtId="0" fontId="0" fillId="2" borderId="15" xfId="0" applyFill="1" applyBorder="1"/>
    <xf numFmtId="0" fontId="0" fillId="0" borderId="16" xfId="0" applyBorder="1"/>
    <xf numFmtId="0" fontId="1" fillId="0" borderId="2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0" fillId="2" borderId="17" xfId="0" applyFill="1" applyBorder="1"/>
    <xf numFmtId="0" fontId="1" fillId="0" borderId="1" xfId="0" quotePrefix="1" applyFont="1" applyBorder="1"/>
    <xf numFmtId="0" fontId="1" fillId="3" borderId="1" xfId="0" quotePrefix="1" applyFont="1" applyFill="1" applyBorder="1"/>
    <xf numFmtId="0" fontId="0" fillId="3" borderId="7" xfId="0" applyFill="1" applyBorder="1"/>
    <xf numFmtId="0" fontId="0" fillId="3" borderId="8" xfId="0" applyFill="1" applyBorder="1"/>
    <xf numFmtId="0" fontId="1" fillId="0" borderId="1" xfId="0" quotePrefix="1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3" borderId="1" xfId="0" applyFill="1" applyBorder="1"/>
    <xf numFmtId="0" fontId="1" fillId="0" borderId="0" xfId="0" applyFont="1"/>
    <xf numFmtId="0" fontId="1" fillId="4" borderId="1" xfId="0" applyFont="1" applyFill="1" applyBorder="1"/>
    <xf numFmtId="0" fontId="0" fillId="4" borderId="7" xfId="0" applyFill="1" applyBorder="1"/>
    <xf numFmtId="0" fontId="0" fillId="0" borderId="0" xfId="0" applyFill="1"/>
    <xf numFmtId="0" fontId="1" fillId="0" borderId="2" xfId="0" applyFont="1" applyFill="1" applyBorder="1"/>
    <xf numFmtId="0" fontId="0" fillId="0" borderId="18" xfId="0" applyFill="1" applyBorder="1"/>
    <xf numFmtId="0" fontId="0" fillId="0" borderId="5" xfId="0" applyFill="1" applyBorder="1"/>
    <xf numFmtId="0" fontId="0" fillId="0" borderId="6" xfId="0" applyFill="1" applyBorder="1"/>
    <xf numFmtId="0" fontId="0" fillId="2" borderId="11" xfId="0" applyFill="1" applyBorder="1"/>
    <xf numFmtId="0" fontId="0" fillId="2" borderId="12" xfId="0" applyFill="1" applyBorder="1"/>
    <xf numFmtId="0" fontId="0" fillId="4" borderId="19" xfId="0" applyFill="1" applyBorder="1"/>
    <xf numFmtId="0" fontId="0" fillId="4" borderId="1" xfId="0" applyFill="1" applyBorder="1"/>
    <xf numFmtId="0" fontId="1" fillId="4" borderId="1" xfId="0" quotePrefix="1" applyFont="1" applyFill="1" applyBorder="1"/>
    <xf numFmtId="0" fontId="0" fillId="0" borderId="1" xfId="0" applyFill="1" applyBorder="1"/>
    <xf numFmtId="0" fontId="1" fillId="0" borderId="2" xfId="0" quotePrefix="1" applyFont="1" applyFill="1" applyBorder="1"/>
    <xf numFmtId="0" fontId="0" fillId="2" borderId="20" xfId="0" applyFill="1" applyBorder="1"/>
    <xf numFmtId="0" fontId="0" fillId="0" borderId="2" xfId="0" applyFill="1" applyBorder="1"/>
    <xf numFmtId="0" fontId="0" fillId="0" borderId="21" xfId="0" applyBorder="1"/>
    <xf numFmtId="0" fontId="0" fillId="2" borderId="22" xfId="0" applyFill="1" applyBorder="1"/>
    <xf numFmtId="0" fontId="0" fillId="2" borderId="23" xfId="0" applyFill="1" applyBorder="1"/>
    <xf numFmtId="0" fontId="1" fillId="0" borderId="3" xfId="0" quotePrefix="1" applyFont="1" applyBorder="1"/>
    <xf numFmtId="0" fontId="0" fillId="3" borderId="21" xfId="0" applyFill="1" applyBorder="1"/>
    <xf numFmtId="0" fontId="0" fillId="4" borderId="21" xfId="0" applyFill="1" applyBorder="1"/>
    <xf numFmtId="0" fontId="0" fillId="4" borderId="8" xfId="0" applyFill="1" applyBorder="1"/>
    <xf numFmtId="0" fontId="0" fillId="2" borderId="24" xfId="0" applyFill="1" applyBorder="1"/>
    <xf numFmtId="0" fontId="1" fillId="3" borderId="25" xfId="0" quotePrefix="1" applyFont="1" applyFill="1" applyBorder="1"/>
    <xf numFmtId="0" fontId="1" fillId="3" borderId="17" xfId="0" quotePrefix="1" applyFont="1" applyFill="1" applyBorder="1"/>
    <xf numFmtId="0" fontId="1" fillId="3" borderId="7" xfId="0" quotePrefix="1" applyFont="1" applyFill="1" applyBorder="1"/>
    <xf numFmtId="0" fontId="1" fillId="3" borderId="8" xfId="0" quotePrefix="1" applyFont="1" applyFill="1" applyBorder="1"/>
    <xf numFmtId="0" fontId="1" fillId="0" borderId="0" xfId="0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3" borderId="7" xfId="0" applyNumberFormat="1" applyFill="1" applyBorder="1"/>
    <xf numFmtId="2" fontId="0" fillId="0" borderId="7" xfId="0" applyNumberFormat="1" applyFill="1" applyBorder="1"/>
    <xf numFmtId="2" fontId="0" fillId="2" borderId="7" xfId="0" applyNumberFormat="1" applyFill="1" applyBorder="1"/>
    <xf numFmtId="2" fontId="0" fillId="2" borderId="17" xfId="0" applyNumberFormat="1" applyFill="1" applyBorder="1"/>
    <xf numFmtId="2" fontId="0" fillId="0" borderId="18" xfId="0" applyNumberFormat="1" applyFill="1" applyBorder="1"/>
    <xf numFmtId="2" fontId="0" fillId="2" borderId="11" xfId="0" applyNumberFormat="1" applyFill="1" applyBorder="1"/>
    <xf numFmtId="2" fontId="0" fillId="2" borderId="14" xfId="0" applyNumberFormat="1" applyFill="1" applyBorder="1"/>
    <xf numFmtId="2" fontId="0" fillId="2" borderId="15" xfId="0" applyNumberFormat="1" applyFill="1" applyBorder="1"/>
    <xf numFmtId="2" fontId="0" fillId="0" borderId="5" xfId="0" applyNumberFormat="1" applyFill="1" applyBorder="1"/>
    <xf numFmtId="2" fontId="0" fillId="2" borderId="9" xfId="0" applyNumberFormat="1" applyFill="1" applyBorder="1"/>
    <xf numFmtId="2" fontId="0" fillId="0" borderId="7" xfId="0" applyNumberFormat="1" applyBorder="1"/>
    <xf numFmtId="2" fontId="0" fillId="3" borderId="8" xfId="0" applyNumberFormat="1" applyFill="1" applyBorder="1"/>
    <xf numFmtId="2" fontId="0" fillId="0" borderId="8" xfId="0" applyNumberFormat="1" applyFill="1" applyBorder="1"/>
    <xf numFmtId="2" fontId="0" fillId="2" borderId="8" xfId="0" applyNumberFormat="1" applyFill="1" applyBorder="1"/>
    <xf numFmtId="2" fontId="0" fillId="0" borderId="6" xfId="0" applyNumberFormat="1" applyFill="1" applyBorder="1"/>
    <xf numFmtId="2" fontId="0" fillId="2" borderId="12" xfId="0" applyNumberFormat="1" applyFill="1" applyBorder="1"/>
    <xf numFmtId="2" fontId="0" fillId="2" borderId="10" xfId="0" applyNumberFormat="1" applyFill="1" applyBorder="1"/>
    <xf numFmtId="2" fontId="0" fillId="3" borderId="1" xfId="0" applyNumberFormat="1" applyFill="1" applyBorder="1"/>
    <xf numFmtId="0" fontId="1" fillId="5" borderId="1" xfId="0" applyFont="1" applyFill="1" applyBorder="1"/>
    <xf numFmtId="2" fontId="0" fillId="5" borderId="7" xfId="0" applyNumberFormat="1" applyFill="1" applyBorder="1"/>
    <xf numFmtId="2" fontId="0" fillId="5" borderId="19" xfId="0" applyNumberFormat="1" applyFill="1" applyBorder="1"/>
    <xf numFmtId="0" fontId="1" fillId="6" borderId="1" xfId="0" quotePrefix="1" applyFont="1" applyFill="1" applyBorder="1"/>
    <xf numFmtId="2" fontId="0" fillId="6" borderId="7" xfId="0" applyNumberFormat="1" applyFill="1" applyBorder="1"/>
    <xf numFmtId="2" fontId="0" fillId="6" borderId="8" xfId="0" applyNumberFormat="1" applyFill="1" applyBorder="1"/>
    <xf numFmtId="2" fontId="0" fillId="6" borderId="1" xfId="0" applyNumberFormat="1" applyFill="1" applyBorder="1"/>
    <xf numFmtId="2" fontId="0" fillId="6" borderId="14" xfId="0" applyNumberFormat="1" applyFill="1" applyBorder="1"/>
    <xf numFmtId="0" fontId="1" fillId="6" borderId="2" xfId="0" applyFont="1" applyFill="1" applyBorder="1"/>
    <xf numFmtId="2" fontId="0" fillId="6" borderId="18" xfId="0" applyNumberFormat="1" applyFill="1" applyBorder="1"/>
    <xf numFmtId="2" fontId="0" fillId="6" borderId="5" xfId="0" applyNumberFormat="1" applyFill="1" applyBorder="1"/>
    <xf numFmtId="2" fontId="0" fillId="6" borderId="6" xfId="0" applyNumberFormat="1" applyFill="1" applyBorder="1"/>
    <xf numFmtId="2" fontId="0" fillId="6" borderId="13" xfId="0" applyNumberFormat="1" applyFill="1" applyBorder="1"/>
    <xf numFmtId="2" fontId="0" fillId="6" borderId="26" xfId="0" applyNumberFormat="1" applyFill="1" applyBorder="1"/>
    <xf numFmtId="0" fontId="1" fillId="6" borderId="4" xfId="0" applyFont="1" applyFill="1" applyBorder="1"/>
    <xf numFmtId="2" fontId="0" fillId="6" borderId="11" xfId="0" applyNumberFormat="1" applyFill="1" applyBorder="1"/>
    <xf numFmtId="2" fontId="0" fillId="6" borderId="12" xfId="0" applyNumberFormat="1" applyFill="1" applyBorder="1"/>
    <xf numFmtId="0" fontId="1" fillId="6" borderId="1" xfId="0" applyFont="1" applyFill="1" applyBorder="1"/>
    <xf numFmtId="2" fontId="0" fillId="3" borderId="3" xfId="0" applyNumberFormat="1" applyFill="1" applyBorder="1"/>
    <xf numFmtId="2" fontId="0" fillId="6" borderId="16" xfId="0" applyNumberFormat="1" applyFill="1" applyBorder="1"/>
    <xf numFmtId="2" fontId="0" fillId="0" borderId="15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3" borderId="2" xfId="0" applyNumberFormat="1" applyFill="1" applyBorder="1"/>
    <xf numFmtId="0" fontId="0" fillId="6" borderId="17" xfId="0" applyFill="1" applyBorder="1"/>
    <xf numFmtId="0" fontId="0" fillId="6" borderId="7" xfId="0" applyFill="1" applyBorder="1"/>
    <xf numFmtId="0" fontId="0" fillId="6" borderId="8" xfId="0" applyFill="1" applyBorder="1"/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6" borderId="20" xfId="0" applyFill="1" applyBorder="1"/>
    <xf numFmtId="0" fontId="0" fillId="6" borderId="1" xfId="0" applyFill="1" applyBorder="1"/>
    <xf numFmtId="2" fontId="0" fillId="0" borderId="0" xfId="0" applyNumberFormat="1" applyFill="1" applyBorder="1"/>
    <xf numFmtId="0" fontId="0" fillId="0" borderId="0" xfId="0" applyFill="1" applyBorder="1"/>
    <xf numFmtId="1" fontId="0" fillId="0" borderId="0" xfId="0" applyNumberFormat="1" applyFill="1" applyBorder="1" applyAlignment="1">
      <alignment horizontal="center" vertical="center"/>
    </xf>
    <xf numFmtId="2" fontId="0" fillId="0" borderId="0" xfId="0" applyNumberFormat="1"/>
    <xf numFmtId="0" fontId="1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8" xfId="0" applyFont="1" applyBorder="1"/>
    <xf numFmtId="0" fontId="0" fillId="0" borderId="29" xfId="0" applyBorder="1"/>
    <xf numFmtId="2" fontId="0" fillId="0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7" borderId="1" xfId="0" quotePrefix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9" borderId="1" xfId="0" quotePrefix="1" applyFont="1" applyFill="1" applyBorder="1" applyAlignment="1">
      <alignment horizontal="center"/>
    </xf>
    <xf numFmtId="0" fontId="0" fillId="0" borderId="0" xfId="0" applyBorder="1"/>
    <xf numFmtId="2" fontId="0" fillId="9" borderId="7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9" borderId="19" xfId="0" applyNumberFormat="1" applyFill="1" applyBorder="1" applyAlignment="1">
      <alignment horizontal="center"/>
    </xf>
    <xf numFmtId="2" fontId="0" fillId="0" borderId="26" xfId="0" applyNumberFormat="1" applyFill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0" fontId="1" fillId="0" borderId="26" xfId="0" applyFont="1" applyBorder="1" applyAlignment="1">
      <alignment horizontal="center"/>
    </xf>
    <xf numFmtId="2" fontId="1" fillId="0" borderId="34" xfId="0" applyNumberFormat="1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2" fontId="0" fillId="2" borderId="20" xfId="0" applyNumberFormat="1" applyFill="1" applyBorder="1" applyAlignment="1">
      <alignment horizontal="center"/>
    </xf>
    <xf numFmtId="0" fontId="1" fillId="10" borderId="1" xfId="0" quotePrefix="1" applyFont="1" applyFill="1" applyBorder="1" applyAlignment="1">
      <alignment horizontal="center"/>
    </xf>
    <xf numFmtId="0" fontId="1" fillId="11" borderId="1" xfId="0" quotePrefix="1" applyFont="1" applyFill="1" applyBorder="1" applyAlignment="1">
      <alignment horizontal="center"/>
    </xf>
    <xf numFmtId="0" fontId="1" fillId="6" borderId="1" xfId="0" quotePrefix="1" applyFont="1" applyFill="1" applyBorder="1" applyAlignment="1">
      <alignment horizontal="center"/>
    </xf>
    <xf numFmtId="0" fontId="1" fillId="12" borderId="1" xfId="0" quotePrefix="1" applyFont="1" applyFill="1" applyBorder="1" applyAlignment="1">
      <alignment horizontal="center"/>
    </xf>
    <xf numFmtId="0" fontId="6" fillId="0" borderId="0" xfId="0" applyFont="1" applyFill="1"/>
    <xf numFmtId="0" fontId="4" fillId="0" borderId="25" xfId="0" applyFont="1" applyFill="1" applyBorder="1" applyAlignment="1">
      <alignment horizontal="center" vertical="center"/>
    </xf>
    <xf numFmtId="0" fontId="6" fillId="0" borderId="3" xfId="0" applyFont="1" applyFill="1" applyBorder="1"/>
    <xf numFmtId="0" fontId="4" fillId="0" borderId="1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5" xfId="0" applyFont="1" applyFill="1" applyBorder="1"/>
    <xf numFmtId="164" fontId="6" fillId="0" borderId="50" xfId="0" applyNumberFormat="1" applyFont="1" applyFill="1" applyBorder="1" applyAlignment="1">
      <alignment horizontal="center" vertical="center"/>
    </xf>
    <xf numFmtId="164" fontId="6" fillId="0" borderId="42" xfId="0" applyNumberFormat="1" applyFont="1" applyFill="1" applyBorder="1" applyAlignment="1">
      <alignment horizontal="center" vertical="center"/>
    </xf>
    <xf numFmtId="164" fontId="6" fillId="0" borderId="51" xfId="0" applyNumberFormat="1" applyFont="1" applyFill="1" applyBorder="1" applyAlignment="1">
      <alignment horizontal="center" vertical="center"/>
    </xf>
    <xf numFmtId="0" fontId="6" fillId="0" borderId="9" xfId="0" applyFont="1" applyFill="1" applyBorder="1"/>
    <xf numFmtId="164" fontId="6" fillId="0" borderId="52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>
      <alignment horizontal="center" vertical="center"/>
    </xf>
    <xf numFmtId="164" fontId="6" fillId="0" borderId="53" xfId="0" applyNumberFormat="1" applyFont="1" applyFill="1" applyBorder="1" applyAlignment="1">
      <alignment horizontal="center" vertical="center"/>
    </xf>
    <xf numFmtId="164" fontId="6" fillId="0" borderId="54" xfId="0" applyNumberFormat="1" applyFont="1" applyFill="1" applyBorder="1" applyAlignment="1">
      <alignment horizontal="center" vertical="center"/>
    </xf>
    <xf numFmtId="164" fontId="6" fillId="0" borderId="58" xfId="0" applyNumberFormat="1" applyFont="1" applyFill="1" applyBorder="1" applyAlignment="1">
      <alignment horizontal="center" vertical="center"/>
    </xf>
    <xf numFmtId="164" fontId="6" fillId="0" borderId="55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6" fillId="0" borderId="59" xfId="0" applyNumberFormat="1" applyFont="1" applyFill="1" applyBorder="1" applyAlignment="1">
      <alignment horizontal="center" vertical="center"/>
    </xf>
    <xf numFmtId="164" fontId="6" fillId="0" borderId="60" xfId="0" applyNumberFormat="1" applyFont="1" applyFill="1" applyBorder="1" applyAlignment="1">
      <alignment horizontal="center" vertical="center"/>
    </xf>
    <xf numFmtId="164" fontId="6" fillId="0" borderId="61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6" fillId="0" borderId="48" xfId="0" applyFont="1" applyFill="1" applyBorder="1"/>
    <xf numFmtId="1" fontId="4" fillId="0" borderId="47" xfId="0" quotePrefix="1" applyNumberFormat="1" applyFont="1" applyFill="1" applyBorder="1" applyAlignment="1">
      <alignment horizontal="center" vertical="center"/>
    </xf>
    <xf numFmtId="1" fontId="4" fillId="0" borderId="1" xfId="0" quotePrefix="1" applyNumberFormat="1" applyFont="1" applyFill="1" applyBorder="1" applyAlignment="1">
      <alignment horizontal="center" vertical="center"/>
    </xf>
    <xf numFmtId="1" fontId="4" fillId="0" borderId="3" xfId="0" quotePrefix="1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2" fontId="6" fillId="0" borderId="54" xfId="0" applyNumberFormat="1" applyFont="1" applyFill="1" applyBorder="1" applyAlignment="1">
      <alignment horizontal="center" vertical="center"/>
    </xf>
    <xf numFmtId="2" fontId="6" fillId="0" borderId="58" xfId="0" applyNumberFormat="1" applyFont="1" applyFill="1" applyBorder="1" applyAlignment="1">
      <alignment horizontal="center" vertical="center"/>
    </xf>
    <xf numFmtId="2" fontId="6" fillId="0" borderId="5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8" borderId="3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5" fillId="7" borderId="31" xfId="0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41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164" fontId="5" fillId="13" borderId="31" xfId="0" applyNumberFormat="1" applyFont="1" applyFill="1" applyBorder="1" applyAlignment="1">
      <alignment horizontal="center" vertical="center"/>
    </xf>
    <xf numFmtId="164" fontId="5" fillId="13" borderId="32" xfId="0" applyNumberFormat="1" applyFont="1" applyFill="1" applyBorder="1" applyAlignment="1">
      <alignment horizontal="center" vertical="center"/>
    </xf>
    <xf numFmtId="164" fontId="5" fillId="13" borderId="41" xfId="0" applyNumberFormat="1" applyFont="1" applyFill="1" applyBorder="1" applyAlignment="1">
      <alignment horizontal="center" vertical="center"/>
    </xf>
    <xf numFmtId="164" fontId="5" fillId="14" borderId="31" xfId="0" applyNumberFormat="1" applyFont="1" applyFill="1" applyBorder="1" applyAlignment="1">
      <alignment horizontal="center" vertical="center"/>
    </xf>
    <xf numFmtId="164" fontId="5" fillId="14" borderId="32" xfId="0" applyNumberFormat="1" applyFont="1" applyFill="1" applyBorder="1" applyAlignment="1">
      <alignment horizontal="center" vertical="center"/>
    </xf>
    <xf numFmtId="164" fontId="5" fillId="14" borderId="41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5" fillId="14" borderId="43" xfId="0" applyFont="1" applyFill="1" applyBorder="1" applyAlignment="1">
      <alignment horizontal="center" vertical="center"/>
    </xf>
    <xf numFmtId="0" fontId="5" fillId="14" borderId="46" xfId="0" applyFont="1" applyFill="1" applyBorder="1" applyAlignment="1">
      <alignment horizontal="center" vertical="center"/>
    </xf>
    <xf numFmtId="0" fontId="5" fillId="14" borderId="44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11" borderId="22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8" fillId="0" borderId="22" xfId="0" applyFont="1" applyBorder="1"/>
    <xf numFmtId="0" fontId="8" fillId="11" borderId="22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2" fontId="7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Baseline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'1MW'!$J$2</c:f>
              <c:strCache>
                <c:ptCount val="1"/>
                <c:pt idx="0">
                  <c:v>10 Deg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'1MW'!$J$3:$J$6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62-4ADC-9B01-C78A719A264C}"/>
            </c:ext>
          </c:extLst>
        </c:ser>
        <c:ser>
          <c:idx val="1"/>
          <c:order val="1"/>
          <c:tx>
            <c:strRef>
              <c:f>'1MW'!$K$2</c:f>
              <c:strCache>
                <c:ptCount val="1"/>
                <c:pt idx="0">
                  <c:v>15 Deg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'1MW'!$K$3:$K$6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62-4ADC-9B01-C78A719A264C}"/>
            </c:ext>
          </c:extLst>
        </c:ser>
        <c:ser>
          <c:idx val="2"/>
          <c:order val="2"/>
          <c:tx>
            <c:strRef>
              <c:f>'1MW'!$L$2</c:f>
              <c:strCache>
                <c:ptCount val="1"/>
                <c:pt idx="0">
                  <c:v>20 Deg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'1MW'!$L$3:$L$6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62-4ADC-9B01-C78A719A264C}"/>
            </c:ext>
          </c:extLst>
        </c:ser>
        <c:ser>
          <c:idx val="3"/>
          <c:order val="3"/>
          <c:tx>
            <c:strRef>
              <c:f>'1MW'!$M$2</c:f>
              <c:strCache>
                <c:ptCount val="1"/>
                <c:pt idx="0">
                  <c:v>25 Deg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'1MW'!$M$3:$M$6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62-4ADC-9B01-C78A719A264C}"/>
            </c:ext>
          </c:extLst>
        </c:ser>
        <c:ser>
          <c:idx val="4"/>
          <c:order val="4"/>
          <c:tx>
            <c:strRef>
              <c:f>'1MW'!$G$2</c:f>
              <c:strCache>
                <c:ptCount val="1"/>
                <c:pt idx="0">
                  <c:v>5 Deg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'1MW'!$G$3:$G$6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62-4ADC-9B01-C78A719A264C}"/>
            </c:ext>
          </c:extLst>
        </c:ser>
        <c:ser>
          <c:idx val="5"/>
          <c:order val="5"/>
          <c:tx>
            <c:strRef>
              <c:f>'1MW'!$F$2</c:f>
              <c:strCache>
                <c:ptCount val="1"/>
                <c:pt idx="0">
                  <c:v>0 Deg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'1MW'!$F$3:$F$6</c:f>
              <c:numCache>
                <c:formatCode>General</c:formatCode>
                <c:ptCount val="4"/>
                <c:pt idx="0">
                  <c:v>2067.4600776603902</c:v>
                </c:pt>
                <c:pt idx="1">
                  <c:v>6368.5100809693004</c:v>
                </c:pt>
                <c:pt idx="2">
                  <c:v>13225.8713595606</c:v>
                </c:pt>
                <c:pt idx="3">
                  <c:v>20057.494892500301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62-4ADC-9B01-C78A719A264C}"/>
            </c:ext>
          </c:extLst>
        </c:ser>
        <c:ser>
          <c:idx val="6"/>
          <c:order val="6"/>
          <c:tx>
            <c:strRef>
              <c:f>'1MW'!$C$2</c:f>
              <c:strCache>
                <c:ptCount val="1"/>
                <c:pt idx="0">
                  <c:v>-3 Deg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'1MW'!$C$3:$C$6</c:f>
              <c:numCache>
                <c:formatCode>General</c:formatCode>
                <c:ptCount val="4"/>
                <c:pt idx="0">
                  <c:v>1788.4757172621401</c:v>
                </c:pt>
                <c:pt idx="1">
                  <c:v>5753.2096437774298</c:v>
                </c:pt>
                <c:pt idx="2">
                  <c:v>15435.300928372</c:v>
                </c:pt>
                <c:pt idx="3">
                  <c:v>18781.664784347999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C62-4ADC-9B01-C78A719A264C}"/>
            </c:ext>
          </c:extLst>
        </c:ser>
        <c:ser>
          <c:idx val="8"/>
          <c:order val="7"/>
          <c:tx>
            <c:strRef>
              <c:f>'1MW'!$B$2</c:f>
              <c:strCache>
                <c:ptCount val="1"/>
                <c:pt idx="0">
                  <c:v>-5 Deg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'1MW'!$B$3:$B$6</c:f>
              <c:numCache>
                <c:formatCode>General</c:formatCode>
                <c:ptCount val="4"/>
                <c:pt idx="0">
                  <c:v>3087.8329626642198</c:v>
                </c:pt>
                <c:pt idx="1">
                  <c:v>9471.0098982690706</c:v>
                </c:pt>
                <c:pt idx="2">
                  <c:v>19456.289498259899</c:v>
                </c:pt>
                <c:pt idx="3">
                  <c:v>17886.797730028298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C62-4ADC-9B01-C78A719A264C}"/>
            </c:ext>
          </c:extLst>
        </c:ser>
        <c:ser>
          <c:idx val="11"/>
          <c:order val="8"/>
          <c:tx>
            <c:strRef>
              <c:f>'1MW'!$H$2</c:f>
              <c:strCache>
                <c:ptCount val="1"/>
                <c:pt idx="0">
                  <c:v>7 Deg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'1MW'!$H$3:$H$6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C62-4ADC-9B01-C78A719A264C}"/>
            </c:ext>
          </c:extLst>
        </c:ser>
        <c:ser>
          <c:idx val="12"/>
          <c:order val="9"/>
          <c:tx>
            <c:strRef>
              <c:f>'1MW'!$I$2</c:f>
              <c:strCache>
                <c:ptCount val="1"/>
                <c:pt idx="0">
                  <c:v>8 deg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'1MW'!$I$3:$I$6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C62-4ADC-9B01-C78A719A264C}"/>
            </c:ext>
          </c:extLst>
        </c:ser>
        <c:ser>
          <c:idx val="7"/>
          <c:order val="10"/>
          <c:tx>
            <c:strRef>
              <c:f>'1MW'!$D$2</c:f>
              <c:strCache>
                <c:ptCount val="1"/>
                <c:pt idx="0">
                  <c:v>-2 Deg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'1MW'!$D$3:$D$6</c:f>
              <c:numCache>
                <c:formatCode>General</c:formatCode>
                <c:ptCount val="4"/>
                <c:pt idx="0">
                  <c:v>1935.9902396706</c:v>
                </c:pt>
                <c:pt idx="1">
                  <c:v>5637.3973758422298</c:v>
                </c:pt>
                <c:pt idx="2">
                  <c:v>12035.376869141101</c:v>
                </c:pt>
                <c:pt idx="3">
                  <c:v>19928.131865744701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C62-4ADC-9B01-C78A719A264C}"/>
            </c:ext>
          </c:extLst>
        </c:ser>
        <c:ser>
          <c:idx val="9"/>
          <c:order val="11"/>
          <c:tx>
            <c:strRef>
              <c:f>'1MW'!$E$2</c:f>
              <c:strCache>
                <c:ptCount val="1"/>
                <c:pt idx="0">
                  <c:v>-1 Deg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'1MW'!$A$3:$A$6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'1MW'!$E$3:$E$6</c:f>
              <c:numCache>
                <c:formatCode>General</c:formatCode>
                <c:ptCount val="4"/>
                <c:pt idx="0">
                  <c:v>2078.6352506921698</c:v>
                </c:pt>
                <c:pt idx="1">
                  <c:v>5780.4667556081204</c:v>
                </c:pt>
                <c:pt idx="2">
                  <c:v>11660.841835352699</c:v>
                </c:pt>
                <c:pt idx="3">
                  <c:v>21670.6622393371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62-4ADC-9B01-C78A719A2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353936"/>
        <c:axId val="217354496"/>
      </c:lineChart>
      <c:catAx>
        <c:axId val="21735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354496"/>
        <c:crosses val="autoZero"/>
        <c:auto val="1"/>
        <c:lblAlgn val="ctr"/>
        <c:lblOffset val="100"/>
        <c:noMultiLvlLbl val="0"/>
      </c:catAx>
      <c:valAx>
        <c:axId val="21735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35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79847503457928493"/>
          <c:h val="8.6160330563893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Arial" panose="020B0604020202020204" pitchFamily="34" charset="0"/>
                <a:cs typeface="Arial" panose="020B0604020202020204" pitchFamily="34" charset="0"/>
              </a:rPr>
              <a:t>AoA =15, with blf @0.5L</a:t>
            </a:r>
          </a:p>
        </c:rich>
      </c:tx>
      <c:layout>
        <c:manualLayout>
          <c:xMode val="edge"/>
          <c:yMode val="edge"/>
          <c:x val="0.29538300828791897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Increase with blf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(Sheet3!$X$16,Sheet3!$X$26,Sheet3!$X$35,Sheet3!$X$44,Sheet3!$X$53)</c:f>
              <c:strCache>
                <c:ptCount val="5"/>
                <c:pt idx="0">
                  <c:v>5% blf (Nm)</c:v>
                </c:pt>
                <c:pt idx="1">
                  <c:v>10% blf (Nm)</c:v>
                </c:pt>
                <c:pt idx="2">
                  <c:v>15% blf (Nm)</c:v>
                </c:pt>
                <c:pt idx="3">
                  <c:v>20% blf (Nm)</c:v>
                </c:pt>
                <c:pt idx="4">
                  <c:v>25% blf (Nm)</c:v>
                </c:pt>
              </c:strCache>
            </c:strRef>
          </c:cat>
          <c:val>
            <c:numRef>
              <c:f>(Sheet3!$Y$21,Sheet3!$Y$31,Sheet3!$Y$40,Sheet3!$Y$49,Sheet3!$Y$58)</c:f>
              <c:numCache>
                <c:formatCode>0.00</c:formatCode>
                <c:ptCount val="5"/>
                <c:pt idx="0">
                  <c:v>4.2210744302411669</c:v>
                </c:pt>
                <c:pt idx="1">
                  <c:v>4.239165992061146</c:v>
                </c:pt>
                <c:pt idx="2">
                  <c:v>8.2520792156747476</c:v>
                </c:pt>
                <c:pt idx="3">
                  <c:v>11.859191121303983</c:v>
                </c:pt>
                <c:pt idx="4">
                  <c:v>11.851109219588327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2-412D-8985-DBD3F2E09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7283855"/>
        <c:axId val="1707287599"/>
      </c:barChart>
      <c:catAx>
        <c:axId val="17072838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287599"/>
        <c:crossesAt val="0"/>
        <c:auto val="1"/>
        <c:lblAlgn val="ctr"/>
        <c:lblOffset val="100"/>
        <c:noMultiLvlLbl val="0"/>
      </c:catAx>
      <c:valAx>
        <c:axId val="1707287599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Increase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283855"/>
        <c:crosses val="autoZero"/>
        <c:crossBetween val="between"/>
        <c:majorUnit val="1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20% blf @0.5L - AoA - 15 Degrees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Sheet3!$AD$49</c:f>
              <c:strCache>
                <c:ptCount val="1"/>
                <c:pt idx="0">
                  <c:v>Increase %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Sheet3!$AE$48:$AJ$48</c:f>
              <c:numCache>
                <c:formatCode>General</c:formatCode>
                <c:ptCount val="5"/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</c:numCache>
            </c:numRef>
          </c:cat>
          <c:val>
            <c:numRef>
              <c:f>Sheet3!$AE$49:$AJ$49</c:f>
              <c:numCache>
                <c:formatCode>General</c:formatCode>
                <c:ptCount val="5"/>
                <c:pt idx="1">
                  <c:v>10.65</c:v>
                </c:pt>
                <c:pt idx="2">
                  <c:v>7.75</c:v>
                </c:pt>
                <c:pt idx="3">
                  <c:v>8.16</c:v>
                </c:pt>
                <c:pt idx="4">
                  <c:v>7.92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11-49A3-8B28-1B4395716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6124015"/>
        <c:axId val="1716111951"/>
      </c:barChart>
      <c:catAx>
        <c:axId val="17161240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Wind Speed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111951"/>
        <c:crosses val="autoZero"/>
        <c:auto val="1"/>
        <c:lblAlgn val="ctr"/>
        <c:lblOffset val="100"/>
        <c:noMultiLvlLbl val="0"/>
      </c:catAx>
      <c:valAx>
        <c:axId val="1716111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Increase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124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20% blf @0.5L - AoA = 15 Degrees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Sheet3!$W$43:$W$44</c:f>
              <c:strCache>
                <c:ptCount val="2"/>
                <c:pt idx="0">
                  <c:v>AoA=15</c:v>
                </c:pt>
                <c:pt idx="1">
                  <c:v>No blf (Nm)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Sheet3!$V$45:$V$48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Sheet3!$W$45:$W$48</c:f>
              <c:numCache>
                <c:formatCode>0.00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F-4C05-8DF4-3316B1D479F3}"/>
            </c:ext>
          </c:extLst>
        </c:ser>
        <c:ser>
          <c:idx val="1"/>
          <c:order val="1"/>
          <c:tx>
            <c:strRef>
              <c:f>Sheet3!$X$43:$X$44</c:f>
              <c:strCache>
                <c:ptCount val="2"/>
                <c:pt idx="0">
                  <c:v>AoA=15</c:v>
                </c:pt>
                <c:pt idx="1">
                  <c:v>20% blf (Nm)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Sheet3!$V$45:$V$48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Sheet3!$X$45:$X$48</c:f>
              <c:numCache>
                <c:formatCode>0.00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6F-4C05-8DF4-3316B1D47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2940048"/>
        <c:axId val="295510128"/>
      </c:barChart>
      <c:catAx>
        <c:axId val="692940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Wind Speed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510128"/>
        <c:crosses val="autoZero"/>
        <c:auto val="1"/>
        <c:lblAlgn val="ctr"/>
        <c:lblOffset val="100"/>
        <c:noMultiLvlLbl val="0"/>
      </c:catAx>
      <c:valAx>
        <c:axId val="29551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94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Baseline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'400kW'!$K$2</c:f>
              <c:strCache>
                <c:ptCount val="1"/>
                <c:pt idx="0">
                  <c:v>10 Deg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'400kW'!$A$3:$A$6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'400kW'!$K$3:$K$6</c:f>
              <c:numCache>
                <c:formatCode>General</c:formatCode>
                <c:ptCount val="4"/>
                <c:pt idx="0">
                  <c:v>201.44486632202501</c:v>
                </c:pt>
                <c:pt idx="1">
                  <c:v>619.32972770947299</c:v>
                </c:pt>
                <c:pt idx="2">
                  <c:v>1261.5443036634299</c:v>
                </c:pt>
                <c:pt idx="3">
                  <c:v>2121.9473483604802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AE-4095-A30A-CB9A5B325F67}"/>
            </c:ext>
          </c:extLst>
        </c:ser>
        <c:ser>
          <c:idx val="1"/>
          <c:order val="1"/>
          <c:tx>
            <c:strRef>
              <c:f>'400kW'!$L$2</c:f>
              <c:strCache>
                <c:ptCount val="1"/>
                <c:pt idx="0">
                  <c:v>15 Deg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'400kW'!$A$3:$A$6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'400kW'!$L$3:$L$6</c:f>
              <c:numCache>
                <c:formatCode>General</c:formatCode>
                <c:ptCount val="4"/>
                <c:pt idx="0">
                  <c:v>178.37278603054699</c:v>
                </c:pt>
                <c:pt idx="1">
                  <c:v>550.21187663785702</c:v>
                </c:pt>
                <c:pt idx="2">
                  <c:v>1113.23816788573</c:v>
                </c:pt>
                <c:pt idx="3">
                  <c:v>1889.0536477542901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AE-4095-A30A-CB9A5B325F67}"/>
            </c:ext>
          </c:extLst>
        </c:ser>
        <c:ser>
          <c:idx val="2"/>
          <c:order val="2"/>
          <c:tx>
            <c:strRef>
              <c:f>'400kW'!$M$2</c:f>
              <c:strCache>
                <c:ptCount val="1"/>
                <c:pt idx="0">
                  <c:v>20 Deg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'400kW'!$A$3:$A$6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'400kW'!$M$3:$M$6</c:f>
              <c:numCache>
                <c:formatCode>General</c:formatCode>
                <c:ptCount val="4"/>
                <c:pt idx="0">
                  <c:v>163.25706848494301</c:v>
                </c:pt>
                <c:pt idx="1">
                  <c:v>499.92256309027698</c:v>
                </c:pt>
                <c:pt idx="2">
                  <c:v>1020.504262</c:v>
                </c:pt>
                <c:pt idx="3">
                  <c:v>1724.980699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AE-4095-A30A-CB9A5B325F67}"/>
            </c:ext>
          </c:extLst>
        </c:ser>
        <c:ser>
          <c:idx val="3"/>
          <c:order val="3"/>
          <c:tx>
            <c:strRef>
              <c:f>'400kW'!$N$2</c:f>
              <c:strCache>
                <c:ptCount val="1"/>
                <c:pt idx="0">
                  <c:v>25 Deg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'400kW'!$A$3:$A$6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'400kW'!$N$3:$N$6</c:f>
              <c:numCache>
                <c:formatCode>General</c:formatCode>
                <c:ptCount val="4"/>
                <c:pt idx="0">
                  <c:v>139.33344940000001</c:v>
                </c:pt>
                <c:pt idx="1">
                  <c:v>425.88161480000002</c:v>
                </c:pt>
                <c:pt idx="2">
                  <c:v>870.52300579999996</c:v>
                </c:pt>
                <c:pt idx="3">
                  <c:v>1467.3407110000001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AE-4095-A30A-CB9A5B325F67}"/>
            </c:ext>
          </c:extLst>
        </c:ser>
        <c:ser>
          <c:idx val="4"/>
          <c:order val="4"/>
          <c:tx>
            <c:strRef>
              <c:f>'400kW'!$G$2</c:f>
              <c:strCache>
                <c:ptCount val="1"/>
                <c:pt idx="0">
                  <c:v>5 Deg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'400kW'!$G$3:$G$6</c:f>
              <c:numCache>
                <c:formatCode>General</c:formatCode>
                <c:ptCount val="4"/>
                <c:pt idx="0">
                  <c:v>369.01351278419497</c:v>
                </c:pt>
                <c:pt idx="1">
                  <c:v>1117.6112439999999</c:v>
                </c:pt>
                <c:pt idx="2">
                  <c:v>2261.9329054128698</c:v>
                </c:pt>
                <c:pt idx="3">
                  <c:v>3824.5544432271499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AE-4095-A30A-CB9A5B325F67}"/>
            </c:ext>
          </c:extLst>
        </c:ser>
        <c:ser>
          <c:idx val="5"/>
          <c:order val="5"/>
          <c:tx>
            <c:strRef>
              <c:f>'400kW'!$F$2</c:f>
              <c:strCache>
                <c:ptCount val="1"/>
                <c:pt idx="0">
                  <c:v>0 Deg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'400kW'!$F$3:$F$6</c:f>
              <c:numCache>
                <c:formatCode>General</c:formatCode>
                <c:ptCount val="4"/>
                <c:pt idx="0">
                  <c:v>131.91742999382399</c:v>
                </c:pt>
                <c:pt idx="1">
                  <c:v>403.90740341695698</c:v>
                </c:pt>
                <c:pt idx="2">
                  <c:v>828.67517079107699</c:v>
                </c:pt>
                <c:pt idx="3">
                  <c:v>1401.01929592952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AE-4095-A30A-CB9A5B325F67}"/>
            </c:ext>
          </c:extLst>
        </c:ser>
        <c:ser>
          <c:idx val="6"/>
          <c:order val="6"/>
          <c:tx>
            <c:strRef>
              <c:f>'400kW'!$E$2</c:f>
              <c:strCache>
                <c:ptCount val="1"/>
                <c:pt idx="0">
                  <c:v>-5 Deg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'400kW'!$E$3:$E$6</c:f>
              <c:numCache>
                <c:formatCode>General</c:formatCode>
                <c:ptCount val="4"/>
                <c:pt idx="0">
                  <c:v>243.988870301215</c:v>
                </c:pt>
                <c:pt idx="1">
                  <c:v>739.88032169252199</c:v>
                </c:pt>
                <c:pt idx="2">
                  <c:v>1515.2460686606701</c:v>
                </c:pt>
                <c:pt idx="3">
                  <c:v>2950.0545552835001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AE-4095-A30A-CB9A5B325F67}"/>
            </c:ext>
          </c:extLst>
        </c:ser>
        <c:ser>
          <c:idx val="7"/>
          <c:order val="7"/>
          <c:tx>
            <c:strRef>
              <c:f>'400kW'!$B$2</c:f>
              <c:strCache>
                <c:ptCount val="1"/>
                <c:pt idx="0">
                  <c:v>-10 Deg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'400kW'!$B$3:$B$6</c:f>
              <c:numCache>
                <c:formatCode>General</c:formatCode>
                <c:ptCount val="4"/>
                <c:pt idx="0">
                  <c:v>23.2961375848421</c:v>
                </c:pt>
                <c:pt idx="1">
                  <c:v>-197.19206614509</c:v>
                </c:pt>
                <c:pt idx="2">
                  <c:v>166.211086725922</c:v>
                </c:pt>
                <c:pt idx="3">
                  <c:v>-672.34705051050605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FAE-4095-A30A-CB9A5B325F67}"/>
            </c:ext>
          </c:extLst>
        </c:ser>
        <c:ser>
          <c:idx val="8"/>
          <c:order val="8"/>
          <c:tx>
            <c:strRef>
              <c:f>'400kW'!$D$2</c:f>
              <c:strCache>
                <c:ptCount val="1"/>
                <c:pt idx="0">
                  <c:v>-8 Deg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'400kW'!$D$3:$D$6</c:f>
              <c:numCache>
                <c:formatCode>General</c:formatCode>
                <c:ptCount val="4"/>
                <c:pt idx="0">
                  <c:v>85.705507208856901</c:v>
                </c:pt>
                <c:pt idx="1">
                  <c:v>74.432013754936904</c:v>
                </c:pt>
                <c:pt idx="2">
                  <c:v>446.22069052673601</c:v>
                </c:pt>
                <c:pt idx="3">
                  <c:v>620.53311363250202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FAE-4095-A30A-CB9A5B325F67}"/>
            </c:ext>
          </c:extLst>
        </c:ser>
        <c:ser>
          <c:idx val="9"/>
          <c:order val="9"/>
          <c:tx>
            <c:strRef>
              <c:f>'400kW'!$C$2</c:f>
              <c:strCache>
                <c:ptCount val="1"/>
                <c:pt idx="0">
                  <c:v>-9 Deg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'400kW'!$C$3:$C$6</c:f>
              <c:numCache>
                <c:formatCode>General</c:formatCode>
                <c:ptCount val="4"/>
                <c:pt idx="0">
                  <c:v>117.885015272342</c:v>
                </c:pt>
                <c:pt idx="1">
                  <c:v>-86.300655993431704</c:v>
                </c:pt>
                <c:pt idx="2">
                  <c:v>734.19020220597997</c:v>
                </c:pt>
                <c:pt idx="3">
                  <c:v>-317.82233728801998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FAE-4095-A30A-CB9A5B325F67}"/>
            </c:ext>
          </c:extLst>
        </c:ser>
        <c:ser>
          <c:idx val="10"/>
          <c:order val="10"/>
          <c:tx>
            <c:strRef>
              <c:f>'400kW'!$H$2</c:f>
              <c:strCache>
                <c:ptCount val="1"/>
                <c:pt idx="0">
                  <c:v>6 Deg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'400kW'!$H$3:$H$6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AE-4095-A30A-CB9A5B325F67}"/>
            </c:ext>
          </c:extLst>
        </c:ser>
        <c:ser>
          <c:idx val="11"/>
          <c:order val="11"/>
          <c:tx>
            <c:strRef>
              <c:f>'400kW'!$I$2</c:f>
              <c:strCache>
                <c:ptCount val="1"/>
                <c:pt idx="0">
                  <c:v>7 Deg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'400kW'!$I$3:$I$6</c:f>
              <c:numCache>
                <c:formatCode>General</c:formatCode>
                <c:ptCount val="4"/>
                <c:pt idx="0">
                  <c:v>308.99915085955502</c:v>
                </c:pt>
                <c:pt idx="1">
                  <c:v>653.15108090070498</c:v>
                </c:pt>
                <c:pt idx="2">
                  <c:v>1944.30490204543</c:v>
                </c:pt>
                <c:pt idx="3">
                  <c:v>2954.8137332514998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FAE-4095-A30A-CB9A5B325F67}"/>
            </c:ext>
          </c:extLst>
        </c:ser>
        <c:ser>
          <c:idx val="12"/>
          <c:order val="12"/>
          <c:tx>
            <c:strRef>
              <c:f>'400kW'!$J$2</c:f>
              <c:strCache>
                <c:ptCount val="1"/>
                <c:pt idx="0">
                  <c:v>8 deg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'400kW'!$J$3:$J$6</c:f>
              <c:numCache>
                <c:formatCode>General</c:formatCode>
                <c:ptCount val="4"/>
                <c:pt idx="0">
                  <c:v>336.334408586606</c:v>
                </c:pt>
                <c:pt idx="1">
                  <c:v>1044.2510629922001</c:v>
                </c:pt>
                <c:pt idx="2">
                  <c:v>2099.9288333217501</c:v>
                </c:pt>
                <c:pt idx="3">
                  <c:v>2899.6955038288802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FAE-4095-A30A-CB9A5B325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421792"/>
        <c:axId val="219422352"/>
      </c:lineChart>
      <c:catAx>
        <c:axId val="21942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422352"/>
        <c:crosses val="autoZero"/>
        <c:auto val="1"/>
        <c:lblAlgn val="ctr"/>
        <c:lblOffset val="100"/>
        <c:noMultiLvlLbl val="0"/>
      </c:catAx>
      <c:valAx>
        <c:axId val="21942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42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60373751733761882"/>
          <c:h val="0.164662018681459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50% Blade Fence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'400kW'!$B$25</c:f>
              <c:strCache>
                <c:ptCount val="1"/>
                <c:pt idx="0">
                  <c:v>0% Fence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'400kW'!$B$26:$B$29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F7-4210-90BE-BBAEB0F17393}"/>
            </c:ext>
          </c:extLst>
        </c:ser>
        <c:ser>
          <c:idx val="1"/>
          <c:order val="1"/>
          <c:tx>
            <c:strRef>
              <c:f>'400kW'!$C$25</c:f>
              <c:strCache>
                <c:ptCount val="1"/>
                <c:pt idx="0">
                  <c:v>5% Fence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'400kW'!$C$26:$C$29</c:f>
              <c:numCache>
                <c:formatCode>General</c:formatCode>
                <c:ptCount val="4"/>
                <c:pt idx="0">
                  <c:v>341.91039320534401</c:v>
                </c:pt>
                <c:pt idx="1">
                  <c:v>1265.8688695457499</c:v>
                </c:pt>
                <c:pt idx="2">
                  <c:v>2156.4879823107999</c:v>
                </c:pt>
                <c:pt idx="3">
                  <c:v>4337.4797534597601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F7-4210-90BE-BBAEB0F17393}"/>
            </c:ext>
          </c:extLst>
        </c:ser>
        <c:ser>
          <c:idx val="2"/>
          <c:order val="2"/>
          <c:tx>
            <c:strRef>
              <c:f>'400kW'!$D$25</c:f>
              <c:strCache>
                <c:ptCount val="1"/>
                <c:pt idx="0">
                  <c:v>10% Fence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'400kW'!$D$26:$D$29</c:f>
              <c:numCache>
                <c:formatCode>General</c:formatCode>
                <c:ptCount val="4"/>
                <c:pt idx="0">
                  <c:v>342.99491476258999</c:v>
                </c:pt>
                <c:pt idx="1">
                  <c:v>1265.8985690255699</c:v>
                </c:pt>
                <c:pt idx="2">
                  <c:v>2151.2370073362499</c:v>
                </c:pt>
                <c:pt idx="3">
                  <c:v>4337.5199136533802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F7-4210-90BE-BBAEB0F17393}"/>
            </c:ext>
          </c:extLst>
        </c:ser>
        <c:ser>
          <c:idx val="3"/>
          <c:order val="3"/>
          <c:tx>
            <c:strRef>
              <c:f>'400kW'!$E$25</c:f>
              <c:strCache>
                <c:ptCount val="1"/>
                <c:pt idx="0">
                  <c:v>15% Fence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'400kW'!$E$26:$E$29</c:f>
              <c:numCache>
                <c:formatCode>General</c:formatCode>
                <c:ptCount val="4"/>
                <c:pt idx="0">
                  <c:v>413.33027642224403</c:v>
                </c:pt>
                <c:pt idx="1">
                  <c:v>1265.6660300477299</c:v>
                </c:pt>
                <c:pt idx="2">
                  <c:v>2151.5095196992002</c:v>
                </c:pt>
                <c:pt idx="3">
                  <c:v>4337.8506685939501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F7-4210-90BE-BBAEB0F17393}"/>
            </c:ext>
          </c:extLst>
        </c:ser>
        <c:ser>
          <c:idx val="4"/>
          <c:order val="4"/>
          <c:tx>
            <c:strRef>
              <c:f>'400kW'!$F$25</c:f>
              <c:strCache>
                <c:ptCount val="1"/>
                <c:pt idx="0">
                  <c:v>20% Fence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'400kW'!$F$26:$F$29</c:f>
              <c:numCache>
                <c:formatCode>General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F7-4210-90BE-BBAEB0F17393}"/>
            </c:ext>
          </c:extLst>
        </c:ser>
        <c:ser>
          <c:idx val="5"/>
          <c:order val="5"/>
          <c:tx>
            <c:strRef>
              <c:f>'400kW'!$G$25</c:f>
              <c:strCache>
                <c:ptCount val="1"/>
                <c:pt idx="0">
                  <c:v>25% Fence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'400kW'!$G$26:$G$29</c:f>
              <c:numCache>
                <c:formatCode>General</c:formatCode>
                <c:ptCount val="4"/>
                <c:pt idx="0">
                  <c:v>410.88200412091601</c:v>
                </c:pt>
                <c:pt idx="1">
                  <c:v>1265.32468413934</c:v>
                </c:pt>
                <c:pt idx="2">
                  <c:v>2558.0483247338898</c:v>
                </c:pt>
                <c:pt idx="3">
                  <c:v>4332.4857199999997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F7-4210-90BE-BBAEB0F17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550592"/>
        <c:axId val="219551152"/>
      </c:lineChart>
      <c:catAx>
        <c:axId val="219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1152"/>
        <c:crosses val="autoZero"/>
        <c:auto val="1"/>
        <c:lblAlgn val="ctr"/>
        <c:lblOffset val="100"/>
        <c:noMultiLvlLbl val="0"/>
      </c:catAx>
      <c:valAx>
        <c:axId val="2195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52637884211812214"/>
          <c:h val="0.10884720735842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50% Blade Fence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'1MW'!$B$25</c:f>
              <c:strCache>
                <c:ptCount val="1"/>
                <c:pt idx="0">
                  <c:v>0% Fence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'1MW'!$B$26:$B$29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2B-4079-951D-74EAE37710F3}"/>
            </c:ext>
          </c:extLst>
        </c:ser>
        <c:ser>
          <c:idx val="1"/>
          <c:order val="1"/>
          <c:tx>
            <c:strRef>
              <c:f>'1MW'!$C$25</c:f>
              <c:strCache>
                <c:ptCount val="1"/>
                <c:pt idx="0">
                  <c:v>5% Fence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'1MW'!$C$26:$C$29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2B-4079-951D-74EAE37710F3}"/>
            </c:ext>
          </c:extLst>
        </c:ser>
        <c:ser>
          <c:idx val="2"/>
          <c:order val="2"/>
          <c:tx>
            <c:strRef>
              <c:f>'1MW'!$D$25</c:f>
              <c:strCache>
                <c:ptCount val="1"/>
                <c:pt idx="0">
                  <c:v>10% Fence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'1MW'!$D$26:$D$29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2B-4079-951D-74EAE37710F3}"/>
            </c:ext>
          </c:extLst>
        </c:ser>
        <c:ser>
          <c:idx val="3"/>
          <c:order val="3"/>
          <c:tx>
            <c:strRef>
              <c:f>'1MW'!$G$25</c:f>
              <c:strCache>
                <c:ptCount val="1"/>
                <c:pt idx="0">
                  <c:v>15% Fence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'1MW'!$G$26:$G$29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2B-4079-951D-74EAE37710F3}"/>
            </c:ext>
          </c:extLst>
        </c:ser>
        <c:ser>
          <c:idx val="4"/>
          <c:order val="4"/>
          <c:tx>
            <c:strRef>
              <c:f>'1MW'!$H$25</c:f>
              <c:strCache>
                <c:ptCount val="1"/>
                <c:pt idx="0">
                  <c:v>20% Fence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'1MW'!$H$26:$H$29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2B-4079-951D-74EAE37710F3}"/>
            </c:ext>
          </c:extLst>
        </c:ser>
        <c:ser>
          <c:idx val="5"/>
          <c:order val="5"/>
          <c:tx>
            <c:strRef>
              <c:f>'1MW'!$I$25</c:f>
              <c:strCache>
                <c:ptCount val="1"/>
                <c:pt idx="0">
                  <c:v>25% Fence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'1MW'!$I$26:$I$29</c:f>
              <c:numCache>
                <c:formatCode>General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2B-4079-951D-74EAE3771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702832"/>
        <c:axId val="214703392"/>
      </c:lineChart>
      <c:catAx>
        <c:axId val="21470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03392"/>
        <c:crosses val="autoZero"/>
        <c:auto val="1"/>
        <c:lblAlgn val="ctr"/>
        <c:lblOffset val="100"/>
        <c:noMultiLvlLbl val="0"/>
      </c:catAx>
      <c:valAx>
        <c:axId val="21470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0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52637884211812214"/>
          <c:h val="0.10884720735842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Baseline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'400kW (2)'!$K$2</c:f>
              <c:strCache>
                <c:ptCount val="1"/>
                <c:pt idx="0">
                  <c:v>19 Deg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'400kW (2)'!$A$3:$A$6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 (2)'!$K$3:$K$6</c:f>
              <c:numCache>
                <c:formatCode>General</c:formatCode>
                <c:ptCount val="4"/>
                <c:pt idx="0">
                  <c:v>201.44486632202501</c:v>
                </c:pt>
                <c:pt idx="1">
                  <c:v>619.32972770947299</c:v>
                </c:pt>
                <c:pt idx="2">
                  <c:v>1261.5443036634299</c:v>
                </c:pt>
                <c:pt idx="3">
                  <c:v>2121.9473483604802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9-4C3F-B514-2F011828CE1D}"/>
            </c:ext>
          </c:extLst>
        </c:ser>
        <c:ser>
          <c:idx val="1"/>
          <c:order val="1"/>
          <c:tx>
            <c:strRef>
              <c:f>'400kW (2)'!$L$2</c:f>
              <c:strCache>
                <c:ptCount val="1"/>
                <c:pt idx="0">
                  <c:v>24 Deg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'400kW (2)'!$A$3:$A$6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 (2)'!$L$3:$L$6</c:f>
              <c:numCache>
                <c:formatCode>General</c:formatCode>
                <c:ptCount val="4"/>
                <c:pt idx="0">
                  <c:v>178.37278603054699</c:v>
                </c:pt>
                <c:pt idx="1">
                  <c:v>550.21187663785702</c:v>
                </c:pt>
                <c:pt idx="2">
                  <c:v>1113.23816788573</c:v>
                </c:pt>
                <c:pt idx="3">
                  <c:v>1889.0536477542901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C9-4C3F-B514-2F011828CE1D}"/>
            </c:ext>
          </c:extLst>
        </c:ser>
        <c:ser>
          <c:idx val="2"/>
          <c:order val="2"/>
          <c:tx>
            <c:strRef>
              <c:f>'400kW (2)'!$M$2</c:f>
              <c:strCache>
                <c:ptCount val="1"/>
                <c:pt idx="0">
                  <c:v>29 Deg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'400kW (2)'!$A$3:$A$6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 (2)'!$M$3:$M$6</c:f>
              <c:numCache>
                <c:formatCode>General</c:formatCode>
                <c:ptCount val="4"/>
                <c:pt idx="0">
                  <c:v>163.25706848494301</c:v>
                </c:pt>
                <c:pt idx="1">
                  <c:v>499.92256309027698</c:v>
                </c:pt>
                <c:pt idx="2">
                  <c:v>1020.504262</c:v>
                </c:pt>
                <c:pt idx="3">
                  <c:v>1724.980699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C9-4C3F-B514-2F011828CE1D}"/>
            </c:ext>
          </c:extLst>
        </c:ser>
        <c:ser>
          <c:idx val="3"/>
          <c:order val="3"/>
          <c:tx>
            <c:strRef>
              <c:f>'400kW (2)'!$N$2</c:f>
              <c:strCache>
                <c:ptCount val="1"/>
                <c:pt idx="0">
                  <c:v>34 Deg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'400kW (2)'!$A$3:$A$6</c:f>
              <c:numCache>
                <c:formatCode>General</c:formatCode>
                <c:ptCount val="4"/>
                <c:pt idx="0">
                  <c:v>4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</c:numCache>
            </c:numRef>
          </c:cat>
          <c:val>
            <c:numRef>
              <c:f>'400kW (2)'!$N$3:$N$6</c:f>
              <c:numCache>
                <c:formatCode>General</c:formatCode>
                <c:ptCount val="4"/>
                <c:pt idx="0">
                  <c:v>139.33344940000001</c:v>
                </c:pt>
                <c:pt idx="1">
                  <c:v>425.88161480000002</c:v>
                </c:pt>
                <c:pt idx="2">
                  <c:v>870.52300579999996</c:v>
                </c:pt>
                <c:pt idx="3">
                  <c:v>1467.3407110000001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C9-4C3F-B514-2F011828CE1D}"/>
            </c:ext>
          </c:extLst>
        </c:ser>
        <c:ser>
          <c:idx val="4"/>
          <c:order val="4"/>
          <c:tx>
            <c:strRef>
              <c:f>'400kW (2)'!$G$2</c:f>
              <c:strCache>
                <c:ptCount val="1"/>
                <c:pt idx="0">
                  <c:v>14 Deg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 (2)'!$G$3:$G$6</c:f>
              <c:numCache>
                <c:formatCode>General</c:formatCode>
                <c:ptCount val="4"/>
                <c:pt idx="0">
                  <c:v>369.01351278419497</c:v>
                </c:pt>
                <c:pt idx="1">
                  <c:v>1117.6112439999999</c:v>
                </c:pt>
                <c:pt idx="2">
                  <c:v>2261.9329054128698</c:v>
                </c:pt>
                <c:pt idx="3">
                  <c:v>3824.5544432271499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C9-4C3F-B514-2F011828CE1D}"/>
            </c:ext>
          </c:extLst>
        </c:ser>
        <c:ser>
          <c:idx val="5"/>
          <c:order val="5"/>
          <c:tx>
            <c:strRef>
              <c:f>'400kW (2)'!$F$2</c:f>
              <c:strCache>
                <c:ptCount val="1"/>
                <c:pt idx="0">
                  <c:v>9 Deg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 (2)'!$F$3:$F$6</c:f>
              <c:numCache>
                <c:formatCode>General</c:formatCode>
                <c:ptCount val="4"/>
                <c:pt idx="0">
                  <c:v>131.91742999382399</c:v>
                </c:pt>
                <c:pt idx="1">
                  <c:v>403.90740341695698</c:v>
                </c:pt>
                <c:pt idx="2">
                  <c:v>828.67517079107699</c:v>
                </c:pt>
                <c:pt idx="3">
                  <c:v>1401.01929592952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C9-4C3F-B514-2F011828CE1D}"/>
            </c:ext>
          </c:extLst>
        </c:ser>
        <c:ser>
          <c:idx val="6"/>
          <c:order val="6"/>
          <c:tx>
            <c:strRef>
              <c:f>'400kW (2)'!$E$2</c:f>
              <c:strCache>
                <c:ptCount val="1"/>
                <c:pt idx="0">
                  <c:v>4 Deg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(2)'!$E$3:$E$6</c:f>
              <c:numCache>
                <c:formatCode>General</c:formatCode>
                <c:ptCount val="4"/>
                <c:pt idx="0">
                  <c:v>243.988870301215</c:v>
                </c:pt>
                <c:pt idx="1">
                  <c:v>739.88032169252199</c:v>
                </c:pt>
                <c:pt idx="2">
                  <c:v>1515.2460686606701</c:v>
                </c:pt>
                <c:pt idx="3">
                  <c:v>2950.0545552835001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C9-4C3F-B514-2F011828CE1D}"/>
            </c:ext>
          </c:extLst>
        </c:ser>
        <c:ser>
          <c:idx val="7"/>
          <c:order val="7"/>
          <c:tx>
            <c:strRef>
              <c:f>'400kW (2)'!$B$2</c:f>
              <c:strCache>
                <c:ptCount val="1"/>
                <c:pt idx="0">
                  <c:v>-10 Deg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(2)'!$B$3:$B$6</c:f>
              <c:numCache>
                <c:formatCode>General</c:formatCode>
                <c:ptCount val="4"/>
                <c:pt idx="0">
                  <c:v>23.2961375848421</c:v>
                </c:pt>
                <c:pt idx="1">
                  <c:v>-197.19206614509</c:v>
                </c:pt>
                <c:pt idx="2">
                  <c:v>166.211086725922</c:v>
                </c:pt>
                <c:pt idx="3">
                  <c:v>-672.34705051050605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4C9-4C3F-B514-2F011828CE1D}"/>
            </c:ext>
          </c:extLst>
        </c:ser>
        <c:ser>
          <c:idx val="8"/>
          <c:order val="8"/>
          <c:tx>
            <c:strRef>
              <c:f>'400kW (2)'!$D$2</c:f>
              <c:strCache>
                <c:ptCount val="1"/>
                <c:pt idx="0">
                  <c:v>1 Deg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(2)'!$D$3:$D$6</c:f>
              <c:numCache>
                <c:formatCode>General</c:formatCode>
                <c:ptCount val="4"/>
                <c:pt idx="0">
                  <c:v>85.705507208856901</c:v>
                </c:pt>
                <c:pt idx="1">
                  <c:v>74.432013754936904</c:v>
                </c:pt>
                <c:pt idx="2">
                  <c:v>446.22069052673601</c:v>
                </c:pt>
                <c:pt idx="3">
                  <c:v>620.53311363250202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4C9-4C3F-B514-2F011828CE1D}"/>
            </c:ext>
          </c:extLst>
        </c:ser>
        <c:ser>
          <c:idx val="9"/>
          <c:order val="9"/>
          <c:tx>
            <c:strRef>
              <c:f>'400kW (2)'!$C$2</c:f>
              <c:strCache>
                <c:ptCount val="1"/>
                <c:pt idx="0">
                  <c:v>0 Deg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(2)'!$C$3:$C$6</c:f>
              <c:numCache>
                <c:formatCode>General</c:formatCode>
                <c:ptCount val="4"/>
                <c:pt idx="0">
                  <c:v>117.885015272342</c:v>
                </c:pt>
                <c:pt idx="1">
                  <c:v>-86.300655993431704</c:v>
                </c:pt>
                <c:pt idx="2">
                  <c:v>734.19020220597997</c:v>
                </c:pt>
                <c:pt idx="3">
                  <c:v>-317.82233728801998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C9-4C3F-B514-2F011828CE1D}"/>
            </c:ext>
          </c:extLst>
        </c:ser>
        <c:ser>
          <c:idx val="10"/>
          <c:order val="10"/>
          <c:tx>
            <c:strRef>
              <c:f>'400kW (2)'!$H$2</c:f>
              <c:strCache>
                <c:ptCount val="1"/>
                <c:pt idx="0">
                  <c:v>15 Deg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(2)'!$H$3:$H$6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4C9-4C3F-B514-2F011828CE1D}"/>
            </c:ext>
          </c:extLst>
        </c:ser>
        <c:ser>
          <c:idx val="11"/>
          <c:order val="11"/>
          <c:tx>
            <c:strRef>
              <c:f>'400kW (2)'!$I$2</c:f>
              <c:strCache>
                <c:ptCount val="1"/>
                <c:pt idx="0">
                  <c:v>16 Deg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(2)'!$I$3:$I$6</c:f>
              <c:numCache>
                <c:formatCode>General</c:formatCode>
                <c:ptCount val="4"/>
                <c:pt idx="0">
                  <c:v>308.99915085955502</c:v>
                </c:pt>
                <c:pt idx="1">
                  <c:v>653.15108090070498</c:v>
                </c:pt>
                <c:pt idx="2">
                  <c:v>1944.30490204543</c:v>
                </c:pt>
                <c:pt idx="3">
                  <c:v>2954.8137332514998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4C9-4C3F-B514-2F011828CE1D}"/>
            </c:ext>
          </c:extLst>
        </c:ser>
        <c:ser>
          <c:idx val="12"/>
          <c:order val="12"/>
          <c:tx>
            <c:strRef>
              <c:f>'400kW (2)'!$J$2</c:f>
              <c:strCache>
                <c:ptCount val="1"/>
                <c:pt idx="0">
                  <c:v>17 deg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'400kW (2)'!$J$3:$J$6</c:f>
              <c:numCache>
                <c:formatCode>General</c:formatCode>
                <c:ptCount val="4"/>
                <c:pt idx="0">
                  <c:v>336.334408586606</c:v>
                </c:pt>
                <c:pt idx="1">
                  <c:v>1044.2510629922001</c:v>
                </c:pt>
                <c:pt idx="2">
                  <c:v>2099.9288333217501</c:v>
                </c:pt>
                <c:pt idx="3">
                  <c:v>2899.6955038288802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4C9-4C3F-B514-2F011828C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421792"/>
        <c:axId val="219422352"/>
      </c:lineChart>
      <c:catAx>
        <c:axId val="21942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422352"/>
        <c:crosses val="autoZero"/>
        <c:auto val="1"/>
        <c:lblAlgn val="ctr"/>
        <c:lblOffset val="100"/>
        <c:noMultiLvlLbl val="0"/>
      </c:catAx>
      <c:valAx>
        <c:axId val="21942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42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60373751733761882"/>
          <c:h val="0.164662018681459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50% Blade Fence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8325702227005531E-2"/>
          <c:y val="0.15363236747332343"/>
          <c:w val="0.93360249722875344"/>
          <c:h val="0.57538757555120112"/>
        </c:manualLayout>
      </c:layout>
      <c:lineChart>
        <c:grouping val="standard"/>
        <c:varyColors val="0"/>
        <c:ser>
          <c:idx val="0"/>
          <c:order val="0"/>
          <c:tx>
            <c:strRef>
              <c:f>'400kW (2)'!$B$25</c:f>
              <c:strCache>
                <c:ptCount val="1"/>
                <c:pt idx="0">
                  <c:v>0% Fence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'400kW (2)'!$B$26:$B$29</c:f>
              <c:numCache>
                <c:formatCode>General</c:formatCode>
                <c:ptCount val="4"/>
                <c:pt idx="0">
                  <c:v>323.51140719962598</c:v>
                </c:pt>
                <c:pt idx="1">
                  <c:v>1229.4241209171801</c:v>
                </c:pt>
                <c:pt idx="2">
                  <c:v>2031.89665737666</c:v>
                </c:pt>
                <c:pt idx="3">
                  <c:v>4214.0122535491601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0-4857-B3E9-D5D20256B354}"/>
            </c:ext>
          </c:extLst>
        </c:ser>
        <c:ser>
          <c:idx val="1"/>
          <c:order val="1"/>
          <c:tx>
            <c:strRef>
              <c:f>'400kW (2)'!$C$25</c:f>
              <c:strCache>
                <c:ptCount val="1"/>
                <c:pt idx="0">
                  <c:v>5% Fence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'400kW (2)'!$C$26:$C$29</c:f>
              <c:numCache>
                <c:formatCode>General</c:formatCode>
                <c:ptCount val="4"/>
                <c:pt idx="0">
                  <c:v>341.91039320534401</c:v>
                </c:pt>
                <c:pt idx="1">
                  <c:v>1265.8688695457499</c:v>
                </c:pt>
                <c:pt idx="2">
                  <c:v>2156.4879823107999</c:v>
                </c:pt>
                <c:pt idx="3">
                  <c:v>4337.4797534597601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0-4857-B3E9-D5D20256B354}"/>
            </c:ext>
          </c:extLst>
        </c:ser>
        <c:ser>
          <c:idx val="2"/>
          <c:order val="2"/>
          <c:tx>
            <c:strRef>
              <c:f>'400kW (2)'!$D$25</c:f>
              <c:strCache>
                <c:ptCount val="1"/>
                <c:pt idx="0">
                  <c:v>10% Fence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'400kW (2)'!$D$26:$D$29</c:f>
              <c:numCache>
                <c:formatCode>General</c:formatCode>
                <c:ptCount val="4"/>
                <c:pt idx="0">
                  <c:v>342.99491476258999</c:v>
                </c:pt>
                <c:pt idx="1">
                  <c:v>1265.8985690255699</c:v>
                </c:pt>
                <c:pt idx="2">
                  <c:v>2151.2370073362499</c:v>
                </c:pt>
                <c:pt idx="3">
                  <c:v>4337.5199136533802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D0-4857-B3E9-D5D20256B354}"/>
            </c:ext>
          </c:extLst>
        </c:ser>
        <c:ser>
          <c:idx val="3"/>
          <c:order val="3"/>
          <c:tx>
            <c:strRef>
              <c:f>'400kW (2)'!$E$25</c:f>
              <c:strCache>
                <c:ptCount val="1"/>
                <c:pt idx="0">
                  <c:v>15% Fence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'400kW (2)'!$E$26:$E$29</c:f>
              <c:numCache>
                <c:formatCode>General</c:formatCode>
                <c:ptCount val="4"/>
                <c:pt idx="0">
                  <c:v>413.33027642224403</c:v>
                </c:pt>
                <c:pt idx="1">
                  <c:v>1265.6660300477299</c:v>
                </c:pt>
                <c:pt idx="2">
                  <c:v>2151.5095196992002</c:v>
                </c:pt>
                <c:pt idx="3">
                  <c:v>4337.8506685939501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D0-4857-B3E9-D5D20256B354}"/>
            </c:ext>
          </c:extLst>
        </c:ser>
        <c:ser>
          <c:idx val="4"/>
          <c:order val="4"/>
          <c:tx>
            <c:strRef>
              <c:f>'400kW (2)'!$F$25</c:f>
              <c:strCache>
                <c:ptCount val="1"/>
                <c:pt idx="0">
                  <c:v>20% Fence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'400kW (2)'!$F$26:$F$29</c:f>
              <c:numCache>
                <c:formatCode>General</c:formatCode>
                <c:ptCount val="4"/>
                <c:pt idx="0">
                  <c:v>411.20355503349498</c:v>
                </c:pt>
                <c:pt idx="1">
                  <c:v>1265.3092988881299</c:v>
                </c:pt>
                <c:pt idx="2">
                  <c:v>2556.7293858877501</c:v>
                </c:pt>
                <c:pt idx="3">
                  <c:v>4333.0611069603401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ED0-4857-B3E9-D5D20256B354}"/>
            </c:ext>
          </c:extLst>
        </c:ser>
        <c:ser>
          <c:idx val="5"/>
          <c:order val="5"/>
          <c:tx>
            <c:strRef>
              <c:f>'400kW (2)'!$G$25</c:f>
              <c:strCache>
                <c:ptCount val="1"/>
                <c:pt idx="0">
                  <c:v>25% Fence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'400kW (2)'!$G$26:$G$29</c:f>
              <c:numCache>
                <c:formatCode>General</c:formatCode>
                <c:ptCount val="4"/>
                <c:pt idx="0">
                  <c:v>410.88200412091601</c:v>
                </c:pt>
                <c:pt idx="1">
                  <c:v>1265.32468413934</c:v>
                </c:pt>
                <c:pt idx="2">
                  <c:v>2558.0483247338898</c:v>
                </c:pt>
                <c:pt idx="3">
                  <c:v>4332.4857199999997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ED0-4857-B3E9-D5D20256B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550592"/>
        <c:axId val="219551152"/>
      </c:lineChart>
      <c:catAx>
        <c:axId val="219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1152"/>
        <c:crosses val="autoZero"/>
        <c:auto val="1"/>
        <c:lblAlgn val="ctr"/>
        <c:lblOffset val="100"/>
        <c:noMultiLvlLbl val="0"/>
      </c:catAx>
      <c:valAx>
        <c:axId val="2195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2069116360455"/>
          <c:y val="0.82291557305336838"/>
          <c:w val="0.52637884211812214"/>
          <c:h val="0.10884720735842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Baseline Study - 400kW NREL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V=4m/s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Sheet3!$D$8:$O$8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</c:numCache>
            </c:numRef>
          </c:cat>
          <c:val>
            <c:numRef>
              <c:f>Sheet3!$D$9:$O$9</c:f>
              <c:numCache>
                <c:formatCode>0.00</c:formatCode>
                <c:ptCount val="10"/>
                <c:pt idx="0">
                  <c:v>117.885015272342</c:v>
                </c:pt>
                <c:pt idx="1">
                  <c:v>243.988870301215</c:v>
                </c:pt>
                <c:pt idx="2">
                  <c:v>369.01351278419497</c:v>
                </c:pt>
                <c:pt idx="3">
                  <c:v>323.51140719962598</c:v>
                </c:pt>
                <c:pt idx="4">
                  <c:v>308.99915085955502</c:v>
                </c:pt>
                <c:pt idx="5">
                  <c:v>336.334408586606</c:v>
                </c:pt>
                <c:pt idx="6">
                  <c:v>201.44486632202501</c:v>
                </c:pt>
                <c:pt idx="7">
                  <c:v>178.37278603054699</c:v>
                </c:pt>
                <c:pt idx="8">
                  <c:v>163.25706848494301</c:v>
                </c:pt>
                <c:pt idx="9">
                  <c:v>139.33344940000001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DB-4B00-9F72-AC7CA8A121E3}"/>
            </c:ext>
          </c:extLst>
        </c:ser>
        <c:ser>
          <c:idx val="1"/>
          <c:order val="1"/>
          <c:tx>
            <c:v>V=7m/s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Sheet3!$D$8:$O$8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</c:numCache>
            </c:numRef>
          </c:cat>
          <c:val>
            <c:numRef>
              <c:f>Sheet3!$D$10:$O$10</c:f>
              <c:numCache>
                <c:formatCode>0.00</c:formatCode>
                <c:ptCount val="10"/>
                <c:pt idx="0">
                  <c:v>-86.300655993431704</c:v>
                </c:pt>
                <c:pt idx="1">
                  <c:v>739.88032169252199</c:v>
                </c:pt>
                <c:pt idx="2">
                  <c:v>1117.6112439999999</c:v>
                </c:pt>
                <c:pt idx="3">
                  <c:v>1229.4241209171801</c:v>
                </c:pt>
                <c:pt idx="4">
                  <c:v>653.15108090070498</c:v>
                </c:pt>
                <c:pt idx="5">
                  <c:v>1044.2510629922001</c:v>
                </c:pt>
                <c:pt idx="6">
                  <c:v>619.32972770947299</c:v>
                </c:pt>
                <c:pt idx="7">
                  <c:v>550.21187663785702</c:v>
                </c:pt>
                <c:pt idx="8">
                  <c:v>499.92256309027698</c:v>
                </c:pt>
                <c:pt idx="9">
                  <c:v>425.88161480000002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DB-4B00-9F72-AC7CA8A121E3}"/>
            </c:ext>
          </c:extLst>
        </c:ser>
        <c:ser>
          <c:idx val="2"/>
          <c:order val="2"/>
          <c:tx>
            <c:v>V=10/ms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Sheet3!$D$8:$O$8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</c:numCache>
            </c:numRef>
          </c:cat>
          <c:val>
            <c:numRef>
              <c:f>Sheet3!$D$11:$O$11</c:f>
              <c:numCache>
                <c:formatCode>0.00</c:formatCode>
                <c:ptCount val="10"/>
                <c:pt idx="0">
                  <c:v>734.19020220597997</c:v>
                </c:pt>
                <c:pt idx="1">
                  <c:v>1515.2460686606701</c:v>
                </c:pt>
                <c:pt idx="2">
                  <c:v>2261.9329054128698</c:v>
                </c:pt>
                <c:pt idx="3">
                  <c:v>2031.89665737666</c:v>
                </c:pt>
                <c:pt idx="4">
                  <c:v>1944.30490204543</c:v>
                </c:pt>
                <c:pt idx="5">
                  <c:v>2099.9288333217501</c:v>
                </c:pt>
                <c:pt idx="6">
                  <c:v>1261.5443036634299</c:v>
                </c:pt>
                <c:pt idx="7">
                  <c:v>1113.23816788573</c:v>
                </c:pt>
                <c:pt idx="8">
                  <c:v>1020.504262</c:v>
                </c:pt>
                <c:pt idx="9">
                  <c:v>870.52300579999996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DB-4B00-9F72-AC7CA8A121E3}"/>
            </c:ext>
          </c:extLst>
        </c:ser>
        <c:ser>
          <c:idx val="3"/>
          <c:order val="3"/>
          <c:tx>
            <c:v>V=13m/s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Sheet3!$D$8:$O$8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30</c:v>
                </c:pt>
                <c:pt idx="9">
                  <c:v>35</c:v>
                </c:pt>
              </c:numCache>
            </c:numRef>
          </c:cat>
          <c:val>
            <c:numRef>
              <c:f>Sheet3!$D$12:$O$12</c:f>
              <c:numCache>
                <c:formatCode>0.00</c:formatCode>
                <c:ptCount val="10"/>
                <c:pt idx="0">
                  <c:v>-317.82233728801998</c:v>
                </c:pt>
                <c:pt idx="1">
                  <c:v>2950.0545552835001</c:v>
                </c:pt>
                <c:pt idx="2">
                  <c:v>3824.5544432271499</c:v>
                </c:pt>
                <c:pt idx="3">
                  <c:v>4214.0122535491601</c:v>
                </c:pt>
                <c:pt idx="4">
                  <c:v>2954.8137332514998</c:v>
                </c:pt>
                <c:pt idx="5">
                  <c:v>2899.6955038288802</c:v>
                </c:pt>
                <c:pt idx="6">
                  <c:v>2121.9473483604802</c:v>
                </c:pt>
                <c:pt idx="7">
                  <c:v>1889.0536477542901</c:v>
                </c:pt>
                <c:pt idx="8">
                  <c:v>1724.980699</c:v>
                </c:pt>
                <c:pt idx="9">
                  <c:v>1467.3407110000001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DB-4B00-9F72-AC7CA8A12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811839"/>
        <c:axId val="418298175"/>
      </c:lineChart>
      <c:catAx>
        <c:axId val="4138118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/>
                  <a:t>AoA (Deg)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98175"/>
        <c:crosses val="autoZero"/>
        <c:auto val="1"/>
        <c:lblAlgn val="ctr"/>
        <c:lblOffset val="100"/>
        <c:noMultiLvlLbl val="0"/>
      </c:catAx>
      <c:valAx>
        <c:axId val="418298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1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20% blf @ 0.5L, V = 7m/s</a:t>
            </a:r>
            <a:endParaRPr lang="en-Z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Sheet3!$AD$25</c:f>
              <c:strCache>
                <c:ptCount val="1"/>
                <c:pt idx="0">
                  <c:v>Baseline (Nm)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Sheet3!$AG$24:$AR$24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Sheet3!$AG$25:$AR$25</c:f>
              <c:numCache>
                <c:formatCode>0.0</c:formatCode>
                <c:ptCount val="12"/>
                <c:pt idx="0">
                  <c:v>-86.300655993431704</c:v>
                </c:pt>
                <c:pt idx="1">
                  <c:v>74.432013754936904</c:v>
                </c:pt>
                <c:pt idx="2">
                  <c:v>739.88032169252199</c:v>
                </c:pt>
                <c:pt idx="3">
                  <c:v>403.90740341695698</c:v>
                </c:pt>
                <c:pt idx="4">
                  <c:v>1117.6112439999999</c:v>
                </c:pt>
                <c:pt idx="5">
                  <c:v>1229.4241209171801</c:v>
                </c:pt>
                <c:pt idx="6">
                  <c:v>653.15108090070498</c:v>
                </c:pt>
                <c:pt idx="7">
                  <c:v>1044.2510629922001</c:v>
                </c:pt>
                <c:pt idx="8">
                  <c:v>619.32972770947299</c:v>
                </c:pt>
                <c:pt idx="9">
                  <c:v>550.21187663785702</c:v>
                </c:pt>
                <c:pt idx="10">
                  <c:v>499.92256309027698</c:v>
                </c:pt>
                <c:pt idx="11">
                  <c:v>425.88161480000002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34-4A72-B366-17207760D3E1}"/>
            </c:ext>
          </c:extLst>
        </c:ser>
        <c:ser>
          <c:idx val="1"/>
          <c:order val="1"/>
          <c:tx>
            <c:strRef>
              <c:f>Sheet3!$AD$26</c:f>
              <c:strCache>
                <c:ptCount val="1"/>
                <c:pt idx="0">
                  <c:v>With 20% blf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Sheet3!$AG$24:$AR$24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Sheet3!$AG$26:$AR$26</c:f>
              <c:numCache>
                <c:formatCode>0.0</c:formatCode>
                <c:ptCount val="12"/>
                <c:pt idx="0">
                  <c:v>-76.31</c:v>
                </c:pt>
                <c:pt idx="1">
                  <c:v>83.07</c:v>
                </c:pt>
                <c:pt idx="2">
                  <c:v>804.74</c:v>
                </c:pt>
                <c:pt idx="3">
                  <c:v>492.92</c:v>
                </c:pt>
                <c:pt idx="4">
                  <c:v>1247.01</c:v>
                </c:pt>
                <c:pt idx="5">
                  <c:v>1265.3092988881299</c:v>
                </c:pt>
                <c:pt idx="6">
                  <c:v>781.47</c:v>
                </c:pt>
                <c:pt idx="7">
                  <c:v>1152.47</c:v>
                </c:pt>
                <c:pt idx="8">
                  <c:v>632.44000000000005</c:v>
                </c:pt>
                <c:pt idx="9">
                  <c:v>559.21</c:v>
                </c:pt>
                <c:pt idx="10">
                  <c:v>522.14</c:v>
                </c:pt>
                <c:pt idx="11">
                  <c:v>433.81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34-4A72-B366-17207760D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364575"/>
        <c:axId val="517359167"/>
      </c:lineChart>
      <c:catAx>
        <c:axId val="5173645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AoA (Deg)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59167"/>
        <c:crosses val="autoZero"/>
        <c:auto val="1"/>
        <c:lblAlgn val="ctr"/>
        <c:lblOffset val="100"/>
        <c:noMultiLvlLbl val="0"/>
      </c:catAx>
      <c:valAx>
        <c:axId val="517359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64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20% blf @ 0.5L, V = 10m/s</a:t>
            </a:r>
            <a:endParaRPr lang="en-Z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Sheet3!$AD$32</c:f>
              <c:strCache>
                <c:ptCount val="1"/>
                <c:pt idx="0">
                  <c:v>Baseline (Nm)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Sheet3!$AG$31:$AR$31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Sheet3!$AG$32:$AR$32</c:f>
              <c:numCache>
                <c:formatCode>0.0</c:formatCode>
                <c:ptCount val="12"/>
                <c:pt idx="0">
                  <c:v>734.19020220597997</c:v>
                </c:pt>
                <c:pt idx="1">
                  <c:v>446.22069052673601</c:v>
                </c:pt>
                <c:pt idx="2">
                  <c:v>1515.2460686606701</c:v>
                </c:pt>
                <c:pt idx="3">
                  <c:v>828.67517079107699</c:v>
                </c:pt>
                <c:pt idx="4">
                  <c:v>2261.9329054128698</c:v>
                </c:pt>
                <c:pt idx="5">
                  <c:v>2031.89665737666</c:v>
                </c:pt>
                <c:pt idx="6">
                  <c:v>1944.30490204543</c:v>
                </c:pt>
                <c:pt idx="7">
                  <c:v>2099.9288333217501</c:v>
                </c:pt>
                <c:pt idx="8">
                  <c:v>1261.5443036634299</c:v>
                </c:pt>
                <c:pt idx="9">
                  <c:v>1113.23816788573</c:v>
                </c:pt>
                <c:pt idx="10">
                  <c:v>1020.504262</c:v>
                </c:pt>
                <c:pt idx="11">
                  <c:v>870.52300579999996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17-4AB9-A068-5A54E962787E}"/>
            </c:ext>
          </c:extLst>
        </c:ser>
        <c:ser>
          <c:idx val="1"/>
          <c:order val="1"/>
          <c:tx>
            <c:strRef>
              <c:f>Sheet3!$AD$33</c:f>
              <c:strCache>
                <c:ptCount val="1"/>
                <c:pt idx="0">
                  <c:v>With 20% blf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Sheet3!$AG$31:$AR$31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Sheet3!$AG$33:$AR$33</c:f>
              <c:numCache>
                <c:formatCode>0.0</c:formatCode>
                <c:ptCount val="12"/>
                <c:pt idx="0">
                  <c:v>733.01</c:v>
                </c:pt>
                <c:pt idx="1">
                  <c:v>457.23</c:v>
                </c:pt>
                <c:pt idx="2">
                  <c:v>1672.31</c:v>
                </c:pt>
                <c:pt idx="3">
                  <c:v>1022.11</c:v>
                </c:pt>
                <c:pt idx="4">
                  <c:v>2701.03</c:v>
                </c:pt>
                <c:pt idx="5">
                  <c:v>2556.7293858877501</c:v>
                </c:pt>
                <c:pt idx="6">
                  <c:v>2034.31</c:v>
                </c:pt>
                <c:pt idx="7">
                  <c:v>2111.59</c:v>
                </c:pt>
                <c:pt idx="8">
                  <c:v>1301.1099999999999</c:v>
                </c:pt>
                <c:pt idx="9">
                  <c:v>1184.07</c:v>
                </c:pt>
                <c:pt idx="10">
                  <c:v>1099.98</c:v>
                </c:pt>
                <c:pt idx="11">
                  <c:v>879.31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17-4AB9-A068-5A54E9627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318319"/>
        <c:axId val="506319983"/>
      </c:lineChart>
      <c:catAx>
        <c:axId val="506318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AoA (Deg)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19983"/>
        <c:crosses val="autoZero"/>
        <c:auto val="1"/>
        <c:lblAlgn val="ctr"/>
        <c:lblOffset val="100"/>
        <c:noMultiLvlLbl val="0"/>
      </c:catAx>
      <c:valAx>
        <c:axId val="50631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18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20% blf @ 0.5L, V = 13m/s</a:t>
            </a:r>
            <a:endParaRPr lang="en-Z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Sheet3!$AD$39</c:f>
              <c:strCache>
                <c:ptCount val="1"/>
                <c:pt idx="0">
                  <c:v>Baseline (Nm)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Sheet3!$AG$38:$AR$38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Sheet3!$AG$39:$AR$39</c:f>
              <c:numCache>
                <c:formatCode>0.0</c:formatCode>
                <c:ptCount val="12"/>
                <c:pt idx="0">
                  <c:v>-317.82233728801998</c:v>
                </c:pt>
                <c:pt idx="1">
                  <c:v>620.53311363250202</c:v>
                </c:pt>
                <c:pt idx="2">
                  <c:v>2950.0545552835001</c:v>
                </c:pt>
                <c:pt idx="3">
                  <c:v>1401.01929592952</c:v>
                </c:pt>
                <c:pt idx="4">
                  <c:v>3824.5544432271499</c:v>
                </c:pt>
                <c:pt idx="5">
                  <c:v>4214.0122535491601</c:v>
                </c:pt>
                <c:pt idx="6">
                  <c:v>2954.8137332514998</c:v>
                </c:pt>
                <c:pt idx="7">
                  <c:v>2899.6955038288802</c:v>
                </c:pt>
                <c:pt idx="8">
                  <c:v>2121.9473483604802</c:v>
                </c:pt>
                <c:pt idx="9">
                  <c:v>1889.0536477542901</c:v>
                </c:pt>
                <c:pt idx="10">
                  <c:v>1724.980699</c:v>
                </c:pt>
                <c:pt idx="11">
                  <c:v>1467.3407110000001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11-4679-A8D5-95B98B18D877}"/>
            </c:ext>
          </c:extLst>
        </c:ser>
        <c:ser>
          <c:idx val="1"/>
          <c:order val="1"/>
          <c:tx>
            <c:strRef>
              <c:f>Sheet3!$AD$40</c:f>
              <c:strCache>
                <c:ptCount val="1"/>
                <c:pt idx="0">
                  <c:v>With 20% blf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Sheet3!$AG$38:$AR$38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Sheet3!$AG$40:$AR$40</c:f>
              <c:numCache>
                <c:formatCode>0.0</c:formatCode>
                <c:ptCount val="12"/>
                <c:pt idx="0">
                  <c:v>-319.7</c:v>
                </c:pt>
                <c:pt idx="1">
                  <c:v>657.28</c:v>
                </c:pt>
                <c:pt idx="2">
                  <c:v>3155.87</c:v>
                </c:pt>
                <c:pt idx="3">
                  <c:v>1655.05</c:v>
                </c:pt>
                <c:pt idx="4">
                  <c:v>4371.99</c:v>
                </c:pt>
                <c:pt idx="5">
                  <c:v>4333.0611069603401</c:v>
                </c:pt>
                <c:pt idx="6">
                  <c:v>3777.04</c:v>
                </c:pt>
                <c:pt idx="7">
                  <c:v>3001.04</c:v>
                </c:pt>
                <c:pt idx="8">
                  <c:v>2298</c:v>
                </c:pt>
                <c:pt idx="9">
                  <c:v>1977.45</c:v>
                </c:pt>
                <c:pt idx="10">
                  <c:v>1804.96</c:v>
                </c:pt>
                <c:pt idx="11">
                  <c:v>1508.06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1-4679-A8D5-95B98B18D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357087"/>
        <c:axId val="517350847"/>
      </c:lineChart>
      <c:catAx>
        <c:axId val="517357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AoA</a:t>
                </a:r>
                <a:r>
                  <a:rPr lang="en-ZA" baseline="0"/>
                  <a:t> (Deg)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50847"/>
        <c:crosses val="autoZero"/>
        <c:auto val="1"/>
        <c:lblAlgn val="ctr"/>
        <c:lblOffset val="100"/>
        <c:noMultiLvlLbl val="0"/>
      </c:catAx>
      <c:valAx>
        <c:axId val="51735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57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20% blf @ 0.5L, V</a:t>
            </a:r>
            <a:r>
              <a:rPr lang="en-US" b="1" baseline="0"/>
              <a:t> = </a:t>
            </a:r>
            <a:r>
              <a:rPr lang="en-US" b="1"/>
              <a:t>4m/s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Sheet3!$AD$18</c:f>
              <c:strCache>
                <c:ptCount val="1"/>
                <c:pt idx="0">
                  <c:v>Baseline (Nm)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Sheet3!$AG$17:$AR$17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Sheet3!$AG$18:$AR$18</c:f>
              <c:numCache>
                <c:formatCode>0.0</c:formatCode>
                <c:ptCount val="12"/>
                <c:pt idx="0">
                  <c:v>117.885015272342</c:v>
                </c:pt>
                <c:pt idx="1">
                  <c:v>85.705507208856901</c:v>
                </c:pt>
                <c:pt idx="2">
                  <c:v>243.988870301215</c:v>
                </c:pt>
                <c:pt idx="3">
                  <c:v>131.91742999382399</c:v>
                </c:pt>
                <c:pt idx="4">
                  <c:v>369.01351278419497</c:v>
                </c:pt>
                <c:pt idx="5">
                  <c:v>323.51140719962598</c:v>
                </c:pt>
                <c:pt idx="6">
                  <c:v>308.99915085955502</c:v>
                </c:pt>
                <c:pt idx="7">
                  <c:v>336.334408586606</c:v>
                </c:pt>
                <c:pt idx="8">
                  <c:v>201.44486632202501</c:v>
                </c:pt>
                <c:pt idx="9">
                  <c:v>178.37278603054699</c:v>
                </c:pt>
                <c:pt idx="10">
                  <c:v>163.25706848494301</c:v>
                </c:pt>
                <c:pt idx="11">
                  <c:v>139.33344940000001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C4-47E3-A767-5DEA432A8D48}"/>
            </c:ext>
          </c:extLst>
        </c:ser>
        <c:ser>
          <c:idx val="1"/>
          <c:order val="1"/>
          <c:tx>
            <c:strRef>
              <c:f>Sheet3!$AD$19</c:f>
              <c:strCache>
                <c:ptCount val="1"/>
                <c:pt idx="0">
                  <c:v>With 20% blf (Nm)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Sheet3!$AG$17:$AR$17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35</c:v>
                </c:pt>
              </c:numCache>
            </c:numRef>
          </c:cat>
          <c:val>
            <c:numRef>
              <c:f>Sheet3!$AG$19:$AR$19</c:f>
              <c:numCache>
                <c:formatCode>0.0</c:formatCode>
                <c:ptCount val="12"/>
                <c:pt idx="0">
                  <c:v>118.92</c:v>
                </c:pt>
                <c:pt idx="1">
                  <c:v>85.79</c:v>
                </c:pt>
                <c:pt idx="2">
                  <c:v>279.88</c:v>
                </c:pt>
                <c:pt idx="3">
                  <c:v>155.63</c:v>
                </c:pt>
                <c:pt idx="4">
                  <c:v>409.32</c:v>
                </c:pt>
                <c:pt idx="5">
                  <c:v>411.20355503349498</c:v>
                </c:pt>
                <c:pt idx="6">
                  <c:v>401.33</c:v>
                </c:pt>
                <c:pt idx="7">
                  <c:v>387.2</c:v>
                </c:pt>
                <c:pt idx="8">
                  <c:v>210.21</c:v>
                </c:pt>
                <c:pt idx="9">
                  <c:v>189.99</c:v>
                </c:pt>
                <c:pt idx="10">
                  <c:v>172.5</c:v>
                </c:pt>
                <c:pt idx="11">
                  <c:v>148.32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C4-47E3-A767-5DEA432A8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085855"/>
        <c:axId val="1741078367"/>
      </c:lineChart>
      <c:catAx>
        <c:axId val="1741085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AoA(Deg)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078367"/>
        <c:crosses val="autoZero"/>
        <c:auto val="1"/>
        <c:lblAlgn val="ctr"/>
        <c:lblOffset val="100"/>
        <c:noMultiLvlLbl val="0"/>
      </c:catAx>
      <c:valAx>
        <c:axId val="174107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085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158522</xdr:colOff>
      <xdr:row>8</xdr:row>
      <xdr:rowOff>66675</xdr:rowOff>
    </xdr:from>
    <xdr:to>
      <xdr:col>15</xdr:col>
      <xdr:colOff>523875</xdr:colOff>
      <xdr:row>21</xdr:row>
      <xdr:rowOff>77561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178378</xdr:colOff>
      <xdr:row>31</xdr:row>
      <xdr:rowOff>105640</xdr:rowOff>
    </xdr:from>
    <xdr:to>
      <xdr:col>10</xdr:col>
      <xdr:colOff>47625</xdr:colOff>
      <xdr:row>47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158522</xdr:colOff>
      <xdr:row>8</xdr:row>
      <xdr:rowOff>66675</xdr:rowOff>
    </xdr:from>
    <xdr:to>
      <xdr:col>13</xdr:col>
      <xdr:colOff>523875</xdr:colOff>
      <xdr:row>21</xdr:row>
      <xdr:rowOff>77561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831CE1-710C-4323-AB36-969A6651F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178378</xdr:colOff>
      <xdr:row>31</xdr:row>
      <xdr:rowOff>105640</xdr:rowOff>
    </xdr:from>
    <xdr:to>
      <xdr:col>8</xdr:col>
      <xdr:colOff>47625</xdr:colOff>
      <xdr:row>47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4B28D9-675B-4273-B2B8-3FD3FD82D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116540</xdr:colOff>
      <xdr:row>13</xdr:row>
      <xdr:rowOff>149542</xdr:rowOff>
    </xdr:from>
    <xdr:to>
      <xdr:col>14</xdr:col>
      <xdr:colOff>609599</xdr:colOff>
      <xdr:row>31</xdr:row>
      <xdr:rowOff>35242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61138B-C7FD-984C-B62E-42775D9560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574188</xdr:colOff>
      <xdr:row>15</xdr:row>
      <xdr:rowOff>305854</xdr:rowOff>
    </xdr:from>
    <xdr:to>
      <xdr:col>60</xdr:col>
      <xdr:colOff>381000</xdr:colOff>
      <xdr:row>28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BA3994E-614A-A395-60C6-66E6DB3E85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59598</xdr:colOff>
      <xdr:row>28</xdr:row>
      <xdr:rowOff>179214</xdr:rowOff>
    </xdr:from>
    <xdr:to>
      <xdr:col>52</xdr:col>
      <xdr:colOff>455296</xdr:colOff>
      <xdr:row>40</xdr:row>
      <xdr:rowOff>252275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5760C6F-318A-5FE9-6C63-1315D1363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52</xdr:col>
      <xdr:colOff>593433</xdr:colOff>
      <xdr:row>28</xdr:row>
      <xdr:rowOff>191909</xdr:rowOff>
    </xdr:from>
    <xdr:to>
      <xdr:col>60</xdr:col>
      <xdr:colOff>402773</xdr:colOff>
      <xdr:row>40</xdr:row>
      <xdr:rowOff>237581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A01B91E-8A98-8C7F-FBCC-AAE9EBBC8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34737</xdr:colOff>
      <xdr:row>15</xdr:row>
      <xdr:rowOff>293706</xdr:rowOff>
    </xdr:from>
    <xdr:to>
      <xdr:col>52</xdr:col>
      <xdr:colOff>457200</xdr:colOff>
      <xdr:row>28</xdr:row>
      <xdr:rowOff>72411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E70C16-AB20-905D-7BFE-3F52940AAE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402739</xdr:colOff>
      <xdr:row>38</xdr:row>
      <xdr:rowOff>48634</xdr:rowOff>
    </xdr:from>
    <xdr:to>
      <xdr:col>20</xdr:col>
      <xdr:colOff>92224</xdr:colOff>
      <xdr:row>52</xdr:row>
      <xdr:rowOff>62753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97B2B5-FB27-5821-C9E9-48D17FE2D9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579390</xdr:colOff>
      <xdr:row>50</xdr:row>
      <xdr:rowOff>2450</xdr:rowOff>
    </xdr:from>
    <xdr:to>
      <xdr:col>34</xdr:col>
      <xdr:colOff>379095</xdr:colOff>
      <xdr:row>64</xdr:row>
      <xdr:rowOff>92801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A6FA930-0373-E2A7-F35F-68EACB6A9D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410392</xdr:colOff>
      <xdr:row>54</xdr:row>
      <xdr:rowOff>29393</xdr:rowOff>
    </xdr:from>
    <xdr:to>
      <xdr:col>11</xdr:col>
      <xdr:colOff>551208</xdr:colOff>
      <xdr:row>62</xdr:row>
      <xdr:rowOff>10886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55944C7-4A42-8764-A605-1FFB12DEF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392" y="12711250"/>
          <a:ext cx="6247702" cy="1549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182432</xdr:colOff>
      <xdr:row>59</xdr:row>
      <xdr:rowOff>71717</xdr:rowOff>
    </xdr:from>
    <xdr:to>
      <xdr:col>25</xdr:col>
      <xdr:colOff>162037</xdr:colOff>
      <xdr:row>71</xdr:row>
      <xdr:rowOff>127411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AC1C135-3383-81A1-CC47-F0F91712A8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158522</xdr:colOff>
      <xdr:row>8</xdr:row>
      <xdr:rowOff>66675</xdr:rowOff>
    </xdr:from>
    <xdr:to>
      <xdr:col>13</xdr:col>
      <xdr:colOff>523875</xdr:colOff>
      <xdr:row>21</xdr:row>
      <xdr:rowOff>77561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178378</xdr:colOff>
      <xdr:row>31</xdr:row>
      <xdr:rowOff>105640</xdr:rowOff>
    </xdr:from>
    <xdr:to>
      <xdr:col>8</xdr:col>
      <xdr:colOff>47625</xdr:colOff>
      <xdr:row>47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topLeftCell="A19" zoomScale="70" zoomScaleNormal="70" workbookViewId="0">
      <selection activeCell="L27" sqref="L27"/>
    </sheetView>
  </sheetViews>
  <sheetFormatPr defaultRowHeight="15" x14ac:dyDescent="0.25"/>
  <cols>
    <col min="1" max="1" width="10.42578125" customWidth="1"/>
    <col min="2" max="9" width="10.28515625" customWidth="1"/>
    <col min="10" max="13" width="8.5703125" customWidth="1"/>
    <col min="14" max="15" width="14.85546875" customWidth="1"/>
    <col min="16" max="16" width="8.5703125" customWidth="1"/>
  </cols>
  <sheetData>
    <row r="1" spans="1:16" ht="15.75" thickBot="1" x14ac:dyDescent="0.3">
      <c r="A1" s="208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10"/>
      <c r="N1" s="56"/>
      <c r="O1" s="56"/>
      <c r="P1" s="56"/>
    </row>
    <row r="2" spans="1:16" ht="15.75" thickBot="1" x14ac:dyDescent="0.3">
      <c r="A2" s="14" t="s">
        <v>0</v>
      </c>
      <c r="B2" s="19" t="s">
        <v>4</v>
      </c>
      <c r="C2" s="47" t="s">
        <v>25</v>
      </c>
      <c r="D2" s="19" t="s">
        <v>26</v>
      </c>
      <c r="E2" s="52" t="s">
        <v>27</v>
      </c>
      <c r="F2" s="15" t="s">
        <v>5</v>
      </c>
      <c r="G2" s="31" t="s">
        <v>6</v>
      </c>
      <c r="H2" s="15" t="s">
        <v>13</v>
      </c>
      <c r="I2" s="15" t="s">
        <v>12</v>
      </c>
      <c r="J2" s="15" t="s">
        <v>7</v>
      </c>
      <c r="K2" s="28" t="s">
        <v>8</v>
      </c>
      <c r="L2" s="15" t="s">
        <v>9</v>
      </c>
      <c r="M2" s="17" t="s">
        <v>10</v>
      </c>
    </row>
    <row r="3" spans="1:16" x14ac:dyDescent="0.25">
      <c r="A3" s="10">
        <v>4</v>
      </c>
      <c r="B3" s="3">
        <v>3087.8329626642198</v>
      </c>
      <c r="C3" s="5">
        <v>1788.4757172621401</v>
      </c>
      <c r="D3" s="18">
        <v>1935.9902396706</v>
      </c>
      <c r="E3" s="53">
        <v>2078.6352506921698</v>
      </c>
      <c r="F3" s="46">
        <v>2067.4600776603902</v>
      </c>
      <c r="G3" s="32"/>
      <c r="H3" s="3"/>
      <c r="I3" s="3"/>
      <c r="J3" s="11"/>
      <c r="K3" s="29"/>
      <c r="L3" s="11"/>
      <c r="M3" s="13"/>
    </row>
    <row r="4" spans="1:16" x14ac:dyDescent="0.25">
      <c r="A4" s="1">
        <v>7</v>
      </c>
      <c r="B4" s="3">
        <v>9471.0098982690706</v>
      </c>
      <c r="C4" s="5">
        <v>5753.2096437774298</v>
      </c>
      <c r="D4" s="3">
        <v>5637.3973758422298</v>
      </c>
      <c r="E4" s="54">
        <v>5780.4667556081204</v>
      </c>
      <c r="F4" s="46">
        <v>6368.5100809693004</v>
      </c>
      <c r="G4" s="33"/>
      <c r="H4" s="3"/>
      <c r="I4" s="3"/>
      <c r="J4" s="3"/>
      <c r="K4" s="29"/>
      <c r="L4" s="3"/>
      <c r="M4" s="7"/>
    </row>
    <row r="5" spans="1:16" x14ac:dyDescent="0.25">
      <c r="A5" s="1">
        <v>10</v>
      </c>
      <c r="B5" s="3">
        <v>19456.289498259899</v>
      </c>
      <c r="C5" s="5">
        <v>15435.300928372</v>
      </c>
      <c r="D5" s="3">
        <v>12035.376869141101</v>
      </c>
      <c r="E5" s="54">
        <v>11660.841835352699</v>
      </c>
      <c r="F5" s="46">
        <v>13225.8713595606</v>
      </c>
      <c r="G5" s="33"/>
      <c r="H5" s="3"/>
      <c r="I5" s="3"/>
      <c r="J5" s="3"/>
      <c r="K5" s="29"/>
      <c r="L5" s="9"/>
      <c r="M5" s="7"/>
    </row>
    <row r="6" spans="1:16" ht="15.75" thickBot="1" x14ac:dyDescent="0.3">
      <c r="A6" s="2">
        <v>13</v>
      </c>
      <c r="B6" s="4">
        <v>17886.797730028298</v>
      </c>
      <c r="C6" s="6">
        <v>18781.664784347999</v>
      </c>
      <c r="D6" s="4">
        <v>19928.131865744701</v>
      </c>
      <c r="E6" s="55">
        <v>21670.6622393371</v>
      </c>
      <c r="F6" s="51">
        <v>20057.494892500301</v>
      </c>
      <c r="G6" s="34"/>
      <c r="H6" s="4"/>
      <c r="I6" s="4"/>
      <c r="J6" s="4"/>
      <c r="K6" s="50"/>
      <c r="L6" s="4"/>
      <c r="M6" s="8"/>
    </row>
    <row r="7" spans="1:16" ht="15.75" thickBot="1" x14ac:dyDescent="0.3">
      <c r="A7" s="27" t="s">
        <v>14</v>
      </c>
      <c r="B7">
        <f t="shared" ref="B7:F7" si="0">SUM(B3:B6)</f>
        <v>49901.930089221489</v>
      </c>
      <c r="C7">
        <f t="shared" si="0"/>
        <v>41758.651073759567</v>
      </c>
      <c r="D7">
        <f t="shared" si="0"/>
        <v>39536.896350398631</v>
      </c>
      <c r="E7" s="48">
        <f t="shared" si="0"/>
        <v>41190.606080990088</v>
      </c>
      <c r="F7">
        <f t="shared" si="0"/>
        <v>41719.336410690594</v>
      </c>
      <c r="G7" s="30">
        <f t="shared" ref="G7:M7" si="1">SUM(G3:G6)</f>
        <v>0</v>
      </c>
      <c r="H7">
        <f t="shared" si="1"/>
        <v>0</v>
      </c>
      <c r="I7">
        <f t="shared" si="1"/>
        <v>0</v>
      </c>
      <c r="J7">
        <f t="shared" si="1"/>
        <v>0</v>
      </c>
      <c r="K7" s="49">
        <f t="shared" si="1"/>
        <v>0</v>
      </c>
      <c r="L7">
        <f t="shared" si="1"/>
        <v>0</v>
      </c>
      <c r="M7">
        <f t="shared" si="1"/>
        <v>0</v>
      </c>
    </row>
    <row r="8" spans="1:16" x14ac:dyDescent="0.25">
      <c r="A8" s="27" t="s">
        <v>15</v>
      </c>
      <c r="E8" s="27" t="s">
        <v>5</v>
      </c>
      <c r="K8" s="27" t="s">
        <v>8</v>
      </c>
    </row>
    <row r="23" spans="1:9" ht="15.75" thickBot="1" x14ac:dyDescent="0.3"/>
    <row r="24" spans="1:9" ht="15.75" thickBot="1" x14ac:dyDescent="0.3">
      <c r="A24" s="208" t="s">
        <v>23</v>
      </c>
      <c r="B24" s="209"/>
      <c r="C24" s="209"/>
      <c r="D24" s="209"/>
      <c r="E24" s="209"/>
      <c r="F24" s="209"/>
      <c r="G24" s="209"/>
      <c r="H24" s="209"/>
      <c r="I24" s="210"/>
    </row>
    <row r="25" spans="1:9" ht="15.75" thickBot="1" x14ac:dyDescent="0.3">
      <c r="A25" s="14" t="s">
        <v>0</v>
      </c>
      <c r="B25" s="39" t="s">
        <v>17</v>
      </c>
      <c r="C25" s="23" t="s">
        <v>18</v>
      </c>
      <c r="D25" s="41" t="s">
        <v>19</v>
      </c>
      <c r="E25" s="41"/>
      <c r="F25" s="41"/>
      <c r="G25" s="23" t="s">
        <v>20</v>
      </c>
      <c r="H25" s="41" t="s">
        <v>21</v>
      </c>
      <c r="I25" s="23" t="s">
        <v>22</v>
      </c>
    </row>
    <row r="26" spans="1:9" x14ac:dyDescent="0.25">
      <c r="A26" s="10">
        <v>4</v>
      </c>
      <c r="B26" s="29"/>
      <c r="C26" s="24"/>
      <c r="D26" s="42"/>
      <c r="E26" s="5"/>
      <c r="F26" s="5"/>
      <c r="G26" s="3"/>
      <c r="H26" s="42"/>
      <c r="I26" s="3"/>
    </row>
    <row r="27" spans="1:9" x14ac:dyDescent="0.25">
      <c r="A27" s="1">
        <v>7</v>
      </c>
      <c r="B27" s="29"/>
      <c r="C27" s="24"/>
      <c r="D27" s="42"/>
      <c r="E27" s="5"/>
      <c r="F27" s="5"/>
      <c r="G27" s="3"/>
      <c r="H27" s="42"/>
      <c r="I27" s="3"/>
    </row>
    <row r="28" spans="1:9" x14ac:dyDescent="0.25">
      <c r="A28" s="1">
        <v>10</v>
      </c>
      <c r="B28" s="29"/>
      <c r="C28" s="24"/>
      <c r="D28" s="42"/>
      <c r="E28" s="5"/>
      <c r="F28" s="5"/>
      <c r="G28" s="3"/>
      <c r="H28" s="42"/>
      <c r="I28" s="3"/>
    </row>
    <row r="29" spans="1:9" ht="15.75" thickBot="1" x14ac:dyDescent="0.3">
      <c r="A29" s="2">
        <v>13</v>
      </c>
      <c r="B29" s="37"/>
      <c r="C29" s="25"/>
      <c r="D29" s="42"/>
      <c r="E29" s="5"/>
      <c r="F29" s="5"/>
      <c r="G29" s="3"/>
      <c r="H29" s="42"/>
      <c r="I29" s="25"/>
    </row>
    <row r="30" spans="1:9" ht="15.75" thickBot="1" x14ac:dyDescent="0.3">
      <c r="A30" s="15" t="s">
        <v>14</v>
      </c>
      <c r="B30" s="38">
        <f t="shared" ref="B30:I30" si="2">SUM(B26:B29)</f>
        <v>0</v>
      </c>
      <c r="C30" s="40">
        <f t="shared" si="2"/>
        <v>0</v>
      </c>
      <c r="D30" s="43">
        <f t="shared" si="2"/>
        <v>0</v>
      </c>
      <c r="E30" s="43"/>
      <c r="F30" s="43"/>
      <c r="G30" s="40">
        <f t="shared" si="2"/>
        <v>0</v>
      </c>
      <c r="H30" s="43">
        <f t="shared" si="2"/>
        <v>0</v>
      </c>
      <c r="I30" s="40">
        <f t="shared" si="2"/>
        <v>0</v>
      </c>
    </row>
  </sheetData>
  <mergeCells count="2">
    <mergeCell ref="A24:I24"/>
    <mergeCell ref="A1:M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AFCAA-6971-43DF-A3D5-BDEB2081BC7E}">
  <dimension ref="A1:N30"/>
  <sheetViews>
    <sheetView topLeftCell="A24" zoomScaleNormal="100" workbookViewId="0">
      <selection activeCell="A24" sqref="A24:G30"/>
    </sheetView>
  </sheetViews>
  <sheetFormatPr defaultRowHeight="15" x14ac:dyDescent="0.25"/>
  <cols>
    <col min="1" max="1" width="10.42578125" customWidth="1"/>
    <col min="2" max="7" width="10.28515625" customWidth="1"/>
    <col min="8" max="11" width="8.5703125" customWidth="1"/>
    <col min="12" max="13" width="14.85546875" customWidth="1"/>
    <col min="14" max="14" width="8.5703125" customWidth="1"/>
  </cols>
  <sheetData>
    <row r="1" spans="1:14" ht="15.75" thickBot="1" x14ac:dyDescent="0.3">
      <c r="A1" s="208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10"/>
    </row>
    <row r="2" spans="1:14" ht="15.75" thickBot="1" x14ac:dyDescent="0.3">
      <c r="A2" s="14" t="s">
        <v>0</v>
      </c>
      <c r="B2" s="19" t="s">
        <v>2</v>
      </c>
      <c r="C2" s="20" t="s">
        <v>5</v>
      </c>
      <c r="D2" s="23" t="s">
        <v>28</v>
      </c>
      <c r="E2" s="19" t="s">
        <v>29</v>
      </c>
      <c r="F2" s="15" t="s">
        <v>30</v>
      </c>
      <c r="G2" s="31" t="s">
        <v>31</v>
      </c>
      <c r="H2" s="28" t="s">
        <v>8</v>
      </c>
      <c r="I2" s="17" t="s">
        <v>32</v>
      </c>
      <c r="J2" s="15" t="s">
        <v>33</v>
      </c>
      <c r="K2" s="15" t="s">
        <v>34</v>
      </c>
      <c r="L2" s="16" t="s">
        <v>35</v>
      </c>
      <c r="M2" s="15" t="s">
        <v>36</v>
      </c>
      <c r="N2" s="17" t="s">
        <v>37</v>
      </c>
    </row>
    <row r="3" spans="1:14" x14ac:dyDescent="0.25">
      <c r="A3" s="10">
        <v>4</v>
      </c>
      <c r="B3" s="3">
        <v>23.2961375848421</v>
      </c>
      <c r="C3" s="21">
        <v>117.885015272342</v>
      </c>
      <c r="D3" s="24">
        <v>85.705507208856901</v>
      </c>
      <c r="E3" s="3">
        <v>243.988870301215</v>
      </c>
      <c r="F3" s="18">
        <v>131.91742999382399</v>
      </c>
      <c r="G3" s="32">
        <v>369.01351278419497</v>
      </c>
      <c r="H3" s="29">
        <v>323.51140719962598</v>
      </c>
      <c r="I3" s="35">
        <v>308.99915085955502</v>
      </c>
      <c r="J3" s="3">
        <v>336.334408586606</v>
      </c>
      <c r="K3" s="11">
        <v>201.44486632202501</v>
      </c>
      <c r="L3" s="12">
        <v>178.37278603054699</v>
      </c>
      <c r="M3" s="11">
        <v>163.25706848494301</v>
      </c>
      <c r="N3" s="13">
        <v>139.33344940000001</v>
      </c>
    </row>
    <row r="4" spans="1:14" x14ac:dyDescent="0.25">
      <c r="A4" s="1">
        <v>7</v>
      </c>
      <c r="B4" s="3">
        <v>-197.19206614509</v>
      </c>
      <c r="C4" s="21">
        <v>-86.300655993431704</v>
      </c>
      <c r="D4" s="24">
        <v>74.432013754936904</v>
      </c>
      <c r="E4" s="3">
        <v>739.88032169252199</v>
      </c>
      <c r="F4" s="3">
        <v>403.90740341695698</v>
      </c>
      <c r="G4" s="33">
        <v>1117.6112439999999</v>
      </c>
      <c r="H4" s="29">
        <v>1229.4241209171801</v>
      </c>
      <c r="I4" s="35">
        <v>653.15108090070498</v>
      </c>
      <c r="J4" s="3">
        <v>1044.2510629922001</v>
      </c>
      <c r="K4" s="3">
        <v>619.32972770947299</v>
      </c>
      <c r="L4" s="5">
        <v>550.21187663785702</v>
      </c>
      <c r="M4" s="3">
        <v>499.92256309027698</v>
      </c>
      <c r="N4" s="7">
        <v>425.88161480000002</v>
      </c>
    </row>
    <row r="5" spans="1:14" x14ac:dyDescent="0.25">
      <c r="A5" s="1">
        <v>10</v>
      </c>
      <c r="B5" s="3">
        <v>166.211086725922</v>
      </c>
      <c r="C5" s="21">
        <v>734.19020220597997</v>
      </c>
      <c r="D5" s="24">
        <v>446.22069052673601</v>
      </c>
      <c r="E5" s="3">
        <v>1515.2460686606701</v>
      </c>
      <c r="F5" s="3">
        <v>828.67517079107699</v>
      </c>
      <c r="G5" s="33">
        <v>2261.9329054128698</v>
      </c>
      <c r="H5" s="29">
        <v>2031.89665737666</v>
      </c>
      <c r="I5" s="35">
        <v>1944.30490204543</v>
      </c>
      <c r="J5" s="3">
        <v>2099.9288333217501</v>
      </c>
      <c r="K5" s="3">
        <v>1261.5443036634299</v>
      </c>
      <c r="L5" s="5">
        <v>1113.23816788573</v>
      </c>
      <c r="M5" s="9">
        <v>1020.504262</v>
      </c>
      <c r="N5" s="7">
        <v>870.52300579999996</v>
      </c>
    </row>
    <row r="6" spans="1:14" ht="15.75" thickBot="1" x14ac:dyDescent="0.3">
      <c r="A6" s="2">
        <v>13</v>
      </c>
      <c r="B6" s="4">
        <v>-672.34705051050605</v>
      </c>
      <c r="C6" s="22">
        <v>-317.82233728801998</v>
      </c>
      <c r="D6" s="25">
        <v>620.53311363250202</v>
      </c>
      <c r="E6" s="4">
        <v>2950.0545552835001</v>
      </c>
      <c r="F6" s="4">
        <v>1401.01929592952</v>
      </c>
      <c r="G6" s="34">
        <v>3824.5544432271499</v>
      </c>
      <c r="H6" s="37">
        <v>4214.0122535491601</v>
      </c>
      <c r="I6" s="36">
        <v>2954.8137332514998</v>
      </c>
      <c r="J6" s="4">
        <v>2899.6955038288802</v>
      </c>
      <c r="K6" s="4">
        <v>2121.9473483604802</v>
      </c>
      <c r="L6" s="6">
        <v>1889.0536477542901</v>
      </c>
      <c r="M6" s="4">
        <v>1724.980699</v>
      </c>
      <c r="N6" s="8">
        <v>1467.3407110000001</v>
      </c>
    </row>
    <row r="7" spans="1:14" ht="15.75" thickBot="1" x14ac:dyDescent="0.3">
      <c r="A7" s="27" t="s">
        <v>14</v>
      </c>
      <c r="B7">
        <f>SUM(B3:B6)</f>
        <v>-680.03189234483193</v>
      </c>
      <c r="C7" s="26">
        <f t="shared" ref="C7:D7" si="0">SUM(C3:C6)</f>
        <v>447.95222419687025</v>
      </c>
      <c r="D7">
        <f t="shared" si="0"/>
        <v>1226.8913251230319</v>
      </c>
      <c r="G7" s="30">
        <f t="shared" ref="G7:N7" si="1">SUM(G3:G6)</f>
        <v>7573.1121054242149</v>
      </c>
      <c r="H7" s="38">
        <f t="shared" si="1"/>
        <v>7798.8444390426257</v>
      </c>
      <c r="I7">
        <f t="shared" si="1"/>
        <v>5861.2688670571897</v>
      </c>
      <c r="J7">
        <f t="shared" si="1"/>
        <v>6380.2098087294362</v>
      </c>
      <c r="K7">
        <f t="shared" si="1"/>
        <v>4204.2662460554075</v>
      </c>
      <c r="L7">
        <f t="shared" si="1"/>
        <v>3730.8764783084243</v>
      </c>
      <c r="M7">
        <f t="shared" si="1"/>
        <v>3408.66459257522</v>
      </c>
      <c r="N7">
        <f t="shared" si="1"/>
        <v>2903.0787810000002</v>
      </c>
    </row>
    <row r="8" spans="1:14" x14ac:dyDescent="0.25">
      <c r="A8" s="27" t="s">
        <v>15</v>
      </c>
      <c r="C8" s="27" t="s">
        <v>5</v>
      </c>
      <c r="H8" s="27" t="s">
        <v>8</v>
      </c>
    </row>
    <row r="23" spans="1:13" ht="15.75" thickBot="1" x14ac:dyDescent="0.3"/>
    <row r="24" spans="1:13" ht="15.75" thickBot="1" x14ac:dyDescent="0.3">
      <c r="A24" s="208" t="s">
        <v>23</v>
      </c>
      <c r="B24" s="209"/>
      <c r="C24" s="209"/>
      <c r="D24" s="209"/>
      <c r="E24" s="209"/>
      <c r="F24" s="209"/>
      <c r="G24" s="210"/>
      <c r="K24" s="208" t="s">
        <v>24</v>
      </c>
      <c r="L24" s="209"/>
      <c r="M24" s="210"/>
    </row>
    <row r="25" spans="1:13" ht="15.75" thickBot="1" x14ac:dyDescent="0.3">
      <c r="A25" s="14" t="s">
        <v>0</v>
      </c>
      <c r="B25" s="39" t="s">
        <v>17</v>
      </c>
      <c r="C25" s="23" t="s">
        <v>18</v>
      </c>
      <c r="D25" s="41" t="s">
        <v>19</v>
      </c>
      <c r="E25" s="23" t="s">
        <v>20</v>
      </c>
      <c r="F25" s="41" t="s">
        <v>21</v>
      </c>
      <c r="G25" s="23" t="s">
        <v>22</v>
      </c>
      <c r="K25" s="14" t="s">
        <v>0</v>
      </c>
      <c r="L25" s="39" t="s">
        <v>17</v>
      </c>
      <c r="M25" s="23" t="s">
        <v>22</v>
      </c>
    </row>
    <row r="26" spans="1:13" ht="15.75" thickBot="1" x14ac:dyDescent="0.3">
      <c r="A26" s="10">
        <v>4</v>
      </c>
      <c r="B26" s="29">
        <v>323.51140719962598</v>
      </c>
      <c r="C26" s="24">
        <v>341.91039320534401</v>
      </c>
      <c r="D26" s="42">
        <v>342.99491476258999</v>
      </c>
      <c r="E26" s="3">
        <v>413.33027642224403</v>
      </c>
      <c r="F26" s="42">
        <v>411.20355503349498</v>
      </c>
      <c r="G26" s="3">
        <v>410.88200412091601</v>
      </c>
      <c r="K26" s="2">
        <v>13</v>
      </c>
      <c r="L26" s="44"/>
      <c r="M26" s="44"/>
    </row>
    <row r="27" spans="1:13" x14ac:dyDescent="0.25">
      <c r="A27" s="1">
        <v>7</v>
      </c>
      <c r="B27" s="29">
        <v>1229.4241209171801</v>
      </c>
      <c r="C27" s="24">
        <v>1265.8688695457499</v>
      </c>
      <c r="D27" s="42">
        <v>1265.8985690255699</v>
      </c>
      <c r="E27" s="3">
        <v>1265.6660300477299</v>
      </c>
      <c r="F27" s="42">
        <v>1265.3092988881299</v>
      </c>
      <c r="G27" s="3">
        <v>1265.32468413934</v>
      </c>
      <c r="L27" s="45">
        <v>-4803.1642203117999</v>
      </c>
      <c r="M27" s="45">
        <v>-5002.8755665263998</v>
      </c>
    </row>
    <row r="28" spans="1:13" x14ac:dyDescent="0.25">
      <c r="A28" s="1">
        <v>10</v>
      </c>
      <c r="B28" s="29">
        <v>2031.89665737666</v>
      </c>
      <c r="C28" s="24">
        <v>2156.4879823107999</v>
      </c>
      <c r="D28" s="42">
        <v>2151.2370073362499</v>
      </c>
      <c r="E28" s="3">
        <v>2151.5095196992002</v>
      </c>
      <c r="F28" s="42">
        <v>2556.7293858877501</v>
      </c>
      <c r="G28" s="3">
        <v>2558.0483247338898</v>
      </c>
    </row>
    <row r="29" spans="1:13" ht="15.75" thickBot="1" x14ac:dyDescent="0.3">
      <c r="A29" s="2">
        <v>13</v>
      </c>
      <c r="B29" s="37">
        <v>4214.0122535491601</v>
      </c>
      <c r="C29" s="25">
        <v>4337.4797534597601</v>
      </c>
      <c r="D29" s="42">
        <v>4337.5199136533802</v>
      </c>
      <c r="E29" s="3">
        <v>4337.8506685939501</v>
      </c>
      <c r="F29" s="42">
        <v>4333.0611069603401</v>
      </c>
      <c r="G29" s="25">
        <v>4332.4857199999997</v>
      </c>
    </row>
    <row r="30" spans="1:13" ht="15.75" thickBot="1" x14ac:dyDescent="0.3">
      <c r="A30" s="15" t="s">
        <v>14</v>
      </c>
      <c r="B30" s="38">
        <f t="shared" ref="B30:G30" si="2">SUM(B26:B29)</f>
        <v>7798.8444390426257</v>
      </c>
      <c r="C30" s="40">
        <f t="shared" si="2"/>
        <v>8101.7469985216539</v>
      </c>
      <c r="D30" s="43">
        <f t="shared" si="2"/>
        <v>8097.6504047777898</v>
      </c>
      <c r="E30" s="40">
        <f t="shared" si="2"/>
        <v>8168.3564947631239</v>
      </c>
      <c r="F30" s="43">
        <f t="shared" si="2"/>
        <v>8566.3033467697151</v>
      </c>
      <c r="G30" s="40">
        <f t="shared" si="2"/>
        <v>8566.7407329941452</v>
      </c>
    </row>
  </sheetData>
  <mergeCells count="3">
    <mergeCell ref="A1:N1"/>
    <mergeCell ref="A24:G24"/>
    <mergeCell ref="K24:M2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FCDC9-B4FC-4413-9BF2-20EA02A03E4E}">
  <dimension ref="B5:BD74"/>
  <sheetViews>
    <sheetView topLeftCell="A4" zoomScale="25" zoomScaleNormal="25" workbookViewId="0">
      <selection activeCell="AD68" sqref="AD68"/>
    </sheetView>
  </sheetViews>
  <sheetFormatPr defaultRowHeight="15" x14ac:dyDescent="0.25"/>
  <cols>
    <col min="3" max="3" width="0" hidden="1" customWidth="1"/>
    <col min="4" max="4" width="10.7109375" customWidth="1"/>
    <col min="5" max="5" width="0" hidden="1" customWidth="1"/>
    <col min="6" max="6" width="18.5703125" customWidth="1"/>
    <col min="7" max="7" width="0" hidden="1" customWidth="1"/>
    <col min="8" max="8" width="19.140625" customWidth="1"/>
    <col min="9" max="9" width="16.85546875" customWidth="1"/>
    <col min="23" max="23" width="15.5703125" customWidth="1"/>
    <col min="24" max="24" width="13.7109375" customWidth="1"/>
    <col min="25" max="25" width="12" customWidth="1"/>
    <col min="29" max="29" width="11.140625" customWidth="1"/>
    <col min="30" max="30" width="9" customWidth="1"/>
    <col min="31" max="31" width="10.7109375" customWidth="1"/>
    <col min="32" max="32" width="0" hidden="1" customWidth="1"/>
    <col min="33" max="33" width="7.28515625" customWidth="1"/>
    <col min="34" max="34" width="7.140625" customWidth="1"/>
    <col min="35" max="35" width="7.7109375" customWidth="1"/>
    <col min="36" max="36" width="7.5703125" customWidth="1"/>
    <col min="37" max="37" width="21.85546875" customWidth="1"/>
    <col min="38" max="38" width="7.5703125" customWidth="1"/>
    <col min="39" max="39" width="7.7109375" customWidth="1"/>
    <col min="40" max="40" width="7.5703125" customWidth="1"/>
    <col min="41" max="41" width="7.7109375" customWidth="1"/>
    <col min="42" max="42" width="7.85546875" customWidth="1"/>
    <col min="43" max="43" width="7.7109375" customWidth="1"/>
    <col min="44" max="44" width="7.5703125" customWidth="1"/>
    <col min="45" max="45" width="7.28515625" customWidth="1"/>
  </cols>
  <sheetData>
    <row r="5" spans="2:56" ht="15.75" thickBot="1" x14ac:dyDescent="0.3"/>
    <row r="6" spans="2:56" ht="24.75" customHeight="1" thickBot="1" x14ac:dyDescent="0.35">
      <c r="B6" s="218" t="s">
        <v>1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  <c r="Q6" s="208" t="s">
        <v>23</v>
      </c>
      <c r="R6" s="209"/>
      <c r="S6" s="209"/>
      <c r="T6" s="209"/>
      <c r="U6" s="209"/>
      <c r="V6" s="209"/>
      <c r="W6" s="209"/>
      <c r="X6" s="210"/>
      <c r="AE6" s="219" t="s">
        <v>51</v>
      </c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</row>
    <row r="7" spans="2:56" ht="24.75" customHeight="1" thickBot="1" x14ac:dyDescent="0.3">
      <c r="B7" s="224" t="s">
        <v>52</v>
      </c>
      <c r="C7" s="58"/>
      <c r="D7" s="221" t="s">
        <v>53</v>
      </c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3"/>
      <c r="Q7" s="57"/>
      <c r="R7" s="58"/>
      <c r="S7" s="58"/>
      <c r="T7" s="58"/>
      <c r="U7" s="58"/>
      <c r="V7" s="58"/>
      <c r="W7" s="58"/>
      <c r="X7" s="59"/>
      <c r="AE7" s="105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37"/>
    </row>
    <row r="8" spans="2:56" ht="15.75" thickBot="1" x14ac:dyDescent="0.3">
      <c r="B8" s="225"/>
      <c r="C8" s="19" t="s">
        <v>2</v>
      </c>
      <c r="D8" s="138">
        <v>0</v>
      </c>
      <c r="E8" s="138" t="s">
        <v>28</v>
      </c>
      <c r="F8" s="138">
        <v>5</v>
      </c>
      <c r="G8" s="139" t="s">
        <v>30</v>
      </c>
      <c r="H8" s="140">
        <v>14</v>
      </c>
      <c r="I8" s="139">
        <v>15</v>
      </c>
      <c r="J8" s="141">
        <v>16</v>
      </c>
      <c r="K8" s="139">
        <v>17</v>
      </c>
      <c r="L8" s="139">
        <v>20</v>
      </c>
      <c r="M8" s="142">
        <v>25</v>
      </c>
      <c r="N8" s="139">
        <v>30</v>
      </c>
      <c r="O8" s="141">
        <v>35</v>
      </c>
      <c r="Q8" s="14" t="s">
        <v>0</v>
      </c>
      <c r="R8" s="39" t="s">
        <v>17</v>
      </c>
      <c r="S8" s="23" t="s">
        <v>18</v>
      </c>
      <c r="T8" s="41" t="s">
        <v>19</v>
      </c>
      <c r="U8" s="23" t="s">
        <v>20</v>
      </c>
      <c r="V8" s="41"/>
      <c r="W8" s="41" t="s">
        <v>21</v>
      </c>
      <c r="X8" s="23" t="s">
        <v>22</v>
      </c>
      <c r="AE8" s="14" t="s">
        <v>0</v>
      </c>
      <c r="AF8" s="19" t="s">
        <v>2</v>
      </c>
      <c r="AG8" s="20" t="s">
        <v>5</v>
      </c>
      <c r="AH8" s="81" t="s">
        <v>39</v>
      </c>
      <c r="AI8" s="23" t="s">
        <v>28</v>
      </c>
      <c r="AJ8" s="81" t="s">
        <v>40</v>
      </c>
      <c r="AK8" s="19" t="s">
        <v>29</v>
      </c>
      <c r="AL8" s="81" t="s">
        <v>41</v>
      </c>
      <c r="AM8" s="15" t="s">
        <v>30</v>
      </c>
      <c r="AN8" s="86" t="s">
        <v>42</v>
      </c>
      <c r="AO8" s="31" t="s">
        <v>31</v>
      </c>
      <c r="AP8" s="86" t="s">
        <v>43</v>
      </c>
      <c r="AQ8" s="78" t="s">
        <v>8</v>
      </c>
      <c r="AR8" s="92" t="s">
        <v>44</v>
      </c>
      <c r="AS8" s="17" t="s">
        <v>32</v>
      </c>
      <c r="AT8" s="92" t="s">
        <v>45</v>
      </c>
      <c r="AU8" s="15" t="s">
        <v>33</v>
      </c>
      <c r="AV8" s="95" t="s">
        <v>46</v>
      </c>
      <c r="AW8" s="15" t="s">
        <v>34</v>
      </c>
      <c r="AX8" s="95" t="s">
        <v>47</v>
      </c>
      <c r="AY8" s="16" t="s">
        <v>35</v>
      </c>
      <c r="AZ8" s="95" t="s">
        <v>48</v>
      </c>
      <c r="BA8" s="15" t="s">
        <v>36</v>
      </c>
      <c r="BB8" s="92" t="s">
        <v>49</v>
      </c>
      <c r="BC8" s="16" t="s">
        <v>37</v>
      </c>
      <c r="BD8" s="102" t="s">
        <v>50</v>
      </c>
    </row>
    <row r="9" spans="2:56" x14ac:dyDescent="0.25">
      <c r="B9" s="143">
        <v>4</v>
      </c>
      <c r="C9" s="3">
        <v>23.2961375848421</v>
      </c>
      <c r="D9" s="117">
        <v>117.885015272342</v>
      </c>
      <c r="E9" s="117">
        <v>85.705507208856901</v>
      </c>
      <c r="F9" s="118">
        <v>243.988870301215</v>
      </c>
      <c r="G9" s="119">
        <v>131.91742999382399</v>
      </c>
      <c r="H9" s="120">
        <v>369.01351278419497</v>
      </c>
      <c r="I9" s="117">
        <v>323.51140719962598</v>
      </c>
      <c r="J9" s="121">
        <v>308.99915085955502</v>
      </c>
      <c r="K9" s="118">
        <v>336.334408586606</v>
      </c>
      <c r="L9" s="122">
        <v>201.44486632202501</v>
      </c>
      <c r="M9" s="123">
        <v>178.37278603054699</v>
      </c>
      <c r="N9" s="122">
        <v>163.25706848494301</v>
      </c>
      <c r="O9" s="124">
        <v>139.33344940000001</v>
      </c>
      <c r="Q9" s="10">
        <v>4</v>
      </c>
      <c r="R9" s="29">
        <v>323.51140719962598</v>
      </c>
      <c r="S9" s="24">
        <v>341.91039320534401</v>
      </c>
      <c r="T9" s="42">
        <v>342.99491476258999</v>
      </c>
      <c r="U9" s="3">
        <v>413.33027642224403</v>
      </c>
      <c r="V9" s="5"/>
      <c r="W9" s="42">
        <v>411.20355503349498</v>
      </c>
      <c r="X9" s="3">
        <v>410.88200412091601</v>
      </c>
      <c r="AE9" s="10">
        <v>4</v>
      </c>
      <c r="AF9" s="3">
        <v>23.2961375848421</v>
      </c>
      <c r="AG9" s="60">
        <v>117.885015272342</v>
      </c>
      <c r="AH9" s="82">
        <v>118.92</v>
      </c>
      <c r="AI9" s="61">
        <v>85.705507208856901</v>
      </c>
      <c r="AJ9" s="82">
        <v>85.79</v>
      </c>
      <c r="AK9" s="62">
        <v>243.988870301215</v>
      </c>
      <c r="AL9" s="85">
        <v>244.44</v>
      </c>
      <c r="AM9" s="63">
        <v>131.91742999382399</v>
      </c>
      <c r="AN9" s="87">
        <v>155.13999999999999</v>
      </c>
      <c r="AO9" s="64">
        <v>369.01351278419497</v>
      </c>
      <c r="AP9" s="90">
        <v>408</v>
      </c>
      <c r="AQ9" s="79">
        <v>323.51140719962598</v>
      </c>
      <c r="AR9" s="107">
        <v>411.20355503349498</v>
      </c>
      <c r="AS9" s="65">
        <v>308.99915085955502</v>
      </c>
      <c r="AT9" s="93">
        <v>401.33</v>
      </c>
      <c r="AU9" s="62">
        <v>336.334408586606</v>
      </c>
      <c r="AV9" s="85">
        <v>387.2</v>
      </c>
      <c r="AW9" s="66">
        <v>201.44486632202501</v>
      </c>
      <c r="AX9" s="85">
        <v>210.21</v>
      </c>
      <c r="AY9" s="67">
        <v>178.37278603054699</v>
      </c>
      <c r="AZ9" s="85">
        <v>189.99</v>
      </c>
      <c r="BA9" s="66">
        <v>163.25706848494301</v>
      </c>
      <c r="BB9" s="97">
        <v>172.5</v>
      </c>
      <c r="BC9" s="98">
        <v>139.33344940000001</v>
      </c>
      <c r="BD9" s="103">
        <v>148.32</v>
      </c>
    </row>
    <row r="10" spans="2:56" x14ac:dyDescent="0.25">
      <c r="B10" s="144">
        <v>7</v>
      </c>
      <c r="C10" s="3">
        <v>-197.19206614509</v>
      </c>
      <c r="D10" s="117">
        <v>-86.300655993431704</v>
      </c>
      <c r="E10" s="117">
        <v>74.432013754936904</v>
      </c>
      <c r="F10" s="118">
        <v>739.88032169252199</v>
      </c>
      <c r="G10" s="118">
        <v>403.90740341695698</v>
      </c>
      <c r="H10" s="125">
        <v>1117.6112439999999</v>
      </c>
      <c r="I10" s="117">
        <v>1229.4241209171801</v>
      </c>
      <c r="J10" s="121">
        <v>653.15108090070498</v>
      </c>
      <c r="K10" s="118">
        <v>1044.2510629922001</v>
      </c>
      <c r="L10" s="118">
        <v>619.32972770947299</v>
      </c>
      <c r="M10" s="126">
        <v>550.21187663785702</v>
      </c>
      <c r="N10" s="118">
        <v>499.92256309027698</v>
      </c>
      <c r="O10" s="127">
        <v>425.88161480000002</v>
      </c>
      <c r="Q10" s="1">
        <v>7</v>
      </c>
      <c r="R10" s="29">
        <v>1229.4241209171801</v>
      </c>
      <c r="S10" s="24">
        <v>1265.8688695457499</v>
      </c>
      <c r="T10" s="42">
        <v>1265.8985690255699</v>
      </c>
      <c r="U10" s="3">
        <v>1265.6660300477299</v>
      </c>
      <c r="V10" s="5"/>
      <c r="W10" s="42">
        <v>1265.3092988881299</v>
      </c>
      <c r="X10" s="3">
        <v>1265.32468413934</v>
      </c>
      <c r="AA10" t="s">
        <v>38</v>
      </c>
      <c r="AE10" s="1">
        <v>7</v>
      </c>
      <c r="AF10" s="3">
        <v>-197.19206614509</v>
      </c>
      <c r="AG10" s="60">
        <v>-86.300655993431704</v>
      </c>
      <c r="AH10" s="82">
        <v>-76.31</v>
      </c>
      <c r="AI10" s="61">
        <v>74.432013754936904</v>
      </c>
      <c r="AJ10" s="82">
        <v>83.07</v>
      </c>
      <c r="AK10" s="62">
        <v>739.88032169252199</v>
      </c>
      <c r="AL10" s="82">
        <v>784.19</v>
      </c>
      <c r="AM10" s="62">
        <v>403.90740341695698</v>
      </c>
      <c r="AN10" s="88">
        <v>492.92</v>
      </c>
      <c r="AO10" s="68">
        <v>1117.6112439999999</v>
      </c>
      <c r="AP10" s="88">
        <v>1198.72</v>
      </c>
      <c r="AQ10" s="79">
        <v>1229.4241209171801</v>
      </c>
      <c r="AR10" s="107">
        <v>1265.3092988881299</v>
      </c>
      <c r="AS10" s="65">
        <v>653.15108090070498</v>
      </c>
      <c r="AT10" s="93">
        <v>781.47</v>
      </c>
      <c r="AU10" s="62">
        <v>1044.2510629922001</v>
      </c>
      <c r="AV10" s="82">
        <v>1152.47</v>
      </c>
      <c r="AW10" s="62">
        <v>619.32972770947299</v>
      </c>
      <c r="AX10" s="82">
        <v>632.44000000000005</v>
      </c>
      <c r="AY10" s="69">
        <v>550.21187663785702</v>
      </c>
      <c r="AZ10" s="82">
        <v>559.21</v>
      </c>
      <c r="BA10" s="62">
        <v>499.92256309027698</v>
      </c>
      <c r="BB10" s="93">
        <v>522.14</v>
      </c>
      <c r="BC10" s="99">
        <v>425.88161480000002</v>
      </c>
      <c r="BD10" s="103">
        <v>433.81</v>
      </c>
    </row>
    <row r="11" spans="2:56" x14ac:dyDescent="0.25">
      <c r="B11" s="144">
        <v>10</v>
      </c>
      <c r="C11" s="3">
        <v>166.211086725922</v>
      </c>
      <c r="D11" s="117">
        <v>734.19020220597997</v>
      </c>
      <c r="E11" s="117">
        <v>446.22069052673601</v>
      </c>
      <c r="F11" s="118">
        <v>1515.2460686606701</v>
      </c>
      <c r="G11" s="118">
        <v>828.67517079107699</v>
      </c>
      <c r="H11" s="125">
        <v>2261.9329054128698</v>
      </c>
      <c r="I11" s="117">
        <v>2031.89665737666</v>
      </c>
      <c r="J11" s="121">
        <v>1944.30490204543</v>
      </c>
      <c r="K11" s="118">
        <v>2099.9288333217501</v>
      </c>
      <c r="L11" s="118">
        <v>1261.5443036634299</v>
      </c>
      <c r="M11" s="126">
        <v>1113.23816788573</v>
      </c>
      <c r="N11" s="128">
        <v>1020.504262</v>
      </c>
      <c r="O11" s="127">
        <v>870.52300579999996</v>
      </c>
      <c r="Q11" s="1">
        <v>10</v>
      </c>
      <c r="R11" s="29">
        <v>2031.89665737666</v>
      </c>
      <c r="S11" s="24">
        <v>2156.4879823107999</v>
      </c>
      <c r="T11" s="42">
        <v>2151.2370073362499</v>
      </c>
      <c r="U11" s="3">
        <v>2151.5095196992002</v>
      </c>
      <c r="V11" s="5"/>
      <c r="W11" s="42">
        <v>2556.7293858877501</v>
      </c>
      <c r="X11" s="3">
        <v>2558.0483247338898</v>
      </c>
      <c r="AE11" s="1">
        <v>10</v>
      </c>
      <c r="AF11" s="3">
        <v>166.211086725922</v>
      </c>
      <c r="AG11" s="60">
        <v>734.19020220597997</v>
      </c>
      <c r="AH11" s="82">
        <v>733.01</v>
      </c>
      <c r="AI11" s="61">
        <v>446.22069052673601</v>
      </c>
      <c r="AJ11" s="82">
        <v>457.23</v>
      </c>
      <c r="AK11" s="62">
        <v>1515.2460686606701</v>
      </c>
      <c r="AL11" s="82">
        <v>1672.31</v>
      </c>
      <c r="AM11" s="62">
        <v>828.67517079107699</v>
      </c>
      <c r="AN11" s="88">
        <v>1022.11</v>
      </c>
      <c r="AO11" s="68">
        <v>2261.9329054128698</v>
      </c>
      <c r="AP11" s="88">
        <v>2701.03</v>
      </c>
      <c r="AQ11" s="79">
        <v>2031.89665737666</v>
      </c>
      <c r="AR11" s="107">
        <v>2556.7293858877501</v>
      </c>
      <c r="AS11" s="65">
        <v>1944.30490204543</v>
      </c>
      <c r="AT11" s="93">
        <v>2034.31</v>
      </c>
      <c r="AU11" s="62">
        <v>2099.9288333217501</v>
      </c>
      <c r="AV11" s="82">
        <v>2111.59</v>
      </c>
      <c r="AW11" s="62">
        <v>1261.5443036634299</v>
      </c>
      <c r="AX11" s="82">
        <v>1301.1099999999999</v>
      </c>
      <c r="AY11" s="69">
        <v>1113.23816788573</v>
      </c>
      <c r="AZ11" s="82">
        <v>1184.07</v>
      </c>
      <c r="BA11" s="70">
        <v>1020.504262</v>
      </c>
      <c r="BB11" s="93">
        <v>1099.98</v>
      </c>
      <c r="BC11" s="99">
        <v>870.52300579999996</v>
      </c>
      <c r="BD11" s="103">
        <v>879.31</v>
      </c>
    </row>
    <row r="12" spans="2:56" ht="15.75" thickBot="1" x14ac:dyDescent="0.3">
      <c r="B12" s="145">
        <v>13</v>
      </c>
      <c r="C12" s="4">
        <v>-672.34705051050605</v>
      </c>
      <c r="D12" s="129">
        <v>-317.82233728801998</v>
      </c>
      <c r="E12" s="129">
        <v>620.53311363250202</v>
      </c>
      <c r="F12" s="130">
        <v>2950.0545552835001</v>
      </c>
      <c r="G12" s="130">
        <v>1401.01929592952</v>
      </c>
      <c r="H12" s="131">
        <v>3824.5544432271499</v>
      </c>
      <c r="I12" s="129">
        <v>4214.0122535491601</v>
      </c>
      <c r="J12" s="132">
        <v>2954.8137332514998</v>
      </c>
      <c r="K12" s="130">
        <v>2899.6955038288802</v>
      </c>
      <c r="L12" s="130">
        <v>2121.9473483604802</v>
      </c>
      <c r="M12" s="133">
        <v>1889.0536477542901</v>
      </c>
      <c r="N12" s="130">
        <v>1724.980699</v>
      </c>
      <c r="O12" s="134">
        <v>1467.3407110000001</v>
      </c>
      <c r="Q12" s="2">
        <v>13</v>
      </c>
      <c r="R12" s="37">
        <v>4214.0122535491601</v>
      </c>
      <c r="S12" s="25">
        <v>4337.4797534597601</v>
      </c>
      <c r="T12" s="42">
        <v>4337.5199136533802</v>
      </c>
      <c r="U12" s="3">
        <v>4337.8506685939501</v>
      </c>
      <c r="V12" s="5"/>
      <c r="W12" s="42">
        <v>4333.0611069603401</v>
      </c>
      <c r="X12" s="25">
        <v>4332.4857199999997</v>
      </c>
      <c r="AE12" s="2">
        <v>13</v>
      </c>
      <c r="AF12" s="4">
        <v>-672.34705051050605</v>
      </c>
      <c r="AG12" s="71">
        <v>-317.82233728801998</v>
      </c>
      <c r="AH12" s="83">
        <v>-319.7</v>
      </c>
      <c r="AI12" s="72">
        <v>620.53311363250202</v>
      </c>
      <c r="AJ12" s="83">
        <v>657.28</v>
      </c>
      <c r="AK12" s="73">
        <v>2950.0545552835001</v>
      </c>
      <c r="AL12" s="83">
        <v>2987.25</v>
      </c>
      <c r="AM12" s="73">
        <v>1401.01929592952</v>
      </c>
      <c r="AN12" s="89">
        <v>1655.05</v>
      </c>
      <c r="AO12" s="74">
        <v>3824.5544432271499</v>
      </c>
      <c r="AP12" s="91">
        <v>4019</v>
      </c>
      <c r="AQ12" s="80">
        <v>4214.0122535491601</v>
      </c>
      <c r="AR12" s="107">
        <v>4333.0611069603401</v>
      </c>
      <c r="AS12" s="75">
        <v>2954.8137332514998</v>
      </c>
      <c r="AT12" s="94">
        <v>3777.04</v>
      </c>
      <c r="AU12" s="73">
        <v>2899.6955038288802</v>
      </c>
      <c r="AV12" s="83">
        <v>3001.04</v>
      </c>
      <c r="AW12" s="73">
        <v>2121.9473483604802</v>
      </c>
      <c r="AX12" s="83">
        <v>2298</v>
      </c>
      <c r="AY12" s="76">
        <v>1889.0536477542901</v>
      </c>
      <c r="AZ12" s="83">
        <v>1977.45</v>
      </c>
      <c r="BA12" s="73">
        <v>1724.980699</v>
      </c>
      <c r="BB12" s="94">
        <v>1804.96</v>
      </c>
      <c r="BC12" s="100">
        <v>1467.3407110000001</v>
      </c>
      <c r="BD12" s="103">
        <v>1508.06</v>
      </c>
    </row>
    <row r="13" spans="2:56" ht="15.75" hidden="1" thickBot="1" x14ac:dyDescent="0.3">
      <c r="B13" s="115" t="s">
        <v>14</v>
      </c>
      <c r="C13" s="116">
        <f>SUM(C9:C12)</f>
        <v>-680.03189234483193</v>
      </c>
      <c r="D13" s="135">
        <f>SUM(D9:D12)/4</f>
        <v>111.98805604921756</v>
      </c>
      <c r="E13" s="136">
        <f t="shared" ref="E13:O13" si="0">SUM(E9:E12)/4</f>
        <v>306.72283128075799</v>
      </c>
      <c r="F13" s="135">
        <f t="shared" si="0"/>
        <v>1362.2924539844767</v>
      </c>
      <c r="G13" s="135">
        <f t="shared" si="0"/>
        <v>691.37982503284445</v>
      </c>
      <c r="H13" s="135">
        <f t="shared" si="0"/>
        <v>1893.2780263560537</v>
      </c>
      <c r="I13" s="135">
        <f t="shared" si="0"/>
        <v>1949.7111097606564</v>
      </c>
      <c r="J13" s="135">
        <f t="shared" si="0"/>
        <v>1465.3172167642974</v>
      </c>
      <c r="K13" s="135">
        <f t="shared" si="0"/>
        <v>1595.052452182359</v>
      </c>
      <c r="L13" s="135">
        <f t="shared" si="0"/>
        <v>1051.0665615138519</v>
      </c>
      <c r="M13" s="135">
        <f t="shared" si="0"/>
        <v>932.71911957710608</v>
      </c>
      <c r="N13" s="135">
        <f t="shared" si="0"/>
        <v>852.166148143805</v>
      </c>
      <c r="O13" s="135">
        <f t="shared" si="0"/>
        <v>725.76969525000004</v>
      </c>
      <c r="Q13" s="15" t="s">
        <v>14</v>
      </c>
      <c r="R13" s="38">
        <f>SUM(R9:R12)/4</f>
        <v>1949.7111097606564</v>
      </c>
      <c r="S13" s="38">
        <f t="shared" ref="S13:X13" si="1">SUM(S9:S12)/4</f>
        <v>2025.4367496304135</v>
      </c>
      <c r="T13" s="38">
        <f t="shared" si="1"/>
        <v>2024.4126011944475</v>
      </c>
      <c r="U13" s="38">
        <f t="shared" si="1"/>
        <v>2042.089123690781</v>
      </c>
      <c r="V13" s="38"/>
      <c r="W13" s="38">
        <f t="shared" si="1"/>
        <v>2141.5758366924288</v>
      </c>
      <c r="X13" s="38">
        <f t="shared" si="1"/>
        <v>2141.6851832485363</v>
      </c>
      <c r="AE13" s="27" t="s">
        <v>14</v>
      </c>
      <c r="AF13">
        <f>SUM(AF9:AF12)</f>
        <v>-680.03189234483193</v>
      </c>
      <c r="AG13" s="77">
        <f>SUM(AG9:AG12)/4</f>
        <v>111.98805604921756</v>
      </c>
      <c r="AH13" s="84"/>
      <c r="AI13" s="77">
        <f t="shared" ref="AI13" si="2">SUM(AI9:AI12)/4</f>
        <v>306.72283128075799</v>
      </c>
      <c r="AJ13" s="84"/>
      <c r="AK13" s="77">
        <f t="shared" ref="AK13" si="3">SUM(AK9:AK12)/4</f>
        <v>1362.2924539844767</v>
      </c>
      <c r="AL13" s="84"/>
      <c r="AM13" s="77">
        <f t="shared" ref="AM13" si="4">SUM(AM9:AM12)/4</f>
        <v>691.37982503284445</v>
      </c>
      <c r="AN13" s="84"/>
      <c r="AO13" s="77">
        <f t="shared" ref="AO13" si="5">SUM(AO9:AO12)/4</f>
        <v>1893.2780263560537</v>
      </c>
      <c r="AP13" s="84"/>
      <c r="AQ13" s="77">
        <f t="shared" ref="AQ13" si="6">SUM(AQ9:AQ12)/4</f>
        <v>1949.7111097606564</v>
      </c>
      <c r="AR13" s="108">
        <v>2141.5758366924288</v>
      </c>
      <c r="AS13" s="77">
        <f t="shared" ref="AS13" si="7">SUM(AS9:AS12)/4</f>
        <v>1465.3172167642974</v>
      </c>
      <c r="AT13" s="84"/>
      <c r="AU13" s="77">
        <f t="shared" ref="AU13" si="8">SUM(AU9:AU12)/4</f>
        <v>1595.052452182359</v>
      </c>
      <c r="AV13" s="84"/>
      <c r="AW13" s="77">
        <f t="shared" ref="AW13" si="9">SUM(AW9:AW12)/4</f>
        <v>1051.0665615138519</v>
      </c>
      <c r="AX13" s="84"/>
      <c r="AY13" s="96">
        <f t="shared" ref="AY13" si="10">SUM(AY9:AY12)/4</f>
        <v>932.71911957710608</v>
      </c>
      <c r="AZ13" s="84"/>
      <c r="BA13" s="77">
        <f t="shared" ref="BA13" si="11">SUM(BA9:BA12)/4</f>
        <v>852.166148143805</v>
      </c>
      <c r="BB13" s="84"/>
      <c r="BC13" s="101">
        <f t="shared" ref="BC13" si="12">SUM(BC9:BC12)/4</f>
        <v>725.76969525000004</v>
      </c>
      <c r="BD13" s="104"/>
    </row>
    <row r="14" spans="2:56" ht="15.75" thickBot="1" x14ac:dyDescent="0.3">
      <c r="B14" s="27"/>
      <c r="D14" s="27"/>
      <c r="I14" s="27"/>
    </row>
    <row r="15" spans="2:56" ht="15.75" thickBot="1" x14ac:dyDescent="0.3">
      <c r="W15" s="211" t="s">
        <v>54</v>
      </c>
      <c r="X15" s="212"/>
      <c r="Y15" s="213" t="s">
        <v>55</v>
      </c>
    </row>
    <row r="16" spans="2:56" ht="25.5" customHeight="1" thickBot="1" x14ac:dyDescent="0.3">
      <c r="V16" s="57" t="s">
        <v>52</v>
      </c>
      <c r="W16" s="146" t="s">
        <v>57</v>
      </c>
      <c r="X16" s="146" t="s">
        <v>58</v>
      </c>
      <c r="Y16" s="214"/>
      <c r="AD16" s="162"/>
      <c r="AE16" s="162"/>
      <c r="AF16" s="162"/>
      <c r="AG16" s="227" t="s">
        <v>63</v>
      </c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9"/>
      <c r="AS16" s="163" t="s">
        <v>64</v>
      </c>
    </row>
    <row r="17" spans="22:46" ht="23.25" customHeight="1" thickBot="1" x14ac:dyDescent="0.3">
      <c r="V17" s="113">
        <v>4</v>
      </c>
      <c r="W17" s="148">
        <v>323.51140719962598</v>
      </c>
      <c r="X17" s="125">
        <v>341.91039320534401</v>
      </c>
      <c r="Y17" s="149">
        <f>100-((W17/X17)*100)</f>
        <v>5.3812303958446819</v>
      </c>
      <c r="AD17" s="230" t="s">
        <v>73</v>
      </c>
      <c r="AE17" s="231"/>
      <c r="AF17" s="164"/>
      <c r="AG17" s="165">
        <v>0</v>
      </c>
      <c r="AH17" s="165">
        <v>1</v>
      </c>
      <c r="AI17" s="166">
        <v>5</v>
      </c>
      <c r="AJ17" s="167">
        <v>10</v>
      </c>
      <c r="AK17" s="168">
        <v>14</v>
      </c>
      <c r="AL17" s="167">
        <v>15</v>
      </c>
      <c r="AM17" s="168">
        <v>16</v>
      </c>
      <c r="AN17" s="167">
        <v>17</v>
      </c>
      <c r="AO17" s="168">
        <v>20</v>
      </c>
      <c r="AP17" s="167">
        <v>25</v>
      </c>
      <c r="AQ17" s="168">
        <v>30</v>
      </c>
      <c r="AR17" s="167">
        <v>35</v>
      </c>
      <c r="AS17" s="215" t="s">
        <v>65</v>
      </c>
    </row>
    <row r="18" spans="22:46" ht="21.75" customHeight="1" thickBot="1" x14ac:dyDescent="0.3">
      <c r="V18" s="114">
        <v>7</v>
      </c>
      <c r="W18" s="148">
        <v>1229.4241209171801</v>
      </c>
      <c r="X18" s="125">
        <v>1265.8688695457499</v>
      </c>
      <c r="Y18" s="149">
        <f t="shared" ref="Y18:Y20" si="13">100-((W18/X18)*100)</f>
        <v>2.8790303249694347</v>
      </c>
      <c r="AD18" s="230" t="s">
        <v>74</v>
      </c>
      <c r="AE18" s="231"/>
      <c r="AF18" s="169"/>
      <c r="AG18" s="170">
        <v>117.885015272342</v>
      </c>
      <c r="AH18" s="171">
        <v>85.705507208856901</v>
      </c>
      <c r="AI18" s="171">
        <v>243.988870301215</v>
      </c>
      <c r="AJ18" s="171">
        <v>131.91742999382399</v>
      </c>
      <c r="AK18" s="171">
        <v>369.01351278419497</v>
      </c>
      <c r="AL18" s="171">
        <v>323.51140719962598</v>
      </c>
      <c r="AM18" s="171">
        <v>308.99915085955502</v>
      </c>
      <c r="AN18" s="171">
        <v>336.334408586606</v>
      </c>
      <c r="AO18" s="171">
        <v>201.44486632202501</v>
      </c>
      <c r="AP18" s="171">
        <v>178.37278603054699</v>
      </c>
      <c r="AQ18" s="171">
        <v>163.25706848494301</v>
      </c>
      <c r="AR18" s="172">
        <v>139.33344940000001</v>
      </c>
      <c r="AS18" s="216"/>
    </row>
    <row r="19" spans="22:46" ht="21.75" customHeight="1" thickBot="1" x14ac:dyDescent="0.3">
      <c r="V19" s="114">
        <v>10</v>
      </c>
      <c r="W19" s="148">
        <v>2031.89665737666</v>
      </c>
      <c r="X19" s="125">
        <v>2156.4879823107999</v>
      </c>
      <c r="Y19" s="149">
        <f t="shared" si="13"/>
        <v>5.7775107469244205</v>
      </c>
      <c r="AD19" s="232" t="s">
        <v>75</v>
      </c>
      <c r="AE19" s="233"/>
      <c r="AF19" s="173"/>
      <c r="AG19" s="174">
        <v>118.92</v>
      </c>
      <c r="AH19" s="175">
        <v>85.79</v>
      </c>
      <c r="AI19" s="175">
        <v>279.88</v>
      </c>
      <c r="AJ19" s="175">
        <v>155.63</v>
      </c>
      <c r="AK19" s="175">
        <v>409.32</v>
      </c>
      <c r="AL19" s="175">
        <v>411.20355503349498</v>
      </c>
      <c r="AM19" s="175">
        <v>401.33</v>
      </c>
      <c r="AN19" s="175">
        <v>387.2</v>
      </c>
      <c r="AO19" s="175">
        <v>210.21</v>
      </c>
      <c r="AP19" s="175">
        <v>189.99</v>
      </c>
      <c r="AQ19" s="175">
        <v>172.5</v>
      </c>
      <c r="AR19" s="176">
        <v>148.32</v>
      </c>
      <c r="AS19" s="217"/>
    </row>
    <row r="20" spans="22:46" ht="21" customHeight="1" thickBot="1" x14ac:dyDescent="0.3">
      <c r="V20" s="153">
        <v>13</v>
      </c>
      <c r="W20" s="150">
        <v>4214.0122535491601</v>
      </c>
      <c r="X20" s="151">
        <v>4337.4797534597601</v>
      </c>
      <c r="Y20" s="152">
        <f t="shared" si="13"/>
        <v>2.8465262532261306</v>
      </c>
      <c r="AD20" s="230" t="s">
        <v>66</v>
      </c>
      <c r="AE20" s="231"/>
      <c r="AF20" s="173"/>
      <c r="AG20" s="177">
        <f>(1-(AG18/AG19)*100%)*100</f>
        <v>0.87032015443827548</v>
      </c>
      <c r="AH20" s="178">
        <f t="shared" ref="AH20:AR20" si="14">(1-(AH18/AH19)*100%)*100</f>
        <v>9.8487925332912951E-2</v>
      </c>
      <c r="AI20" s="178">
        <f t="shared" si="14"/>
        <v>12.82375650235279</v>
      </c>
      <c r="AJ20" s="178">
        <f t="shared" si="14"/>
        <v>15.236503248844057</v>
      </c>
      <c r="AK20" s="178">
        <f t="shared" si="14"/>
        <v>9.847182452800995</v>
      </c>
      <c r="AL20" s="178">
        <f t="shared" si="14"/>
        <v>21.325727066422363</v>
      </c>
      <c r="AM20" s="178">
        <f t="shared" si="14"/>
        <v>23.006216614866815</v>
      </c>
      <c r="AN20" s="178">
        <f t="shared" si="14"/>
        <v>13.136774641888938</v>
      </c>
      <c r="AO20" s="178">
        <f t="shared" si="14"/>
        <v>4.1697034765115877</v>
      </c>
      <c r="AP20" s="178">
        <f t="shared" si="14"/>
        <v>6.1146449652366037</v>
      </c>
      <c r="AQ20" s="178">
        <f t="shared" si="14"/>
        <v>5.3582211681489795</v>
      </c>
      <c r="AR20" s="179">
        <f t="shared" si="14"/>
        <v>6.0588933387270671</v>
      </c>
      <c r="AS20" s="180">
        <f>SUM(AH20:AR20)/11</f>
        <v>10.652373763739375</v>
      </c>
      <c r="AT20" s="30"/>
    </row>
    <row r="21" spans="22:46" ht="15.75" thickBot="1" x14ac:dyDescent="0.3">
      <c r="V21" s="226" t="s">
        <v>56</v>
      </c>
      <c r="W21" s="226"/>
      <c r="X21" s="226"/>
      <c r="Y21" s="154">
        <f>(Y17+Y18+Y19+Y20)/4</f>
        <v>4.2210744302411669</v>
      </c>
      <c r="AD21" s="198"/>
      <c r="AE21" s="198"/>
      <c r="AF21" s="30"/>
      <c r="AG21" s="109"/>
      <c r="AH21" s="109"/>
      <c r="AI21" s="109"/>
      <c r="AJ21" s="109"/>
      <c r="AK21" s="109"/>
      <c r="AL21" s="110"/>
      <c r="AM21" s="109"/>
      <c r="AN21" s="109"/>
      <c r="AO21" s="109"/>
      <c r="AP21" s="109"/>
      <c r="AQ21" s="109"/>
      <c r="AR21" s="110"/>
      <c r="AS21" s="111"/>
      <c r="AT21" s="30"/>
    </row>
    <row r="22" spans="22:46" ht="16.5" thickTop="1" thickBot="1" x14ac:dyDescent="0.3">
      <c r="V22" s="147"/>
      <c r="W22" s="110"/>
      <c r="X22" s="110"/>
      <c r="AD22" s="198"/>
      <c r="AE22" s="198"/>
      <c r="AF22" s="30"/>
      <c r="AG22" s="109"/>
      <c r="AH22" s="109"/>
      <c r="AI22" s="109"/>
      <c r="AJ22" s="109"/>
      <c r="AK22" s="109"/>
      <c r="AL22" s="110"/>
      <c r="AM22" s="109"/>
      <c r="AN22" s="109"/>
      <c r="AO22" s="109"/>
      <c r="AP22" s="109"/>
      <c r="AQ22" s="109"/>
      <c r="AR22" s="110"/>
      <c r="AS22" s="111"/>
      <c r="AT22" s="30"/>
    </row>
    <row r="23" spans="22:46" ht="24" customHeight="1" thickBot="1" x14ac:dyDescent="0.3">
      <c r="AD23" s="199"/>
      <c r="AE23" s="199"/>
      <c r="AF23" s="162"/>
      <c r="AG23" s="234" t="s">
        <v>67</v>
      </c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6"/>
      <c r="AS23" s="163" t="s">
        <v>64</v>
      </c>
    </row>
    <row r="24" spans="22:46" ht="20.25" customHeight="1" thickBot="1" x14ac:dyDescent="0.3">
      <c r="AD24" s="230" t="s">
        <v>73</v>
      </c>
      <c r="AE24" s="231"/>
      <c r="AF24" s="164"/>
      <c r="AG24" s="165">
        <v>0</v>
      </c>
      <c r="AH24" s="166">
        <v>1</v>
      </c>
      <c r="AI24" s="165">
        <v>5</v>
      </c>
      <c r="AJ24" s="168">
        <v>10</v>
      </c>
      <c r="AK24" s="167">
        <v>14</v>
      </c>
      <c r="AL24" s="168">
        <v>15</v>
      </c>
      <c r="AM24" s="167">
        <v>16</v>
      </c>
      <c r="AN24" s="168">
        <v>17</v>
      </c>
      <c r="AO24" s="167">
        <v>20</v>
      </c>
      <c r="AP24" s="168">
        <v>25</v>
      </c>
      <c r="AQ24" s="167">
        <v>30</v>
      </c>
      <c r="AR24" s="168">
        <v>35</v>
      </c>
      <c r="AS24" s="215" t="s">
        <v>70</v>
      </c>
    </row>
    <row r="25" spans="22:46" ht="21" customHeight="1" thickBot="1" x14ac:dyDescent="0.3">
      <c r="W25" s="211" t="s">
        <v>54</v>
      </c>
      <c r="X25" s="212"/>
      <c r="Y25" s="213" t="s">
        <v>55</v>
      </c>
      <c r="AD25" s="230" t="s">
        <v>74</v>
      </c>
      <c r="AE25" s="231"/>
      <c r="AF25" s="169"/>
      <c r="AG25" s="181">
        <v>-86.300655993431704</v>
      </c>
      <c r="AH25" s="182">
        <v>74.432013754936904</v>
      </c>
      <c r="AI25" s="182">
        <v>739.88032169252199</v>
      </c>
      <c r="AJ25" s="182">
        <v>403.90740341695698</v>
      </c>
      <c r="AK25" s="182">
        <v>1117.6112439999999</v>
      </c>
      <c r="AL25" s="182">
        <v>1229.4241209171801</v>
      </c>
      <c r="AM25" s="182">
        <v>653.15108090070498</v>
      </c>
      <c r="AN25" s="182">
        <v>1044.2510629922001</v>
      </c>
      <c r="AO25" s="182">
        <v>619.32972770947299</v>
      </c>
      <c r="AP25" s="182">
        <v>550.21187663785702</v>
      </c>
      <c r="AQ25" s="182">
        <v>499.92256309027698</v>
      </c>
      <c r="AR25" s="183">
        <v>425.88161480000002</v>
      </c>
      <c r="AS25" s="216"/>
    </row>
    <row r="26" spans="22:46" ht="21" customHeight="1" thickBot="1" x14ac:dyDescent="0.3">
      <c r="V26" s="57" t="s">
        <v>52</v>
      </c>
      <c r="W26" s="146" t="s">
        <v>57</v>
      </c>
      <c r="X26" s="158" t="s">
        <v>59</v>
      </c>
      <c r="Y26" s="214"/>
      <c r="AD26" s="232" t="s">
        <v>75</v>
      </c>
      <c r="AE26" s="233"/>
      <c r="AF26" s="173"/>
      <c r="AG26" s="174">
        <v>-76.31</v>
      </c>
      <c r="AH26" s="175">
        <v>83.07</v>
      </c>
      <c r="AI26" s="175">
        <v>804.74</v>
      </c>
      <c r="AJ26" s="175">
        <v>492.92</v>
      </c>
      <c r="AK26" s="175">
        <v>1247.01</v>
      </c>
      <c r="AL26" s="175">
        <v>1265.3092988881299</v>
      </c>
      <c r="AM26" s="175">
        <v>781.47</v>
      </c>
      <c r="AN26" s="175">
        <v>1152.47</v>
      </c>
      <c r="AO26" s="175">
        <v>632.44000000000005</v>
      </c>
      <c r="AP26" s="175">
        <v>559.21</v>
      </c>
      <c r="AQ26" s="175">
        <v>522.14</v>
      </c>
      <c r="AR26" s="176">
        <v>433.81</v>
      </c>
      <c r="AS26" s="217"/>
    </row>
    <row r="27" spans="22:46" ht="21" customHeight="1" thickBot="1" x14ac:dyDescent="0.3">
      <c r="V27" s="113">
        <v>4</v>
      </c>
      <c r="W27" s="148">
        <v>323.51140719962598</v>
      </c>
      <c r="X27" s="157">
        <v>342.99491476258999</v>
      </c>
      <c r="Y27" s="149">
        <f>100-((W27/X27)*100)</f>
        <v>5.6804071210355573</v>
      </c>
      <c r="AD27" s="230" t="s">
        <v>66</v>
      </c>
      <c r="AE27" s="231"/>
      <c r="AF27" s="173"/>
      <c r="AG27" s="177">
        <f>(1-(AG25/AG26)*100%)*100</f>
        <v>-13.092197606384094</v>
      </c>
      <c r="AH27" s="178">
        <f t="shared" ref="AH27:AR27" si="15">(1-(AH25/AH26)*100%)*100</f>
        <v>10.398442572605138</v>
      </c>
      <c r="AI27" s="178">
        <f t="shared" si="15"/>
        <v>8.0597060302057812</v>
      </c>
      <c r="AJ27" s="178">
        <f t="shared" si="15"/>
        <v>18.058223765122751</v>
      </c>
      <c r="AK27" s="178">
        <f t="shared" si="15"/>
        <v>10.376721598062566</v>
      </c>
      <c r="AL27" s="178">
        <f t="shared" si="15"/>
        <v>2.836079526364288</v>
      </c>
      <c r="AM27" s="178">
        <f t="shared" si="15"/>
        <v>16.420197717032647</v>
      </c>
      <c r="AN27" s="178">
        <f t="shared" si="15"/>
        <v>9.3901738880664887</v>
      </c>
      <c r="AO27" s="178">
        <f t="shared" si="15"/>
        <v>2.0729669677008178</v>
      </c>
      <c r="AP27" s="178">
        <f t="shared" si="15"/>
        <v>1.6090776921269367</v>
      </c>
      <c r="AQ27" s="178">
        <f t="shared" si="15"/>
        <v>4.2550727601262111</v>
      </c>
      <c r="AR27" s="179">
        <f t="shared" si="15"/>
        <v>1.8276169751734628</v>
      </c>
      <c r="AS27" s="180">
        <f>SUM(AH27:AR27)/11</f>
        <v>7.7549344993260982</v>
      </c>
      <c r="AT27" s="30"/>
    </row>
    <row r="28" spans="22:46" x14ac:dyDescent="0.25">
      <c r="V28" s="114">
        <v>7</v>
      </c>
      <c r="W28" s="148">
        <v>1229.4241209171801</v>
      </c>
      <c r="X28" s="157">
        <v>1265.8985690255699</v>
      </c>
      <c r="Y28" s="149">
        <f t="shared" ref="Y28:Y30" si="16">100-((W28/X28)*100)</f>
        <v>2.8813088979527208</v>
      </c>
      <c r="AD28" s="199"/>
      <c r="AE28" s="199"/>
      <c r="AF28" s="162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5"/>
      <c r="AT28" s="30"/>
    </row>
    <row r="29" spans="22:46" ht="15.75" thickBot="1" x14ac:dyDescent="0.3">
      <c r="V29" s="114">
        <v>10</v>
      </c>
      <c r="W29" s="148">
        <v>2031.89665737666</v>
      </c>
      <c r="X29" s="157">
        <v>2151.2370073362499</v>
      </c>
      <c r="Y29" s="149">
        <f t="shared" si="16"/>
        <v>5.5475221722483354</v>
      </c>
      <c r="AD29" s="199"/>
      <c r="AE29" s="199"/>
      <c r="AF29" s="162"/>
      <c r="AG29" s="184"/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5"/>
      <c r="AT29" s="30"/>
    </row>
    <row r="30" spans="22:46" ht="23.25" customHeight="1" thickBot="1" x14ac:dyDescent="0.3">
      <c r="V30" s="153">
        <v>13</v>
      </c>
      <c r="W30" s="150">
        <v>4214.0122535491601</v>
      </c>
      <c r="X30" s="157">
        <v>4337.5199136533802</v>
      </c>
      <c r="Y30" s="152">
        <f t="shared" si="16"/>
        <v>2.8474257770079703</v>
      </c>
      <c r="AD30" s="199"/>
      <c r="AE30" s="199"/>
      <c r="AF30" s="162"/>
      <c r="AG30" s="237" t="s">
        <v>68</v>
      </c>
      <c r="AH30" s="238"/>
      <c r="AI30" s="238"/>
      <c r="AJ30" s="238"/>
      <c r="AK30" s="238"/>
      <c r="AL30" s="238"/>
      <c r="AM30" s="238"/>
      <c r="AN30" s="238"/>
      <c r="AO30" s="238"/>
      <c r="AP30" s="238"/>
      <c r="AQ30" s="238"/>
      <c r="AR30" s="239"/>
      <c r="AS30" s="163" t="s">
        <v>64</v>
      </c>
    </row>
    <row r="31" spans="22:46" ht="20.25" customHeight="1" thickBot="1" x14ac:dyDescent="0.3">
      <c r="V31" s="226" t="s">
        <v>56</v>
      </c>
      <c r="W31" s="226"/>
      <c r="X31" s="226"/>
      <c r="Y31" s="154">
        <f>(Y27+Y28+Y29+Y30)/4</f>
        <v>4.239165992061146</v>
      </c>
      <c r="AD31" s="230" t="s">
        <v>73</v>
      </c>
      <c r="AE31" s="231"/>
      <c r="AF31" s="186"/>
      <c r="AG31" s="187">
        <v>0</v>
      </c>
      <c r="AH31" s="188">
        <v>1</v>
      </c>
      <c r="AI31" s="189">
        <v>5</v>
      </c>
      <c r="AJ31" s="190">
        <v>10</v>
      </c>
      <c r="AK31" s="191">
        <v>14</v>
      </c>
      <c r="AL31" s="190">
        <v>15</v>
      </c>
      <c r="AM31" s="191">
        <v>16</v>
      </c>
      <c r="AN31" s="190">
        <v>17</v>
      </c>
      <c r="AO31" s="191">
        <v>20</v>
      </c>
      <c r="AP31" s="190">
        <v>25</v>
      </c>
      <c r="AQ31" s="191">
        <v>30</v>
      </c>
      <c r="AR31" s="190">
        <v>35</v>
      </c>
      <c r="AS31" s="215" t="s">
        <v>71</v>
      </c>
    </row>
    <row r="32" spans="22:46" ht="21.75" customHeight="1" thickTop="1" thickBot="1" x14ac:dyDescent="0.3">
      <c r="AD32" s="230" t="s">
        <v>74</v>
      </c>
      <c r="AE32" s="231"/>
      <c r="AF32" s="169"/>
      <c r="AG32" s="181">
        <v>734.19020220597997</v>
      </c>
      <c r="AH32" s="182">
        <v>446.22069052673601</v>
      </c>
      <c r="AI32" s="182">
        <v>1515.2460686606701</v>
      </c>
      <c r="AJ32" s="182">
        <v>828.67517079107699</v>
      </c>
      <c r="AK32" s="182">
        <v>2261.9329054128698</v>
      </c>
      <c r="AL32" s="182">
        <v>2031.89665737666</v>
      </c>
      <c r="AM32" s="182">
        <v>1944.30490204543</v>
      </c>
      <c r="AN32" s="182">
        <v>2099.9288333217501</v>
      </c>
      <c r="AO32" s="182">
        <v>1261.5443036634299</v>
      </c>
      <c r="AP32" s="182">
        <v>1113.23816788573</v>
      </c>
      <c r="AQ32" s="182">
        <v>1020.504262</v>
      </c>
      <c r="AR32" s="183">
        <v>870.52300579999996</v>
      </c>
      <c r="AS32" s="216"/>
    </row>
    <row r="33" spans="22:46" ht="24.75" customHeight="1" thickBot="1" x14ac:dyDescent="0.3">
      <c r="AD33" s="232" t="s">
        <v>75</v>
      </c>
      <c r="AE33" s="233"/>
      <c r="AF33" s="173"/>
      <c r="AG33" s="174">
        <v>733.01</v>
      </c>
      <c r="AH33" s="175">
        <v>457.23</v>
      </c>
      <c r="AI33" s="175">
        <v>1672.31</v>
      </c>
      <c r="AJ33" s="175">
        <v>1022.11</v>
      </c>
      <c r="AK33" s="175">
        <v>2701.03</v>
      </c>
      <c r="AL33" s="175">
        <v>2556.7293858877501</v>
      </c>
      <c r="AM33" s="175">
        <v>2034.31</v>
      </c>
      <c r="AN33" s="175">
        <v>2111.59</v>
      </c>
      <c r="AO33" s="175">
        <v>1301.1099999999999</v>
      </c>
      <c r="AP33" s="175">
        <v>1184.07</v>
      </c>
      <c r="AQ33" s="175">
        <v>1099.98</v>
      </c>
      <c r="AR33" s="176">
        <v>879.31</v>
      </c>
      <c r="AS33" s="217"/>
    </row>
    <row r="34" spans="22:46" ht="20.25" customHeight="1" thickBot="1" x14ac:dyDescent="0.3">
      <c r="W34" s="211" t="s">
        <v>54</v>
      </c>
      <c r="X34" s="212"/>
      <c r="Y34" s="213" t="s">
        <v>55</v>
      </c>
      <c r="AD34" s="230" t="s">
        <v>66</v>
      </c>
      <c r="AE34" s="231"/>
      <c r="AF34" s="173"/>
      <c r="AG34" s="177">
        <f>(1-(AG32/AG33)*100%)*100</f>
        <v>-0.16100765419024832</v>
      </c>
      <c r="AH34" s="178">
        <f t="shared" ref="AH34:AR34" si="17">(1-(AH32/AH33)*100%)*100</f>
        <v>2.4078274551678658</v>
      </c>
      <c r="AI34" s="178">
        <f t="shared" si="17"/>
        <v>9.3920344517063103</v>
      </c>
      <c r="AJ34" s="178">
        <f t="shared" si="17"/>
        <v>18.925050063977757</v>
      </c>
      <c r="AK34" s="178">
        <f t="shared" si="17"/>
        <v>16.256653742725202</v>
      </c>
      <c r="AL34" s="178">
        <f t="shared" si="17"/>
        <v>20.527504060773229</v>
      </c>
      <c r="AM34" s="178">
        <f t="shared" si="17"/>
        <v>4.4243550862243186</v>
      </c>
      <c r="AN34" s="178">
        <f t="shared" si="17"/>
        <v>0.55224578058478135</v>
      </c>
      <c r="AO34" s="178">
        <f t="shared" si="17"/>
        <v>3.0409186261399879</v>
      </c>
      <c r="AP34" s="178">
        <f t="shared" si="17"/>
        <v>5.9820645835355961</v>
      </c>
      <c r="AQ34" s="178">
        <f t="shared" si="17"/>
        <v>7.2251984581537805</v>
      </c>
      <c r="AR34" s="179">
        <f t="shared" si="17"/>
        <v>0.99930561462965306</v>
      </c>
      <c r="AS34" s="180">
        <f>SUM(AH34:AR34)/11</f>
        <v>8.1575598112380447</v>
      </c>
      <c r="AT34" s="30"/>
    </row>
    <row r="35" spans="22:46" ht="15.75" thickBot="1" x14ac:dyDescent="0.3">
      <c r="V35" s="57" t="s">
        <v>52</v>
      </c>
      <c r="W35" s="146" t="s">
        <v>57</v>
      </c>
      <c r="X35" s="159" t="s">
        <v>60</v>
      </c>
      <c r="Y35" s="214"/>
      <c r="AD35" s="199"/>
      <c r="AE35" s="199"/>
      <c r="AF35" s="162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5"/>
      <c r="AT35" s="30"/>
    </row>
    <row r="36" spans="22:46" ht="15.75" thickBot="1" x14ac:dyDescent="0.3">
      <c r="V36" s="113">
        <v>4</v>
      </c>
      <c r="W36" s="148">
        <v>323.51140719962598</v>
      </c>
      <c r="X36" s="118">
        <v>413.33027642224403</v>
      </c>
      <c r="Y36" s="149">
        <f>100-((W36/X36)*100)</f>
        <v>21.730532299758792</v>
      </c>
      <c r="AD36" s="199"/>
      <c r="AE36" s="199"/>
      <c r="AF36" s="162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5"/>
      <c r="AT36" s="30"/>
    </row>
    <row r="37" spans="22:46" ht="24.75" customHeight="1" thickBot="1" x14ac:dyDescent="0.3">
      <c r="V37" s="114">
        <v>7</v>
      </c>
      <c r="W37" s="148">
        <v>1229.4241209171801</v>
      </c>
      <c r="X37" s="118">
        <v>1265.6660300477299</v>
      </c>
      <c r="Y37" s="149">
        <f t="shared" ref="Y37:Y39" si="18">100-((W37/X37)*100)</f>
        <v>2.8634654221685309</v>
      </c>
      <c r="AD37" s="199"/>
      <c r="AE37" s="199"/>
      <c r="AF37" s="162"/>
      <c r="AG37" s="240" t="s">
        <v>69</v>
      </c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2"/>
      <c r="AS37" s="163" t="s">
        <v>64</v>
      </c>
    </row>
    <row r="38" spans="22:46" ht="21.75" customHeight="1" thickBot="1" x14ac:dyDescent="0.3">
      <c r="V38" s="114">
        <v>10</v>
      </c>
      <c r="W38" s="148">
        <v>2031.89665737666</v>
      </c>
      <c r="X38" s="118">
        <v>2151.5095196992002</v>
      </c>
      <c r="Y38" s="149">
        <f t="shared" si="18"/>
        <v>5.5594856182306387</v>
      </c>
      <c r="AD38" s="230" t="s">
        <v>73</v>
      </c>
      <c r="AE38" s="231"/>
      <c r="AF38" s="192"/>
      <c r="AG38" s="187">
        <v>0</v>
      </c>
      <c r="AH38" s="188">
        <v>1</v>
      </c>
      <c r="AI38" s="189">
        <v>5</v>
      </c>
      <c r="AJ38" s="190">
        <v>10</v>
      </c>
      <c r="AK38" s="190">
        <v>14</v>
      </c>
      <c r="AL38" s="191">
        <v>15</v>
      </c>
      <c r="AM38" s="190">
        <v>16</v>
      </c>
      <c r="AN38" s="191">
        <v>17</v>
      </c>
      <c r="AO38" s="190">
        <v>20</v>
      </c>
      <c r="AP38" s="191">
        <v>25</v>
      </c>
      <c r="AQ38" s="190">
        <v>30</v>
      </c>
      <c r="AR38" s="191">
        <v>35</v>
      </c>
      <c r="AS38" s="215" t="s">
        <v>72</v>
      </c>
    </row>
    <row r="39" spans="22:46" ht="23.25" customHeight="1" thickBot="1" x14ac:dyDescent="0.3">
      <c r="V39" s="153">
        <v>13</v>
      </c>
      <c r="W39" s="150">
        <v>4214.0122535491601</v>
      </c>
      <c r="X39" s="118">
        <v>4337.8506685939501</v>
      </c>
      <c r="Y39" s="152">
        <f t="shared" si="18"/>
        <v>2.8548335225410284</v>
      </c>
      <c r="AD39" s="230" t="s">
        <v>74</v>
      </c>
      <c r="AE39" s="231"/>
      <c r="AF39" s="193"/>
      <c r="AG39" s="181">
        <v>-317.82233728801998</v>
      </c>
      <c r="AH39" s="182">
        <v>620.53311363250202</v>
      </c>
      <c r="AI39" s="182">
        <v>2950.0545552835001</v>
      </c>
      <c r="AJ39" s="182">
        <v>1401.01929592952</v>
      </c>
      <c r="AK39" s="182">
        <v>3824.5544432271499</v>
      </c>
      <c r="AL39" s="182">
        <v>4214.0122535491601</v>
      </c>
      <c r="AM39" s="182">
        <v>2954.8137332514998</v>
      </c>
      <c r="AN39" s="182">
        <v>2899.6955038288802</v>
      </c>
      <c r="AO39" s="182">
        <v>2121.9473483604802</v>
      </c>
      <c r="AP39" s="182">
        <v>1889.0536477542901</v>
      </c>
      <c r="AQ39" s="182">
        <v>1724.980699</v>
      </c>
      <c r="AR39" s="183">
        <v>1467.3407110000001</v>
      </c>
      <c r="AS39" s="216"/>
    </row>
    <row r="40" spans="22:46" ht="22.5" customHeight="1" thickBot="1" x14ac:dyDescent="0.3">
      <c r="V40" s="246" t="s">
        <v>56</v>
      </c>
      <c r="W40" s="247"/>
      <c r="X40" s="248"/>
      <c r="Y40" s="154">
        <f>(Y36+Y37+Y38+Y39)/4</f>
        <v>8.2520792156747476</v>
      </c>
      <c r="AD40" s="232" t="s">
        <v>75</v>
      </c>
      <c r="AE40" s="233"/>
      <c r="AF40" s="194"/>
      <c r="AG40" s="174">
        <v>-319.7</v>
      </c>
      <c r="AH40" s="175">
        <v>657.28</v>
      </c>
      <c r="AI40" s="175">
        <v>3155.87</v>
      </c>
      <c r="AJ40" s="175">
        <v>1655.05</v>
      </c>
      <c r="AK40" s="175">
        <v>4371.99</v>
      </c>
      <c r="AL40" s="175">
        <v>4333.0611069603401</v>
      </c>
      <c r="AM40" s="175">
        <v>3777.04</v>
      </c>
      <c r="AN40" s="175">
        <v>3001.04</v>
      </c>
      <c r="AO40" s="175">
        <v>2298</v>
      </c>
      <c r="AP40" s="175">
        <v>1977.45</v>
      </c>
      <c r="AQ40" s="175">
        <v>1804.96</v>
      </c>
      <c r="AR40" s="176">
        <v>1508.06</v>
      </c>
      <c r="AS40" s="217"/>
    </row>
    <row r="41" spans="22:46" ht="21" customHeight="1" thickTop="1" thickBot="1" x14ac:dyDescent="0.3">
      <c r="AD41" s="230" t="s">
        <v>66</v>
      </c>
      <c r="AE41" s="231"/>
      <c r="AF41" s="194"/>
      <c r="AG41" s="195">
        <f>(1-(AG39/AG40)*100%)*100</f>
        <v>0.58732021019081149</v>
      </c>
      <c r="AH41" s="196">
        <f t="shared" ref="AH41:AR41" si="19">(1-(AH39/AH40)*100%)*100</f>
        <v>5.5907507253374451</v>
      </c>
      <c r="AI41" s="196">
        <f t="shared" si="19"/>
        <v>6.5216705604635106</v>
      </c>
      <c r="AJ41" s="196">
        <f t="shared" si="19"/>
        <v>15.348823544332802</v>
      </c>
      <c r="AK41" s="196">
        <f t="shared" si="19"/>
        <v>12.521427468334778</v>
      </c>
      <c r="AL41" s="196">
        <f t="shared" si="19"/>
        <v>2.7474538316560548</v>
      </c>
      <c r="AM41" s="196">
        <f t="shared" si="19"/>
        <v>21.769064313549769</v>
      </c>
      <c r="AN41" s="196">
        <f t="shared" si="19"/>
        <v>3.3769791862527598</v>
      </c>
      <c r="AO41" s="196">
        <f t="shared" si="19"/>
        <v>7.6611249625552542</v>
      </c>
      <c r="AP41" s="196">
        <f t="shared" si="19"/>
        <v>4.4702193352909037</v>
      </c>
      <c r="AQ41" s="196">
        <f t="shared" si="19"/>
        <v>4.4310844007623533</v>
      </c>
      <c r="AR41" s="197">
        <f t="shared" si="19"/>
        <v>2.7001106719891754</v>
      </c>
      <c r="AS41" s="180">
        <f>SUM(AH41:AR41)/11</f>
        <v>7.9217008182295281</v>
      </c>
    </row>
    <row r="42" spans="22:46" ht="15.75" thickBot="1" x14ac:dyDescent="0.3"/>
    <row r="43" spans="22:46" ht="15.75" thickBot="1" x14ac:dyDescent="0.3">
      <c r="W43" s="211" t="s">
        <v>54</v>
      </c>
      <c r="X43" s="212"/>
      <c r="Y43" s="155" t="s">
        <v>55</v>
      </c>
    </row>
    <row r="44" spans="22:46" ht="15.75" thickBot="1" x14ac:dyDescent="0.3">
      <c r="V44" s="57" t="s">
        <v>52</v>
      </c>
      <c r="W44" s="146" t="s">
        <v>57</v>
      </c>
      <c r="X44" s="160" t="s">
        <v>61</v>
      </c>
      <c r="Y44" s="156"/>
      <c r="AI44" s="112"/>
    </row>
    <row r="45" spans="22:46" x14ac:dyDescent="0.25">
      <c r="V45" s="113">
        <v>4</v>
      </c>
      <c r="W45" s="148">
        <v>323.51140719962598</v>
      </c>
      <c r="X45" s="157">
        <v>411.20355503349498</v>
      </c>
      <c r="Y45" s="149">
        <f>100-((W45/X45)*100)</f>
        <v>21.32572706642236</v>
      </c>
      <c r="AI45" s="112"/>
    </row>
    <row r="46" spans="22:46" ht="15.75" thickBot="1" x14ac:dyDescent="0.3">
      <c r="V46" s="114">
        <v>7</v>
      </c>
      <c r="W46" s="148">
        <v>1229.4241209171801</v>
      </c>
      <c r="X46" s="157">
        <v>1265.3092988881299</v>
      </c>
      <c r="Y46" s="149">
        <f t="shared" ref="Y46:Y48" si="20">100-((W46/X46)*100)</f>
        <v>2.8360795263642871</v>
      </c>
      <c r="AI46" s="112"/>
    </row>
    <row r="47" spans="22:46" ht="26.25" customHeight="1" thickBot="1" x14ac:dyDescent="0.3">
      <c r="V47" s="114">
        <v>10</v>
      </c>
      <c r="W47" s="148">
        <v>2031.89665737666</v>
      </c>
      <c r="X47" s="157">
        <v>2556.7293858877501</v>
      </c>
      <c r="Y47" s="149">
        <f t="shared" si="20"/>
        <v>20.527504060773225</v>
      </c>
      <c r="AD47" s="251" t="s">
        <v>76</v>
      </c>
      <c r="AE47" s="252"/>
      <c r="AF47" s="252"/>
      <c r="AG47" s="252"/>
      <c r="AH47" s="252"/>
      <c r="AI47" s="252"/>
      <c r="AJ47" s="252"/>
      <c r="AK47" s="253"/>
    </row>
    <row r="48" spans="22:46" ht="18.75" customHeight="1" thickBot="1" x14ac:dyDescent="0.3">
      <c r="V48" s="153">
        <v>13</v>
      </c>
      <c r="W48" s="150">
        <v>4214.0122535491601</v>
      </c>
      <c r="X48" s="157">
        <v>4333.0611069603401</v>
      </c>
      <c r="Y48" s="152">
        <f t="shared" si="20"/>
        <v>2.7474538316560597</v>
      </c>
      <c r="AD48" s="249" t="s">
        <v>77</v>
      </c>
      <c r="AE48" s="250"/>
      <c r="AF48" s="203"/>
      <c r="AG48" s="201">
        <v>4</v>
      </c>
      <c r="AH48" s="201">
        <v>7</v>
      </c>
      <c r="AI48" s="201">
        <v>10</v>
      </c>
      <c r="AJ48" s="204">
        <v>13</v>
      </c>
      <c r="AK48" s="206" t="s">
        <v>78</v>
      </c>
    </row>
    <row r="49" spans="22:37" ht="22.5" customHeight="1" thickBot="1" x14ac:dyDescent="0.3">
      <c r="V49" s="246" t="s">
        <v>56</v>
      </c>
      <c r="W49" s="247"/>
      <c r="X49" s="248"/>
      <c r="Y49" s="154">
        <f>(Y45+Y46+Y47+Y48)/4</f>
        <v>11.859191121303983</v>
      </c>
      <c r="AD49" s="249" t="s">
        <v>66</v>
      </c>
      <c r="AE49" s="250"/>
      <c r="AF49" s="202"/>
      <c r="AG49" s="200">
        <v>10.65</v>
      </c>
      <c r="AH49" s="200">
        <v>7.75</v>
      </c>
      <c r="AI49" s="200">
        <v>8.16</v>
      </c>
      <c r="AJ49" s="205">
        <v>7.92</v>
      </c>
      <c r="AK49" s="207">
        <f>(AG49+AH49+AI49+AJ49)/4</f>
        <v>8.6199999999999992</v>
      </c>
    </row>
    <row r="50" spans="22:37" ht="15.75" thickTop="1" x14ac:dyDescent="0.25"/>
    <row r="51" spans="22:37" ht="15.75" thickBot="1" x14ac:dyDescent="0.3"/>
    <row r="52" spans="22:37" ht="15.75" thickBot="1" x14ac:dyDescent="0.3">
      <c r="W52" s="211" t="s">
        <v>54</v>
      </c>
      <c r="X52" s="212"/>
      <c r="Y52" s="155" t="s">
        <v>55</v>
      </c>
    </row>
    <row r="53" spans="22:37" ht="15.75" thickBot="1" x14ac:dyDescent="0.3">
      <c r="V53" s="57" t="s">
        <v>52</v>
      </c>
      <c r="W53" s="146" t="s">
        <v>57</v>
      </c>
      <c r="X53" s="161" t="s">
        <v>62</v>
      </c>
      <c r="Y53" s="156"/>
    </row>
    <row r="54" spans="22:37" x14ac:dyDescent="0.25">
      <c r="V54" s="113">
        <v>4</v>
      </c>
      <c r="W54" s="148">
        <v>323.51140719962598</v>
      </c>
      <c r="X54" s="118">
        <v>410.88200412091601</v>
      </c>
      <c r="Y54" s="149">
        <f>100-((W54/X54)*100)</f>
        <v>21.264157603645799</v>
      </c>
    </row>
    <row r="55" spans="22:37" x14ac:dyDescent="0.25">
      <c r="V55" s="114">
        <v>7</v>
      </c>
      <c r="W55" s="148">
        <v>1229.4241209171801</v>
      </c>
      <c r="X55" s="118">
        <v>1265.32468413934</v>
      </c>
      <c r="Y55" s="149">
        <f t="shared" ref="Y55:Y57" si="21">100-((W55/X55)*100)</f>
        <v>2.8372609554028543</v>
      </c>
    </row>
    <row r="56" spans="22:37" x14ac:dyDescent="0.25">
      <c r="V56" s="114">
        <v>10</v>
      </c>
      <c r="W56" s="148">
        <v>2031.89665737666</v>
      </c>
      <c r="X56" s="118">
        <v>2558.0483247338898</v>
      </c>
      <c r="Y56" s="149">
        <f t="shared" si="21"/>
        <v>20.568480363324042</v>
      </c>
    </row>
    <row r="57" spans="22:37" ht="15.75" thickBot="1" x14ac:dyDescent="0.3">
      <c r="V57" s="153">
        <v>13</v>
      </c>
      <c r="W57" s="150">
        <v>4214.0122535491601</v>
      </c>
      <c r="X57" s="129">
        <v>4332.4857199999997</v>
      </c>
      <c r="Y57" s="152">
        <f t="shared" si="21"/>
        <v>2.7345379559806133</v>
      </c>
    </row>
    <row r="58" spans="22:37" ht="15.75" thickBot="1" x14ac:dyDescent="0.3">
      <c r="V58" s="243" t="s">
        <v>56</v>
      </c>
      <c r="W58" s="244"/>
      <c r="X58" s="245"/>
      <c r="Y58" s="154">
        <f>(Y54+Y55+Y56+Y57)/4</f>
        <v>11.851109219588327</v>
      </c>
    </row>
    <row r="59" spans="22:37" ht="15.75" thickTop="1" x14ac:dyDescent="0.25"/>
    <row r="67" spans="4:9" ht="29.25" customHeight="1" x14ac:dyDescent="0.25">
      <c r="D67" s="254" t="s">
        <v>81</v>
      </c>
      <c r="E67" s="255"/>
      <c r="F67" s="255"/>
      <c r="G67" s="255"/>
      <c r="H67" s="256"/>
      <c r="I67" s="260" t="s">
        <v>80</v>
      </c>
    </row>
    <row r="68" spans="4:9" ht="31.5" x14ac:dyDescent="0.25">
      <c r="D68" s="257" t="s">
        <v>52</v>
      </c>
      <c r="E68" s="257"/>
      <c r="F68" s="258" t="s">
        <v>57</v>
      </c>
      <c r="G68" s="257"/>
      <c r="H68" s="259" t="s">
        <v>79</v>
      </c>
      <c r="I68" s="261"/>
    </row>
    <row r="69" spans="4:9" ht="15.75" x14ac:dyDescent="0.25">
      <c r="D69" s="257">
        <v>4</v>
      </c>
      <c r="E69" s="262"/>
      <c r="F69" s="263">
        <v>323.51</v>
      </c>
      <c r="G69" s="264"/>
      <c r="H69" s="264">
        <v>411.2</v>
      </c>
      <c r="I69" s="265">
        <f>100-((F69/H69)*100)</f>
        <v>21.325389105058363</v>
      </c>
    </row>
    <row r="70" spans="4:9" ht="15.75" x14ac:dyDescent="0.25">
      <c r="D70" s="257">
        <v>7</v>
      </c>
      <c r="E70" s="262"/>
      <c r="F70" s="263">
        <v>1229.42</v>
      </c>
      <c r="G70" s="264"/>
      <c r="H70" s="264">
        <v>1265.31</v>
      </c>
      <c r="I70" s="265">
        <f t="shared" ref="I70:I72" si="22">100-((F70/H70)*100)</f>
        <v>2.8364590495609718</v>
      </c>
    </row>
    <row r="71" spans="4:9" ht="15.75" x14ac:dyDescent="0.25">
      <c r="D71" s="257">
        <v>10</v>
      </c>
      <c r="E71" s="262"/>
      <c r="F71" s="263">
        <v>2031.9</v>
      </c>
      <c r="G71" s="264"/>
      <c r="H71" s="264">
        <v>2556.73</v>
      </c>
      <c r="I71" s="265">
        <f t="shared" si="22"/>
        <v>20.527392411400484</v>
      </c>
    </row>
    <row r="72" spans="4:9" ht="15.75" x14ac:dyDescent="0.25">
      <c r="D72" s="257">
        <v>13</v>
      </c>
      <c r="E72" s="262"/>
      <c r="F72" s="263">
        <v>4214.01</v>
      </c>
      <c r="G72" s="264"/>
      <c r="H72" s="264">
        <v>4333.0600000000004</v>
      </c>
      <c r="I72" s="265">
        <f t="shared" si="22"/>
        <v>2.7474809949550689</v>
      </c>
    </row>
    <row r="73" spans="4:9" x14ac:dyDescent="0.25">
      <c r="D73" s="266" t="s">
        <v>82</v>
      </c>
      <c r="E73" s="267"/>
      <c r="F73" s="267"/>
      <c r="G73" s="267"/>
      <c r="H73" s="268"/>
      <c r="I73" s="269">
        <f>(I69+I70+I71+I72)/4</f>
        <v>11.859180390243722</v>
      </c>
    </row>
    <row r="74" spans="4:9" x14ac:dyDescent="0.25">
      <c r="D74" s="270"/>
      <c r="E74" s="271"/>
      <c r="F74" s="271"/>
      <c r="G74" s="271"/>
      <c r="H74" s="272"/>
      <c r="I74" s="273"/>
    </row>
  </sheetData>
  <mergeCells count="49">
    <mergeCell ref="D67:H67"/>
    <mergeCell ref="I67:I68"/>
    <mergeCell ref="D73:H74"/>
    <mergeCell ref="I73:I74"/>
    <mergeCell ref="AD47:AK47"/>
    <mergeCell ref="AD38:AE38"/>
    <mergeCell ref="AD39:AE39"/>
    <mergeCell ref="AD40:AE40"/>
    <mergeCell ref="AD41:AE41"/>
    <mergeCell ref="AG37:AR37"/>
    <mergeCell ref="V58:X58"/>
    <mergeCell ref="W43:X43"/>
    <mergeCell ref="W52:X52"/>
    <mergeCell ref="AD24:AE24"/>
    <mergeCell ref="AD25:AE25"/>
    <mergeCell ref="AD26:AE26"/>
    <mergeCell ref="AD27:AE27"/>
    <mergeCell ref="AD31:AE31"/>
    <mergeCell ref="AD32:AE32"/>
    <mergeCell ref="AD33:AE33"/>
    <mergeCell ref="AD34:AE34"/>
    <mergeCell ref="V40:X40"/>
    <mergeCell ref="V49:X49"/>
    <mergeCell ref="AD49:AE49"/>
    <mergeCell ref="AD48:AE48"/>
    <mergeCell ref="V31:X31"/>
    <mergeCell ref="AG16:AR16"/>
    <mergeCell ref="AD20:AE20"/>
    <mergeCell ref="AD17:AE17"/>
    <mergeCell ref="AD18:AE18"/>
    <mergeCell ref="AD19:AE19"/>
    <mergeCell ref="AG23:AR23"/>
    <mergeCell ref="AG30:AR30"/>
    <mergeCell ref="W34:X34"/>
    <mergeCell ref="Y34:Y35"/>
    <mergeCell ref="AS31:AS33"/>
    <mergeCell ref="AS38:AS40"/>
    <mergeCell ref="B6:O6"/>
    <mergeCell ref="Q6:X6"/>
    <mergeCell ref="AE6:BD6"/>
    <mergeCell ref="AS17:AS19"/>
    <mergeCell ref="AS24:AS26"/>
    <mergeCell ref="D7:O7"/>
    <mergeCell ref="B7:B8"/>
    <mergeCell ref="W15:X15"/>
    <mergeCell ref="Y15:Y16"/>
    <mergeCell ref="W25:X25"/>
    <mergeCell ref="Y25:Y26"/>
    <mergeCell ref="V21:X2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topLeftCell="A13" zoomScale="55" zoomScaleNormal="55" workbookViewId="0">
      <selection activeCell="P13" sqref="P13"/>
    </sheetView>
  </sheetViews>
  <sheetFormatPr defaultRowHeight="15" x14ac:dyDescent="0.25"/>
  <cols>
    <col min="1" max="1" width="10.42578125" customWidth="1"/>
    <col min="2" max="7" width="10.28515625" customWidth="1"/>
    <col min="8" max="11" width="8.5703125" customWidth="1"/>
    <col min="12" max="13" width="14.85546875" customWidth="1"/>
    <col min="14" max="14" width="8.5703125" customWidth="1"/>
  </cols>
  <sheetData>
    <row r="1" spans="1:14" ht="15.75" thickBot="1" x14ac:dyDescent="0.3">
      <c r="A1" s="208" t="s">
        <v>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10"/>
    </row>
    <row r="2" spans="1:14" ht="15.75" thickBot="1" x14ac:dyDescent="0.3">
      <c r="A2" s="14" t="s">
        <v>0</v>
      </c>
      <c r="B2" s="19" t="s">
        <v>2</v>
      </c>
      <c r="C2" s="20" t="s">
        <v>11</v>
      </c>
      <c r="D2" s="23" t="s">
        <v>3</v>
      </c>
      <c r="E2" s="19" t="s">
        <v>4</v>
      </c>
      <c r="F2" s="15" t="s">
        <v>5</v>
      </c>
      <c r="G2" s="31" t="s">
        <v>6</v>
      </c>
      <c r="H2" s="28" t="s">
        <v>16</v>
      </c>
      <c r="I2" s="17" t="s">
        <v>13</v>
      </c>
      <c r="J2" s="15" t="s">
        <v>12</v>
      </c>
      <c r="K2" s="15" t="s">
        <v>7</v>
      </c>
      <c r="L2" s="16" t="s">
        <v>8</v>
      </c>
      <c r="M2" s="15" t="s">
        <v>9</v>
      </c>
      <c r="N2" s="17" t="s">
        <v>10</v>
      </c>
    </row>
    <row r="3" spans="1:14" x14ac:dyDescent="0.25">
      <c r="A3" s="10">
        <v>4</v>
      </c>
      <c r="B3" s="3">
        <v>23.2961375848421</v>
      </c>
      <c r="C3" s="21">
        <v>117.885015272342</v>
      </c>
      <c r="D3" s="24">
        <v>85.705507208856901</v>
      </c>
      <c r="E3" s="3">
        <v>243.988870301215</v>
      </c>
      <c r="F3" s="18">
        <v>131.91742999382399</v>
      </c>
      <c r="G3" s="32">
        <v>369.01351278419497</v>
      </c>
      <c r="H3" s="29">
        <v>323.51140719962598</v>
      </c>
      <c r="I3" s="35">
        <v>308.99915085955502</v>
      </c>
      <c r="J3" s="3">
        <v>336.334408586606</v>
      </c>
      <c r="K3" s="11">
        <v>201.44486632202501</v>
      </c>
      <c r="L3" s="12">
        <v>178.37278603054699</v>
      </c>
      <c r="M3" s="11">
        <v>163.25706848494301</v>
      </c>
      <c r="N3" s="13">
        <v>139.33344940000001</v>
      </c>
    </row>
    <row r="4" spans="1:14" x14ac:dyDescent="0.25">
      <c r="A4" s="1">
        <v>7</v>
      </c>
      <c r="B4" s="3">
        <v>-197.19206614509</v>
      </c>
      <c r="C4" s="21">
        <v>-86.300655993431704</v>
      </c>
      <c r="D4" s="24">
        <v>74.432013754936904</v>
      </c>
      <c r="E4" s="3">
        <v>739.88032169252199</v>
      </c>
      <c r="F4" s="3">
        <v>403.90740341695698</v>
      </c>
      <c r="G4" s="33">
        <v>1117.6112439999999</v>
      </c>
      <c r="H4" s="29">
        <v>1229.4241209171801</v>
      </c>
      <c r="I4" s="35">
        <v>653.15108090070498</v>
      </c>
      <c r="J4" s="3">
        <v>1044.2510629922001</v>
      </c>
      <c r="K4" s="3">
        <v>619.32972770947299</v>
      </c>
      <c r="L4" s="5">
        <v>550.21187663785702</v>
      </c>
      <c r="M4" s="3">
        <v>499.92256309027698</v>
      </c>
      <c r="N4" s="7">
        <v>425.88161480000002</v>
      </c>
    </row>
    <row r="5" spans="1:14" x14ac:dyDescent="0.25">
      <c r="A5" s="1">
        <v>10</v>
      </c>
      <c r="B5" s="3">
        <v>166.211086725922</v>
      </c>
      <c r="C5" s="21">
        <v>734.19020220597997</v>
      </c>
      <c r="D5" s="24">
        <v>446.22069052673601</v>
      </c>
      <c r="E5" s="3">
        <v>1515.2460686606701</v>
      </c>
      <c r="F5" s="3">
        <v>828.67517079107699</v>
      </c>
      <c r="G5" s="33">
        <v>2261.9329054128698</v>
      </c>
      <c r="H5" s="29">
        <v>2031.89665737666</v>
      </c>
      <c r="I5" s="35">
        <v>1944.30490204543</v>
      </c>
      <c r="J5" s="3">
        <v>2099.9288333217501</v>
      </c>
      <c r="K5" s="3">
        <v>1261.5443036634299</v>
      </c>
      <c r="L5" s="5">
        <v>1113.23816788573</v>
      </c>
      <c r="M5" s="9">
        <v>1020.504262</v>
      </c>
      <c r="N5" s="7">
        <v>870.52300579999996</v>
      </c>
    </row>
    <row r="6" spans="1:14" ht="15.75" thickBot="1" x14ac:dyDescent="0.3">
      <c r="A6" s="2">
        <v>13</v>
      </c>
      <c r="B6" s="4">
        <v>-672.34705051050605</v>
      </c>
      <c r="C6" s="22">
        <v>-317.82233728801998</v>
      </c>
      <c r="D6" s="25">
        <v>620.53311363250202</v>
      </c>
      <c r="E6" s="4">
        <v>2950.0545552835001</v>
      </c>
      <c r="F6" s="4">
        <v>1401.01929592952</v>
      </c>
      <c r="G6" s="34">
        <v>3824.5544432271499</v>
      </c>
      <c r="H6" s="37">
        <v>4214.0122535491601</v>
      </c>
      <c r="I6" s="36">
        <v>2954.8137332514998</v>
      </c>
      <c r="J6" s="4">
        <v>2899.6955038288802</v>
      </c>
      <c r="K6" s="4">
        <v>2121.9473483604802</v>
      </c>
      <c r="L6" s="6">
        <v>1889.0536477542901</v>
      </c>
      <c r="M6" s="4">
        <v>1724.980699</v>
      </c>
      <c r="N6" s="8">
        <v>1467.3407110000001</v>
      </c>
    </row>
    <row r="7" spans="1:14" ht="15.75" thickBot="1" x14ac:dyDescent="0.3">
      <c r="A7" s="27" t="s">
        <v>14</v>
      </c>
      <c r="B7">
        <f>SUM(B3:B6)</f>
        <v>-680.03189234483193</v>
      </c>
      <c r="C7" s="26">
        <f t="shared" ref="C7:D7" si="0">SUM(C3:C6)</f>
        <v>447.95222419687025</v>
      </c>
      <c r="D7">
        <f t="shared" si="0"/>
        <v>1226.8913251230319</v>
      </c>
      <c r="G7" s="30">
        <f t="shared" ref="G7" si="1">SUM(G3:G6)</f>
        <v>7573.1121054242149</v>
      </c>
      <c r="H7" s="38">
        <f t="shared" ref="H7" si="2">SUM(H3:H6)</f>
        <v>7798.8444390426257</v>
      </c>
      <c r="I7">
        <f t="shared" ref="I7" si="3">SUM(I3:I6)</f>
        <v>5861.2688670571897</v>
      </c>
      <c r="J7">
        <f t="shared" ref="J7" si="4">SUM(J3:J6)</f>
        <v>6380.2098087294362</v>
      </c>
      <c r="K7">
        <f t="shared" ref="K7" si="5">SUM(K3:K6)</f>
        <v>4204.2662460554075</v>
      </c>
      <c r="L7">
        <f t="shared" ref="L7" si="6">SUM(L3:L6)</f>
        <v>3730.8764783084243</v>
      </c>
      <c r="M7">
        <f t="shared" ref="M7" si="7">SUM(M3:M6)</f>
        <v>3408.66459257522</v>
      </c>
      <c r="N7">
        <f t="shared" ref="N7" si="8">SUM(N3:N6)</f>
        <v>2903.0787810000002</v>
      </c>
    </row>
    <row r="8" spans="1:14" x14ac:dyDescent="0.25">
      <c r="A8" s="27" t="s">
        <v>15</v>
      </c>
      <c r="C8" s="27" t="s">
        <v>5</v>
      </c>
      <c r="H8" s="27" t="s">
        <v>8</v>
      </c>
    </row>
    <row r="23" spans="1:13" ht="15.75" thickBot="1" x14ac:dyDescent="0.3"/>
    <row r="24" spans="1:13" ht="15.75" thickBot="1" x14ac:dyDescent="0.3">
      <c r="A24" s="208" t="s">
        <v>23</v>
      </c>
      <c r="B24" s="209"/>
      <c r="C24" s="209"/>
      <c r="D24" s="209"/>
      <c r="E24" s="209"/>
      <c r="F24" s="209"/>
      <c r="G24" s="210"/>
      <c r="K24" s="208" t="s">
        <v>24</v>
      </c>
      <c r="L24" s="209"/>
      <c r="M24" s="210"/>
    </row>
    <row r="25" spans="1:13" ht="15.75" thickBot="1" x14ac:dyDescent="0.3">
      <c r="A25" s="14" t="s">
        <v>0</v>
      </c>
      <c r="B25" s="39" t="s">
        <v>17</v>
      </c>
      <c r="C25" s="23" t="s">
        <v>18</v>
      </c>
      <c r="D25" s="41" t="s">
        <v>19</v>
      </c>
      <c r="E25" s="23" t="s">
        <v>20</v>
      </c>
      <c r="F25" s="41" t="s">
        <v>21</v>
      </c>
      <c r="G25" s="23" t="s">
        <v>22</v>
      </c>
      <c r="K25" s="14" t="s">
        <v>0</v>
      </c>
      <c r="L25" s="39" t="s">
        <v>17</v>
      </c>
      <c r="M25" s="23" t="s">
        <v>22</v>
      </c>
    </row>
    <row r="26" spans="1:13" ht="15.75" thickBot="1" x14ac:dyDescent="0.3">
      <c r="A26" s="10">
        <v>4</v>
      </c>
      <c r="B26" s="29">
        <v>323.51140719962598</v>
      </c>
      <c r="C26" s="24">
        <v>341.91039320534401</v>
      </c>
      <c r="D26" s="42">
        <v>342.99491476258999</v>
      </c>
      <c r="E26" s="3">
        <v>413.33027642224403</v>
      </c>
      <c r="F26" s="42">
        <v>411.20355503349498</v>
      </c>
      <c r="G26" s="3">
        <v>410.88200412091601</v>
      </c>
      <c r="K26" s="2">
        <v>13</v>
      </c>
      <c r="L26" s="44"/>
      <c r="M26" s="44"/>
    </row>
    <row r="27" spans="1:13" x14ac:dyDescent="0.25">
      <c r="A27" s="1">
        <v>7</v>
      </c>
      <c r="B27" s="29">
        <v>1229.4241209171801</v>
      </c>
      <c r="C27" s="24">
        <v>1265.8688695457499</v>
      </c>
      <c r="D27" s="42">
        <v>1265.8985690255699</v>
      </c>
      <c r="E27" s="3">
        <v>1265.6660300477299</v>
      </c>
      <c r="F27" s="42">
        <v>1265.3092988881299</v>
      </c>
      <c r="G27" s="3">
        <v>1265.32468413934</v>
      </c>
      <c r="L27" s="45">
        <v>-4803.1642203117999</v>
      </c>
      <c r="M27" s="45">
        <v>-5002.8755665263998</v>
      </c>
    </row>
    <row r="28" spans="1:13" x14ac:dyDescent="0.25">
      <c r="A28" s="1">
        <v>10</v>
      </c>
      <c r="B28" s="29">
        <v>2031.89665737666</v>
      </c>
      <c r="C28" s="24">
        <v>2156.4879823107999</v>
      </c>
      <c r="D28" s="42">
        <v>2151.2370073362499</v>
      </c>
      <c r="E28" s="3">
        <v>2151.5095196992002</v>
      </c>
      <c r="F28" s="42">
        <v>2556.7293858877501</v>
      </c>
      <c r="G28" s="3">
        <v>2558.0483247338898</v>
      </c>
    </row>
    <row r="29" spans="1:13" ht="15.75" thickBot="1" x14ac:dyDescent="0.3">
      <c r="A29" s="2">
        <v>13</v>
      </c>
      <c r="B29" s="37">
        <v>4214.0122535491601</v>
      </c>
      <c r="C29" s="25">
        <v>4337.4797534597601</v>
      </c>
      <c r="D29" s="42">
        <v>4337.5199136533802</v>
      </c>
      <c r="E29" s="3">
        <v>4337.8506685939501</v>
      </c>
      <c r="F29" s="42">
        <v>4333.0611069603401</v>
      </c>
      <c r="G29" s="25">
        <v>4332.4857199999997</v>
      </c>
    </row>
    <row r="30" spans="1:13" ht="15.75" thickBot="1" x14ac:dyDescent="0.3">
      <c r="A30" s="15" t="s">
        <v>14</v>
      </c>
      <c r="B30" s="38">
        <f t="shared" ref="B30:G30" si="9">SUM(B26:B29)</f>
        <v>7798.8444390426257</v>
      </c>
      <c r="C30" s="40">
        <f t="shared" si="9"/>
        <v>8101.7469985216539</v>
      </c>
      <c r="D30" s="43">
        <f t="shared" si="9"/>
        <v>8097.6504047777898</v>
      </c>
      <c r="E30" s="40">
        <f t="shared" si="9"/>
        <v>8168.3564947631239</v>
      </c>
      <c r="F30" s="43">
        <f t="shared" si="9"/>
        <v>8566.3033467697151</v>
      </c>
      <c r="G30" s="40">
        <f t="shared" si="9"/>
        <v>8566.7407329941452</v>
      </c>
    </row>
  </sheetData>
  <mergeCells count="3">
    <mergeCell ref="A1:N1"/>
    <mergeCell ref="A24:G24"/>
    <mergeCell ref="K24:M24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1MW</vt:lpstr>
      <vt:lpstr>400kW (2)</vt:lpstr>
      <vt:lpstr>Sheet3</vt:lpstr>
      <vt:lpstr>400kW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Savarion Cole MOODIEN</cp:lastModifiedBy>
  <dcterms:created xsi:type="dcterms:W3CDTF">2023-06-02T11:21:36Z</dcterms:created>
  <dcterms:modified xsi:type="dcterms:W3CDTF">2024-06-21T20:29:04Z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593b6e-8994-43c5-a486-e951b5f02cec_Enabled">
    <vt:lpwstr>true</vt:lpwstr>
  </property>
  <property fmtid="{D5CDD505-2E9C-101B-9397-08002B2CF9AE}" pid="3" name="MSIP_Label_a4593b6e-8994-43c5-a486-e951b5f02cec_SetDate">
    <vt:lpwstr>2023-10-20T11:02:20Z</vt:lpwstr>
  </property>
  <property fmtid="{D5CDD505-2E9C-101B-9397-08002B2CF9AE}" pid="4" name="MSIP_Label_a4593b6e-8994-43c5-a486-e951b5f02cec_Method">
    <vt:lpwstr>Privileged</vt:lpwstr>
  </property>
  <property fmtid="{D5CDD505-2E9C-101B-9397-08002B2CF9AE}" pid="5" name="MSIP_Label_a4593b6e-8994-43c5-a486-e951b5f02cec_Name">
    <vt:lpwstr>a4593b6e-8994-43c5-a486-e951b5f02cec</vt:lpwstr>
  </property>
  <property fmtid="{D5CDD505-2E9C-101B-9397-08002B2CF9AE}" pid="6" name="MSIP_Label_a4593b6e-8994-43c5-a486-e951b5f02cec_SiteId">
    <vt:lpwstr>329e91b0-e21f-48fb-a071-456717ecc28e</vt:lpwstr>
  </property>
  <property fmtid="{D5CDD505-2E9C-101B-9397-08002B2CF9AE}" pid="7" name="MSIP_Label_a4593b6e-8994-43c5-a486-e951b5f02cec_ActionId">
    <vt:lpwstr>4f142393-6e3f-4dbf-a1dc-dc726b64bf22</vt:lpwstr>
  </property>
  <property fmtid="{D5CDD505-2E9C-101B-9397-08002B2CF9AE}" pid="8" name="MSIP_Label_a4593b6e-8994-43c5-a486-e951b5f02cec_ContentBits">
    <vt:lpwstr>0</vt:lpwstr>
  </property>
</Properties>
</file>