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abertayac-my.sharepoint.com/personal/j515670_uad_ac_uk/Documents/Paper/Seaweed Crackers thermal treatments/"/>
    </mc:Choice>
  </mc:AlternateContent>
  <xr:revisionPtr revIDLastSave="0" documentId="8_{037E10DD-3A35-4889-9A43-B7EA4E7D00C9}" xr6:coauthVersionLast="47" xr6:coauthVersionMax="47" xr10:uidLastSave="{00000000-0000-0000-0000-000000000000}"/>
  <bookViews>
    <workbookView xWindow="28680" yWindow="-120" windowWidth="29040" windowHeight="15840" activeTab="4" xr2:uid="{1823925C-C280-4C11-A9AD-91A63E03C1C2}"/>
  </bookViews>
  <sheets>
    <sheet name="cracker preparation" sheetId="1" r:id="rId1"/>
    <sheet name="Crackers" sheetId="5" r:id="rId2"/>
    <sheet name="Hardness" sheetId="7" r:id="rId3"/>
    <sheet name="TDS design" sheetId="2" r:id="rId4"/>
    <sheet name="TDS output" sheetId="1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40" i="18" l="1"/>
  <c r="N840" i="18" s="1"/>
  <c r="O840" i="18" s="1"/>
  <c r="M840" i="18" s="1"/>
  <c r="L839" i="18"/>
  <c r="N839" i="18" s="1"/>
  <c r="O839" i="18" s="1"/>
  <c r="M839" i="18" s="1"/>
  <c r="L838" i="18"/>
  <c r="N838" i="18" s="1"/>
  <c r="O838" i="18" s="1"/>
  <c r="M838" i="18" s="1"/>
  <c r="M837" i="18"/>
  <c r="L837" i="18"/>
  <c r="N837" i="18" s="1"/>
  <c r="O837" i="18" s="1"/>
  <c r="L836" i="18"/>
  <c r="N836" i="18" s="1"/>
  <c r="O836" i="18" s="1"/>
  <c r="M836" i="18" s="1"/>
  <c r="M835" i="18"/>
  <c r="L835" i="18"/>
  <c r="N835" i="18" s="1"/>
  <c r="O835" i="18" s="1"/>
  <c r="L834" i="18"/>
  <c r="N834" i="18" s="1"/>
  <c r="O834" i="18" s="1"/>
  <c r="M834" i="18" s="1"/>
  <c r="L833" i="18"/>
  <c r="N833" i="18" s="1"/>
  <c r="O833" i="18" s="1"/>
  <c r="M833" i="18" s="1"/>
  <c r="L832" i="18"/>
  <c r="N832" i="18" s="1"/>
  <c r="O832" i="18" s="1"/>
  <c r="M832" i="18" s="1"/>
  <c r="L831" i="18"/>
  <c r="N831" i="18" s="1"/>
  <c r="O831" i="18" s="1"/>
  <c r="M831" i="18" s="1"/>
  <c r="L830" i="18"/>
  <c r="N830" i="18" s="1"/>
  <c r="O830" i="18" s="1"/>
  <c r="M830" i="18" s="1"/>
  <c r="M829" i="18"/>
  <c r="L829" i="18"/>
  <c r="N829" i="18" s="1"/>
  <c r="O829" i="18" s="1"/>
  <c r="L828" i="18"/>
  <c r="N828" i="18" s="1"/>
  <c r="O828" i="18" s="1"/>
  <c r="M828" i="18" s="1"/>
  <c r="L827" i="18"/>
  <c r="N827" i="18" s="1"/>
  <c r="O827" i="18" s="1"/>
  <c r="M827" i="18" s="1"/>
  <c r="L826" i="18"/>
  <c r="N826" i="18" s="1"/>
  <c r="O826" i="18" s="1"/>
  <c r="M826" i="18" s="1"/>
  <c r="L825" i="18"/>
  <c r="N825" i="18" s="1"/>
  <c r="O825" i="18" s="1"/>
  <c r="M825" i="18" s="1"/>
  <c r="L824" i="18"/>
  <c r="N824" i="18" s="1"/>
  <c r="O824" i="18" s="1"/>
  <c r="M824" i="18" s="1"/>
  <c r="L823" i="18"/>
  <c r="N823" i="18" s="1"/>
  <c r="O823" i="18" s="1"/>
  <c r="M823" i="18" s="1"/>
  <c r="L822" i="18"/>
  <c r="N822" i="18" s="1"/>
  <c r="O822" i="18" s="1"/>
  <c r="M822" i="18" s="1"/>
  <c r="M821" i="18"/>
  <c r="L821" i="18"/>
  <c r="N821" i="18" s="1"/>
  <c r="O821" i="18" s="1"/>
  <c r="L820" i="18"/>
  <c r="N820" i="18" s="1"/>
  <c r="O820" i="18" s="1"/>
  <c r="M820" i="18" s="1"/>
  <c r="M819" i="18"/>
  <c r="L819" i="18"/>
  <c r="N819" i="18" s="1"/>
  <c r="O819" i="18" s="1"/>
  <c r="L818" i="18"/>
  <c r="N818" i="18" s="1"/>
  <c r="O818" i="18" s="1"/>
  <c r="M818" i="18" s="1"/>
  <c r="L817" i="18"/>
  <c r="N817" i="18" s="1"/>
  <c r="O817" i="18" s="1"/>
  <c r="M817" i="18" s="1"/>
  <c r="L816" i="18"/>
  <c r="N816" i="18" s="1"/>
  <c r="O816" i="18" s="1"/>
  <c r="M816" i="18" s="1"/>
  <c r="L815" i="18"/>
  <c r="N815" i="18" s="1"/>
  <c r="O815" i="18" s="1"/>
  <c r="M815" i="18" s="1"/>
  <c r="L814" i="18"/>
  <c r="N814" i="18" s="1"/>
  <c r="O814" i="18" s="1"/>
  <c r="M814" i="18" s="1"/>
  <c r="M813" i="18"/>
  <c r="L813" i="18"/>
  <c r="N813" i="18" s="1"/>
  <c r="O813" i="18" s="1"/>
  <c r="L812" i="18"/>
  <c r="N812" i="18" s="1"/>
  <c r="O812" i="18" s="1"/>
  <c r="M812" i="18" s="1"/>
  <c r="L811" i="18"/>
  <c r="N811" i="18" s="1"/>
  <c r="O811" i="18" s="1"/>
  <c r="M811" i="18" s="1"/>
  <c r="L810" i="18"/>
  <c r="N810" i="18" s="1"/>
  <c r="O810" i="18" s="1"/>
  <c r="M810" i="18" s="1"/>
  <c r="L809" i="18"/>
  <c r="N809" i="18" s="1"/>
  <c r="O809" i="18" s="1"/>
  <c r="M809" i="18" s="1"/>
  <c r="L808" i="18"/>
  <c r="N808" i="18" s="1"/>
  <c r="O808" i="18" s="1"/>
  <c r="M808" i="18" s="1"/>
  <c r="L807" i="18"/>
  <c r="N807" i="18" s="1"/>
  <c r="O807" i="18" s="1"/>
  <c r="M807" i="18" s="1"/>
  <c r="L806" i="18"/>
  <c r="N806" i="18" s="1"/>
  <c r="O806" i="18" s="1"/>
  <c r="M806" i="18" s="1"/>
  <c r="M805" i="18"/>
  <c r="L805" i="18"/>
  <c r="N805" i="18" s="1"/>
  <c r="O805" i="18" s="1"/>
  <c r="L804" i="18"/>
  <c r="N804" i="18" s="1"/>
  <c r="O804" i="18" s="1"/>
  <c r="M804" i="18" s="1"/>
  <c r="M803" i="18"/>
  <c r="L803" i="18"/>
  <c r="N803" i="18" s="1"/>
  <c r="O803" i="18" s="1"/>
  <c r="L802" i="18"/>
  <c r="N802" i="18" s="1"/>
  <c r="O802" i="18" s="1"/>
  <c r="M802" i="18" s="1"/>
  <c r="L801" i="18"/>
  <c r="N801" i="18" s="1"/>
  <c r="O801" i="18" s="1"/>
  <c r="M801" i="18" s="1"/>
  <c r="L800" i="18"/>
  <c r="N800" i="18" s="1"/>
  <c r="O800" i="18" s="1"/>
  <c r="M800" i="18" s="1"/>
  <c r="L799" i="18"/>
  <c r="N799" i="18" s="1"/>
  <c r="O799" i="18" s="1"/>
  <c r="M799" i="18" s="1"/>
  <c r="L798" i="18"/>
  <c r="N798" i="18" s="1"/>
  <c r="O798" i="18" s="1"/>
  <c r="M798" i="18" s="1"/>
  <c r="M797" i="18"/>
  <c r="L797" i="18"/>
  <c r="N797" i="18" s="1"/>
  <c r="O797" i="18" s="1"/>
  <c r="L796" i="18"/>
  <c r="N796" i="18" s="1"/>
  <c r="O796" i="18" s="1"/>
  <c r="M796" i="18" s="1"/>
  <c r="L795" i="18"/>
  <c r="N795" i="18" s="1"/>
  <c r="O795" i="18" s="1"/>
  <c r="M795" i="18" s="1"/>
  <c r="L794" i="18"/>
  <c r="N794" i="18" s="1"/>
  <c r="O794" i="18" s="1"/>
  <c r="M794" i="18" s="1"/>
  <c r="L793" i="18"/>
  <c r="N793" i="18" s="1"/>
  <c r="O793" i="18" s="1"/>
  <c r="M793" i="18" s="1"/>
  <c r="L792" i="18"/>
  <c r="N792" i="18" s="1"/>
  <c r="O792" i="18" s="1"/>
  <c r="M792" i="18" s="1"/>
  <c r="L791" i="18"/>
  <c r="N791" i="18" s="1"/>
  <c r="O791" i="18" s="1"/>
  <c r="M791" i="18" s="1"/>
  <c r="L790" i="18"/>
  <c r="N790" i="18" s="1"/>
  <c r="O790" i="18" s="1"/>
  <c r="M790" i="18" s="1"/>
  <c r="M789" i="18"/>
  <c r="L789" i="18"/>
  <c r="N789" i="18" s="1"/>
  <c r="O789" i="18" s="1"/>
  <c r="L788" i="18"/>
  <c r="N788" i="18" s="1"/>
  <c r="O788" i="18" s="1"/>
  <c r="M788" i="18" s="1"/>
  <c r="M787" i="18"/>
  <c r="L787" i="18"/>
  <c r="N787" i="18" s="1"/>
  <c r="O787" i="18" s="1"/>
  <c r="L786" i="18"/>
  <c r="N786" i="18" s="1"/>
  <c r="O786" i="18" s="1"/>
  <c r="M786" i="18" s="1"/>
  <c r="L785" i="18"/>
  <c r="N785" i="18" s="1"/>
  <c r="O785" i="18" s="1"/>
  <c r="M785" i="18" s="1"/>
  <c r="L784" i="18"/>
  <c r="N784" i="18" s="1"/>
  <c r="O784" i="18" s="1"/>
  <c r="M784" i="18" s="1"/>
  <c r="L783" i="18"/>
  <c r="N783" i="18" s="1"/>
  <c r="O783" i="18" s="1"/>
  <c r="M783" i="18" s="1"/>
  <c r="L782" i="18"/>
  <c r="N782" i="18" s="1"/>
  <c r="O782" i="18" s="1"/>
  <c r="M782" i="18" s="1"/>
  <c r="M781" i="18"/>
  <c r="L781" i="18"/>
  <c r="N781" i="18" s="1"/>
  <c r="O781" i="18" s="1"/>
  <c r="L780" i="18"/>
  <c r="N780" i="18" s="1"/>
  <c r="O780" i="18" s="1"/>
  <c r="M780" i="18" s="1"/>
  <c r="L779" i="18"/>
  <c r="N779" i="18" s="1"/>
  <c r="O779" i="18" s="1"/>
  <c r="M779" i="18" s="1"/>
  <c r="L778" i="18"/>
  <c r="N778" i="18" s="1"/>
  <c r="O778" i="18" s="1"/>
  <c r="M778" i="18" s="1"/>
  <c r="L777" i="18"/>
  <c r="N777" i="18" s="1"/>
  <c r="O777" i="18" s="1"/>
  <c r="M777" i="18" s="1"/>
  <c r="L776" i="18"/>
  <c r="N776" i="18" s="1"/>
  <c r="O776" i="18" s="1"/>
  <c r="M776" i="18" s="1"/>
  <c r="L775" i="18"/>
  <c r="N775" i="18" s="1"/>
  <c r="O775" i="18" s="1"/>
  <c r="M775" i="18" s="1"/>
  <c r="L774" i="18"/>
  <c r="N774" i="18" s="1"/>
  <c r="O774" i="18" s="1"/>
  <c r="M774" i="18" s="1"/>
  <c r="M773" i="18"/>
  <c r="L773" i="18"/>
  <c r="N773" i="18" s="1"/>
  <c r="O773" i="18" s="1"/>
  <c r="L772" i="18"/>
  <c r="N772" i="18" s="1"/>
  <c r="O772" i="18" s="1"/>
  <c r="M772" i="18" s="1"/>
  <c r="M771" i="18"/>
  <c r="L771" i="18"/>
  <c r="N771" i="18" s="1"/>
  <c r="O771" i="18" s="1"/>
  <c r="L770" i="18"/>
  <c r="N770" i="18" s="1"/>
  <c r="O770" i="18" s="1"/>
  <c r="M770" i="18" s="1"/>
  <c r="L769" i="18"/>
  <c r="N769" i="18" s="1"/>
  <c r="O769" i="18" s="1"/>
  <c r="M769" i="18" s="1"/>
  <c r="L768" i="18"/>
  <c r="N768" i="18" s="1"/>
  <c r="O768" i="18" s="1"/>
  <c r="M768" i="18" s="1"/>
  <c r="L767" i="18"/>
  <c r="N767" i="18" s="1"/>
  <c r="O767" i="18" s="1"/>
  <c r="M767" i="18" s="1"/>
  <c r="L766" i="18"/>
  <c r="N766" i="18" s="1"/>
  <c r="O766" i="18" s="1"/>
  <c r="M766" i="18" s="1"/>
  <c r="M765" i="18"/>
  <c r="L765" i="18"/>
  <c r="N765" i="18" s="1"/>
  <c r="O765" i="18" s="1"/>
  <c r="L764" i="18"/>
  <c r="N764" i="18" s="1"/>
  <c r="O764" i="18" s="1"/>
  <c r="M764" i="18" s="1"/>
  <c r="L763" i="18"/>
  <c r="N763" i="18" s="1"/>
  <c r="O763" i="18" s="1"/>
  <c r="M763" i="18" s="1"/>
  <c r="L762" i="18"/>
  <c r="N762" i="18" s="1"/>
  <c r="O762" i="18" s="1"/>
  <c r="L761" i="18"/>
  <c r="N761" i="18" s="1"/>
  <c r="O761" i="18" s="1"/>
  <c r="O760" i="18"/>
  <c r="N760" i="18"/>
  <c r="L760" i="18"/>
  <c r="N756" i="18"/>
  <c r="O756" i="18" s="1"/>
  <c r="M756" i="18" s="1"/>
  <c r="L756" i="18"/>
  <c r="N755" i="18"/>
  <c r="O755" i="18" s="1"/>
  <c r="M755" i="18" s="1"/>
  <c r="L755" i="18"/>
  <c r="N754" i="18"/>
  <c r="O754" i="18" s="1"/>
  <c r="M754" i="18" s="1"/>
  <c r="L754" i="18"/>
  <c r="N753" i="18"/>
  <c r="O753" i="18" s="1"/>
  <c r="M753" i="18"/>
  <c r="L753" i="18"/>
  <c r="N752" i="18"/>
  <c r="O752" i="18" s="1"/>
  <c r="M752" i="18" s="1"/>
  <c r="L752" i="18"/>
  <c r="N751" i="18"/>
  <c r="O751" i="18" s="1"/>
  <c r="M751" i="18"/>
  <c r="L751" i="18"/>
  <c r="N750" i="18"/>
  <c r="O750" i="18" s="1"/>
  <c r="M750" i="18" s="1"/>
  <c r="L750" i="18"/>
  <c r="N749" i="18"/>
  <c r="O749" i="18" s="1"/>
  <c r="M749" i="18"/>
  <c r="L749" i="18"/>
  <c r="N748" i="18"/>
  <c r="O748" i="18" s="1"/>
  <c r="M748" i="18" s="1"/>
  <c r="L748" i="18"/>
  <c r="N747" i="18"/>
  <c r="O747" i="18" s="1"/>
  <c r="M747" i="18" s="1"/>
  <c r="L747" i="18"/>
  <c r="N746" i="18"/>
  <c r="O746" i="18" s="1"/>
  <c r="M746" i="18" s="1"/>
  <c r="L746" i="18"/>
  <c r="N745" i="18"/>
  <c r="O745" i="18" s="1"/>
  <c r="M745" i="18"/>
  <c r="L745" i="18"/>
  <c r="N744" i="18"/>
  <c r="O744" i="18" s="1"/>
  <c r="M744" i="18" s="1"/>
  <c r="L744" i="18"/>
  <c r="N743" i="18"/>
  <c r="O743" i="18" s="1"/>
  <c r="M743" i="18"/>
  <c r="L743" i="18"/>
  <c r="N742" i="18"/>
  <c r="O742" i="18" s="1"/>
  <c r="M742" i="18" s="1"/>
  <c r="L742" i="18"/>
  <c r="N741" i="18"/>
  <c r="O741" i="18" s="1"/>
  <c r="M741" i="18" s="1"/>
  <c r="L741" i="18"/>
  <c r="N740" i="18"/>
  <c r="O740" i="18" s="1"/>
  <c r="M740" i="18" s="1"/>
  <c r="L740" i="18"/>
  <c r="N739" i="18"/>
  <c r="O739" i="18" s="1"/>
  <c r="M739" i="18" s="1"/>
  <c r="L739" i="18"/>
  <c r="N738" i="18"/>
  <c r="O738" i="18" s="1"/>
  <c r="M738" i="18" s="1"/>
  <c r="L738" i="18"/>
  <c r="N737" i="18"/>
  <c r="O737" i="18" s="1"/>
  <c r="M737" i="18"/>
  <c r="L737" i="18"/>
  <c r="N736" i="18"/>
  <c r="O736" i="18" s="1"/>
  <c r="M736" i="18" s="1"/>
  <c r="L736" i="18"/>
  <c r="N735" i="18"/>
  <c r="O735" i="18" s="1"/>
  <c r="M735" i="18"/>
  <c r="L735" i="18"/>
  <c r="N734" i="18"/>
  <c r="O734" i="18" s="1"/>
  <c r="M734" i="18" s="1"/>
  <c r="L734" i="18"/>
  <c r="N733" i="18"/>
  <c r="O733" i="18" s="1"/>
  <c r="M733" i="18"/>
  <c r="L733" i="18"/>
  <c r="N732" i="18"/>
  <c r="O732" i="18" s="1"/>
  <c r="M732" i="18" s="1"/>
  <c r="L732" i="18"/>
  <c r="N731" i="18"/>
  <c r="O731" i="18" s="1"/>
  <c r="M731" i="18" s="1"/>
  <c r="L731" i="18"/>
  <c r="N730" i="18"/>
  <c r="O730" i="18" s="1"/>
  <c r="M730" i="18" s="1"/>
  <c r="L730" i="18"/>
  <c r="N729" i="18"/>
  <c r="O729" i="18" s="1"/>
  <c r="M729" i="18"/>
  <c r="L729" i="18"/>
  <c r="N728" i="18"/>
  <c r="O728" i="18" s="1"/>
  <c r="M728" i="18" s="1"/>
  <c r="L728" i="18"/>
  <c r="N727" i="18"/>
  <c r="O727" i="18" s="1"/>
  <c r="M727" i="18"/>
  <c r="L727" i="18"/>
  <c r="N726" i="18"/>
  <c r="O726" i="18" s="1"/>
  <c r="M726" i="18" s="1"/>
  <c r="L726" i="18"/>
  <c r="N725" i="18"/>
  <c r="O725" i="18" s="1"/>
  <c r="M725" i="18" s="1"/>
  <c r="L725" i="18"/>
  <c r="N724" i="18"/>
  <c r="O724" i="18" s="1"/>
  <c r="M724" i="18" s="1"/>
  <c r="L724" i="18"/>
  <c r="N723" i="18"/>
  <c r="O723" i="18" s="1"/>
  <c r="M723" i="18" s="1"/>
  <c r="L723" i="18"/>
  <c r="N722" i="18"/>
  <c r="O722" i="18" s="1"/>
  <c r="M722" i="18" s="1"/>
  <c r="L722" i="18"/>
  <c r="N721" i="18"/>
  <c r="O721" i="18" s="1"/>
  <c r="M721" i="18"/>
  <c r="L721" i="18"/>
  <c r="N720" i="18"/>
  <c r="O720" i="18" s="1"/>
  <c r="M720" i="18" s="1"/>
  <c r="L720" i="18"/>
  <c r="N719" i="18"/>
  <c r="O719" i="18" s="1"/>
  <c r="M719" i="18"/>
  <c r="L719" i="18"/>
  <c r="N718" i="18"/>
  <c r="O718" i="18" s="1"/>
  <c r="M718" i="18" s="1"/>
  <c r="L718" i="18"/>
  <c r="N717" i="18"/>
  <c r="O717" i="18" s="1"/>
  <c r="M717" i="18"/>
  <c r="L717" i="18"/>
  <c r="N716" i="18"/>
  <c r="O716" i="18" s="1"/>
  <c r="M716" i="18" s="1"/>
  <c r="L716" i="18"/>
  <c r="N715" i="18"/>
  <c r="O715" i="18" s="1"/>
  <c r="M715" i="18" s="1"/>
  <c r="L715" i="18"/>
  <c r="N714" i="18"/>
  <c r="O714" i="18" s="1"/>
  <c r="M714" i="18" s="1"/>
  <c r="L714" i="18"/>
  <c r="N713" i="18"/>
  <c r="O713" i="18" s="1"/>
  <c r="M713" i="18"/>
  <c r="L713" i="18"/>
  <c r="N712" i="18"/>
  <c r="O712" i="18" s="1"/>
  <c r="M712" i="18" s="1"/>
  <c r="L712" i="18"/>
  <c r="N711" i="18"/>
  <c r="O711" i="18" s="1"/>
  <c r="M711" i="18"/>
  <c r="L711" i="18"/>
  <c r="N710" i="18"/>
  <c r="O710" i="18" s="1"/>
  <c r="M710" i="18" s="1"/>
  <c r="L710" i="18"/>
  <c r="N709" i="18"/>
  <c r="O709" i="18" s="1"/>
  <c r="M709" i="18" s="1"/>
  <c r="L709" i="18"/>
  <c r="N708" i="18"/>
  <c r="O708" i="18" s="1"/>
  <c r="M708" i="18" s="1"/>
  <c r="L708" i="18"/>
  <c r="N707" i="18"/>
  <c r="O707" i="18" s="1"/>
  <c r="M707" i="18" s="1"/>
  <c r="L707" i="18"/>
  <c r="N706" i="18"/>
  <c r="O706" i="18" s="1"/>
  <c r="M706" i="18" s="1"/>
  <c r="L706" i="18"/>
  <c r="N705" i="18"/>
  <c r="O705" i="18" s="1"/>
  <c r="M705" i="18"/>
  <c r="L705" i="18"/>
  <c r="N704" i="18"/>
  <c r="O704" i="18" s="1"/>
  <c r="M704" i="18" s="1"/>
  <c r="L704" i="18"/>
  <c r="N703" i="18"/>
  <c r="O703" i="18" s="1"/>
  <c r="M703" i="18"/>
  <c r="L703" i="18"/>
  <c r="N702" i="18"/>
  <c r="O702" i="18" s="1"/>
  <c r="M702" i="18" s="1"/>
  <c r="L702" i="18"/>
  <c r="N701" i="18"/>
  <c r="O701" i="18" s="1"/>
  <c r="M701" i="18"/>
  <c r="L701" i="18"/>
  <c r="N700" i="18"/>
  <c r="O700" i="18" s="1"/>
  <c r="M700" i="18" s="1"/>
  <c r="L700" i="18"/>
  <c r="N699" i="18"/>
  <c r="O699" i="18" s="1"/>
  <c r="M699" i="18" s="1"/>
  <c r="L699" i="18"/>
  <c r="N698" i="18"/>
  <c r="O698" i="18" s="1"/>
  <c r="M698" i="18" s="1"/>
  <c r="L698" i="18"/>
  <c r="N697" i="18"/>
  <c r="O697" i="18" s="1"/>
  <c r="M697" i="18"/>
  <c r="L697" i="18"/>
  <c r="N696" i="18"/>
  <c r="O696" i="18" s="1"/>
  <c r="M696" i="18" s="1"/>
  <c r="L696" i="18"/>
  <c r="N695" i="18"/>
  <c r="O695" i="18" s="1"/>
  <c r="M695" i="18"/>
  <c r="L695" i="18"/>
  <c r="N694" i="18"/>
  <c r="O694" i="18" s="1"/>
  <c r="M694" i="18" s="1"/>
  <c r="L694" i="18"/>
  <c r="N693" i="18"/>
  <c r="O693" i="18" s="1"/>
  <c r="M693" i="18" s="1"/>
  <c r="L693" i="18"/>
  <c r="N692" i="18"/>
  <c r="O692" i="18" s="1"/>
  <c r="M692" i="18" s="1"/>
  <c r="L692" i="18"/>
  <c r="N691" i="18"/>
  <c r="O691" i="18" s="1"/>
  <c r="M691" i="18" s="1"/>
  <c r="L691" i="18"/>
  <c r="N690" i="18"/>
  <c r="O690" i="18" s="1"/>
  <c r="M690" i="18" s="1"/>
  <c r="L690" i="18"/>
  <c r="N689" i="18"/>
  <c r="O689" i="18" s="1"/>
  <c r="M689" i="18"/>
  <c r="L689" i="18"/>
  <c r="N688" i="18"/>
  <c r="O688" i="18" s="1"/>
  <c r="M688" i="18" s="1"/>
  <c r="L688" i="18"/>
  <c r="N687" i="18"/>
  <c r="O687" i="18" s="1"/>
  <c r="M687" i="18"/>
  <c r="L687" i="18"/>
  <c r="N686" i="18"/>
  <c r="O686" i="18" s="1"/>
  <c r="M686" i="18" s="1"/>
  <c r="L686" i="18"/>
  <c r="N685" i="18"/>
  <c r="O685" i="18" s="1"/>
  <c r="M685" i="18"/>
  <c r="L685" i="18"/>
  <c r="N684" i="18"/>
  <c r="O684" i="18" s="1"/>
  <c r="M684" i="18" s="1"/>
  <c r="L684" i="18"/>
  <c r="N683" i="18"/>
  <c r="O683" i="18" s="1"/>
  <c r="M683" i="18" s="1"/>
  <c r="L683" i="18"/>
  <c r="N682" i="18"/>
  <c r="O682" i="18" s="1"/>
  <c r="M682" i="18" s="1"/>
  <c r="L682" i="18"/>
  <c r="N681" i="18"/>
  <c r="O681" i="18" s="1"/>
  <c r="M681" i="18"/>
  <c r="L681" i="18"/>
  <c r="N680" i="18"/>
  <c r="O680" i="18" s="1"/>
  <c r="M680" i="18" s="1"/>
  <c r="L680" i="18"/>
  <c r="N679" i="18"/>
  <c r="O679" i="18" s="1"/>
  <c r="M679" i="18"/>
  <c r="L679" i="18"/>
  <c r="L678" i="18"/>
  <c r="N678" i="18" s="1"/>
  <c r="O678" i="18" s="1"/>
  <c r="L677" i="18"/>
  <c r="N677" i="18" s="1"/>
  <c r="O677" i="18" s="1"/>
  <c r="O676" i="18"/>
  <c r="N676" i="18"/>
  <c r="L676" i="18"/>
  <c r="N672" i="18"/>
  <c r="O672" i="18" s="1"/>
  <c r="M672" i="18" s="1"/>
  <c r="L672" i="18"/>
  <c r="O671" i="18"/>
  <c r="M671" i="18" s="1"/>
  <c r="N671" i="18"/>
  <c r="L671" i="18"/>
  <c r="N670" i="18"/>
  <c r="O670" i="18" s="1"/>
  <c r="M670" i="18" s="1"/>
  <c r="L670" i="18"/>
  <c r="N669" i="18"/>
  <c r="O669" i="18" s="1"/>
  <c r="M669" i="18" s="1"/>
  <c r="L669" i="18"/>
  <c r="N668" i="18"/>
  <c r="O668" i="18" s="1"/>
  <c r="M668" i="18" s="1"/>
  <c r="L668" i="18"/>
  <c r="N667" i="18"/>
  <c r="O667" i="18" s="1"/>
  <c r="M667" i="18" s="1"/>
  <c r="L667" i="18"/>
  <c r="N666" i="18"/>
  <c r="O666" i="18" s="1"/>
  <c r="M666" i="18" s="1"/>
  <c r="L666" i="18"/>
  <c r="N665" i="18"/>
  <c r="O665" i="18" s="1"/>
  <c r="M665" i="18" s="1"/>
  <c r="L665" i="18"/>
  <c r="N664" i="18"/>
  <c r="O664" i="18" s="1"/>
  <c r="M664" i="18" s="1"/>
  <c r="L664" i="18"/>
  <c r="O663" i="18"/>
  <c r="M663" i="18" s="1"/>
  <c r="N663" i="18"/>
  <c r="L663" i="18"/>
  <c r="N662" i="18"/>
  <c r="O662" i="18" s="1"/>
  <c r="M662" i="18" s="1"/>
  <c r="L662" i="18"/>
  <c r="N661" i="18"/>
  <c r="O661" i="18" s="1"/>
  <c r="M661" i="18" s="1"/>
  <c r="L661" i="18"/>
  <c r="N660" i="18"/>
  <c r="O660" i="18" s="1"/>
  <c r="M660" i="18" s="1"/>
  <c r="L660" i="18"/>
  <c r="N659" i="18"/>
  <c r="O659" i="18" s="1"/>
  <c r="M659" i="18" s="1"/>
  <c r="L659" i="18"/>
  <c r="N658" i="18"/>
  <c r="O658" i="18" s="1"/>
  <c r="M658" i="18" s="1"/>
  <c r="L658" i="18"/>
  <c r="O657" i="18"/>
  <c r="M657" i="18" s="1"/>
  <c r="N657" i="18"/>
  <c r="L657" i="18"/>
  <c r="N656" i="18"/>
  <c r="O656" i="18" s="1"/>
  <c r="M656" i="18" s="1"/>
  <c r="L656" i="18"/>
  <c r="O655" i="18"/>
  <c r="M655" i="18" s="1"/>
  <c r="N655" i="18"/>
  <c r="L655" i="18"/>
  <c r="N654" i="18"/>
  <c r="O654" i="18" s="1"/>
  <c r="M654" i="18" s="1"/>
  <c r="L654" i="18"/>
  <c r="N653" i="18"/>
  <c r="O653" i="18" s="1"/>
  <c r="M653" i="18" s="1"/>
  <c r="L653" i="18"/>
  <c r="N652" i="18"/>
  <c r="O652" i="18" s="1"/>
  <c r="M652" i="18" s="1"/>
  <c r="L652" i="18"/>
  <c r="N651" i="18"/>
  <c r="O651" i="18" s="1"/>
  <c r="M651" i="18" s="1"/>
  <c r="L651" i="18"/>
  <c r="N650" i="18"/>
  <c r="O650" i="18" s="1"/>
  <c r="M650" i="18" s="1"/>
  <c r="L650" i="18"/>
  <c r="N649" i="18"/>
  <c r="O649" i="18" s="1"/>
  <c r="M649" i="18" s="1"/>
  <c r="L649" i="18"/>
  <c r="N648" i="18"/>
  <c r="O648" i="18" s="1"/>
  <c r="M648" i="18" s="1"/>
  <c r="L648" i="18"/>
  <c r="O647" i="18"/>
  <c r="M647" i="18" s="1"/>
  <c r="N647" i="18"/>
  <c r="L647" i="18"/>
  <c r="N646" i="18"/>
  <c r="O646" i="18" s="1"/>
  <c r="M646" i="18" s="1"/>
  <c r="L646" i="18"/>
  <c r="N645" i="18"/>
  <c r="O645" i="18" s="1"/>
  <c r="M645" i="18" s="1"/>
  <c r="L645" i="18"/>
  <c r="N644" i="18"/>
  <c r="O644" i="18" s="1"/>
  <c r="M644" i="18" s="1"/>
  <c r="L644" i="18"/>
  <c r="O643" i="18"/>
  <c r="M643" i="18" s="1"/>
  <c r="N643" i="18"/>
  <c r="L643" i="18"/>
  <c r="N642" i="18"/>
  <c r="O642" i="18" s="1"/>
  <c r="M642" i="18" s="1"/>
  <c r="L642" i="18"/>
  <c r="O641" i="18"/>
  <c r="M641" i="18" s="1"/>
  <c r="N641" i="18"/>
  <c r="L641" i="18"/>
  <c r="N640" i="18"/>
  <c r="O640" i="18" s="1"/>
  <c r="M640" i="18" s="1"/>
  <c r="L640" i="18"/>
  <c r="O639" i="18"/>
  <c r="M639" i="18" s="1"/>
  <c r="N639" i="18"/>
  <c r="L639" i="18"/>
  <c r="N638" i="18"/>
  <c r="O638" i="18" s="1"/>
  <c r="M638" i="18" s="1"/>
  <c r="L638" i="18"/>
  <c r="N637" i="18"/>
  <c r="O637" i="18" s="1"/>
  <c r="M637" i="18" s="1"/>
  <c r="L637" i="18"/>
  <c r="N636" i="18"/>
  <c r="O636" i="18" s="1"/>
  <c r="M636" i="18" s="1"/>
  <c r="L636" i="18"/>
  <c r="N635" i="18"/>
  <c r="O635" i="18" s="1"/>
  <c r="M635" i="18" s="1"/>
  <c r="L635" i="18"/>
  <c r="N634" i="18"/>
  <c r="O634" i="18" s="1"/>
  <c r="M634" i="18" s="1"/>
  <c r="L634" i="18"/>
  <c r="N633" i="18"/>
  <c r="O633" i="18" s="1"/>
  <c r="M633" i="18" s="1"/>
  <c r="L633" i="18"/>
  <c r="N632" i="18"/>
  <c r="O632" i="18" s="1"/>
  <c r="M632" i="18" s="1"/>
  <c r="L632" i="18"/>
  <c r="O631" i="18"/>
  <c r="M631" i="18" s="1"/>
  <c r="N631" i="18"/>
  <c r="L631" i="18"/>
  <c r="N630" i="18"/>
  <c r="O630" i="18" s="1"/>
  <c r="M630" i="18" s="1"/>
  <c r="L630" i="18"/>
  <c r="N629" i="18"/>
  <c r="O629" i="18" s="1"/>
  <c r="M629" i="18" s="1"/>
  <c r="L629" i="18"/>
  <c r="N628" i="18"/>
  <c r="O628" i="18" s="1"/>
  <c r="M628" i="18" s="1"/>
  <c r="L628" i="18"/>
  <c r="O627" i="18"/>
  <c r="M627" i="18" s="1"/>
  <c r="N627" i="18"/>
  <c r="L627" i="18"/>
  <c r="N626" i="18"/>
  <c r="O626" i="18" s="1"/>
  <c r="M626" i="18" s="1"/>
  <c r="L626" i="18"/>
  <c r="O625" i="18"/>
  <c r="M625" i="18" s="1"/>
  <c r="N625" i="18"/>
  <c r="L625" i="18"/>
  <c r="N624" i="18"/>
  <c r="O624" i="18" s="1"/>
  <c r="M624" i="18" s="1"/>
  <c r="L624" i="18"/>
  <c r="O623" i="18"/>
  <c r="M623" i="18" s="1"/>
  <c r="N623" i="18"/>
  <c r="L623" i="18"/>
  <c r="N622" i="18"/>
  <c r="O622" i="18" s="1"/>
  <c r="M622" i="18" s="1"/>
  <c r="L622" i="18"/>
  <c r="N621" i="18"/>
  <c r="O621" i="18" s="1"/>
  <c r="M621" i="18" s="1"/>
  <c r="L621" i="18"/>
  <c r="N620" i="18"/>
  <c r="O620" i="18" s="1"/>
  <c r="M620" i="18" s="1"/>
  <c r="L620" i="18"/>
  <c r="N619" i="18"/>
  <c r="O619" i="18" s="1"/>
  <c r="M619" i="18" s="1"/>
  <c r="L619" i="18"/>
  <c r="N618" i="18"/>
  <c r="O618" i="18" s="1"/>
  <c r="M618" i="18" s="1"/>
  <c r="L618" i="18"/>
  <c r="N617" i="18"/>
  <c r="O617" i="18" s="1"/>
  <c r="M617" i="18" s="1"/>
  <c r="L617" i="18"/>
  <c r="N616" i="18"/>
  <c r="O616" i="18" s="1"/>
  <c r="M616" i="18" s="1"/>
  <c r="L616" i="18"/>
  <c r="O615" i="18"/>
  <c r="M615" i="18" s="1"/>
  <c r="N615" i="18"/>
  <c r="L615" i="18"/>
  <c r="N614" i="18"/>
  <c r="O614" i="18" s="1"/>
  <c r="M614" i="18" s="1"/>
  <c r="L614" i="18"/>
  <c r="N613" i="18"/>
  <c r="O613" i="18" s="1"/>
  <c r="M613" i="18" s="1"/>
  <c r="L613" i="18"/>
  <c r="N612" i="18"/>
  <c r="O612" i="18" s="1"/>
  <c r="M612" i="18" s="1"/>
  <c r="L612" i="18"/>
  <c r="O611" i="18"/>
  <c r="M611" i="18" s="1"/>
  <c r="N611" i="18"/>
  <c r="L611" i="18"/>
  <c r="N610" i="18"/>
  <c r="O610" i="18" s="1"/>
  <c r="M610" i="18" s="1"/>
  <c r="L610" i="18"/>
  <c r="O609" i="18"/>
  <c r="M609" i="18" s="1"/>
  <c r="N609" i="18"/>
  <c r="L609" i="18"/>
  <c r="N608" i="18"/>
  <c r="O608" i="18" s="1"/>
  <c r="M608" i="18" s="1"/>
  <c r="L608" i="18"/>
  <c r="O607" i="18"/>
  <c r="M607" i="18" s="1"/>
  <c r="N607" i="18"/>
  <c r="L607" i="18"/>
  <c r="N606" i="18"/>
  <c r="O606" i="18" s="1"/>
  <c r="M606" i="18" s="1"/>
  <c r="L606" i="18"/>
  <c r="N605" i="18"/>
  <c r="O605" i="18" s="1"/>
  <c r="M605" i="18" s="1"/>
  <c r="L605" i="18"/>
  <c r="N604" i="18"/>
  <c r="O604" i="18" s="1"/>
  <c r="M604" i="18" s="1"/>
  <c r="L604" i="18"/>
  <c r="N603" i="18"/>
  <c r="O603" i="18" s="1"/>
  <c r="M603" i="18" s="1"/>
  <c r="L603" i="18"/>
  <c r="N602" i="18"/>
  <c r="O602" i="18" s="1"/>
  <c r="M602" i="18" s="1"/>
  <c r="L602" i="18"/>
  <c r="O601" i="18"/>
  <c r="N601" i="18"/>
  <c r="M601" i="18"/>
  <c r="L601" i="18"/>
  <c r="N600" i="18"/>
  <c r="O600" i="18" s="1"/>
  <c r="M600" i="18" s="1"/>
  <c r="L600" i="18"/>
  <c r="O599" i="18"/>
  <c r="N599" i="18"/>
  <c r="M599" i="18"/>
  <c r="L599" i="18"/>
  <c r="N598" i="18"/>
  <c r="O598" i="18" s="1"/>
  <c r="M598" i="18" s="1"/>
  <c r="L598" i="18"/>
  <c r="O597" i="18"/>
  <c r="M597" i="18" s="1"/>
  <c r="N597" i="18"/>
  <c r="L597" i="18"/>
  <c r="N596" i="18"/>
  <c r="O596" i="18" s="1"/>
  <c r="M596" i="18" s="1"/>
  <c r="L596" i="18"/>
  <c r="N595" i="18"/>
  <c r="O595" i="18" s="1"/>
  <c r="M595" i="18" s="1"/>
  <c r="L595" i="18"/>
  <c r="L594" i="18"/>
  <c r="N594" i="18" s="1"/>
  <c r="O594" i="18" s="1"/>
  <c r="L593" i="18"/>
  <c r="N593" i="18" s="1"/>
  <c r="O593" i="18" s="1"/>
  <c r="L592" i="18"/>
  <c r="N592" i="18" s="1"/>
  <c r="O592" i="18" s="1"/>
  <c r="L588" i="18"/>
  <c r="N588" i="18" s="1"/>
  <c r="O588" i="18" s="1"/>
  <c r="M588" i="18" s="1"/>
  <c r="O587" i="18"/>
  <c r="M587" i="18" s="1"/>
  <c r="N587" i="18"/>
  <c r="L587" i="18"/>
  <c r="L586" i="18"/>
  <c r="N586" i="18" s="1"/>
  <c r="O586" i="18" s="1"/>
  <c r="M586" i="18" s="1"/>
  <c r="N585" i="18"/>
  <c r="O585" i="18" s="1"/>
  <c r="M585" i="18" s="1"/>
  <c r="L585" i="18"/>
  <c r="L584" i="18"/>
  <c r="N584" i="18" s="1"/>
  <c r="O584" i="18" s="1"/>
  <c r="M584" i="18" s="1"/>
  <c r="N583" i="18"/>
  <c r="O583" i="18" s="1"/>
  <c r="M583" i="18" s="1"/>
  <c r="L583" i="18"/>
  <c r="N582" i="18"/>
  <c r="O582" i="18" s="1"/>
  <c r="M582" i="18" s="1"/>
  <c r="L582" i="18"/>
  <c r="N581" i="18"/>
  <c r="O581" i="18" s="1"/>
  <c r="M581" i="18" s="1"/>
  <c r="L581" i="18"/>
  <c r="L580" i="18"/>
  <c r="N580" i="18" s="1"/>
  <c r="O580" i="18" s="1"/>
  <c r="M580" i="18" s="1"/>
  <c r="O579" i="18"/>
  <c r="M579" i="18" s="1"/>
  <c r="N579" i="18"/>
  <c r="L579" i="18"/>
  <c r="L578" i="18"/>
  <c r="N578" i="18" s="1"/>
  <c r="O578" i="18" s="1"/>
  <c r="M578" i="18" s="1"/>
  <c r="O577" i="18"/>
  <c r="M577" i="18" s="1"/>
  <c r="N577" i="18"/>
  <c r="L577" i="18"/>
  <c r="L576" i="18"/>
  <c r="N576" i="18" s="1"/>
  <c r="O576" i="18" s="1"/>
  <c r="M576" i="18" s="1"/>
  <c r="O575" i="18"/>
  <c r="M575" i="18" s="1"/>
  <c r="N575" i="18"/>
  <c r="L575" i="18"/>
  <c r="L574" i="18"/>
  <c r="N574" i="18" s="1"/>
  <c r="O574" i="18" s="1"/>
  <c r="M574" i="18" s="1"/>
  <c r="O573" i="18"/>
  <c r="M573" i="18" s="1"/>
  <c r="N573" i="18"/>
  <c r="L573" i="18"/>
  <c r="L572" i="18"/>
  <c r="N572" i="18" s="1"/>
  <c r="O572" i="18" s="1"/>
  <c r="M572" i="18" s="1"/>
  <c r="O571" i="18"/>
  <c r="M571" i="18" s="1"/>
  <c r="N571" i="18"/>
  <c r="L571" i="18"/>
  <c r="L570" i="18"/>
  <c r="N570" i="18" s="1"/>
  <c r="O570" i="18" s="1"/>
  <c r="M570" i="18" s="1"/>
  <c r="O569" i="18"/>
  <c r="M569" i="18" s="1"/>
  <c r="N569" i="18"/>
  <c r="L569" i="18"/>
  <c r="L568" i="18"/>
  <c r="N568" i="18" s="1"/>
  <c r="O568" i="18" s="1"/>
  <c r="M568" i="18" s="1"/>
  <c r="O567" i="18"/>
  <c r="M567" i="18" s="1"/>
  <c r="N567" i="18"/>
  <c r="L567" i="18"/>
  <c r="L566" i="18"/>
  <c r="N566" i="18" s="1"/>
  <c r="O566" i="18" s="1"/>
  <c r="M566" i="18" s="1"/>
  <c r="O565" i="18"/>
  <c r="M565" i="18" s="1"/>
  <c r="N565" i="18"/>
  <c r="L565" i="18"/>
  <c r="L564" i="18"/>
  <c r="N564" i="18" s="1"/>
  <c r="O564" i="18" s="1"/>
  <c r="M564" i="18" s="1"/>
  <c r="O563" i="18"/>
  <c r="M563" i="18" s="1"/>
  <c r="N563" i="18"/>
  <c r="L563" i="18"/>
  <c r="L562" i="18"/>
  <c r="N562" i="18" s="1"/>
  <c r="O562" i="18" s="1"/>
  <c r="M562" i="18" s="1"/>
  <c r="O561" i="18"/>
  <c r="M561" i="18" s="1"/>
  <c r="N561" i="18"/>
  <c r="L561" i="18"/>
  <c r="L560" i="18"/>
  <c r="N560" i="18" s="1"/>
  <c r="O560" i="18" s="1"/>
  <c r="M560" i="18" s="1"/>
  <c r="O559" i="18"/>
  <c r="M559" i="18" s="1"/>
  <c r="N559" i="18"/>
  <c r="L559" i="18"/>
  <c r="L558" i="18"/>
  <c r="N558" i="18" s="1"/>
  <c r="O558" i="18" s="1"/>
  <c r="M558" i="18" s="1"/>
  <c r="O557" i="18"/>
  <c r="M557" i="18" s="1"/>
  <c r="N557" i="18"/>
  <c r="L557" i="18"/>
  <c r="L556" i="18"/>
  <c r="N556" i="18" s="1"/>
  <c r="O556" i="18" s="1"/>
  <c r="M556" i="18" s="1"/>
  <c r="O555" i="18"/>
  <c r="M555" i="18" s="1"/>
  <c r="N555" i="18"/>
  <c r="L555" i="18"/>
  <c r="L554" i="18"/>
  <c r="N554" i="18" s="1"/>
  <c r="O554" i="18" s="1"/>
  <c r="M554" i="18" s="1"/>
  <c r="O553" i="18"/>
  <c r="M553" i="18" s="1"/>
  <c r="N553" i="18"/>
  <c r="L553" i="18"/>
  <c r="L552" i="18"/>
  <c r="N552" i="18" s="1"/>
  <c r="O552" i="18" s="1"/>
  <c r="M552" i="18" s="1"/>
  <c r="O551" i="18"/>
  <c r="M551" i="18" s="1"/>
  <c r="N551" i="18"/>
  <c r="L551" i="18"/>
  <c r="L550" i="18"/>
  <c r="N550" i="18" s="1"/>
  <c r="O550" i="18" s="1"/>
  <c r="M550" i="18" s="1"/>
  <c r="O549" i="18"/>
  <c r="M549" i="18" s="1"/>
  <c r="N549" i="18"/>
  <c r="L549" i="18"/>
  <c r="L548" i="18"/>
  <c r="N548" i="18" s="1"/>
  <c r="O548" i="18" s="1"/>
  <c r="M548" i="18" s="1"/>
  <c r="O547" i="18"/>
  <c r="M547" i="18" s="1"/>
  <c r="N547" i="18"/>
  <c r="L547" i="18"/>
  <c r="L546" i="18"/>
  <c r="N546" i="18" s="1"/>
  <c r="O546" i="18" s="1"/>
  <c r="M546" i="18" s="1"/>
  <c r="O545" i="18"/>
  <c r="M545" i="18" s="1"/>
  <c r="N545" i="18"/>
  <c r="L545" i="18"/>
  <c r="L544" i="18"/>
  <c r="N544" i="18" s="1"/>
  <c r="O544" i="18" s="1"/>
  <c r="M544" i="18" s="1"/>
  <c r="O543" i="18"/>
  <c r="M543" i="18" s="1"/>
  <c r="N543" i="18"/>
  <c r="L543" i="18"/>
  <c r="L542" i="18"/>
  <c r="N542" i="18" s="1"/>
  <c r="O542" i="18" s="1"/>
  <c r="M542" i="18" s="1"/>
  <c r="O541" i="18"/>
  <c r="M541" i="18" s="1"/>
  <c r="N541" i="18"/>
  <c r="L541" i="18"/>
  <c r="L540" i="18"/>
  <c r="N540" i="18" s="1"/>
  <c r="O540" i="18" s="1"/>
  <c r="M540" i="18" s="1"/>
  <c r="O539" i="18"/>
  <c r="M539" i="18" s="1"/>
  <c r="N539" i="18"/>
  <c r="L539" i="18"/>
  <c r="L538" i="18"/>
  <c r="N538" i="18" s="1"/>
  <c r="O538" i="18" s="1"/>
  <c r="M538" i="18" s="1"/>
  <c r="O537" i="18"/>
  <c r="M537" i="18" s="1"/>
  <c r="N537" i="18"/>
  <c r="L537" i="18"/>
  <c r="L536" i="18"/>
  <c r="N536" i="18" s="1"/>
  <c r="O536" i="18" s="1"/>
  <c r="M536" i="18" s="1"/>
  <c r="O535" i="18"/>
  <c r="M535" i="18" s="1"/>
  <c r="N535" i="18"/>
  <c r="L535" i="18"/>
  <c r="L534" i="18"/>
  <c r="N534" i="18" s="1"/>
  <c r="O534" i="18" s="1"/>
  <c r="M534" i="18" s="1"/>
  <c r="O533" i="18"/>
  <c r="M533" i="18" s="1"/>
  <c r="N533" i="18"/>
  <c r="L533" i="18"/>
  <c r="L532" i="18"/>
  <c r="N532" i="18" s="1"/>
  <c r="O532" i="18" s="1"/>
  <c r="M532" i="18" s="1"/>
  <c r="O531" i="18"/>
  <c r="M531" i="18" s="1"/>
  <c r="N531" i="18"/>
  <c r="L531" i="18"/>
  <c r="L530" i="18"/>
  <c r="N530" i="18" s="1"/>
  <c r="O530" i="18" s="1"/>
  <c r="M530" i="18" s="1"/>
  <c r="O529" i="18"/>
  <c r="M529" i="18" s="1"/>
  <c r="N529" i="18"/>
  <c r="L529" i="18"/>
  <c r="L528" i="18"/>
  <c r="N528" i="18" s="1"/>
  <c r="O528" i="18" s="1"/>
  <c r="M528" i="18" s="1"/>
  <c r="O527" i="18"/>
  <c r="M527" i="18" s="1"/>
  <c r="N527" i="18"/>
  <c r="L527" i="18"/>
  <c r="L526" i="18"/>
  <c r="N526" i="18" s="1"/>
  <c r="O526" i="18" s="1"/>
  <c r="M526" i="18" s="1"/>
  <c r="O525" i="18"/>
  <c r="M525" i="18" s="1"/>
  <c r="N525" i="18"/>
  <c r="L525" i="18"/>
  <c r="L524" i="18"/>
  <c r="N524" i="18" s="1"/>
  <c r="O524" i="18" s="1"/>
  <c r="M524" i="18" s="1"/>
  <c r="O523" i="18"/>
  <c r="M523" i="18" s="1"/>
  <c r="N523" i="18"/>
  <c r="L523" i="18"/>
  <c r="L522" i="18"/>
  <c r="N522" i="18" s="1"/>
  <c r="O522" i="18" s="1"/>
  <c r="M522" i="18" s="1"/>
  <c r="O521" i="18"/>
  <c r="M521" i="18" s="1"/>
  <c r="N521" i="18"/>
  <c r="L521" i="18"/>
  <c r="L520" i="18"/>
  <c r="N520" i="18" s="1"/>
  <c r="O520" i="18" s="1"/>
  <c r="M520" i="18" s="1"/>
  <c r="O519" i="18"/>
  <c r="M519" i="18" s="1"/>
  <c r="N519" i="18"/>
  <c r="L519" i="18"/>
  <c r="L518" i="18"/>
  <c r="N518" i="18" s="1"/>
  <c r="O518" i="18" s="1"/>
  <c r="M518" i="18" s="1"/>
  <c r="O517" i="18"/>
  <c r="M517" i="18" s="1"/>
  <c r="N517" i="18"/>
  <c r="L517" i="18"/>
  <c r="L516" i="18"/>
  <c r="N516" i="18" s="1"/>
  <c r="O516" i="18" s="1"/>
  <c r="M516" i="18" s="1"/>
  <c r="O515" i="18"/>
  <c r="M515" i="18" s="1"/>
  <c r="N515" i="18"/>
  <c r="L515" i="18"/>
  <c r="L514" i="18"/>
  <c r="N514" i="18" s="1"/>
  <c r="O514" i="18" s="1"/>
  <c r="M514" i="18" s="1"/>
  <c r="O513" i="18"/>
  <c r="M513" i="18" s="1"/>
  <c r="N513" i="18"/>
  <c r="L513" i="18"/>
  <c r="L512" i="18"/>
  <c r="N512" i="18" s="1"/>
  <c r="O512" i="18" s="1"/>
  <c r="M512" i="18" s="1"/>
  <c r="O511" i="18"/>
  <c r="M511" i="18" s="1"/>
  <c r="N511" i="18"/>
  <c r="L511" i="18"/>
  <c r="N510" i="18"/>
  <c r="O510" i="18" s="1"/>
  <c r="L510" i="18"/>
  <c r="N509" i="18"/>
  <c r="O509" i="18" s="1"/>
  <c r="L509" i="18"/>
  <c r="N508" i="18"/>
  <c r="O508" i="18" s="1"/>
  <c r="L508" i="18"/>
  <c r="L504" i="18"/>
  <c r="N504" i="18" s="1"/>
  <c r="O504" i="18" s="1"/>
  <c r="M504" i="18" s="1"/>
  <c r="L503" i="18"/>
  <c r="N503" i="18" s="1"/>
  <c r="O503" i="18" s="1"/>
  <c r="M503" i="18" s="1"/>
  <c r="L502" i="18"/>
  <c r="N502" i="18" s="1"/>
  <c r="O502" i="18" s="1"/>
  <c r="M502" i="18" s="1"/>
  <c r="L501" i="18"/>
  <c r="N501" i="18" s="1"/>
  <c r="O501" i="18" s="1"/>
  <c r="M501" i="18" s="1"/>
  <c r="L500" i="18"/>
  <c r="N500" i="18" s="1"/>
  <c r="O500" i="18" s="1"/>
  <c r="M500" i="18" s="1"/>
  <c r="L499" i="18"/>
  <c r="N499" i="18" s="1"/>
  <c r="O499" i="18" s="1"/>
  <c r="M499" i="18" s="1"/>
  <c r="L498" i="18"/>
  <c r="N498" i="18" s="1"/>
  <c r="O498" i="18" s="1"/>
  <c r="M498" i="18" s="1"/>
  <c r="L497" i="18"/>
  <c r="N497" i="18" s="1"/>
  <c r="O497" i="18" s="1"/>
  <c r="M497" i="18" s="1"/>
  <c r="L496" i="18"/>
  <c r="N496" i="18" s="1"/>
  <c r="O496" i="18" s="1"/>
  <c r="M496" i="18" s="1"/>
  <c r="L495" i="18"/>
  <c r="N495" i="18" s="1"/>
  <c r="O495" i="18" s="1"/>
  <c r="M495" i="18" s="1"/>
  <c r="L494" i="18"/>
  <c r="N494" i="18" s="1"/>
  <c r="O494" i="18" s="1"/>
  <c r="M494" i="18" s="1"/>
  <c r="L493" i="18"/>
  <c r="N493" i="18" s="1"/>
  <c r="O493" i="18" s="1"/>
  <c r="M493" i="18" s="1"/>
  <c r="L492" i="18"/>
  <c r="N492" i="18" s="1"/>
  <c r="O492" i="18" s="1"/>
  <c r="M492" i="18" s="1"/>
  <c r="L491" i="18"/>
  <c r="N491" i="18" s="1"/>
  <c r="O491" i="18" s="1"/>
  <c r="M491" i="18" s="1"/>
  <c r="L490" i="18"/>
  <c r="N490" i="18" s="1"/>
  <c r="O490" i="18" s="1"/>
  <c r="M490" i="18" s="1"/>
  <c r="L489" i="18"/>
  <c r="N489" i="18" s="1"/>
  <c r="O489" i="18" s="1"/>
  <c r="M489" i="18" s="1"/>
  <c r="L488" i="18"/>
  <c r="N488" i="18" s="1"/>
  <c r="O488" i="18" s="1"/>
  <c r="M488" i="18" s="1"/>
  <c r="L487" i="18"/>
  <c r="N487" i="18" s="1"/>
  <c r="O487" i="18" s="1"/>
  <c r="M487" i="18" s="1"/>
  <c r="L486" i="18"/>
  <c r="N486" i="18" s="1"/>
  <c r="O486" i="18" s="1"/>
  <c r="M486" i="18" s="1"/>
  <c r="L485" i="18"/>
  <c r="N485" i="18" s="1"/>
  <c r="O485" i="18" s="1"/>
  <c r="M485" i="18" s="1"/>
  <c r="L484" i="18"/>
  <c r="N484" i="18" s="1"/>
  <c r="O484" i="18" s="1"/>
  <c r="M484" i="18" s="1"/>
  <c r="L483" i="18"/>
  <c r="N483" i="18" s="1"/>
  <c r="O483" i="18" s="1"/>
  <c r="M483" i="18" s="1"/>
  <c r="L482" i="18"/>
  <c r="N482" i="18" s="1"/>
  <c r="O482" i="18" s="1"/>
  <c r="M482" i="18" s="1"/>
  <c r="L481" i="18"/>
  <c r="N481" i="18" s="1"/>
  <c r="O481" i="18" s="1"/>
  <c r="M481" i="18" s="1"/>
  <c r="L480" i="18"/>
  <c r="N480" i="18" s="1"/>
  <c r="O480" i="18" s="1"/>
  <c r="M480" i="18" s="1"/>
  <c r="L479" i="18"/>
  <c r="N479" i="18" s="1"/>
  <c r="O479" i="18" s="1"/>
  <c r="M479" i="18" s="1"/>
  <c r="L478" i="18"/>
  <c r="N478" i="18" s="1"/>
  <c r="O478" i="18" s="1"/>
  <c r="M478" i="18" s="1"/>
  <c r="L477" i="18"/>
  <c r="N477" i="18" s="1"/>
  <c r="O477" i="18" s="1"/>
  <c r="M477" i="18" s="1"/>
  <c r="L476" i="18"/>
  <c r="N476" i="18" s="1"/>
  <c r="O476" i="18" s="1"/>
  <c r="M476" i="18" s="1"/>
  <c r="L475" i="18"/>
  <c r="N475" i="18" s="1"/>
  <c r="O475" i="18" s="1"/>
  <c r="M475" i="18" s="1"/>
  <c r="L474" i="18"/>
  <c r="N474" i="18" s="1"/>
  <c r="O474" i="18" s="1"/>
  <c r="M474" i="18" s="1"/>
  <c r="L473" i="18"/>
  <c r="N473" i="18" s="1"/>
  <c r="O473" i="18" s="1"/>
  <c r="M473" i="18" s="1"/>
  <c r="L472" i="18"/>
  <c r="N472" i="18" s="1"/>
  <c r="O472" i="18" s="1"/>
  <c r="M472" i="18" s="1"/>
  <c r="L471" i="18"/>
  <c r="N471" i="18" s="1"/>
  <c r="O471" i="18" s="1"/>
  <c r="M471" i="18" s="1"/>
  <c r="L470" i="18"/>
  <c r="N470" i="18" s="1"/>
  <c r="O470" i="18" s="1"/>
  <c r="M470" i="18" s="1"/>
  <c r="L469" i="18"/>
  <c r="N469" i="18" s="1"/>
  <c r="O469" i="18" s="1"/>
  <c r="M469" i="18" s="1"/>
  <c r="L468" i="18"/>
  <c r="N468" i="18" s="1"/>
  <c r="O468" i="18" s="1"/>
  <c r="M468" i="18" s="1"/>
  <c r="L467" i="18"/>
  <c r="N467" i="18" s="1"/>
  <c r="O467" i="18" s="1"/>
  <c r="M467" i="18" s="1"/>
  <c r="L466" i="18"/>
  <c r="N466" i="18" s="1"/>
  <c r="O466" i="18" s="1"/>
  <c r="M466" i="18" s="1"/>
  <c r="L465" i="18"/>
  <c r="N465" i="18" s="1"/>
  <c r="O465" i="18" s="1"/>
  <c r="M465" i="18" s="1"/>
  <c r="L464" i="18"/>
  <c r="N464" i="18" s="1"/>
  <c r="O464" i="18" s="1"/>
  <c r="M464" i="18" s="1"/>
  <c r="L463" i="18"/>
  <c r="N463" i="18" s="1"/>
  <c r="O463" i="18" s="1"/>
  <c r="M463" i="18" s="1"/>
  <c r="L462" i="18"/>
  <c r="N462" i="18" s="1"/>
  <c r="O462" i="18" s="1"/>
  <c r="M462" i="18" s="1"/>
  <c r="L461" i="18"/>
  <c r="N461" i="18" s="1"/>
  <c r="O461" i="18" s="1"/>
  <c r="M461" i="18" s="1"/>
  <c r="L460" i="18"/>
  <c r="N460" i="18" s="1"/>
  <c r="O460" i="18" s="1"/>
  <c r="M460" i="18" s="1"/>
  <c r="L459" i="18"/>
  <c r="N459" i="18" s="1"/>
  <c r="O459" i="18" s="1"/>
  <c r="M459" i="18" s="1"/>
  <c r="L458" i="18"/>
  <c r="N458" i="18" s="1"/>
  <c r="O458" i="18" s="1"/>
  <c r="M458" i="18" s="1"/>
  <c r="L457" i="18"/>
  <c r="N457" i="18" s="1"/>
  <c r="O457" i="18" s="1"/>
  <c r="M457" i="18" s="1"/>
  <c r="L456" i="18"/>
  <c r="N456" i="18" s="1"/>
  <c r="O456" i="18" s="1"/>
  <c r="M456" i="18" s="1"/>
  <c r="L455" i="18"/>
  <c r="N455" i="18" s="1"/>
  <c r="O455" i="18" s="1"/>
  <c r="M455" i="18" s="1"/>
  <c r="L454" i="18"/>
  <c r="N454" i="18" s="1"/>
  <c r="O454" i="18" s="1"/>
  <c r="M454" i="18" s="1"/>
  <c r="L453" i="18"/>
  <c r="N453" i="18" s="1"/>
  <c r="O453" i="18" s="1"/>
  <c r="M453" i="18" s="1"/>
  <c r="L452" i="18"/>
  <c r="N452" i="18" s="1"/>
  <c r="O452" i="18" s="1"/>
  <c r="M452" i="18" s="1"/>
  <c r="L451" i="18"/>
  <c r="N451" i="18" s="1"/>
  <c r="O451" i="18" s="1"/>
  <c r="M451" i="18" s="1"/>
  <c r="L450" i="18"/>
  <c r="N450" i="18" s="1"/>
  <c r="O450" i="18" s="1"/>
  <c r="M450" i="18" s="1"/>
  <c r="L449" i="18"/>
  <c r="N449" i="18" s="1"/>
  <c r="O449" i="18" s="1"/>
  <c r="M449" i="18" s="1"/>
  <c r="L448" i="18"/>
  <c r="N448" i="18" s="1"/>
  <c r="O448" i="18" s="1"/>
  <c r="M448" i="18" s="1"/>
  <c r="L447" i="18"/>
  <c r="N447" i="18" s="1"/>
  <c r="O447" i="18" s="1"/>
  <c r="M447" i="18" s="1"/>
  <c r="L446" i="18"/>
  <c r="N446" i="18" s="1"/>
  <c r="O446" i="18" s="1"/>
  <c r="M446" i="18" s="1"/>
  <c r="L445" i="18"/>
  <c r="N445" i="18" s="1"/>
  <c r="O445" i="18" s="1"/>
  <c r="M445" i="18" s="1"/>
  <c r="L444" i="18"/>
  <c r="N444" i="18" s="1"/>
  <c r="O444" i="18" s="1"/>
  <c r="M444" i="18" s="1"/>
  <c r="L443" i="18"/>
  <c r="N443" i="18" s="1"/>
  <c r="O443" i="18" s="1"/>
  <c r="M443" i="18" s="1"/>
  <c r="L442" i="18"/>
  <c r="N442" i="18" s="1"/>
  <c r="O442" i="18" s="1"/>
  <c r="M442" i="18" s="1"/>
  <c r="L441" i="18"/>
  <c r="N441" i="18" s="1"/>
  <c r="O441" i="18" s="1"/>
  <c r="M441" i="18" s="1"/>
  <c r="L440" i="18"/>
  <c r="N440" i="18" s="1"/>
  <c r="O440" i="18" s="1"/>
  <c r="M440" i="18" s="1"/>
  <c r="L439" i="18"/>
  <c r="N439" i="18" s="1"/>
  <c r="O439" i="18" s="1"/>
  <c r="M439" i="18" s="1"/>
  <c r="L438" i="18"/>
  <c r="N438" i="18" s="1"/>
  <c r="O438" i="18" s="1"/>
  <c r="M438" i="18" s="1"/>
  <c r="L437" i="18"/>
  <c r="N437" i="18" s="1"/>
  <c r="O437" i="18" s="1"/>
  <c r="M437" i="18" s="1"/>
  <c r="L436" i="18"/>
  <c r="N436" i="18" s="1"/>
  <c r="O436" i="18" s="1"/>
  <c r="M436" i="18" s="1"/>
  <c r="L435" i="18"/>
  <c r="N435" i="18" s="1"/>
  <c r="O435" i="18" s="1"/>
  <c r="M435" i="18" s="1"/>
  <c r="L434" i="18"/>
  <c r="N434" i="18" s="1"/>
  <c r="O434" i="18" s="1"/>
  <c r="M434" i="18" s="1"/>
  <c r="L433" i="18"/>
  <c r="N433" i="18" s="1"/>
  <c r="O433" i="18" s="1"/>
  <c r="M433" i="18" s="1"/>
  <c r="L432" i="18"/>
  <c r="N432" i="18" s="1"/>
  <c r="O432" i="18" s="1"/>
  <c r="M432" i="18" s="1"/>
  <c r="L431" i="18"/>
  <c r="N431" i="18" s="1"/>
  <c r="O431" i="18" s="1"/>
  <c r="M431" i="18" s="1"/>
  <c r="M430" i="18"/>
  <c r="L430" i="18"/>
  <c r="N430" i="18" s="1"/>
  <c r="O430" i="18" s="1"/>
  <c r="L429" i="18"/>
  <c r="N429" i="18" s="1"/>
  <c r="O429" i="18" s="1"/>
  <c r="M429" i="18" s="1"/>
  <c r="L428" i="18"/>
  <c r="N428" i="18" s="1"/>
  <c r="O428" i="18" s="1"/>
  <c r="M428" i="18" s="1"/>
  <c r="L427" i="18"/>
  <c r="N427" i="18" s="1"/>
  <c r="O427" i="18" s="1"/>
  <c r="M427" i="18" s="1"/>
  <c r="L426" i="18"/>
  <c r="N426" i="18" s="1"/>
  <c r="O426" i="18" s="1"/>
  <c r="O425" i="18"/>
  <c r="N425" i="18"/>
  <c r="L425" i="18"/>
  <c r="L424" i="18"/>
  <c r="N424" i="18" s="1"/>
  <c r="O424" i="18" s="1"/>
  <c r="N420" i="18"/>
  <c r="O420" i="18" s="1"/>
  <c r="M420" i="18"/>
  <c r="L420" i="18"/>
  <c r="L419" i="18"/>
  <c r="N419" i="18" s="1"/>
  <c r="O419" i="18" s="1"/>
  <c r="M419" i="18" s="1"/>
  <c r="N418" i="18"/>
  <c r="O418" i="18" s="1"/>
  <c r="M418" i="18" s="1"/>
  <c r="L418" i="18"/>
  <c r="L417" i="18"/>
  <c r="N417" i="18" s="1"/>
  <c r="O417" i="18" s="1"/>
  <c r="M417" i="18" s="1"/>
  <c r="N416" i="18"/>
  <c r="O416" i="18" s="1"/>
  <c r="M416" i="18"/>
  <c r="L416" i="18"/>
  <c r="L415" i="18"/>
  <c r="N415" i="18" s="1"/>
  <c r="O415" i="18" s="1"/>
  <c r="M415" i="18" s="1"/>
  <c r="N414" i="18"/>
  <c r="O414" i="18" s="1"/>
  <c r="M414" i="18" s="1"/>
  <c r="L414" i="18"/>
  <c r="L413" i="18"/>
  <c r="N413" i="18" s="1"/>
  <c r="O413" i="18" s="1"/>
  <c r="M413" i="18" s="1"/>
  <c r="N412" i="18"/>
  <c r="O412" i="18" s="1"/>
  <c r="M412" i="18"/>
  <c r="L412" i="18"/>
  <c r="L411" i="18"/>
  <c r="N411" i="18" s="1"/>
  <c r="O411" i="18" s="1"/>
  <c r="M411" i="18" s="1"/>
  <c r="N410" i="18"/>
  <c r="O410" i="18" s="1"/>
  <c r="M410" i="18" s="1"/>
  <c r="L410" i="18"/>
  <c r="L409" i="18"/>
  <c r="N409" i="18" s="1"/>
  <c r="O409" i="18" s="1"/>
  <c r="M409" i="18" s="1"/>
  <c r="N408" i="18"/>
  <c r="O408" i="18" s="1"/>
  <c r="M408" i="18"/>
  <c r="L408" i="18"/>
  <c r="L407" i="18"/>
  <c r="N407" i="18" s="1"/>
  <c r="O407" i="18" s="1"/>
  <c r="M407" i="18" s="1"/>
  <c r="N406" i="18"/>
  <c r="O406" i="18" s="1"/>
  <c r="M406" i="18" s="1"/>
  <c r="L406" i="18"/>
  <c r="L405" i="18"/>
  <c r="N405" i="18" s="1"/>
  <c r="O405" i="18" s="1"/>
  <c r="M405" i="18" s="1"/>
  <c r="N404" i="18"/>
  <c r="O404" i="18" s="1"/>
  <c r="M404" i="18"/>
  <c r="L404" i="18"/>
  <c r="L403" i="18"/>
  <c r="N403" i="18" s="1"/>
  <c r="O403" i="18" s="1"/>
  <c r="M403" i="18" s="1"/>
  <c r="N402" i="18"/>
  <c r="O402" i="18" s="1"/>
  <c r="M402" i="18" s="1"/>
  <c r="L402" i="18"/>
  <c r="L401" i="18"/>
  <c r="N401" i="18" s="1"/>
  <c r="O401" i="18" s="1"/>
  <c r="M401" i="18" s="1"/>
  <c r="N400" i="18"/>
  <c r="O400" i="18" s="1"/>
  <c r="M400" i="18"/>
  <c r="L400" i="18"/>
  <c r="L399" i="18"/>
  <c r="N399" i="18" s="1"/>
  <c r="O399" i="18" s="1"/>
  <c r="M399" i="18" s="1"/>
  <c r="N398" i="18"/>
  <c r="O398" i="18" s="1"/>
  <c r="M398" i="18" s="1"/>
  <c r="L398" i="18"/>
  <c r="L397" i="18"/>
  <c r="N397" i="18" s="1"/>
  <c r="O397" i="18" s="1"/>
  <c r="M397" i="18" s="1"/>
  <c r="N396" i="18"/>
  <c r="O396" i="18" s="1"/>
  <c r="M396" i="18"/>
  <c r="L396" i="18"/>
  <c r="L395" i="18"/>
  <c r="N395" i="18" s="1"/>
  <c r="O395" i="18" s="1"/>
  <c r="M395" i="18" s="1"/>
  <c r="N394" i="18"/>
  <c r="O394" i="18" s="1"/>
  <c r="M394" i="18" s="1"/>
  <c r="L394" i="18"/>
  <c r="L393" i="18"/>
  <c r="N393" i="18" s="1"/>
  <c r="O393" i="18" s="1"/>
  <c r="M393" i="18" s="1"/>
  <c r="N392" i="18"/>
  <c r="O392" i="18" s="1"/>
  <c r="M392" i="18"/>
  <c r="L392" i="18"/>
  <c r="L391" i="18"/>
  <c r="N391" i="18" s="1"/>
  <c r="O391" i="18" s="1"/>
  <c r="M391" i="18" s="1"/>
  <c r="N390" i="18"/>
  <c r="O390" i="18" s="1"/>
  <c r="M390" i="18" s="1"/>
  <c r="L390" i="18"/>
  <c r="L389" i="18"/>
  <c r="N389" i="18" s="1"/>
  <c r="O389" i="18" s="1"/>
  <c r="M389" i="18" s="1"/>
  <c r="N388" i="18"/>
  <c r="O388" i="18" s="1"/>
  <c r="M388" i="18"/>
  <c r="L388" i="18"/>
  <c r="L387" i="18"/>
  <c r="N387" i="18" s="1"/>
  <c r="O387" i="18" s="1"/>
  <c r="M387" i="18" s="1"/>
  <c r="N386" i="18"/>
  <c r="O386" i="18" s="1"/>
  <c r="M386" i="18" s="1"/>
  <c r="L386" i="18"/>
  <c r="L385" i="18"/>
  <c r="N385" i="18" s="1"/>
  <c r="O385" i="18" s="1"/>
  <c r="M385" i="18" s="1"/>
  <c r="N384" i="18"/>
  <c r="O384" i="18" s="1"/>
  <c r="M384" i="18"/>
  <c r="L384" i="18"/>
  <c r="L383" i="18"/>
  <c r="N383" i="18" s="1"/>
  <c r="O383" i="18" s="1"/>
  <c r="M383" i="18" s="1"/>
  <c r="N382" i="18"/>
  <c r="O382" i="18" s="1"/>
  <c r="M382" i="18" s="1"/>
  <c r="L382" i="18"/>
  <c r="L381" i="18"/>
  <c r="N381" i="18" s="1"/>
  <c r="O381" i="18" s="1"/>
  <c r="M381" i="18" s="1"/>
  <c r="N380" i="18"/>
  <c r="O380" i="18" s="1"/>
  <c r="M380" i="18"/>
  <c r="L380" i="18"/>
  <c r="L379" i="18"/>
  <c r="N379" i="18" s="1"/>
  <c r="O379" i="18" s="1"/>
  <c r="M379" i="18" s="1"/>
  <c r="N378" i="18"/>
  <c r="O378" i="18" s="1"/>
  <c r="M378" i="18" s="1"/>
  <c r="L378" i="18"/>
  <c r="L377" i="18"/>
  <c r="N377" i="18" s="1"/>
  <c r="O377" i="18" s="1"/>
  <c r="M377" i="18" s="1"/>
  <c r="N376" i="18"/>
  <c r="O376" i="18" s="1"/>
  <c r="M376" i="18"/>
  <c r="L376" i="18"/>
  <c r="L375" i="18"/>
  <c r="N375" i="18" s="1"/>
  <c r="O375" i="18" s="1"/>
  <c r="M375" i="18" s="1"/>
  <c r="N374" i="18"/>
  <c r="O374" i="18" s="1"/>
  <c r="M374" i="18" s="1"/>
  <c r="L374" i="18"/>
  <c r="L373" i="18"/>
  <c r="N373" i="18" s="1"/>
  <c r="O373" i="18" s="1"/>
  <c r="M373" i="18" s="1"/>
  <c r="N372" i="18"/>
  <c r="O372" i="18" s="1"/>
  <c r="M372" i="18"/>
  <c r="L372" i="18"/>
  <c r="L371" i="18"/>
  <c r="N371" i="18" s="1"/>
  <c r="O371" i="18" s="1"/>
  <c r="M371" i="18" s="1"/>
  <c r="N370" i="18"/>
  <c r="O370" i="18" s="1"/>
  <c r="M370" i="18" s="1"/>
  <c r="L370" i="18"/>
  <c r="L369" i="18"/>
  <c r="N369" i="18" s="1"/>
  <c r="O369" i="18" s="1"/>
  <c r="M369" i="18" s="1"/>
  <c r="N368" i="18"/>
  <c r="O368" i="18" s="1"/>
  <c r="M368" i="18"/>
  <c r="L368" i="18"/>
  <c r="L367" i="18"/>
  <c r="N367" i="18" s="1"/>
  <c r="O367" i="18" s="1"/>
  <c r="M367" i="18" s="1"/>
  <c r="N366" i="18"/>
  <c r="O366" i="18" s="1"/>
  <c r="M366" i="18" s="1"/>
  <c r="L366" i="18"/>
  <c r="L365" i="18"/>
  <c r="N365" i="18" s="1"/>
  <c r="O365" i="18" s="1"/>
  <c r="M365" i="18" s="1"/>
  <c r="N364" i="18"/>
  <c r="O364" i="18" s="1"/>
  <c r="M364" i="18" s="1"/>
  <c r="L364" i="18"/>
  <c r="L363" i="18"/>
  <c r="N363" i="18" s="1"/>
  <c r="O363" i="18" s="1"/>
  <c r="M363" i="18" s="1"/>
  <c r="N362" i="18"/>
  <c r="O362" i="18" s="1"/>
  <c r="M362" i="18" s="1"/>
  <c r="L362" i="18"/>
  <c r="L361" i="18"/>
  <c r="N361" i="18" s="1"/>
  <c r="O361" i="18" s="1"/>
  <c r="M361" i="18" s="1"/>
  <c r="N360" i="18"/>
  <c r="O360" i="18" s="1"/>
  <c r="M360" i="18"/>
  <c r="L360" i="18"/>
  <c r="L359" i="18"/>
  <c r="N359" i="18" s="1"/>
  <c r="O359" i="18" s="1"/>
  <c r="M359" i="18" s="1"/>
  <c r="N358" i="18"/>
  <c r="O358" i="18" s="1"/>
  <c r="M358" i="18" s="1"/>
  <c r="L358" i="18"/>
  <c r="L357" i="18"/>
  <c r="N357" i="18" s="1"/>
  <c r="O357" i="18" s="1"/>
  <c r="M357" i="18" s="1"/>
  <c r="N356" i="18"/>
  <c r="O356" i="18" s="1"/>
  <c r="M356" i="18" s="1"/>
  <c r="L356" i="18"/>
  <c r="L355" i="18"/>
  <c r="N355" i="18" s="1"/>
  <c r="O355" i="18" s="1"/>
  <c r="M355" i="18" s="1"/>
  <c r="L354" i="18"/>
  <c r="N354" i="18" s="1"/>
  <c r="O354" i="18" s="1"/>
  <c r="M354" i="18" s="1"/>
  <c r="M353" i="18"/>
  <c r="L353" i="18"/>
  <c r="N353" i="18" s="1"/>
  <c r="O353" i="18" s="1"/>
  <c r="M352" i="18"/>
  <c r="L352" i="18"/>
  <c r="N352" i="18" s="1"/>
  <c r="O352" i="18" s="1"/>
  <c r="L351" i="18"/>
  <c r="N351" i="18" s="1"/>
  <c r="O351" i="18" s="1"/>
  <c r="M351" i="18" s="1"/>
  <c r="N350" i="18"/>
  <c r="O350" i="18" s="1"/>
  <c r="M350" i="18" s="1"/>
  <c r="L350" i="18"/>
  <c r="L349" i="18"/>
  <c r="N349" i="18" s="1"/>
  <c r="O349" i="18" s="1"/>
  <c r="M349" i="18" s="1"/>
  <c r="L348" i="18"/>
  <c r="N348" i="18" s="1"/>
  <c r="O348" i="18" s="1"/>
  <c r="M348" i="18" s="1"/>
  <c r="M347" i="18"/>
  <c r="L347" i="18"/>
  <c r="N347" i="18" s="1"/>
  <c r="O347" i="18" s="1"/>
  <c r="L346" i="18"/>
  <c r="N346" i="18" s="1"/>
  <c r="O346" i="18" s="1"/>
  <c r="M346" i="18" s="1"/>
  <c r="M345" i="18"/>
  <c r="L345" i="18"/>
  <c r="N345" i="18" s="1"/>
  <c r="O345" i="18" s="1"/>
  <c r="L344" i="18"/>
  <c r="N344" i="18" s="1"/>
  <c r="O344" i="18" s="1"/>
  <c r="M344" i="18" s="1"/>
  <c r="L343" i="18"/>
  <c r="N343" i="18" s="1"/>
  <c r="O343" i="18" s="1"/>
  <c r="M343" i="18" s="1"/>
  <c r="N342" i="18"/>
  <c r="O342" i="18" s="1"/>
  <c r="L342" i="18"/>
  <c r="L341" i="18"/>
  <c r="N341" i="18" s="1"/>
  <c r="O341" i="18" s="1"/>
  <c r="O340" i="18"/>
  <c r="N340" i="18"/>
  <c r="L340" i="18"/>
  <c r="O336" i="18"/>
  <c r="M336" i="18" s="1"/>
  <c r="N336" i="18"/>
  <c r="L336" i="18"/>
  <c r="N335" i="18"/>
  <c r="O335" i="18" s="1"/>
  <c r="M335" i="18" s="1"/>
  <c r="L335" i="18"/>
  <c r="N334" i="18"/>
  <c r="O334" i="18" s="1"/>
  <c r="M334" i="18" s="1"/>
  <c r="L334" i="18"/>
  <c r="N333" i="18"/>
  <c r="O333" i="18" s="1"/>
  <c r="M333" i="18" s="1"/>
  <c r="L333" i="18"/>
  <c r="O332" i="18"/>
  <c r="M332" i="18" s="1"/>
  <c r="N332" i="18"/>
  <c r="L332" i="18"/>
  <c r="O331" i="18"/>
  <c r="M331" i="18" s="1"/>
  <c r="N331" i="18"/>
  <c r="L331" i="18"/>
  <c r="O330" i="18"/>
  <c r="M330" i="18" s="1"/>
  <c r="N330" i="18"/>
  <c r="L330" i="18"/>
  <c r="N329" i="18"/>
  <c r="O329" i="18" s="1"/>
  <c r="M329" i="18" s="1"/>
  <c r="L329" i="18"/>
  <c r="O328" i="18"/>
  <c r="M328" i="18" s="1"/>
  <c r="N328" i="18"/>
  <c r="L328" i="18"/>
  <c r="N327" i="18"/>
  <c r="O327" i="18" s="1"/>
  <c r="M327" i="18" s="1"/>
  <c r="L327" i="18"/>
  <c r="N326" i="18"/>
  <c r="O326" i="18" s="1"/>
  <c r="M326" i="18" s="1"/>
  <c r="L326" i="18"/>
  <c r="N325" i="18"/>
  <c r="O325" i="18" s="1"/>
  <c r="M325" i="18" s="1"/>
  <c r="L325" i="18"/>
  <c r="O324" i="18"/>
  <c r="M324" i="18" s="1"/>
  <c r="N324" i="18"/>
  <c r="L324" i="18"/>
  <c r="O323" i="18"/>
  <c r="M323" i="18" s="1"/>
  <c r="N323" i="18"/>
  <c r="L323" i="18"/>
  <c r="O322" i="18"/>
  <c r="M322" i="18" s="1"/>
  <c r="N322" i="18"/>
  <c r="L322" i="18"/>
  <c r="N321" i="18"/>
  <c r="O321" i="18" s="1"/>
  <c r="M321" i="18" s="1"/>
  <c r="L321" i="18"/>
  <c r="O320" i="18"/>
  <c r="M320" i="18" s="1"/>
  <c r="N320" i="18"/>
  <c r="L320" i="18"/>
  <c r="N319" i="18"/>
  <c r="O319" i="18" s="1"/>
  <c r="M319" i="18" s="1"/>
  <c r="L319" i="18"/>
  <c r="N318" i="18"/>
  <c r="O318" i="18" s="1"/>
  <c r="M318" i="18" s="1"/>
  <c r="L318" i="18"/>
  <c r="N317" i="18"/>
  <c r="O317" i="18" s="1"/>
  <c r="M317" i="18" s="1"/>
  <c r="L317" i="18"/>
  <c r="L316" i="18"/>
  <c r="N316" i="18" s="1"/>
  <c r="O316" i="18" s="1"/>
  <c r="M316" i="18" s="1"/>
  <c r="O315" i="18"/>
  <c r="M315" i="18" s="1"/>
  <c r="N315" i="18"/>
  <c r="L315" i="18"/>
  <c r="L314" i="18"/>
  <c r="N314" i="18" s="1"/>
  <c r="O314" i="18" s="1"/>
  <c r="M314" i="18" s="1"/>
  <c r="N313" i="18"/>
  <c r="O313" i="18" s="1"/>
  <c r="M313" i="18" s="1"/>
  <c r="L313" i="18"/>
  <c r="L312" i="18"/>
  <c r="N312" i="18" s="1"/>
  <c r="O312" i="18" s="1"/>
  <c r="M312" i="18" s="1"/>
  <c r="N311" i="18"/>
  <c r="O311" i="18" s="1"/>
  <c r="M311" i="18" s="1"/>
  <c r="L311" i="18"/>
  <c r="N310" i="18"/>
  <c r="O310" i="18" s="1"/>
  <c r="M310" i="18" s="1"/>
  <c r="L310" i="18"/>
  <c r="N309" i="18"/>
  <c r="O309" i="18" s="1"/>
  <c r="M309" i="18" s="1"/>
  <c r="L309" i="18"/>
  <c r="L308" i="18"/>
  <c r="N308" i="18" s="1"/>
  <c r="O308" i="18" s="1"/>
  <c r="M308" i="18" s="1"/>
  <c r="O307" i="18"/>
  <c r="M307" i="18" s="1"/>
  <c r="N307" i="18"/>
  <c r="L307" i="18"/>
  <c r="L306" i="18"/>
  <c r="N306" i="18" s="1"/>
  <c r="O306" i="18" s="1"/>
  <c r="M306" i="18" s="1"/>
  <c r="N305" i="18"/>
  <c r="O305" i="18" s="1"/>
  <c r="M305" i="18" s="1"/>
  <c r="L305" i="18"/>
  <c r="L304" i="18"/>
  <c r="N304" i="18" s="1"/>
  <c r="O304" i="18" s="1"/>
  <c r="M304" i="18" s="1"/>
  <c r="N303" i="18"/>
  <c r="O303" i="18" s="1"/>
  <c r="M303" i="18" s="1"/>
  <c r="L303" i="18"/>
  <c r="N302" i="18"/>
  <c r="O302" i="18" s="1"/>
  <c r="M302" i="18" s="1"/>
  <c r="L302" i="18"/>
  <c r="N301" i="18"/>
  <c r="O301" i="18" s="1"/>
  <c r="M301" i="18" s="1"/>
  <c r="L301" i="18"/>
  <c r="L300" i="18"/>
  <c r="N300" i="18" s="1"/>
  <c r="O300" i="18" s="1"/>
  <c r="M300" i="18" s="1"/>
  <c r="O299" i="18"/>
  <c r="M299" i="18" s="1"/>
  <c r="N299" i="18"/>
  <c r="L299" i="18"/>
  <c r="L298" i="18"/>
  <c r="N298" i="18" s="1"/>
  <c r="O298" i="18" s="1"/>
  <c r="M298" i="18" s="1"/>
  <c r="L297" i="18"/>
  <c r="N297" i="18" s="1"/>
  <c r="O297" i="18" s="1"/>
  <c r="M297" i="18" s="1"/>
  <c r="L296" i="18"/>
  <c r="N296" i="18" s="1"/>
  <c r="O296" i="18" s="1"/>
  <c r="M296" i="18" s="1"/>
  <c r="N295" i="18"/>
  <c r="O295" i="18" s="1"/>
  <c r="M295" i="18" s="1"/>
  <c r="L295" i="18"/>
  <c r="N294" i="18"/>
  <c r="O294" i="18" s="1"/>
  <c r="M294" i="18" s="1"/>
  <c r="L294" i="18"/>
  <c r="N293" i="18"/>
  <c r="O293" i="18" s="1"/>
  <c r="M293" i="18" s="1"/>
  <c r="L293" i="18"/>
  <c r="L292" i="18"/>
  <c r="N292" i="18" s="1"/>
  <c r="O292" i="18" s="1"/>
  <c r="M292" i="18" s="1"/>
  <c r="O291" i="18"/>
  <c r="M291" i="18" s="1"/>
  <c r="N291" i="18"/>
  <c r="L291" i="18"/>
  <c r="L290" i="18"/>
  <c r="N290" i="18" s="1"/>
  <c r="O290" i="18" s="1"/>
  <c r="M290" i="18" s="1"/>
  <c r="L289" i="18"/>
  <c r="N289" i="18" s="1"/>
  <c r="O289" i="18" s="1"/>
  <c r="M289" i="18" s="1"/>
  <c r="L288" i="18"/>
  <c r="N288" i="18" s="1"/>
  <c r="O288" i="18" s="1"/>
  <c r="M288" i="18" s="1"/>
  <c r="N287" i="18"/>
  <c r="O287" i="18" s="1"/>
  <c r="M287" i="18" s="1"/>
  <c r="L287" i="18"/>
  <c r="N286" i="18"/>
  <c r="O286" i="18" s="1"/>
  <c r="M286" i="18" s="1"/>
  <c r="L286" i="18"/>
  <c r="N285" i="18"/>
  <c r="O285" i="18" s="1"/>
  <c r="M285" i="18" s="1"/>
  <c r="L285" i="18"/>
  <c r="L284" i="18"/>
  <c r="N284" i="18" s="1"/>
  <c r="O284" i="18" s="1"/>
  <c r="M284" i="18" s="1"/>
  <c r="O283" i="18"/>
  <c r="M283" i="18" s="1"/>
  <c r="N283" i="18"/>
  <c r="L283" i="18"/>
  <c r="L282" i="18"/>
  <c r="N282" i="18" s="1"/>
  <c r="O282" i="18" s="1"/>
  <c r="M282" i="18" s="1"/>
  <c r="L281" i="18"/>
  <c r="N281" i="18" s="1"/>
  <c r="O281" i="18" s="1"/>
  <c r="M281" i="18" s="1"/>
  <c r="L280" i="18"/>
  <c r="N280" i="18" s="1"/>
  <c r="O280" i="18" s="1"/>
  <c r="M280" i="18" s="1"/>
  <c r="N279" i="18"/>
  <c r="O279" i="18" s="1"/>
  <c r="M279" i="18" s="1"/>
  <c r="L279" i="18"/>
  <c r="N278" i="18"/>
  <c r="O278" i="18" s="1"/>
  <c r="M278" i="18" s="1"/>
  <c r="L278" i="18"/>
  <c r="N277" i="18"/>
  <c r="O277" i="18" s="1"/>
  <c r="M277" i="18" s="1"/>
  <c r="L277" i="18"/>
  <c r="L276" i="18"/>
  <c r="N276" i="18" s="1"/>
  <c r="O276" i="18" s="1"/>
  <c r="M276" i="18" s="1"/>
  <c r="O275" i="18"/>
  <c r="M275" i="18" s="1"/>
  <c r="N275" i="18"/>
  <c r="L275" i="18"/>
  <c r="L274" i="18"/>
  <c r="N274" i="18" s="1"/>
  <c r="O274" i="18" s="1"/>
  <c r="M274" i="18" s="1"/>
  <c r="L273" i="18"/>
  <c r="N273" i="18" s="1"/>
  <c r="O273" i="18" s="1"/>
  <c r="M273" i="18" s="1"/>
  <c r="L272" i="18"/>
  <c r="N272" i="18" s="1"/>
  <c r="O272" i="18" s="1"/>
  <c r="M272" i="18" s="1"/>
  <c r="N271" i="18"/>
  <c r="O271" i="18" s="1"/>
  <c r="M271" i="18" s="1"/>
  <c r="L271" i="18"/>
  <c r="N270" i="18"/>
  <c r="O270" i="18" s="1"/>
  <c r="M270" i="18" s="1"/>
  <c r="L270" i="18"/>
  <c r="N269" i="18"/>
  <c r="O269" i="18" s="1"/>
  <c r="M269" i="18" s="1"/>
  <c r="L269" i="18"/>
  <c r="L268" i="18"/>
  <c r="N268" i="18" s="1"/>
  <c r="O268" i="18" s="1"/>
  <c r="M268" i="18" s="1"/>
  <c r="O267" i="18"/>
  <c r="M267" i="18" s="1"/>
  <c r="N267" i="18"/>
  <c r="L267" i="18"/>
  <c r="L266" i="18"/>
  <c r="N266" i="18" s="1"/>
  <c r="O266" i="18" s="1"/>
  <c r="M266" i="18" s="1"/>
  <c r="L265" i="18"/>
  <c r="N265" i="18" s="1"/>
  <c r="O265" i="18" s="1"/>
  <c r="M265" i="18" s="1"/>
  <c r="L264" i="18"/>
  <c r="N264" i="18" s="1"/>
  <c r="O264" i="18" s="1"/>
  <c r="M264" i="18" s="1"/>
  <c r="N263" i="18"/>
  <c r="O263" i="18" s="1"/>
  <c r="M263" i="18" s="1"/>
  <c r="L263" i="18"/>
  <c r="N262" i="18"/>
  <c r="O262" i="18" s="1"/>
  <c r="M262" i="18" s="1"/>
  <c r="L262" i="18"/>
  <c r="N261" i="18"/>
  <c r="O261" i="18" s="1"/>
  <c r="M261" i="18" s="1"/>
  <c r="L261" i="18"/>
  <c r="L260" i="18"/>
  <c r="N260" i="18" s="1"/>
  <c r="O260" i="18" s="1"/>
  <c r="M260" i="18" s="1"/>
  <c r="O259" i="18"/>
  <c r="M259" i="18" s="1"/>
  <c r="N259" i="18"/>
  <c r="L259" i="18"/>
  <c r="L258" i="18"/>
  <c r="N258" i="18" s="1"/>
  <c r="O258" i="18" s="1"/>
  <c r="M258" i="18" s="1"/>
  <c r="N257" i="18"/>
  <c r="O257" i="18" s="1"/>
  <c r="L257" i="18"/>
  <c r="L256" i="18"/>
  <c r="N256" i="18" s="1"/>
  <c r="O256" i="18" s="1"/>
  <c r="L252" i="18"/>
  <c r="N252" i="18" s="1"/>
  <c r="O252" i="18" s="1"/>
  <c r="M252" i="18" s="1"/>
  <c r="N251" i="18"/>
  <c r="O251" i="18" s="1"/>
  <c r="M251" i="18" s="1"/>
  <c r="L251" i="18"/>
  <c r="L250" i="18"/>
  <c r="N250" i="18" s="1"/>
  <c r="O250" i="18" s="1"/>
  <c r="M250" i="18" s="1"/>
  <c r="N249" i="18"/>
  <c r="O249" i="18" s="1"/>
  <c r="M249" i="18" s="1"/>
  <c r="L249" i="18"/>
  <c r="N248" i="18"/>
  <c r="O248" i="18" s="1"/>
  <c r="M248" i="18" s="1"/>
  <c r="L248" i="18"/>
  <c r="L247" i="18"/>
  <c r="N247" i="18" s="1"/>
  <c r="O247" i="18" s="1"/>
  <c r="M247" i="18" s="1"/>
  <c r="L246" i="18"/>
  <c r="N246" i="18" s="1"/>
  <c r="O246" i="18" s="1"/>
  <c r="M246" i="18" s="1"/>
  <c r="L245" i="18"/>
  <c r="N245" i="18" s="1"/>
  <c r="O245" i="18" s="1"/>
  <c r="M245" i="18" s="1"/>
  <c r="L244" i="18"/>
  <c r="N244" i="18" s="1"/>
  <c r="O244" i="18" s="1"/>
  <c r="M244" i="18" s="1"/>
  <c r="N243" i="18"/>
  <c r="O243" i="18" s="1"/>
  <c r="M243" i="18"/>
  <c r="L243" i="18"/>
  <c r="L242" i="18"/>
  <c r="N242" i="18" s="1"/>
  <c r="O242" i="18" s="1"/>
  <c r="M242" i="18" s="1"/>
  <c r="N241" i="18"/>
  <c r="O241" i="18" s="1"/>
  <c r="M241" i="18" s="1"/>
  <c r="L241" i="18"/>
  <c r="N240" i="18"/>
  <c r="O240" i="18" s="1"/>
  <c r="M240" i="18" s="1"/>
  <c r="L240" i="18"/>
  <c r="L239" i="18"/>
  <c r="N239" i="18" s="1"/>
  <c r="O239" i="18" s="1"/>
  <c r="M239" i="18" s="1"/>
  <c r="L238" i="18"/>
  <c r="N238" i="18" s="1"/>
  <c r="O238" i="18" s="1"/>
  <c r="M238" i="18" s="1"/>
  <c r="L237" i="18"/>
  <c r="N237" i="18" s="1"/>
  <c r="O237" i="18" s="1"/>
  <c r="M237" i="18" s="1"/>
  <c r="L236" i="18"/>
  <c r="N236" i="18" s="1"/>
  <c r="O236" i="18" s="1"/>
  <c r="M236" i="18" s="1"/>
  <c r="N235" i="18"/>
  <c r="O235" i="18" s="1"/>
  <c r="M235" i="18"/>
  <c r="L235" i="18"/>
  <c r="L234" i="18"/>
  <c r="N234" i="18" s="1"/>
  <c r="O234" i="18" s="1"/>
  <c r="M234" i="18" s="1"/>
  <c r="N233" i="18"/>
  <c r="O233" i="18" s="1"/>
  <c r="M233" i="18" s="1"/>
  <c r="L233" i="18"/>
  <c r="N232" i="18"/>
  <c r="O232" i="18" s="1"/>
  <c r="M232" i="18" s="1"/>
  <c r="L232" i="18"/>
  <c r="L231" i="18"/>
  <c r="N231" i="18" s="1"/>
  <c r="O231" i="18" s="1"/>
  <c r="M231" i="18" s="1"/>
  <c r="L230" i="18"/>
  <c r="N230" i="18" s="1"/>
  <c r="O230" i="18" s="1"/>
  <c r="M230" i="18" s="1"/>
  <c r="L229" i="18"/>
  <c r="N229" i="18" s="1"/>
  <c r="O229" i="18" s="1"/>
  <c r="M229" i="18" s="1"/>
  <c r="L228" i="18"/>
  <c r="N228" i="18" s="1"/>
  <c r="O228" i="18" s="1"/>
  <c r="M228" i="18" s="1"/>
  <c r="N227" i="18"/>
  <c r="O227" i="18" s="1"/>
  <c r="M227" i="18"/>
  <c r="L227" i="18"/>
  <c r="L226" i="18"/>
  <c r="N226" i="18" s="1"/>
  <c r="O226" i="18" s="1"/>
  <c r="M226" i="18" s="1"/>
  <c r="N225" i="18"/>
  <c r="O225" i="18" s="1"/>
  <c r="M225" i="18" s="1"/>
  <c r="L225" i="18"/>
  <c r="N224" i="18"/>
  <c r="O224" i="18" s="1"/>
  <c r="M224" i="18" s="1"/>
  <c r="L224" i="18"/>
  <c r="L223" i="18"/>
  <c r="N223" i="18" s="1"/>
  <c r="O223" i="18" s="1"/>
  <c r="M223" i="18" s="1"/>
  <c r="L222" i="18"/>
  <c r="N222" i="18" s="1"/>
  <c r="O222" i="18" s="1"/>
  <c r="M222" i="18" s="1"/>
  <c r="L221" i="18"/>
  <c r="N221" i="18" s="1"/>
  <c r="O221" i="18" s="1"/>
  <c r="M221" i="18" s="1"/>
  <c r="L220" i="18"/>
  <c r="N220" i="18" s="1"/>
  <c r="O220" i="18" s="1"/>
  <c r="M220" i="18" s="1"/>
  <c r="N219" i="18"/>
  <c r="O219" i="18" s="1"/>
  <c r="M219" i="18"/>
  <c r="L219" i="18"/>
  <c r="L218" i="18"/>
  <c r="N218" i="18" s="1"/>
  <c r="O218" i="18" s="1"/>
  <c r="M218" i="18" s="1"/>
  <c r="N217" i="18"/>
  <c r="O217" i="18" s="1"/>
  <c r="M217" i="18" s="1"/>
  <c r="L217" i="18"/>
  <c r="N216" i="18"/>
  <c r="O216" i="18" s="1"/>
  <c r="M216" i="18" s="1"/>
  <c r="L216" i="18"/>
  <c r="L215" i="18"/>
  <c r="N215" i="18" s="1"/>
  <c r="O215" i="18" s="1"/>
  <c r="M215" i="18" s="1"/>
  <c r="L214" i="18"/>
  <c r="N214" i="18" s="1"/>
  <c r="O214" i="18" s="1"/>
  <c r="M214" i="18" s="1"/>
  <c r="L213" i="18"/>
  <c r="N213" i="18" s="1"/>
  <c r="O213" i="18" s="1"/>
  <c r="M213" i="18" s="1"/>
  <c r="L212" i="18"/>
  <c r="N212" i="18" s="1"/>
  <c r="O212" i="18" s="1"/>
  <c r="M212" i="18" s="1"/>
  <c r="N211" i="18"/>
  <c r="O211" i="18" s="1"/>
  <c r="M211" i="18"/>
  <c r="L211" i="18"/>
  <c r="L210" i="18"/>
  <c r="N210" i="18" s="1"/>
  <c r="O210" i="18" s="1"/>
  <c r="M210" i="18" s="1"/>
  <c r="N209" i="18"/>
  <c r="O209" i="18" s="1"/>
  <c r="M209" i="18" s="1"/>
  <c r="L209" i="18"/>
  <c r="N208" i="18"/>
  <c r="O208" i="18" s="1"/>
  <c r="M208" i="18" s="1"/>
  <c r="L208" i="18"/>
  <c r="L207" i="18"/>
  <c r="N207" i="18" s="1"/>
  <c r="O207" i="18" s="1"/>
  <c r="M207" i="18" s="1"/>
  <c r="L206" i="18"/>
  <c r="N206" i="18" s="1"/>
  <c r="O206" i="18" s="1"/>
  <c r="M206" i="18" s="1"/>
  <c r="L205" i="18"/>
  <c r="N205" i="18" s="1"/>
  <c r="O205" i="18" s="1"/>
  <c r="M205" i="18" s="1"/>
  <c r="L204" i="18"/>
  <c r="N204" i="18" s="1"/>
  <c r="O204" i="18" s="1"/>
  <c r="M204" i="18" s="1"/>
  <c r="N203" i="18"/>
  <c r="O203" i="18" s="1"/>
  <c r="M203" i="18"/>
  <c r="L203" i="18"/>
  <c r="L202" i="18"/>
  <c r="N202" i="18" s="1"/>
  <c r="O202" i="18" s="1"/>
  <c r="M202" i="18" s="1"/>
  <c r="N201" i="18"/>
  <c r="O201" i="18" s="1"/>
  <c r="M201" i="18" s="1"/>
  <c r="L201" i="18"/>
  <c r="N200" i="18"/>
  <c r="O200" i="18" s="1"/>
  <c r="M200" i="18" s="1"/>
  <c r="L200" i="18"/>
  <c r="L199" i="18"/>
  <c r="N199" i="18" s="1"/>
  <c r="O199" i="18" s="1"/>
  <c r="M199" i="18" s="1"/>
  <c r="L198" i="18"/>
  <c r="N198" i="18" s="1"/>
  <c r="O198" i="18" s="1"/>
  <c r="M198" i="18" s="1"/>
  <c r="L197" i="18"/>
  <c r="N197" i="18" s="1"/>
  <c r="O197" i="18" s="1"/>
  <c r="M197" i="18" s="1"/>
  <c r="L196" i="18"/>
  <c r="N196" i="18" s="1"/>
  <c r="O196" i="18" s="1"/>
  <c r="M196" i="18" s="1"/>
  <c r="N195" i="18"/>
  <c r="O195" i="18" s="1"/>
  <c r="M195" i="18"/>
  <c r="L195" i="18"/>
  <c r="L194" i="18"/>
  <c r="N194" i="18" s="1"/>
  <c r="O194" i="18" s="1"/>
  <c r="M194" i="18" s="1"/>
  <c r="N193" i="18"/>
  <c r="O193" i="18" s="1"/>
  <c r="M193" i="18" s="1"/>
  <c r="L193" i="18"/>
  <c r="N192" i="18"/>
  <c r="O192" i="18" s="1"/>
  <c r="M192" i="18" s="1"/>
  <c r="L192" i="18"/>
  <c r="L191" i="18"/>
  <c r="N191" i="18" s="1"/>
  <c r="O191" i="18" s="1"/>
  <c r="M191" i="18" s="1"/>
  <c r="L190" i="18"/>
  <c r="N190" i="18" s="1"/>
  <c r="O190" i="18" s="1"/>
  <c r="M190" i="18" s="1"/>
  <c r="L189" i="18"/>
  <c r="N189" i="18" s="1"/>
  <c r="O189" i="18" s="1"/>
  <c r="M189" i="18" s="1"/>
  <c r="L188" i="18"/>
  <c r="N188" i="18" s="1"/>
  <c r="O188" i="18" s="1"/>
  <c r="M188" i="18" s="1"/>
  <c r="N187" i="18"/>
  <c r="O187" i="18" s="1"/>
  <c r="M187" i="18"/>
  <c r="L187" i="18"/>
  <c r="L186" i="18"/>
  <c r="N186" i="18" s="1"/>
  <c r="O186" i="18" s="1"/>
  <c r="M186" i="18" s="1"/>
  <c r="N185" i="18"/>
  <c r="O185" i="18" s="1"/>
  <c r="M185" i="18" s="1"/>
  <c r="L185" i="18"/>
  <c r="N184" i="18"/>
  <c r="O184" i="18" s="1"/>
  <c r="M184" i="18" s="1"/>
  <c r="L184" i="18"/>
  <c r="L183" i="18"/>
  <c r="N183" i="18" s="1"/>
  <c r="O183" i="18" s="1"/>
  <c r="M183" i="18" s="1"/>
  <c r="L182" i="18"/>
  <c r="N182" i="18" s="1"/>
  <c r="O182" i="18" s="1"/>
  <c r="M182" i="18" s="1"/>
  <c r="L181" i="18"/>
  <c r="N181" i="18" s="1"/>
  <c r="O181" i="18" s="1"/>
  <c r="M181" i="18" s="1"/>
  <c r="L180" i="18"/>
  <c r="N180" i="18" s="1"/>
  <c r="O180" i="18" s="1"/>
  <c r="M180" i="18" s="1"/>
  <c r="N179" i="18"/>
  <c r="O179" i="18" s="1"/>
  <c r="M179" i="18"/>
  <c r="L179" i="18"/>
  <c r="L178" i="18"/>
  <c r="N178" i="18" s="1"/>
  <c r="O178" i="18" s="1"/>
  <c r="M178" i="18" s="1"/>
  <c r="N177" i="18"/>
  <c r="O177" i="18" s="1"/>
  <c r="M177" i="18" s="1"/>
  <c r="L177" i="18"/>
  <c r="N176" i="18"/>
  <c r="O176" i="18" s="1"/>
  <c r="M176" i="18" s="1"/>
  <c r="L176" i="18"/>
  <c r="L175" i="18"/>
  <c r="N175" i="18" s="1"/>
  <c r="O175" i="18" s="1"/>
  <c r="M175" i="18" s="1"/>
  <c r="L174" i="18"/>
  <c r="N174" i="18" s="1"/>
  <c r="O174" i="18" s="1"/>
  <c r="M174" i="18" s="1"/>
  <c r="N173" i="18"/>
  <c r="O173" i="18" s="1"/>
  <c r="L173" i="18"/>
  <c r="O172" i="18"/>
  <c r="L172" i="18"/>
  <c r="N172" i="18" s="1"/>
  <c r="L168" i="18"/>
  <c r="N168" i="18" s="1"/>
  <c r="O168" i="18" s="1"/>
  <c r="M168" i="18" s="1"/>
  <c r="O167" i="18"/>
  <c r="M167" i="18" s="1"/>
  <c r="N167" i="18"/>
  <c r="L167" i="18"/>
  <c r="L166" i="18"/>
  <c r="N166" i="18" s="1"/>
  <c r="O166" i="18" s="1"/>
  <c r="M166" i="18" s="1"/>
  <c r="N165" i="18"/>
  <c r="O165" i="18" s="1"/>
  <c r="M165" i="18" s="1"/>
  <c r="L165" i="18"/>
  <c r="N164" i="18"/>
  <c r="O164" i="18" s="1"/>
  <c r="M164" i="18" s="1"/>
  <c r="L164" i="18"/>
  <c r="L163" i="18"/>
  <c r="N163" i="18" s="1"/>
  <c r="O163" i="18" s="1"/>
  <c r="M163" i="18" s="1"/>
  <c r="L162" i="18"/>
  <c r="N162" i="18" s="1"/>
  <c r="O162" i="18" s="1"/>
  <c r="M162" i="18" s="1"/>
  <c r="L161" i="18"/>
  <c r="N161" i="18" s="1"/>
  <c r="O161" i="18" s="1"/>
  <c r="M161" i="18" s="1"/>
  <c r="L160" i="18"/>
  <c r="N160" i="18" s="1"/>
  <c r="O160" i="18" s="1"/>
  <c r="M160" i="18" s="1"/>
  <c r="L159" i="18"/>
  <c r="N159" i="18" s="1"/>
  <c r="O159" i="18" s="1"/>
  <c r="M159" i="18" s="1"/>
  <c r="L158" i="18"/>
  <c r="N158" i="18" s="1"/>
  <c r="O158" i="18" s="1"/>
  <c r="M158" i="18" s="1"/>
  <c r="L157" i="18"/>
  <c r="N157" i="18" s="1"/>
  <c r="O157" i="18" s="1"/>
  <c r="M157" i="18" s="1"/>
  <c r="L156" i="18"/>
  <c r="N156" i="18" s="1"/>
  <c r="O156" i="18" s="1"/>
  <c r="M156" i="18" s="1"/>
  <c r="L155" i="18"/>
  <c r="N155" i="18" s="1"/>
  <c r="O155" i="18" s="1"/>
  <c r="M155" i="18" s="1"/>
  <c r="L154" i="18"/>
  <c r="N154" i="18" s="1"/>
  <c r="O154" i="18" s="1"/>
  <c r="M154" i="18" s="1"/>
  <c r="L153" i="18"/>
  <c r="N153" i="18" s="1"/>
  <c r="O153" i="18" s="1"/>
  <c r="M153" i="18" s="1"/>
  <c r="L152" i="18"/>
  <c r="N152" i="18" s="1"/>
  <c r="O152" i="18" s="1"/>
  <c r="M152" i="18" s="1"/>
  <c r="L151" i="18"/>
  <c r="N151" i="18" s="1"/>
  <c r="O151" i="18" s="1"/>
  <c r="M151" i="18" s="1"/>
  <c r="L150" i="18"/>
  <c r="N150" i="18" s="1"/>
  <c r="O150" i="18" s="1"/>
  <c r="M150" i="18" s="1"/>
  <c r="L149" i="18"/>
  <c r="N149" i="18" s="1"/>
  <c r="O149" i="18" s="1"/>
  <c r="M149" i="18" s="1"/>
  <c r="L148" i="18"/>
  <c r="N148" i="18" s="1"/>
  <c r="O148" i="18" s="1"/>
  <c r="M148" i="18" s="1"/>
  <c r="L147" i="18"/>
  <c r="N147" i="18" s="1"/>
  <c r="O147" i="18" s="1"/>
  <c r="M147" i="18" s="1"/>
  <c r="L146" i="18"/>
  <c r="N146" i="18" s="1"/>
  <c r="O146" i="18" s="1"/>
  <c r="M146" i="18" s="1"/>
  <c r="L145" i="18"/>
  <c r="N145" i="18" s="1"/>
  <c r="O145" i="18" s="1"/>
  <c r="M145" i="18" s="1"/>
  <c r="L144" i="18"/>
  <c r="N144" i="18" s="1"/>
  <c r="O144" i="18" s="1"/>
  <c r="M144" i="18" s="1"/>
  <c r="L143" i="18"/>
  <c r="N143" i="18" s="1"/>
  <c r="O143" i="18" s="1"/>
  <c r="M143" i="18" s="1"/>
  <c r="L142" i="18"/>
  <c r="N142" i="18" s="1"/>
  <c r="O142" i="18" s="1"/>
  <c r="M142" i="18" s="1"/>
  <c r="L141" i="18"/>
  <c r="N141" i="18" s="1"/>
  <c r="O141" i="18" s="1"/>
  <c r="M141" i="18" s="1"/>
  <c r="L140" i="18"/>
  <c r="N140" i="18" s="1"/>
  <c r="O140" i="18" s="1"/>
  <c r="M140" i="18" s="1"/>
  <c r="L139" i="18"/>
  <c r="N139" i="18" s="1"/>
  <c r="O139" i="18" s="1"/>
  <c r="M139" i="18" s="1"/>
  <c r="L138" i="18"/>
  <c r="N138" i="18" s="1"/>
  <c r="O138" i="18" s="1"/>
  <c r="M138" i="18" s="1"/>
  <c r="L137" i="18"/>
  <c r="N137" i="18" s="1"/>
  <c r="O137" i="18" s="1"/>
  <c r="M137" i="18" s="1"/>
  <c r="L136" i="18"/>
  <c r="N136" i="18" s="1"/>
  <c r="O136" i="18" s="1"/>
  <c r="M136" i="18" s="1"/>
  <c r="L135" i="18"/>
  <c r="N135" i="18" s="1"/>
  <c r="O135" i="18" s="1"/>
  <c r="M135" i="18" s="1"/>
  <c r="L134" i="18"/>
  <c r="N134" i="18" s="1"/>
  <c r="O134" i="18" s="1"/>
  <c r="M134" i="18" s="1"/>
  <c r="L133" i="18"/>
  <c r="N133" i="18" s="1"/>
  <c r="O133" i="18" s="1"/>
  <c r="M133" i="18" s="1"/>
  <c r="L132" i="18"/>
  <c r="N132" i="18" s="1"/>
  <c r="O132" i="18" s="1"/>
  <c r="M132" i="18" s="1"/>
  <c r="L131" i="18"/>
  <c r="N131" i="18" s="1"/>
  <c r="O131" i="18" s="1"/>
  <c r="M131" i="18" s="1"/>
  <c r="L130" i="18"/>
  <c r="N130" i="18" s="1"/>
  <c r="O130" i="18" s="1"/>
  <c r="M130" i="18" s="1"/>
  <c r="L129" i="18"/>
  <c r="N129" i="18" s="1"/>
  <c r="O129" i="18" s="1"/>
  <c r="M129" i="18" s="1"/>
  <c r="L128" i="18"/>
  <c r="N128" i="18" s="1"/>
  <c r="O128" i="18" s="1"/>
  <c r="M128" i="18" s="1"/>
  <c r="L127" i="18"/>
  <c r="N127" i="18" s="1"/>
  <c r="O127" i="18" s="1"/>
  <c r="M127" i="18" s="1"/>
  <c r="L126" i="18"/>
  <c r="N126" i="18" s="1"/>
  <c r="O126" i="18" s="1"/>
  <c r="M126" i="18" s="1"/>
  <c r="L125" i="18"/>
  <c r="N125" i="18" s="1"/>
  <c r="O125" i="18" s="1"/>
  <c r="M125" i="18" s="1"/>
  <c r="L124" i="18"/>
  <c r="N124" i="18" s="1"/>
  <c r="O124" i="18" s="1"/>
  <c r="M124" i="18" s="1"/>
  <c r="L123" i="18"/>
  <c r="N123" i="18" s="1"/>
  <c r="O123" i="18" s="1"/>
  <c r="M123" i="18" s="1"/>
  <c r="L122" i="18"/>
  <c r="N122" i="18" s="1"/>
  <c r="O122" i="18" s="1"/>
  <c r="M122" i="18" s="1"/>
  <c r="L121" i="18"/>
  <c r="N121" i="18" s="1"/>
  <c r="O121" i="18" s="1"/>
  <c r="M121" i="18" s="1"/>
  <c r="L120" i="18"/>
  <c r="N120" i="18" s="1"/>
  <c r="O120" i="18" s="1"/>
  <c r="M120" i="18" s="1"/>
  <c r="L119" i="18"/>
  <c r="N119" i="18" s="1"/>
  <c r="O119" i="18" s="1"/>
  <c r="M119" i="18" s="1"/>
  <c r="L118" i="18"/>
  <c r="N118" i="18" s="1"/>
  <c r="O118" i="18" s="1"/>
  <c r="M118" i="18" s="1"/>
  <c r="L117" i="18"/>
  <c r="N117" i="18" s="1"/>
  <c r="O117" i="18" s="1"/>
  <c r="M117" i="18" s="1"/>
  <c r="L116" i="18"/>
  <c r="N116" i="18" s="1"/>
  <c r="O116" i="18" s="1"/>
  <c r="M116" i="18" s="1"/>
  <c r="L115" i="18"/>
  <c r="N115" i="18" s="1"/>
  <c r="O115" i="18" s="1"/>
  <c r="M115" i="18" s="1"/>
  <c r="L114" i="18"/>
  <c r="N114" i="18" s="1"/>
  <c r="O114" i="18" s="1"/>
  <c r="M114" i="18" s="1"/>
  <c r="L113" i="18"/>
  <c r="N113" i="18" s="1"/>
  <c r="O113" i="18" s="1"/>
  <c r="M113" i="18" s="1"/>
  <c r="L112" i="18"/>
  <c r="N112" i="18" s="1"/>
  <c r="O112" i="18" s="1"/>
  <c r="M112" i="18" s="1"/>
  <c r="L111" i="18"/>
  <c r="N111" i="18" s="1"/>
  <c r="O111" i="18" s="1"/>
  <c r="M111" i="18" s="1"/>
  <c r="L110" i="18"/>
  <c r="N110" i="18" s="1"/>
  <c r="O110" i="18" s="1"/>
  <c r="M110" i="18" s="1"/>
  <c r="L109" i="18"/>
  <c r="N109" i="18" s="1"/>
  <c r="O109" i="18" s="1"/>
  <c r="M109" i="18" s="1"/>
  <c r="L108" i="18"/>
  <c r="N108" i="18" s="1"/>
  <c r="O108" i="18" s="1"/>
  <c r="M108" i="18" s="1"/>
  <c r="L107" i="18"/>
  <c r="N107" i="18" s="1"/>
  <c r="O107" i="18" s="1"/>
  <c r="M107" i="18" s="1"/>
  <c r="L106" i="18"/>
  <c r="N106" i="18" s="1"/>
  <c r="O106" i="18" s="1"/>
  <c r="M106" i="18" s="1"/>
  <c r="L105" i="18"/>
  <c r="N105" i="18" s="1"/>
  <c r="O105" i="18" s="1"/>
  <c r="M105" i="18" s="1"/>
  <c r="L104" i="18"/>
  <c r="N104" i="18" s="1"/>
  <c r="O104" i="18" s="1"/>
  <c r="M104" i="18" s="1"/>
  <c r="L103" i="18"/>
  <c r="N103" i="18" s="1"/>
  <c r="O103" i="18" s="1"/>
  <c r="M103" i="18" s="1"/>
  <c r="L102" i="18"/>
  <c r="N102" i="18" s="1"/>
  <c r="O102" i="18" s="1"/>
  <c r="M102" i="18" s="1"/>
  <c r="L101" i="18"/>
  <c r="N101" i="18" s="1"/>
  <c r="O101" i="18" s="1"/>
  <c r="M101" i="18" s="1"/>
  <c r="L100" i="18"/>
  <c r="N100" i="18" s="1"/>
  <c r="O100" i="18" s="1"/>
  <c r="M100" i="18" s="1"/>
  <c r="L99" i="18"/>
  <c r="N99" i="18" s="1"/>
  <c r="O99" i="18" s="1"/>
  <c r="M99" i="18" s="1"/>
  <c r="L98" i="18"/>
  <c r="N98" i="18" s="1"/>
  <c r="O98" i="18" s="1"/>
  <c r="M98" i="18" s="1"/>
  <c r="L97" i="18"/>
  <c r="N97" i="18" s="1"/>
  <c r="O97" i="18" s="1"/>
  <c r="M97" i="18" s="1"/>
  <c r="L96" i="18"/>
  <c r="N96" i="18" s="1"/>
  <c r="O96" i="18" s="1"/>
  <c r="M96" i="18" s="1"/>
  <c r="L95" i="18"/>
  <c r="N95" i="18" s="1"/>
  <c r="O95" i="18" s="1"/>
  <c r="M95" i="18" s="1"/>
  <c r="L94" i="18"/>
  <c r="N94" i="18" s="1"/>
  <c r="O94" i="18" s="1"/>
  <c r="M94" i="18" s="1"/>
  <c r="L93" i="18"/>
  <c r="N93" i="18" s="1"/>
  <c r="O93" i="18" s="1"/>
  <c r="M93" i="18" s="1"/>
  <c r="L92" i="18"/>
  <c r="N92" i="18" s="1"/>
  <c r="O92" i="18" s="1"/>
  <c r="M92" i="18" s="1"/>
  <c r="L91" i="18"/>
  <c r="N91" i="18" s="1"/>
  <c r="O91" i="18" s="1"/>
  <c r="M91" i="18" s="1"/>
  <c r="L90" i="18"/>
  <c r="N90" i="18" s="1"/>
  <c r="O90" i="18" s="1"/>
  <c r="M90" i="18" s="1"/>
  <c r="L89" i="18"/>
  <c r="N89" i="18" s="1"/>
  <c r="O89" i="18" s="1"/>
  <c r="O88" i="18"/>
  <c r="N88" i="18"/>
  <c r="L88" i="18"/>
  <c r="O84" i="18"/>
  <c r="N84" i="18"/>
  <c r="M84" i="18"/>
  <c r="L84" i="18"/>
  <c r="N83" i="18"/>
  <c r="O83" i="18" s="1"/>
  <c r="M83" i="18" s="1"/>
  <c r="L83" i="18"/>
  <c r="O82" i="18"/>
  <c r="N82" i="18"/>
  <c r="M82" i="18"/>
  <c r="L82" i="18"/>
  <c r="N81" i="18"/>
  <c r="O81" i="18" s="1"/>
  <c r="M81" i="18" s="1"/>
  <c r="L81" i="18"/>
  <c r="O80" i="18"/>
  <c r="N80" i="18"/>
  <c r="M80" i="18"/>
  <c r="L80" i="18"/>
  <c r="N79" i="18"/>
  <c r="O79" i="18" s="1"/>
  <c r="M79" i="18" s="1"/>
  <c r="L79" i="18"/>
  <c r="O78" i="18"/>
  <c r="N78" i="18"/>
  <c r="M78" i="18"/>
  <c r="L78" i="18"/>
  <c r="N77" i="18"/>
  <c r="O77" i="18" s="1"/>
  <c r="M77" i="18" s="1"/>
  <c r="L77" i="18"/>
  <c r="O76" i="18"/>
  <c r="N76" i="18"/>
  <c r="M76" i="18"/>
  <c r="L76" i="18"/>
  <c r="N75" i="18"/>
  <c r="O75" i="18" s="1"/>
  <c r="M75" i="18" s="1"/>
  <c r="L75" i="18"/>
  <c r="O74" i="18"/>
  <c r="N74" i="18"/>
  <c r="M74" i="18"/>
  <c r="L74" i="18"/>
  <c r="N73" i="18"/>
  <c r="O73" i="18" s="1"/>
  <c r="M73" i="18" s="1"/>
  <c r="L73" i="18"/>
  <c r="O72" i="18"/>
  <c r="N72" i="18"/>
  <c r="M72" i="18"/>
  <c r="L72" i="18"/>
  <c r="N71" i="18"/>
  <c r="O71" i="18" s="1"/>
  <c r="M71" i="18" s="1"/>
  <c r="L71" i="18"/>
  <c r="O70" i="18"/>
  <c r="N70" i="18"/>
  <c r="M70" i="18"/>
  <c r="L70" i="18"/>
  <c r="N69" i="18"/>
  <c r="O69" i="18" s="1"/>
  <c r="M69" i="18" s="1"/>
  <c r="L69" i="18"/>
  <c r="O68" i="18"/>
  <c r="N68" i="18"/>
  <c r="M68" i="18"/>
  <c r="L68" i="18"/>
  <c r="N67" i="18"/>
  <c r="O67" i="18" s="1"/>
  <c r="M67" i="18" s="1"/>
  <c r="L67" i="18"/>
  <c r="O66" i="18"/>
  <c r="N66" i="18"/>
  <c r="M66" i="18"/>
  <c r="L66" i="18"/>
  <c r="N65" i="18"/>
  <c r="O65" i="18" s="1"/>
  <c r="M65" i="18" s="1"/>
  <c r="L65" i="18"/>
  <c r="O64" i="18"/>
  <c r="N64" i="18"/>
  <c r="M64" i="18"/>
  <c r="L64" i="18"/>
  <c r="N63" i="18"/>
  <c r="O63" i="18" s="1"/>
  <c r="M63" i="18" s="1"/>
  <c r="L63" i="18"/>
  <c r="O62" i="18"/>
  <c r="N62" i="18"/>
  <c r="M62" i="18"/>
  <c r="L62" i="18"/>
  <c r="N61" i="18"/>
  <c r="O61" i="18" s="1"/>
  <c r="M61" i="18" s="1"/>
  <c r="L61" i="18"/>
  <c r="O60" i="18"/>
  <c r="N60" i="18"/>
  <c r="M60" i="18"/>
  <c r="L60" i="18"/>
  <c r="N59" i="18"/>
  <c r="O59" i="18" s="1"/>
  <c r="M59" i="18" s="1"/>
  <c r="L59" i="18"/>
  <c r="O58" i="18"/>
  <c r="N58" i="18"/>
  <c r="M58" i="18"/>
  <c r="L58" i="18"/>
  <c r="N57" i="18"/>
  <c r="O57" i="18" s="1"/>
  <c r="M57" i="18" s="1"/>
  <c r="L57" i="18"/>
  <c r="O56" i="18"/>
  <c r="N56" i="18"/>
  <c r="M56" i="18"/>
  <c r="L56" i="18"/>
  <c r="N55" i="18"/>
  <c r="O55" i="18" s="1"/>
  <c r="M55" i="18" s="1"/>
  <c r="L55" i="18"/>
  <c r="O54" i="18"/>
  <c r="N54" i="18"/>
  <c r="M54" i="18"/>
  <c r="L54" i="18"/>
  <c r="N53" i="18"/>
  <c r="O53" i="18" s="1"/>
  <c r="M53" i="18" s="1"/>
  <c r="L53" i="18"/>
  <c r="O52" i="18"/>
  <c r="N52" i="18"/>
  <c r="M52" i="18"/>
  <c r="L52" i="18"/>
  <c r="N51" i="18"/>
  <c r="O51" i="18" s="1"/>
  <c r="M51" i="18" s="1"/>
  <c r="L51" i="18"/>
  <c r="O50" i="18"/>
  <c r="N50" i="18"/>
  <c r="M50" i="18"/>
  <c r="L50" i="18"/>
  <c r="N49" i="18"/>
  <c r="O49" i="18" s="1"/>
  <c r="M49" i="18" s="1"/>
  <c r="L49" i="18"/>
  <c r="O48" i="18"/>
  <c r="N48" i="18"/>
  <c r="M48" i="18"/>
  <c r="L48" i="18"/>
  <c r="N47" i="18"/>
  <c r="O47" i="18" s="1"/>
  <c r="M47" i="18" s="1"/>
  <c r="L47" i="18"/>
  <c r="O46" i="18"/>
  <c r="N46" i="18"/>
  <c r="M46" i="18"/>
  <c r="L46" i="18"/>
  <c r="N45" i="18"/>
  <c r="O45" i="18" s="1"/>
  <c r="M45" i="18" s="1"/>
  <c r="L45" i="18"/>
  <c r="O44" i="18"/>
  <c r="N44" i="18"/>
  <c r="M44" i="18"/>
  <c r="L44" i="18"/>
  <c r="N43" i="18"/>
  <c r="O43" i="18" s="1"/>
  <c r="M43" i="18" s="1"/>
  <c r="L43" i="18"/>
  <c r="O42" i="18"/>
  <c r="N42" i="18"/>
  <c r="M42" i="18"/>
  <c r="L42" i="18"/>
  <c r="N41" i="18"/>
  <c r="O41" i="18" s="1"/>
  <c r="M41" i="18" s="1"/>
  <c r="L41" i="18"/>
  <c r="O40" i="18"/>
  <c r="N40" i="18"/>
  <c r="M40" i="18"/>
  <c r="L40" i="18"/>
  <c r="N39" i="18"/>
  <c r="O39" i="18" s="1"/>
  <c r="M39" i="18" s="1"/>
  <c r="L39" i="18"/>
  <c r="O38" i="18"/>
  <c r="N38" i="18"/>
  <c r="M38" i="18"/>
  <c r="L38" i="18"/>
  <c r="N37" i="18"/>
  <c r="O37" i="18" s="1"/>
  <c r="M37" i="18" s="1"/>
  <c r="L37" i="18"/>
  <c r="O36" i="18"/>
  <c r="N36" i="18"/>
  <c r="M36" i="18"/>
  <c r="L36" i="18"/>
  <c r="N35" i="18"/>
  <c r="O35" i="18" s="1"/>
  <c r="M35" i="18" s="1"/>
  <c r="L35" i="18"/>
  <c r="O34" i="18"/>
  <c r="N34" i="18"/>
  <c r="M34" i="18"/>
  <c r="L34" i="18"/>
  <c r="N33" i="18"/>
  <c r="O33" i="18" s="1"/>
  <c r="M33" i="18" s="1"/>
  <c r="L33" i="18"/>
  <c r="O32" i="18"/>
  <c r="N32" i="18"/>
  <c r="M32" i="18"/>
  <c r="L32" i="18"/>
  <c r="N31" i="18"/>
  <c r="O31" i="18" s="1"/>
  <c r="M31" i="18" s="1"/>
  <c r="L31" i="18"/>
  <c r="O30" i="18"/>
  <c r="N30" i="18"/>
  <c r="M30" i="18"/>
  <c r="L30" i="18"/>
  <c r="N29" i="18"/>
  <c r="O29" i="18" s="1"/>
  <c r="M29" i="18" s="1"/>
  <c r="L29" i="18"/>
  <c r="O28" i="18"/>
  <c r="N28" i="18"/>
  <c r="M28" i="18"/>
  <c r="L28" i="18"/>
  <c r="N27" i="18"/>
  <c r="O27" i="18" s="1"/>
  <c r="M27" i="18" s="1"/>
  <c r="L27" i="18"/>
  <c r="O26" i="18"/>
  <c r="N26" i="18"/>
  <c r="M26" i="18"/>
  <c r="L26" i="18"/>
  <c r="N25" i="18"/>
  <c r="O25" i="18" s="1"/>
  <c r="M25" i="18" s="1"/>
  <c r="L25" i="18"/>
  <c r="O24" i="18"/>
  <c r="N24" i="18"/>
  <c r="M24" i="18"/>
  <c r="L24" i="18"/>
  <c r="N23" i="18"/>
  <c r="O23" i="18" s="1"/>
  <c r="M23" i="18" s="1"/>
  <c r="L23" i="18"/>
  <c r="O22" i="18"/>
  <c r="N22" i="18"/>
  <c r="M22" i="18"/>
  <c r="L22" i="18"/>
  <c r="N21" i="18"/>
  <c r="O21" i="18" s="1"/>
  <c r="M21" i="18" s="1"/>
  <c r="L21" i="18"/>
  <c r="O20" i="18"/>
  <c r="N20" i="18"/>
  <c r="M20" i="18"/>
  <c r="L20" i="18"/>
  <c r="N19" i="18"/>
  <c r="O19" i="18" s="1"/>
  <c r="M19" i="18" s="1"/>
  <c r="L19" i="18"/>
  <c r="O18" i="18"/>
  <c r="N18" i="18"/>
  <c r="M18" i="18"/>
  <c r="L18" i="18"/>
  <c r="N17" i="18"/>
  <c r="O17" i="18" s="1"/>
  <c r="M17" i="18" s="1"/>
  <c r="L17" i="18"/>
  <c r="O16" i="18"/>
  <c r="N16" i="18"/>
  <c r="M16" i="18"/>
  <c r="L16" i="18"/>
  <c r="N15" i="18"/>
  <c r="O15" i="18" s="1"/>
  <c r="M15" i="18" s="1"/>
  <c r="L15" i="18"/>
  <c r="O14" i="18"/>
  <c r="N14" i="18"/>
  <c r="M14" i="18"/>
  <c r="L14" i="18"/>
  <c r="N13" i="18"/>
  <c r="O13" i="18" s="1"/>
  <c r="M13" i="18" s="1"/>
  <c r="L13" i="18"/>
  <c r="O12" i="18"/>
  <c r="N12" i="18"/>
  <c r="M12" i="18"/>
  <c r="L12" i="18"/>
  <c r="N11" i="18"/>
  <c r="O11" i="18" s="1"/>
  <c r="M11" i="18" s="1"/>
  <c r="L11" i="18"/>
  <c r="O10" i="18"/>
  <c r="N10" i="18"/>
  <c r="M10" i="18"/>
  <c r="L10" i="18"/>
  <c r="N9" i="18"/>
  <c r="O9" i="18" s="1"/>
  <c r="M9" i="18" s="1"/>
  <c r="L9" i="18"/>
  <c r="L8" i="18"/>
  <c r="N8" i="18" s="1"/>
  <c r="O8" i="18" s="1"/>
  <c r="M8" i="18" s="1"/>
  <c r="N7" i="18"/>
  <c r="O7" i="18" s="1"/>
  <c r="M7" i="18" s="1"/>
  <c r="L7" i="18"/>
  <c r="L6" i="18"/>
  <c r="N6" i="18" s="1"/>
  <c r="O6" i="18" s="1"/>
  <c r="M6" i="18" s="1"/>
  <c r="N5" i="18"/>
  <c r="O5" i="18" s="1"/>
  <c r="L5" i="18"/>
  <c r="N4" i="18"/>
  <c r="O4" i="18" s="1"/>
  <c r="L4" i="18"/>
  <c r="AH3" i="5" l="1"/>
  <c r="F13" i="1"/>
  <c r="C13" i="1"/>
  <c r="AA3" i="5"/>
  <c r="AC18" i="5"/>
  <c r="AC42" i="5"/>
  <c r="AC74" i="5"/>
  <c r="AC75" i="5"/>
  <c r="AC82" i="5"/>
  <c r="AC8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AC58" i="5" s="1"/>
  <c r="Z59" i="5"/>
  <c r="AC59" i="5" s="1"/>
  <c r="Z60" i="5"/>
  <c r="Z61" i="5"/>
  <c r="Z62" i="5"/>
  <c r="Z63" i="5"/>
  <c r="Z64" i="5"/>
  <c r="Z65" i="5"/>
  <c r="AC65" i="5" s="1"/>
  <c r="Z66" i="5"/>
  <c r="AC66" i="5" s="1"/>
  <c r="Z67" i="5"/>
  <c r="AC67" i="5" s="1"/>
  <c r="Z68" i="5"/>
  <c r="Z69" i="5"/>
  <c r="Z70" i="5"/>
  <c r="Z71" i="5"/>
  <c r="Z72" i="5"/>
  <c r="Z73" i="5"/>
  <c r="AC73" i="5" s="1"/>
  <c r="Z74" i="5"/>
  <c r="Z75" i="5"/>
  <c r="Z76" i="5"/>
  <c r="Z77" i="5"/>
  <c r="Z78" i="5"/>
  <c r="Z79" i="5"/>
  <c r="Z80" i="5"/>
  <c r="Z81" i="5"/>
  <c r="AC81" i="5" s="1"/>
  <c r="AI81" i="5" s="1"/>
  <c r="Z82" i="5"/>
  <c r="Z83" i="5"/>
  <c r="Z84" i="5"/>
  <c r="Z85" i="5"/>
  <c r="Z86" i="5"/>
  <c r="Z87" i="5"/>
  <c r="Z88" i="5"/>
  <c r="Z89" i="5"/>
  <c r="AC89" i="5" s="1"/>
  <c r="Z90" i="5"/>
  <c r="AC90" i="5" s="1"/>
  <c r="Z91" i="5"/>
  <c r="AC91" i="5" s="1"/>
  <c r="Z92" i="5"/>
  <c r="W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AC34" i="5" s="1"/>
  <c r="W35" i="5"/>
  <c r="AC35" i="5" s="1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Z3" i="5"/>
  <c r="W3" i="5"/>
  <c r="AC88" i="5" l="1"/>
  <c r="AC64" i="5"/>
  <c r="AH81" i="5"/>
  <c r="AC87" i="5"/>
  <c r="AC23" i="5"/>
  <c r="AC7" i="5"/>
  <c r="AC86" i="5"/>
  <c r="AC85" i="5"/>
  <c r="AC77" i="5"/>
  <c r="AC69" i="5"/>
  <c r="AC61" i="5"/>
  <c r="AI60" i="5" s="1"/>
  <c r="AC80" i="5"/>
  <c r="AC71" i="5"/>
  <c r="AC15" i="5"/>
  <c r="AC78" i="5"/>
  <c r="AC92" i="5"/>
  <c r="AI90" i="5" s="1"/>
  <c r="AC84" i="5"/>
  <c r="AC76" i="5"/>
  <c r="AI75" i="5" s="1"/>
  <c r="AC68" i="5"/>
  <c r="AH66" i="5" s="1"/>
  <c r="AC60" i="5"/>
  <c r="AC63" i="5"/>
  <c r="AC62" i="5"/>
  <c r="AC43" i="5"/>
  <c r="AC72" i="5"/>
  <c r="AC79" i="5"/>
  <c r="AC70" i="5"/>
  <c r="AC51" i="5"/>
  <c r="AC27" i="5"/>
  <c r="AC19" i="5"/>
  <c r="AC11" i="5"/>
  <c r="AI63" i="5"/>
  <c r="AC50" i="5"/>
  <c r="AC26" i="5"/>
  <c r="AC10" i="5"/>
  <c r="AC57" i="5"/>
  <c r="AC54" i="5"/>
  <c r="AC46" i="5"/>
  <c r="AC38" i="5"/>
  <c r="AC30" i="5"/>
  <c r="AC53" i="5"/>
  <c r="AC44" i="5"/>
  <c r="AI42" i="5" s="1"/>
  <c r="AC49" i="5"/>
  <c r="AC41" i="5"/>
  <c r="AC33" i="5"/>
  <c r="AC45" i="5"/>
  <c r="AC36" i="5"/>
  <c r="AC56" i="5"/>
  <c r="AC48" i="5"/>
  <c r="AC40" i="5"/>
  <c r="AC32" i="5"/>
  <c r="AC37" i="5"/>
  <c r="AC52" i="5"/>
  <c r="AC55" i="5"/>
  <c r="AC47" i="5"/>
  <c r="AC39" i="5"/>
  <c r="AC31" i="5"/>
  <c r="AC3" i="5"/>
  <c r="AC22" i="5"/>
  <c r="AC14" i="5"/>
  <c r="AC6" i="5"/>
  <c r="AC29" i="5"/>
  <c r="AC21" i="5"/>
  <c r="AC13" i="5"/>
  <c r="AC5" i="5"/>
  <c r="AC28" i="5"/>
  <c r="AC20" i="5"/>
  <c r="AI18" i="5" s="1"/>
  <c r="AC12" i="5"/>
  <c r="AC4" i="5"/>
  <c r="AC25" i="5"/>
  <c r="AC17" i="5"/>
  <c r="AC9" i="5"/>
  <c r="AC24" i="5"/>
  <c r="AC16" i="5"/>
  <c r="AC8" i="5"/>
  <c r="AM63" i="5"/>
  <c r="AM58" i="5"/>
  <c r="AM5" i="5"/>
  <c r="AM47" i="5"/>
  <c r="AM46" i="5"/>
  <c r="AM45" i="5"/>
  <c r="AM44" i="5"/>
  <c r="AM43" i="5"/>
  <c r="AM42" i="5"/>
  <c r="AM41" i="5"/>
  <c r="AM40" i="5"/>
  <c r="AM39" i="5"/>
  <c r="AM36" i="5"/>
  <c r="AM38" i="5"/>
  <c r="AM37" i="5"/>
  <c r="AM35" i="5"/>
  <c r="AM34" i="5"/>
  <c r="AM33" i="5"/>
  <c r="AM32" i="5"/>
  <c r="AM31" i="5"/>
  <c r="AM30" i="5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J99" i="7" s="1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2" i="7"/>
  <c r="C6" i="2"/>
  <c r="AB4" i="5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1" i="5"/>
  <c r="AB32" i="5"/>
  <c r="AB33" i="5"/>
  <c r="AB34" i="5"/>
  <c r="AB35" i="5"/>
  <c r="AG33" i="5" s="1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56" i="5"/>
  <c r="AB57" i="5"/>
  <c r="AB58" i="5"/>
  <c r="AB59" i="5"/>
  <c r="AB60" i="5"/>
  <c r="AB61" i="5"/>
  <c r="AB62" i="5"/>
  <c r="AB63" i="5"/>
  <c r="AB64" i="5"/>
  <c r="AB65" i="5"/>
  <c r="AB66" i="5"/>
  <c r="AB67" i="5"/>
  <c r="AB68" i="5"/>
  <c r="AB69" i="5"/>
  <c r="AB70" i="5"/>
  <c r="AB71" i="5"/>
  <c r="AB72" i="5"/>
  <c r="AE72" i="5" s="1"/>
  <c r="AB73" i="5"/>
  <c r="AB74" i="5"/>
  <c r="AB75" i="5"/>
  <c r="AB76" i="5"/>
  <c r="AB77" i="5"/>
  <c r="AB78" i="5"/>
  <c r="AB79" i="5"/>
  <c r="AB80" i="5"/>
  <c r="AB81" i="5"/>
  <c r="AB82" i="5"/>
  <c r="AB83" i="5"/>
  <c r="AB84" i="5"/>
  <c r="AB85" i="5"/>
  <c r="AB86" i="5"/>
  <c r="AB87" i="5"/>
  <c r="AB88" i="5"/>
  <c r="AB89" i="5"/>
  <c r="AB90" i="5"/>
  <c r="AB91" i="5"/>
  <c r="AB92" i="5"/>
  <c r="AB3" i="5"/>
  <c r="AG3" i="5" s="1"/>
  <c r="AA4" i="5"/>
  <c r="AD3" i="5" s="1"/>
  <c r="AA5" i="5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51" i="5"/>
  <c r="AA52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69" i="5"/>
  <c r="AA70" i="5"/>
  <c r="AA71" i="5"/>
  <c r="AA72" i="5"/>
  <c r="AA73" i="5"/>
  <c r="AA74" i="5"/>
  <c r="AA75" i="5"/>
  <c r="AA76" i="5"/>
  <c r="AA77" i="5"/>
  <c r="AA78" i="5"/>
  <c r="AD78" i="5" s="1"/>
  <c r="AA79" i="5"/>
  <c r="AA80" i="5"/>
  <c r="AA81" i="5"/>
  <c r="AA82" i="5"/>
  <c r="AA83" i="5"/>
  <c r="AA84" i="5"/>
  <c r="AA85" i="5"/>
  <c r="AA86" i="5"/>
  <c r="AA87" i="5"/>
  <c r="AA88" i="5"/>
  <c r="AA89" i="5"/>
  <c r="AA90" i="5"/>
  <c r="AA91" i="5"/>
  <c r="AA92" i="5"/>
  <c r="AH84" i="5" l="1"/>
  <c r="AI84" i="5"/>
  <c r="AH69" i="5"/>
  <c r="AI69" i="5"/>
  <c r="AI78" i="5"/>
  <c r="AH78" i="5"/>
  <c r="AH90" i="5"/>
  <c r="AH72" i="5"/>
  <c r="AI72" i="5"/>
  <c r="AD87" i="5"/>
  <c r="AH63" i="5"/>
  <c r="AI66" i="5"/>
  <c r="AH60" i="5"/>
  <c r="AH75" i="5"/>
  <c r="AH87" i="5"/>
  <c r="AI87" i="5"/>
  <c r="F92" i="7"/>
  <c r="J43" i="7"/>
  <c r="G104" i="7"/>
  <c r="G14" i="7"/>
  <c r="G140" i="7"/>
  <c r="F68" i="7"/>
  <c r="F8" i="7"/>
  <c r="F86" i="7"/>
  <c r="I88" i="7" s="1"/>
  <c r="G86" i="7"/>
  <c r="F176" i="7"/>
  <c r="F152" i="7"/>
  <c r="F56" i="7"/>
  <c r="F32" i="7"/>
  <c r="J127" i="7"/>
  <c r="G158" i="7"/>
  <c r="F128" i="7"/>
  <c r="G80" i="7"/>
  <c r="F44" i="7"/>
  <c r="G20" i="7"/>
  <c r="J151" i="7"/>
  <c r="AH54" i="5"/>
  <c r="AI51" i="5"/>
  <c r="AD6" i="5"/>
  <c r="AE24" i="5"/>
  <c r="AH30" i="5"/>
  <c r="AH57" i="5"/>
  <c r="AI57" i="5"/>
  <c r="AI15" i="5"/>
  <c r="AI27" i="5"/>
  <c r="AI45" i="5"/>
  <c r="AH45" i="5"/>
  <c r="AI30" i="5"/>
  <c r="AI39" i="5"/>
  <c r="AH39" i="5"/>
  <c r="AD54" i="5"/>
  <c r="AD30" i="5"/>
  <c r="AE48" i="5"/>
  <c r="AI54" i="5"/>
  <c r="AH42" i="5"/>
  <c r="AI33" i="5"/>
  <c r="AH33" i="5"/>
  <c r="AH51" i="5"/>
  <c r="AH36" i="5"/>
  <c r="AI36" i="5"/>
  <c r="AO45" i="5"/>
  <c r="AH48" i="5"/>
  <c r="AI48" i="5"/>
  <c r="AH12" i="5"/>
  <c r="AI12" i="5"/>
  <c r="AH6" i="5"/>
  <c r="AI6" i="5"/>
  <c r="AH9" i="5"/>
  <c r="AI9" i="5"/>
  <c r="AH15" i="5"/>
  <c r="AI3" i="5"/>
  <c r="AH18" i="5"/>
  <c r="AH27" i="5"/>
  <c r="AH24" i="5"/>
  <c r="AI24" i="5"/>
  <c r="AH21" i="5"/>
  <c r="AI21" i="5"/>
  <c r="AF27" i="5"/>
  <c r="AF15" i="5"/>
  <c r="AF63" i="5"/>
  <c r="AG39" i="5"/>
  <c r="AG30" i="5"/>
  <c r="AF75" i="5"/>
  <c r="AF51" i="5"/>
  <c r="AG63" i="5"/>
  <c r="AD90" i="5"/>
  <c r="AD66" i="5"/>
  <c r="AD42" i="5"/>
  <c r="AD18" i="5"/>
  <c r="AE84" i="5"/>
  <c r="AE60" i="5"/>
  <c r="AE36" i="5"/>
  <c r="AE12" i="5"/>
  <c r="AG15" i="5"/>
  <c r="AG54" i="5"/>
  <c r="AF39" i="5"/>
  <c r="AG78" i="5"/>
  <c r="AG6" i="5"/>
  <c r="AF3" i="5"/>
  <c r="AE69" i="5"/>
  <c r="AE45" i="5"/>
  <c r="AE21" i="5"/>
  <c r="AE27" i="5"/>
  <c r="AG18" i="5"/>
  <c r="AF33" i="5"/>
  <c r="AG42" i="5"/>
  <c r="AF81" i="5"/>
  <c r="AF57" i="5"/>
  <c r="AF9" i="5"/>
  <c r="AG75" i="5"/>
  <c r="AG66" i="5"/>
  <c r="AF87" i="5"/>
  <c r="AD63" i="5"/>
  <c r="AD39" i="5"/>
  <c r="AD15" i="5"/>
  <c r="AE51" i="5"/>
  <c r="AF69" i="5"/>
  <c r="AF45" i="5"/>
  <c r="AF21" i="5"/>
  <c r="AG87" i="5"/>
  <c r="AD81" i="5"/>
  <c r="AD72" i="5"/>
  <c r="AD48" i="5"/>
  <c r="AD24" i="5"/>
  <c r="AE90" i="5"/>
  <c r="AE66" i="5"/>
  <c r="AE42" i="5"/>
  <c r="AE18" i="5"/>
  <c r="AE75" i="5"/>
  <c r="AG90" i="5"/>
  <c r="AF78" i="5"/>
  <c r="AF66" i="5"/>
  <c r="AF54" i="5"/>
  <c r="AF42" i="5"/>
  <c r="AF30" i="5"/>
  <c r="AF18" i="5"/>
  <c r="AF6" i="5"/>
  <c r="AN45" i="5"/>
  <c r="AD57" i="5"/>
  <c r="AD33" i="5"/>
  <c r="AD9" i="5"/>
  <c r="AE81" i="5"/>
  <c r="AE57" i="5"/>
  <c r="AE33" i="5"/>
  <c r="AE9" i="5"/>
  <c r="AF90" i="5"/>
  <c r="AG51" i="5"/>
  <c r="AG27" i="5"/>
  <c r="AN33" i="5"/>
  <c r="AD69" i="5"/>
  <c r="AD45" i="5"/>
  <c r="AD21" i="5"/>
  <c r="AE87" i="5"/>
  <c r="AE63" i="5"/>
  <c r="AE39" i="5"/>
  <c r="AE15" i="5"/>
  <c r="AG84" i="5"/>
  <c r="AG72" i="5"/>
  <c r="AG60" i="5"/>
  <c r="AG48" i="5"/>
  <c r="AG36" i="5"/>
  <c r="AG24" i="5"/>
  <c r="AG12" i="5"/>
  <c r="AD84" i="5"/>
  <c r="AD75" i="5"/>
  <c r="AD60" i="5"/>
  <c r="AD51" i="5"/>
  <c r="AD36" i="5"/>
  <c r="AD27" i="5"/>
  <c r="AD12" i="5"/>
  <c r="AE78" i="5"/>
  <c r="AE54" i="5"/>
  <c r="AE30" i="5"/>
  <c r="AE6" i="5"/>
  <c r="AF84" i="5"/>
  <c r="AF72" i="5"/>
  <c r="AF60" i="5"/>
  <c r="AF48" i="5"/>
  <c r="AF36" i="5"/>
  <c r="AF24" i="5"/>
  <c r="AF12" i="5"/>
  <c r="AE3" i="5"/>
  <c r="AG81" i="5"/>
  <c r="AG69" i="5"/>
  <c r="AG57" i="5"/>
  <c r="AG45" i="5"/>
  <c r="AG21" i="5"/>
  <c r="AG9" i="5"/>
  <c r="AN36" i="5"/>
  <c r="AN30" i="5"/>
  <c r="AN39" i="5"/>
  <c r="AO36" i="5"/>
  <c r="AO33" i="5"/>
  <c r="AO30" i="5"/>
  <c r="AO39" i="5"/>
  <c r="AN42" i="5"/>
  <c r="AO42" i="5"/>
  <c r="J143" i="7"/>
  <c r="F2" i="7"/>
  <c r="F158" i="7"/>
  <c r="F134" i="7"/>
  <c r="F110" i="7"/>
  <c r="G62" i="7"/>
  <c r="G38" i="7"/>
  <c r="F14" i="7"/>
  <c r="J6" i="7"/>
  <c r="J29" i="7"/>
  <c r="G164" i="7"/>
  <c r="F140" i="7"/>
  <c r="G92" i="7"/>
  <c r="H92" i="7" s="1"/>
  <c r="G68" i="7"/>
  <c r="H68" i="7" s="1"/>
  <c r="G44" i="7"/>
  <c r="H44" i="7" s="1"/>
  <c r="G146" i="7"/>
  <c r="G2" i="7"/>
  <c r="F116" i="7"/>
  <c r="F20" i="7"/>
  <c r="F170" i="7"/>
  <c r="F122" i="7"/>
  <c r="J67" i="7"/>
  <c r="J19" i="7"/>
  <c r="J170" i="7"/>
  <c r="J98" i="7"/>
  <c r="J82" i="7"/>
  <c r="F74" i="7"/>
  <c r="F50" i="7"/>
  <c r="F26" i="7"/>
  <c r="J10" i="7"/>
  <c r="F164" i="7"/>
  <c r="F104" i="7"/>
  <c r="I107" i="7" s="1"/>
  <c r="F62" i="7"/>
  <c r="J41" i="7"/>
  <c r="G32" i="7"/>
  <c r="H32" i="7" s="1"/>
  <c r="H2" i="7"/>
  <c r="I106" i="7"/>
  <c r="I67" i="7"/>
  <c r="H140" i="7"/>
  <c r="I92" i="7"/>
  <c r="I95" i="7"/>
  <c r="I63" i="7"/>
  <c r="H14" i="7"/>
  <c r="I2" i="7"/>
  <c r="J63" i="7"/>
  <c r="J141" i="7"/>
  <c r="G56" i="7"/>
  <c r="H56" i="7" s="1"/>
  <c r="G176" i="7"/>
  <c r="H176" i="7" s="1"/>
  <c r="G116" i="7"/>
  <c r="H116" i="7" s="1"/>
  <c r="G98" i="7"/>
  <c r="F80" i="7"/>
  <c r="J88" i="7"/>
  <c r="J147" i="7"/>
  <c r="F146" i="7"/>
  <c r="F38" i="7"/>
  <c r="G134" i="7"/>
  <c r="H134" i="7" s="1"/>
  <c r="F98" i="7"/>
  <c r="G74" i="7"/>
  <c r="H74" i="7" s="1"/>
  <c r="G50" i="7"/>
  <c r="G8" i="7"/>
  <c r="J86" i="7"/>
  <c r="J152" i="7"/>
  <c r="G122" i="7"/>
  <c r="G152" i="7"/>
  <c r="H152" i="7" s="1"/>
  <c r="G110" i="7"/>
  <c r="H110" i="7" s="1"/>
  <c r="G26" i="7"/>
  <c r="J28" i="7"/>
  <c r="J157" i="7"/>
  <c r="G170" i="7"/>
  <c r="G128" i="7"/>
  <c r="H20" i="7"/>
  <c r="J173" i="7"/>
  <c r="E72" i="5"/>
  <c r="F72" i="5" s="1"/>
  <c r="E69" i="5"/>
  <c r="F69" i="5" s="1"/>
  <c r="E66" i="5"/>
  <c r="F66" i="5" s="1"/>
  <c r="E18" i="5"/>
  <c r="F18" i="5" s="1"/>
  <c r="E15" i="5"/>
  <c r="F15" i="5" s="1"/>
  <c r="E12" i="5"/>
  <c r="F12" i="5" s="1"/>
  <c r="E45" i="5"/>
  <c r="F45" i="5" s="1"/>
  <c r="E42" i="5"/>
  <c r="F42" i="5" s="1"/>
  <c r="E39" i="5"/>
  <c r="F39" i="5" s="1"/>
  <c r="E90" i="5"/>
  <c r="F90" i="5" s="1"/>
  <c r="AM92" i="5"/>
  <c r="J92" i="5"/>
  <c r="K92" i="5" s="1"/>
  <c r="AM91" i="5"/>
  <c r="J91" i="5"/>
  <c r="K91" i="5" s="1"/>
  <c r="AM90" i="5"/>
  <c r="P90" i="5"/>
  <c r="O90" i="5"/>
  <c r="M90" i="5"/>
  <c r="L90" i="5"/>
  <c r="J90" i="5"/>
  <c r="K90" i="5" s="1"/>
  <c r="E87" i="5"/>
  <c r="F87" i="5" s="1"/>
  <c r="E54" i="5"/>
  <c r="F54" i="5" s="1"/>
  <c r="E51" i="5"/>
  <c r="F51" i="5" s="1"/>
  <c r="E48" i="5"/>
  <c r="F48" i="5" s="1"/>
  <c r="E81" i="5"/>
  <c r="D81" i="5"/>
  <c r="E78" i="5"/>
  <c r="F78" i="5" s="1"/>
  <c r="E75" i="5"/>
  <c r="F75" i="5" s="1"/>
  <c r="E27" i="5"/>
  <c r="F27" i="5" s="1"/>
  <c r="E24" i="5"/>
  <c r="F24" i="5" s="1"/>
  <c r="E21" i="5"/>
  <c r="F21" i="5" s="1"/>
  <c r="E84" i="5"/>
  <c r="F84" i="5" s="1"/>
  <c r="AM4" i="5"/>
  <c r="AM6" i="5"/>
  <c r="AM7" i="5"/>
  <c r="AM8" i="5"/>
  <c r="AM9" i="5"/>
  <c r="AM10" i="5"/>
  <c r="AM11" i="5"/>
  <c r="AM12" i="5"/>
  <c r="AM13" i="5"/>
  <c r="AM14" i="5"/>
  <c r="AM15" i="5"/>
  <c r="AM16" i="5"/>
  <c r="AM17" i="5"/>
  <c r="AM18" i="5"/>
  <c r="AM19" i="5"/>
  <c r="AM20" i="5"/>
  <c r="AM21" i="5"/>
  <c r="AM22" i="5"/>
  <c r="AM23" i="5"/>
  <c r="AM24" i="5"/>
  <c r="AM25" i="5"/>
  <c r="AM26" i="5"/>
  <c r="AM27" i="5"/>
  <c r="AM28" i="5"/>
  <c r="AM29" i="5"/>
  <c r="AM48" i="5"/>
  <c r="AM49" i="5"/>
  <c r="AM50" i="5"/>
  <c r="AM51" i="5"/>
  <c r="AM52" i="5"/>
  <c r="AM53" i="5"/>
  <c r="AM54" i="5"/>
  <c r="AM55" i="5"/>
  <c r="AM56" i="5"/>
  <c r="AM57" i="5"/>
  <c r="AM59" i="5"/>
  <c r="AM60" i="5"/>
  <c r="AM61" i="5"/>
  <c r="AM62" i="5"/>
  <c r="AM64" i="5"/>
  <c r="AM65" i="5"/>
  <c r="AM66" i="5"/>
  <c r="AM67" i="5"/>
  <c r="AM68" i="5"/>
  <c r="AM69" i="5"/>
  <c r="AM70" i="5"/>
  <c r="AM71" i="5"/>
  <c r="AM72" i="5"/>
  <c r="AM73" i="5"/>
  <c r="AM74" i="5"/>
  <c r="AM75" i="5"/>
  <c r="AM76" i="5"/>
  <c r="AM77" i="5"/>
  <c r="AM78" i="5"/>
  <c r="AM79" i="5"/>
  <c r="AM80" i="5"/>
  <c r="AM81" i="5"/>
  <c r="AM82" i="5"/>
  <c r="AM83" i="5"/>
  <c r="AM84" i="5"/>
  <c r="AM85" i="5"/>
  <c r="AM86" i="5"/>
  <c r="AM87" i="5"/>
  <c r="AM88" i="5"/>
  <c r="AM89" i="5"/>
  <c r="AM3" i="5"/>
  <c r="E63" i="5"/>
  <c r="F63" i="5" s="1"/>
  <c r="E60" i="5"/>
  <c r="F60" i="5" s="1"/>
  <c r="E57" i="5"/>
  <c r="F57" i="5" s="1"/>
  <c r="E36" i="5"/>
  <c r="F36" i="5" s="1"/>
  <c r="E33" i="5"/>
  <c r="F33" i="5" s="1"/>
  <c r="E30" i="5"/>
  <c r="F30" i="5" s="1"/>
  <c r="E9" i="5"/>
  <c r="F9" i="5" s="1"/>
  <c r="E6" i="5"/>
  <c r="D6" i="5"/>
  <c r="E3" i="5"/>
  <c r="D3" i="5"/>
  <c r="L6" i="5"/>
  <c r="M6" i="5"/>
  <c r="O6" i="5"/>
  <c r="P6" i="5"/>
  <c r="L9" i="5"/>
  <c r="M9" i="5"/>
  <c r="O9" i="5"/>
  <c r="P9" i="5"/>
  <c r="L12" i="5"/>
  <c r="M12" i="5"/>
  <c r="O12" i="5"/>
  <c r="P12" i="5"/>
  <c r="L15" i="5"/>
  <c r="M15" i="5"/>
  <c r="O15" i="5"/>
  <c r="P15" i="5"/>
  <c r="L18" i="5"/>
  <c r="M18" i="5"/>
  <c r="O18" i="5"/>
  <c r="P18" i="5"/>
  <c r="L21" i="5"/>
  <c r="M21" i="5"/>
  <c r="O21" i="5"/>
  <c r="P21" i="5"/>
  <c r="L24" i="5"/>
  <c r="M24" i="5"/>
  <c r="O24" i="5"/>
  <c r="P24" i="5"/>
  <c r="L27" i="5"/>
  <c r="M27" i="5"/>
  <c r="O27" i="5"/>
  <c r="P27" i="5"/>
  <c r="L30" i="5"/>
  <c r="M30" i="5"/>
  <c r="O30" i="5"/>
  <c r="P30" i="5"/>
  <c r="L33" i="5"/>
  <c r="M33" i="5"/>
  <c r="O33" i="5"/>
  <c r="P33" i="5"/>
  <c r="L36" i="5"/>
  <c r="M36" i="5"/>
  <c r="O36" i="5"/>
  <c r="P36" i="5"/>
  <c r="L39" i="5"/>
  <c r="M39" i="5"/>
  <c r="O39" i="5"/>
  <c r="P39" i="5"/>
  <c r="L42" i="5"/>
  <c r="M42" i="5"/>
  <c r="O42" i="5"/>
  <c r="P42" i="5"/>
  <c r="L45" i="5"/>
  <c r="M45" i="5"/>
  <c r="O45" i="5"/>
  <c r="P45" i="5"/>
  <c r="L48" i="5"/>
  <c r="M48" i="5"/>
  <c r="O48" i="5"/>
  <c r="P48" i="5"/>
  <c r="L51" i="5"/>
  <c r="M51" i="5"/>
  <c r="O51" i="5"/>
  <c r="P51" i="5"/>
  <c r="L54" i="5"/>
  <c r="M54" i="5"/>
  <c r="O54" i="5"/>
  <c r="P54" i="5"/>
  <c r="L57" i="5"/>
  <c r="M57" i="5"/>
  <c r="O57" i="5"/>
  <c r="P57" i="5"/>
  <c r="L60" i="5"/>
  <c r="M60" i="5"/>
  <c r="O60" i="5"/>
  <c r="P60" i="5"/>
  <c r="L63" i="5"/>
  <c r="M63" i="5"/>
  <c r="O63" i="5"/>
  <c r="P63" i="5"/>
  <c r="L66" i="5"/>
  <c r="M66" i="5"/>
  <c r="O66" i="5"/>
  <c r="P66" i="5"/>
  <c r="L69" i="5"/>
  <c r="M69" i="5"/>
  <c r="O69" i="5"/>
  <c r="P69" i="5"/>
  <c r="L72" i="5"/>
  <c r="M72" i="5"/>
  <c r="O72" i="5"/>
  <c r="P72" i="5"/>
  <c r="L75" i="5"/>
  <c r="M75" i="5"/>
  <c r="O75" i="5"/>
  <c r="P75" i="5"/>
  <c r="L78" i="5"/>
  <c r="M78" i="5"/>
  <c r="O78" i="5"/>
  <c r="P78" i="5"/>
  <c r="L81" i="5"/>
  <c r="M81" i="5"/>
  <c r="O81" i="5"/>
  <c r="P81" i="5"/>
  <c r="L84" i="5"/>
  <c r="M84" i="5"/>
  <c r="O84" i="5"/>
  <c r="P84" i="5"/>
  <c r="L87" i="5"/>
  <c r="M87" i="5"/>
  <c r="O87" i="5"/>
  <c r="P87" i="5"/>
  <c r="O3" i="5"/>
  <c r="L3" i="5"/>
  <c r="P3" i="5"/>
  <c r="M3" i="5"/>
  <c r="J4" i="5"/>
  <c r="K4" i="5" s="1"/>
  <c r="J5" i="5"/>
  <c r="K5" i="5" s="1"/>
  <c r="J6" i="5"/>
  <c r="K6" i="5" s="1"/>
  <c r="J7" i="5"/>
  <c r="K7" i="5" s="1"/>
  <c r="J8" i="5"/>
  <c r="K8" i="5" s="1"/>
  <c r="J9" i="5"/>
  <c r="K9" i="5" s="1"/>
  <c r="J10" i="5"/>
  <c r="K10" i="5" s="1"/>
  <c r="J11" i="5"/>
  <c r="K11" i="5" s="1"/>
  <c r="J12" i="5"/>
  <c r="K12" i="5" s="1"/>
  <c r="J13" i="5"/>
  <c r="K13" i="5" s="1"/>
  <c r="J14" i="5"/>
  <c r="K14" i="5" s="1"/>
  <c r="J15" i="5"/>
  <c r="K15" i="5" s="1"/>
  <c r="J16" i="5"/>
  <c r="K16" i="5" s="1"/>
  <c r="J17" i="5"/>
  <c r="K17" i="5" s="1"/>
  <c r="J18" i="5"/>
  <c r="K18" i="5" s="1"/>
  <c r="J19" i="5"/>
  <c r="K19" i="5" s="1"/>
  <c r="J20" i="5"/>
  <c r="K20" i="5" s="1"/>
  <c r="J21" i="5"/>
  <c r="K21" i="5" s="1"/>
  <c r="J22" i="5"/>
  <c r="K22" i="5" s="1"/>
  <c r="J23" i="5"/>
  <c r="K23" i="5" s="1"/>
  <c r="J24" i="5"/>
  <c r="K24" i="5" s="1"/>
  <c r="J25" i="5"/>
  <c r="K25" i="5" s="1"/>
  <c r="J26" i="5"/>
  <c r="K26" i="5" s="1"/>
  <c r="J27" i="5"/>
  <c r="K27" i="5" s="1"/>
  <c r="J28" i="5"/>
  <c r="K28" i="5" s="1"/>
  <c r="J29" i="5"/>
  <c r="K29" i="5" s="1"/>
  <c r="J30" i="5"/>
  <c r="K30" i="5" s="1"/>
  <c r="J31" i="5"/>
  <c r="K31" i="5" s="1"/>
  <c r="J32" i="5"/>
  <c r="K32" i="5" s="1"/>
  <c r="J33" i="5"/>
  <c r="K33" i="5" s="1"/>
  <c r="J34" i="5"/>
  <c r="K34" i="5" s="1"/>
  <c r="J35" i="5"/>
  <c r="K35" i="5" s="1"/>
  <c r="J36" i="5"/>
  <c r="K36" i="5" s="1"/>
  <c r="J37" i="5"/>
  <c r="K37" i="5" s="1"/>
  <c r="J38" i="5"/>
  <c r="K38" i="5" s="1"/>
  <c r="J39" i="5"/>
  <c r="K39" i="5" s="1"/>
  <c r="J40" i="5"/>
  <c r="K40" i="5" s="1"/>
  <c r="J41" i="5"/>
  <c r="K41" i="5" s="1"/>
  <c r="J42" i="5"/>
  <c r="K42" i="5" s="1"/>
  <c r="J43" i="5"/>
  <c r="K43" i="5" s="1"/>
  <c r="J44" i="5"/>
  <c r="K44" i="5" s="1"/>
  <c r="J45" i="5"/>
  <c r="K45" i="5" s="1"/>
  <c r="J46" i="5"/>
  <c r="K46" i="5" s="1"/>
  <c r="J47" i="5"/>
  <c r="K47" i="5" s="1"/>
  <c r="J48" i="5"/>
  <c r="K48" i="5" s="1"/>
  <c r="J49" i="5"/>
  <c r="K49" i="5" s="1"/>
  <c r="J50" i="5"/>
  <c r="K50" i="5" s="1"/>
  <c r="J51" i="5"/>
  <c r="K51" i="5" s="1"/>
  <c r="J52" i="5"/>
  <c r="K52" i="5" s="1"/>
  <c r="J53" i="5"/>
  <c r="K53" i="5" s="1"/>
  <c r="J54" i="5"/>
  <c r="K54" i="5" s="1"/>
  <c r="J55" i="5"/>
  <c r="K55" i="5" s="1"/>
  <c r="J56" i="5"/>
  <c r="K56" i="5" s="1"/>
  <c r="J57" i="5"/>
  <c r="K57" i="5" s="1"/>
  <c r="J58" i="5"/>
  <c r="K58" i="5" s="1"/>
  <c r="J59" i="5"/>
  <c r="K59" i="5" s="1"/>
  <c r="J60" i="5"/>
  <c r="K60" i="5" s="1"/>
  <c r="J61" i="5"/>
  <c r="K61" i="5" s="1"/>
  <c r="J62" i="5"/>
  <c r="K62" i="5" s="1"/>
  <c r="J63" i="5"/>
  <c r="K63" i="5" s="1"/>
  <c r="J64" i="5"/>
  <c r="K64" i="5" s="1"/>
  <c r="J65" i="5"/>
  <c r="K65" i="5" s="1"/>
  <c r="J66" i="5"/>
  <c r="K66" i="5" s="1"/>
  <c r="J67" i="5"/>
  <c r="K67" i="5" s="1"/>
  <c r="J68" i="5"/>
  <c r="K68" i="5" s="1"/>
  <c r="J69" i="5"/>
  <c r="K69" i="5" s="1"/>
  <c r="J70" i="5"/>
  <c r="K70" i="5" s="1"/>
  <c r="J71" i="5"/>
  <c r="K71" i="5" s="1"/>
  <c r="J72" i="5"/>
  <c r="K72" i="5" s="1"/>
  <c r="J73" i="5"/>
  <c r="K73" i="5" s="1"/>
  <c r="J74" i="5"/>
  <c r="K74" i="5" s="1"/>
  <c r="J75" i="5"/>
  <c r="K75" i="5" s="1"/>
  <c r="J76" i="5"/>
  <c r="K76" i="5" s="1"/>
  <c r="J77" i="5"/>
  <c r="K77" i="5" s="1"/>
  <c r="J78" i="5"/>
  <c r="K78" i="5" s="1"/>
  <c r="J79" i="5"/>
  <c r="K79" i="5" s="1"/>
  <c r="J80" i="5"/>
  <c r="K80" i="5" s="1"/>
  <c r="J81" i="5"/>
  <c r="K81" i="5" s="1"/>
  <c r="J82" i="5"/>
  <c r="K82" i="5" s="1"/>
  <c r="J83" i="5"/>
  <c r="K83" i="5" s="1"/>
  <c r="J84" i="5"/>
  <c r="K84" i="5" s="1"/>
  <c r="J85" i="5"/>
  <c r="K85" i="5" s="1"/>
  <c r="J86" i="5"/>
  <c r="K86" i="5" s="1"/>
  <c r="J87" i="5"/>
  <c r="K87" i="5" s="1"/>
  <c r="J88" i="5"/>
  <c r="K88" i="5" s="1"/>
  <c r="J89" i="5"/>
  <c r="K89" i="5" s="1"/>
  <c r="J3" i="5"/>
  <c r="K3" i="5" s="1"/>
  <c r="F3" i="1"/>
  <c r="D22" i="1"/>
  <c r="E22" i="1"/>
  <c r="F22" i="1"/>
  <c r="C22" i="1"/>
  <c r="D21" i="1"/>
  <c r="D3" i="1"/>
  <c r="D4" i="1" s="1"/>
  <c r="C8" i="1"/>
  <c r="C26" i="1" s="1"/>
  <c r="F2" i="1"/>
  <c r="E3" i="1"/>
  <c r="E2" i="1" s="1"/>
  <c r="D20" i="1"/>
  <c r="E20" i="1"/>
  <c r="F20" i="1"/>
  <c r="E21" i="1"/>
  <c r="F21" i="1"/>
  <c r="C21" i="1"/>
  <c r="C20" i="1"/>
  <c r="D2" i="2"/>
  <c r="D3" i="2" s="1"/>
  <c r="I6" i="7" l="1"/>
  <c r="H158" i="7"/>
  <c r="H164" i="7"/>
  <c r="F3" i="5"/>
  <c r="H128" i="7"/>
  <c r="I143" i="7"/>
  <c r="I115" i="7"/>
  <c r="I99" i="7"/>
  <c r="H170" i="7"/>
  <c r="H104" i="7"/>
  <c r="I19" i="7"/>
  <c r="I53" i="7"/>
  <c r="H8" i="7"/>
  <c r="I29" i="7"/>
  <c r="I141" i="7"/>
  <c r="H86" i="7"/>
  <c r="Q15" i="5"/>
  <c r="N87" i="5"/>
  <c r="N81" i="5"/>
  <c r="N69" i="5"/>
  <c r="N63" i="5"/>
  <c r="N39" i="5"/>
  <c r="N21" i="5"/>
  <c r="AN57" i="5"/>
  <c r="AN3" i="5"/>
  <c r="R9" i="5"/>
  <c r="AP33" i="5"/>
  <c r="AN48" i="5"/>
  <c r="AO48" i="5"/>
  <c r="AN27" i="5"/>
  <c r="AO27" i="5"/>
  <c r="H122" i="7"/>
  <c r="I43" i="7"/>
  <c r="H62" i="7"/>
  <c r="I151" i="7"/>
  <c r="I98" i="7"/>
  <c r="I10" i="7"/>
  <c r="H50" i="7"/>
  <c r="H26" i="7"/>
  <c r="I152" i="7"/>
  <c r="H146" i="7"/>
  <c r="H80" i="7"/>
  <c r="I82" i="7"/>
  <c r="I57" i="7"/>
  <c r="I127" i="7"/>
  <c r="I170" i="7"/>
  <c r="I147" i="7"/>
  <c r="H38" i="7"/>
  <c r="H98" i="7"/>
  <c r="I76" i="7"/>
  <c r="I54" i="7"/>
  <c r="I28" i="7"/>
  <c r="I41" i="7"/>
  <c r="I173" i="7"/>
  <c r="I137" i="7"/>
  <c r="I61" i="7"/>
  <c r="I111" i="7"/>
  <c r="I157" i="7"/>
  <c r="Q87" i="5"/>
  <c r="Q81" i="5"/>
  <c r="Q51" i="5"/>
  <c r="Q33" i="5"/>
  <c r="Q84" i="5"/>
  <c r="Q48" i="5"/>
  <c r="Q42" i="5"/>
  <c r="Q36" i="5"/>
  <c r="Q24" i="5"/>
  <c r="Q6" i="5"/>
  <c r="N78" i="5"/>
  <c r="N54" i="5"/>
  <c r="N42" i="5"/>
  <c r="N24" i="5"/>
  <c r="AN51" i="5"/>
  <c r="AO3" i="5"/>
  <c r="AO51" i="5"/>
  <c r="AP30" i="5"/>
  <c r="N12" i="5"/>
  <c r="S87" i="5"/>
  <c r="R12" i="5"/>
  <c r="N45" i="5"/>
  <c r="N15" i="5"/>
  <c r="AN60" i="5"/>
  <c r="AN63" i="5"/>
  <c r="Q72" i="5"/>
  <c r="Q54" i="5"/>
  <c r="Q30" i="5"/>
  <c r="F6" i="5"/>
  <c r="R72" i="5"/>
  <c r="AN66" i="5"/>
  <c r="AN12" i="5"/>
  <c r="R48" i="5"/>
  <c r="Q3" i="5"/>
  <c r="N84" i="5"/>
  <c r="AO72" i="5"/>
  <c r="AN72" i="5"/>
  <c r="AO69" i="5"/>
  <c r="AN69" i="5"/>
  <c r="AP45" i="5"/>
  <c r="AO63" i="5"/>
  <c r="AO60" i="5"/>
  <c r="AO57" i="5"/>
  <c r="AN18" i="5"/>
  <c r="AN15" i="5"/>
  <c r="AO90" i="5"/>
  <c r="AO87" i="5"/>
  <c r="AN87" i="5"/>
  <c r="AO18" i="5"/>
  <c r="AO66" i="5"/>
  <c r="AO15" i="5"/>
  <c r="AO12" i="5"/>
  <c r="S72" i="5"/>
  <c r="N72" i="5"/>
  <c r="Q69" i="5"/>
  <c r="R69" i="5"/>
  <c r="S69" i="5"/>
  <c r="Q66" i="5"/>
  <c r="R66" i="5"/>
  <c r="S66" i="5"/>
  <c r="N66" i="5"/>
  <c r="Q18" i="5"/>
  <c r="N18" i="5"/>
  <c r="S18" i="5"/>
  <c r="R18" i="5"/>
  <c r="S15" i="5"/>
  <c r="R15" i="5"/>
  <c r="Q12" i="5"/>
  <c r="S12" i="5"/>
  <c r="Q45" i="5"/>
  <c r="S45" i="5"/>
  <c r="R45" i="5"/>
  <c r="R42" i="5"/>
  <c r="S42" i="5"/>
  <c r="Q39" i="5"/>
  <c r="R39" i="5"/>
  <c r="S39" i="5"/>
  <c r="Q90" i="5"/>
  <c r="N90" i="5"/>
  <c r="R90" i="5"/>
  <c r="S90" i="5"/>
  <c r="AN90" i="5"/>
  <c r="AN81" i="5"/>
  <c r="AN78" i="5"/>
  <c r="AN9" i="5"/>
  <c r="AO9" i="5"/>
  <c r="AN6" i="5"/>
  <c r="AO6" i="5"/>
  <c r="AO78" i="5"/>
  <c r="AN75" i="5"/>
  <c r="AO75" i="5"/>
  <c r="AO81" i="5"/>
  <c r="AN24" i="5"/>
  <c r="AO24" i="5"/>
  <c r="AO21" i="5"/>
  <c r="AN21" i="5"/>
  <c r="AN54" i="5"/>
  <c r="AO54" i="5"/>
  <c r="AN84" i="5"/>
  <c r="AO84" i="5"/>
  <c r="R54" i="5"/>
  <c r="S54" i="5"/>
  <c r="R51" i="5"/>
  <c r="S51" i="5"/>
  <c r="N51" i="5"/>
  <c r="S48" i="5"/>
  <c r="N48" i="5"/>
  <c r="R81" i="5"/>
  <c r="S81" i="5"/>
  <c r="F81" i="5"/>
  <c r="Q78" i="5"/>
  <c r="R78" i="5"/>
  <c r="S78" i="5"/>
  <c r="Q75" i="5"/>
  <c r="S75" i="5"/>
  <c r="N75" i="5"/>
  <c r="R75" i="5"/>
  <c r="Q27" i="5"/>
  <c r="N27" i="5"/>
  <c r="R27" i="5"/>
  <c r="S27" i="5"/>
  <c r="R24" i="5"/>
  <c r="S24" i="5"/>
  <c r="R21" i="5"/>
  <c r="Q21" i="5"/>
  <c r="S21" i="5"/>
  <c r="R84" i="5"/>
  <c r="S84" i="5"/>
  <c r="R87" i="5"/>
  <c r="Q63" i="5"/>
  <c r="R63" i="5"/>
  <c r="S63" i="5"/>
  <c r="Q60" i="5"/>
  <c r="N60" i="5"/>
  <c r="R60" i="5"/>
  <c r="S60" i="5"/>
  <c r="N57" i="5"/>
  <c r="R57" i="5"/>
  <c r="Q57" i="5"/>
  <c r="S57" i="5"/>
  <c r="R36" i="5"/>
  <c r="N36" i="5"/>
  <c r="S36" i="5"/>
  <c r="R33" i="5"/>
  <c r="N33" i="5"/>
  <c r="S33" i="5"/>
  <c r="R30" i="5"/>
  <c r="N30" i="5"/>
  <c r="S30" i="5"/>
  <c r="Q9" i="5"/>
  <c r="N9" i="5"/>
  <c r="S9" i="5"/>
  <c r="T9" i="5" s="1"/>
  <c r="S6" i="5"/>
  <c r="R6" i="5"/>
  <c r="N6" i="5"/>
  <c r="S3" i="5"/>
  <c r="R3" i="5"/>
  <c r="N3" i="5"/>
  <c r="F26" i="1"/>
  <c r="E26" i="1"/>
  <c r="D13" i="1"/>
  <c r="D5" i="1"/>
  <c r="F4" i="1"/>
  <c r="F5" i="1" s="1"/>
  <c r="F27" i="1" s="1"/>
  <c r="D2" i="1"/>
  <c r="E4" i="1"/>
  <c r="C24" i="1"/>
  <c r="D26" i="1"/>
  <c r="F24" i="1"/>
  <c r="E24" i="1"/>
  <c r="D27" i="1"/>
  <c r="D24" i="1"/>
  <c r="C25" i="1"/>
  <c r="F25" i="1"/>
  <c r="C27" i="1"/>
  <c r="E25" i="1"/>
  <c r="D25" i="1"/>
  <c r="A4" i="1"/>
  <c r="A8" i="1" s="1"/>
  <c r="AP78" i="5" l="1"/>
  <c r="T54" i="5"/>
  <c r="T39" i="5"/>
  <c r="AP84" i="5"/>
  <c r="T24" i="5"/>
  <c r="T90" i="5"/>
  <c r="AP48" i="5"/>
  <c r="AP36" i="5"/>
  <c r="AP3" i="5"/>
  <c r="AP12" i="5"/>
  <c r="AP39" i="5"/>
  <c r="AP51" i="5"/>
  <c r="AP66" i="5"/>
  <c r="AP60" i="5"/>
  <c r="T12" i="5"/>
  <c r="T48" i="5"/>
  <c r="AP81" i="5"/>
  <c r="AP57" i="5"/>
  <c r="T51" i="5"/>
  <c r="AP90" i="5"/>
  <c r="T42" i="5"/>
  <c r="AP42" i="5"/>
  <c r="AP63" i="5"/>
  <c r="T72" i="5"/>
  <c r="T66" i="5"/>
  <c r="T6" i="5"/>
  <c r="T87" i="5"/>
  <c r="T78" i="5"/>
  <c r="AP15" i="5"/>
  <c r="AP72" i="5"/>
  <c r="AP69" i="5"/>
  <c r="AP54" i="5"/>
  <c r="AP18" i="5"/>
  <c r="AP87" i="5"/>
  <c r="AP27" i="5"/>
  <c r="AP9" i="5"/>
  <c r="AP24" i="5"/>
  <c r="T69" i="5"/>
  <c r="T18" i="5"/>
  <c r="T15" i="5"/>
  <c r="T45" i="5"/>
  <c r="AP6" i="5"/>
  <c r="AP75" i="5"/>
  <c r="AP21" i="5"/>
  <c r="T81" i="5"/>
  <c r="T75" i="5"/>
  <c r="T27" i="5"/>
  <c r="T21" i="5"/>
  <c r="T84" i="5"/>
  <c r="T63" i="5"/>
  <c r="T60" i="5"/>
  <c r="T57" i="5"/>
  <c r="T36" i="5"/>
  <c r="T33" i="5"/>
  <c r="T30" i="5"/>
  <c r="T3" i="5"/>
  <c r="D8" i="1"/>
  <c r="E13" i="1"/>
  <c r="E5" i="1"/>
  <c r="E27" i="1" s="1"/>
  <c r="F8" i="1"/>
  <c r="E8" i="1"/>
  <c r="C9" i="2"/>
</calcChain>
</file>

<file path=xl/sharedStrings.xml><?xml version="1.0" encoding="utf-8"?>
<sst xmlns="http://schemas.openxmlformats.org/spreadsheetml/2006/main" count="629" uniqueCount="120">
  <si>
    <t>Flour</t>
  </si>
  <si>
    <t>Water</t>
  </si>
  <si>
    <t>Rapeseed oil</t>
  </si>
  <si>
    <t>Sugar</t>
  </si>
  <si>
    <t>Control</t>
  </si>
  <si>
    <t>Seaweed</t>
  </si>
  <si>
    <t>Rehydrated water</t>
  </si>
  <si>
    <t>P0</t>
  </si>
  <si>
    <t>Ps</t>
  </si>
  <si>
    <t>1/p</t>
  </si>
  <si>
    <t>attributes</t>
  </si>
  <si>
    <t>number of participants</t>
  </si>
  <si>
    <t>visits</t>
  </si>
  <si>
    <t>volunteers</t>
  </si>
  <si>
    <t>Retorted</t>
  </si>
  <si>
    <t>Freeze thaw</t>
  </si>
  <si>
    <t>No treatment</t>
  </si>
  <si>
    <t>species</t>
  </si>
  <si>
    <t>retort</t>
  </si>
  <si>
    <t>freeze thaw</t>
  </si>
  <si>
    <t>no treatment</t>
  </si>
  <si>
    <t>Treatment</t>
  </si>
  <si>
    <t>%</t>
  </si>
  <si>
    <t>Freeze-thaw</t>
  </si>
  <si>
    <t>Laminaria digitata</t>
  </si>
  <si>
    <t>Alaria esculenta</t>
  </si>
  <si>
    <t>Mean</t>
  </si>
  <si>
    <t>Std dev</t>
  </si>
  <si>
    <t>% CV</t>
  </si>
  <si>
    <t>Weight pre-cooking (g)</t>
  </si>
  <si>
    <t>Weight post cooking (g)</t>
  </si>
  <si>
    <t>Weight loss</t>
  </si>
  <si>
    <t>% loss</t>
  </si>
  <si>
    <t>Weight (pre cooking)</t>
  </si>
  <si>
    <t>Weight (post cooking)</t>
  </si>
  <si>
    <t>x pre</t>
  </si>
  <si>
    <t>y pre</t>
  </si>
  <si>
    <t>x post</t>
  </si>
  <si>
    <t>y post</t>
  </si>
  <si>
    <t>hard</t>
  </si>
  <si>
    <t>salty</t>
  </si>
  <si>
    <t>fishy</t>
  </si>
  <si>
    <t>sweet</t>
  </si>
  <si>
    <t>gritty</t>
  </si>
  <si>
    <t>crunchy</t>
  </si>
  <si>
    <t>flour</t>
  </si>
  <si>
    <t>seaweed</t>
  </si>
  <si>
    <t>seaweed/water</t>
  </si>
  <si>
    <t>% flour</t>
  </si>
  <si>
    <t>Bakers</t>
  </si>
  <si>
    <t>Product</t>
  </si>
  <si>
    <t>% seaweed dw</t>
  </si>
  <si>
    <t>% seaweed ww</t>
  </si>
  <si>
    <t>% water</t>
  </si>
  <si>
    <t>%CV</t>
  </si>
  <si>
    <t>Saccharina latissima</t>
  </si>
  <si>
    <t>Control (95% water)</t>
  </si>
  <si>
    <t>Yield</t>
  </si>
  <si>
    <t>Dough weight made (g)</t>
  </si>
  <si>
    <t>Dough weight point of use (g)</t>
  </si>
  <si>
    <t>Moisture</t>
  </si>
  <si>
    <t>pan</t>
  </si>
  <si>
    <t>sample</t>
  </si>
  <si>
    <t>% Moisture</t>
  </si>
  <si>
    <t>-</t>
  </si>
  <si>
    <t>Shrinkage</t>
  </si>
  <si>
    <t>X shrinkage</t>
  </si>
  <si>
    <t>y shrinkage</t>
  </si>
  <si>
    <t>Mean x</t>
  </si>
  <si>
    <t>Mean Y</t>
  </si>
  <si>
    <t>std X</t>
  </si>
  <si>
    <t>Std Y</t>
  </si>
  <si>
    <t>g</t>
  </si>
  <si>
    <t>SL</t>
  </si>
  <si>
    <t>AE</t>
  </si>
  <si>
    <t>LD</t>
  </si>
  <si>
    <t>95H2O</t>
  </si>
  <si>
    <t>Std</t>
  </si>
  <si>
    <t>N</t>
  </si>
  <si>
    <t>Grubb critical value</t>
  </si>
  <si>
    <t>samples</t>
  </si>
  <si>
    <t>Grubb</t>
  </si>
  <si>
    <t>Dixson</t>
  </si>
  <si>
    <t>Area pre</t>
  </si>
  <si>
    <t>Area post</t>
  </si>
  <si>
    <t>Total shrinkage</t>
  </si>
  <si>
    <t>Mean total</t>
  </si>
  <si>
    <t>Std dev total</t>
  </si>
  <si>
    <t>x3</t>
  </si>
  <si>
    <t>Percentage incorporation</t>
  </si>
  <si>
    <t>pre-treatments</t>
  </si>
  <si>
    <t>x1</t>
  </si>
  <si>
    <t>Rehydrated seaweed (g)</t>
  </si>
  <si>
    <t>Cracker composition</t>
  </si>
  <si>
    <t>pan &amp; sample</t>
  </si>
  <si>
    <t>TDS</t>
  </si>
  <si>
    <t>Laminaria digitata - Retorted 15%: 953</t>
  </si>
  <si>
    <t>Time</t>
  </si>
  <si>
    <t>Salty</t>
  </si>
  <si>
    <t>Crunchy</t>
  </si>
  <si>
    <t>Bitter</t>
  </si>
  <si>
    <t>Sweet</t>
  </si>
  <si>
    <t>Sticky</t>
  </si>
  <si>
    <t>Fishy</t>
  </si>
  <si>
    <t>Chewy</t>
  </si>
  <si>
    <t>Hard</t>
  </si>
  <si>
    <t>Gritty</t>
  </si>
  <si>
    <t>Soft</t>
  </si>
  <si>
    <t>Response rate</t>
  </si>
  <si>
    <t xml:space="preserve">Significance </t>
  </si>
  <si>
    <t>Laminaria digitata - Freeze thaw: 971</t>
  </si>
  <si>
    <t>Laminaria digitata - no treatment: 457</t>
  </si>
  <si>
    <t>Alaria esculenta - Retorted: 671</t>
  </si>
  <si>
    <t>Alaria esculenta - Freeze thaw: 723</t>
  </si>
  <si>
    <t>Alaria esculenta - No treatment: 406</t>
  </si>
  <si>
    <t>Control: 537</t>
  </si>
  <si>
    <t>SL - Retorted 15%: 187</t>
  </si>
  <si>
    <t>SL - Freeze thaw: 734</t>
  </si>
  <si>
    <t>SL - no treatment: 381</t>
  </si>
  <si>
    <t>Processing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</si>
</sst>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46">
    <xf numFmtId="0" fontId="0" fillId="0" borderId="0" xfId="0"/>
    <xf numFmtId="9" fontId="0" fillId="0" borderId="0" xfId="0" applyNumberFormat="1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2" fillId="0" borderId="0" xfId="0" applyNumberFormat="1" applyFont="1"/>
    <xf numFmtId="0" fontId="0" fillId="3" borderId="0" xfId="0" applyFill="1"/>
    <xf numFmtId="0" fontId="0" fillId="0" borderId="0" xfId="0" applyAlignment="1">
      <alignment wrapText="1"/>
    </xf>
    <xf numFmtId="0" fontId="0" fillId="2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2" fontId="0" fillId="6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3" fillId="0" borderId="0" xfId="1"/>
    <xf numFmtId="0" fontId="1" fillId="0" borderId="0" xfId="1" applyFont="1"/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1" fillId="0" borderId="6" xfId="0" applyNumberFormat="1" applyFon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2" fontId="0" fillId="0" borderId="13" xfId="0" applyNumberFormat="1" applyBorder="1"/>
    <xf numFmtId="0" fontId="0" fillId="0" borderId="14" xfId="0" applyBorder="1"/>
    <xf numFmtId="0" fontId="0" fillId="0" borderId="6" xfId="0" applyBorder="1"/>
    <xf numFmtId="0" fontId="0" fillId="0" borderId="9" xfId="0" applyBorder="1"/>
    <xf numFmtId="2" fontId="0" fillId="0" borderId="15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2" xfId="0" applyNumberFormat="1" applyBorder="1"/>
    <xf numFmtId="2" fontId="1" fillId="0" borderId="4" xfId="0" applyNumberFormat="1" applyFont="1" applyBorder="1"/>
    <xf numFmtId="2" fontId="0" fillId="0" borderId="5" xfId="0" applyNumberFormat="1" applyBorder="1"/>
    <xf numFmtId="2" fontId="0" fillId="0" borderId="6" xfId="0" applyNumberFormat="1" applyBorder="1"/>
    <xf numFmtId="2" fontId="1" fillId="0" borderId="6" xfId="0" applyNumberFormat="1" applyFont="1" applyBorder="1"/>
    <xf numFmtId="2" fontId="2" fillId="0" borderId="6" xfId="0" applyNumberFormat="1" applyFont="1" applyBorder="1"/>
    <xf numFmtId="2" fontId="0" fillId="0" borderId="7" xfId="0" applyNumberFormat="1" applyBorder="1"/>
    <xf numFmtId="2" fontId="0" fillId="0" borderId="9" xfId="0" applyNumberFormat="1" applyBorder="1"/>
    <xf numFmtId="165" fontId="0" fillId="0" borderId="18" xfId="0" applyNumberFormat="1" applyBorder="1"/>
    <xf numFmtId="165" fontId="0" fillId="0" borderId="19" xfId="0" applyNumberFormat="1" applyBorder="1"/>
    <xf numFmtId="165" fontId="0" fillId="0" borderId="20" xfId="0" applyNumberFormat="1" applyBorder="1"/>
    <xf numFmtId="165" fontId="0" fillId="0" borderId="21" xfId="0" applyNumberFormat="1" applyBorder="1"/>
    <xf numFmtId="165" fontId="0" fillId="0" borderId="22" xfId="0" applyNumberFormat="1" applyBorder="1"/>
    <xf numFmtId="165" fontId="0" fillId="0" borderId="23" xfId="0" applyNumberFormat="1" applyBorder="1"/>
    <xf numFmtId="0" fontId="0" fillId="4" borderId="1" xfId="0" applyFill="1" applyBorder="1"/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5" borderId="1" xfId="0" applyFill="1" applyBorder="1"/>
    <xf numFmtId="2" fontId="0" fillId="5" borderId="1" xfId="0" applyNumberFormat="1" applyFill="1" applyBorder="1"/>
    <xf numFmtId="2" fontId="0" fillId="5" borderId="1" xfId="0" applyNumberFormat="1" applyFill="1" applyBorder="1" applyAlignment="1">
      <alignment horizontal="center"/>
    </xf>
    <xf numFmtId="0" fontId="0" fillId="6" borderId="1" xfId="0" applyFill="1" applyBorder="1"/>
    <xf numFmtId="2" fontId="0" fillId="6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6" borderId="6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 applyAlignment="1">
      <alignment horizontal="center"/>
    </xf>
    <xf numFmtId="165" fontId="0" fillId="2" borderId="8" xfId="0" applyNumberFormat="1" applyFill="1" applyBorder="1" applyAlignment="1">
      <alignment horizontal="center"/>
    </xf>
    <xf numFmtId="0" fontId="0" fillId="4" borderId="8" xfId="0" applyFill="1" applyBorder="1"/>
    <xf numFmtId="2" fontId="0" fillId="4" borderId="8" xfId="0" applyNumberFormat="1" applyFill="1" applyBorder="1" applyAlignment="1">
      <alignment horizontal="center"/>
    </xf>
    <xf numFmtId="0" fontId="0" fillId="5" borderId="8" xfId="0" applyFill="1" applyBorder="1"/>
    <xf numFmtId="2" fontId="0" fillId="5" borderId="8" xfId="0" applyNumberFormat="1" applyFill="1" applyBorder="1"/>
    <xf numFmtId="2" fontId="0" fillId="5" borderId="8" xfId="0" applyNumberFormat="1" applyFill="1" applyBorder="1" applyAlignment="1">
      <alignment horizontal="center"/>
    </xf>
    <xf numFmtId="0" fontId="0" fillId="6" borderId="8" xfId="0" applyFill="1" applyBorder="1"/>
    <xf numFmtId="2" fontId="0" fillId="6" borderId="8" xfId="0" applyNumberFormat="1" applyFill="1" applyBorder="1" applyAlignment="1">
      <alignment horizontal="center"/>
    </xf>
    <xf numFmtId="2" fontId="0" fillId="6" borderId="9" xfId="0" applyNumberFormat="1" applyFill="1" applyBorder="1" applyAlignment="1">
      <alignment horizontal="center"/>
    </xf>
    <xf numFmtId="0" fontId="0" fillId="6" borderId="10" xfId="0" applyFill="1" applyBorder="1" applyAlignment="1">
      <alignment wrapText="1"/>
    </xf>
    <xf numFmtId="0" fontId="0" fillId="6" borderId="11" xfId="0" applyFill="1" applyBorder="1" applyAlignment="1">
      <alignment wrapText="1"/>
    </xf>
    <xf numFmtId="0" fontId="0" fillId="2" borderId="13" xfId="0" applyFill="1" applyBorder="1"/>
    <xf numFmtId="165" fontId="0" fillId="2" borderId="13" xfId="0" applyNumberFormat="1" applyFill="1" applyBorder="1"/>
    <xf numFmtId="0" fontId="0" fillId="4" borderId="13" xfId="0" applyFill="1" applyBorder="1"/>
    <xf numFmtId="0" fontId="0" fillId="4" borderId="13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165" fontId="0" fillId="2" borderId="3" xfId="0" applyNumberFormat="1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4" borderId="2" xfId="0" applyFill="1" applyBorder="1" applyAlignment="1">
      <alignment wrapText="1"/>
    </xf>
    <xf numFmtId="0" fontId="0" fillId="4" borderId="3" xfId="0" applyFill="1" applyBorder="1" applyAlignment="1">
      <alignment wrapText="1"/>
    </xf>
    <xf numFmtId="0" fontId="0" fillId="4" borderId="4" xfId="0" applyFill="1" applyBorder="1" applyAlignment="1">
      <alignment wrapText="1"/>
    </xf>
    <xf numFmtId="0" fontId="0" fillId="4" borderId="5" xfId="0" applyFill="1" applyBorder="1"/>
    <xf numFmtId="164" fontId="0" fillId="4" borderId="6" xfId="0" applyNumberFormat="1" applyFill="1" applyBorder="1"/>
    <xf numFmtId="0" fontId="0" fillId="4" borderId="7" xfId="0" applyFill="1" applyBorder="1"/>
    <xf numFmtId="164" fontId="0" fillId="4" borderId="9" xfId="0" applyNumberFormat="1" applyFill="1" applyBorder="1"/>
    <xf numFmtId="2" fontId="0" fillId="4" borderId="5" xfId="0" applyNumberFormat="1" applyFill="1" applyBorder="1" applyAlignment="1">
      <alignment horizontal="center"/>
    </xf>
    <xf numFmtId="2" fontId="0" fillId="4" borderId="6" xfId="0" applyNumberFormat="1" applyFill="1" applyBorder="1" applyAlignment="1">
      <alignment horizontal="center"/>
    </xf>
    <xf numFmtId="2" fontId="0" fillId="4" borderId="7" xfId="0" applyNumberFormat="1" applyFill="1" applyBorder="1" applyAlignment="1">
      <alignment horizontal="center"/>
    </xf>
    <xf numFmtId="2" fontId="0" fillId="4" borderId="9" xfId="0" applyNumberFormat="1" applyFill="1" applyBorder="1" applyAlignment="1">
      <alignment horizontal="center"/>
    </xf>
    <xf numFmtId="0" fontId="0" fillId="5" borderId="2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5" borderId="5" xfId="0" applyFill="1" applyBorder="1"/>
    <xf numFmtId="2" fontId="0" fillId="5" borderId="6" xfId="0" applyNumberFormat="1" applyFill="1" applyBorder="1"/>
    <xf numFmtId="0" fontId="0" fillId="5" borderId="7" xfId="0" applyFill="1" applyBorder="1"/>
    <xf numFmtId="2" fontId="0" fillId="5" borderId="9" xfId="0" applyNumberFormat="1" applyFill="1" applyBorder="1"/>
    <xf numFmtId="0" fontId="0" fillId="6" borderId="15" xfId="0" applyFill="1" applyBorder="1" applyAlignment="1">
      <alignment wrapText="1"/>
    </xf>
    <xf numFmtId="2" fontId="0" fillId="5" borderId="5" xfId="0" applyNumberFormat="1" applyFill="1" applyBorder="1" applyAlignment="1">
      <alignment horizontal="center"/>
    </xf>
    <xf numFmtId="2" fontId="0" fillId="5" borderId="6" xfId="0" applyNumberFormat="1" applyFill="1" applyBorder="1" applyAlignment="1">
      <alignment horizontal="center"/>
    </xf>
    <xf numFmtId="2" fontId="0" fillId="5" borderId="7" xfId="0" applyNumberFormat="1" applyFill="1" applyBorder="1" applyAlignment="1">
      <alignment horizontal="center"/>
    </xf>
    <xf numFmtId="2" fontId="0" fillId="5" borderId="9" xfId="0" applyNumberFormat="1" applyFill="1" applyBorder="1" applyAlignment="1">
      <alignment horizontal="center"/>
    </xf>
    <xf numFmtId="2" fontId="0" fillId="6" borderId="16" xfId="0" applyNumberFormat="1" applyFill="1" applyBorder="1" applyAlignment="1">
      <alignment horizontal="center"/>
    </xf>
    <xf numFmtId="2" fontId="0" fillId="6" borderId="17" xfId="0" applyNumberFormat="1" applyFill="1" applyBorder="1" applyAlignment="1">
      <alignment horizontal="center"/>
    </xf>
    <xf numFmtId="0" fontId="0" fillId="6" borderId="2" xfId="0" applyFill="1" applyBorder="1" applyAlignment="1">
      <alignment wrapText="1"/>
    </xf>
    <xf numFmtId="0" fontId="0" fillId="6" borderId="3" xfId="0" applyFill="1" applyBorder="1" applyAlignment="1">
      <alignment wrapText="1"/>
    </xf>
    <xf numFmtId="2" fontId="0" fillId="6" borderId="4" xfId="0" applyNumberFormat="1" applyFill="1" applyBorder="1" applyAlignment="1">
      <alignment wrapText="1"/>
    </xf>
    <xf numFmtId="0" fontId="0" fillId="6" borderId="5" xfId="0" applyFill="1" applyBorder="1"/>
    <xf numFmtId="2" fontId="0" fillId="6" borderId="6" xfId="0" applyNumberFormat="1" applyFill="1" applyBorder="1"/>
    <xf numFmtId="0" fontId="0" fillId="6" borderId="7" xfId="0" applyFill="1" applyBorder="1"/>
    <xf numFmtId="2" fontId="0" fillId="6" borderId="9" xfId="0" applyNumberFormat="1" applyFill="1" applyBorder="1"/>
    <xf numFmtId="0" fontId="0" fillId="6" borderId="12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2" xfId="0" applyFill="1" applyBorder="1"/>
    <xf numFmtId="0" fontId="0" fillId="4" borderId="14" xfId="0" applyFill="1" applyBorder="1"/>
    <xf numFmtId="0" fontId="0" fillId="2" borderId="12" xfId="0" applyFill="1" applyBorder="1"/>
    <xf numFmtId="0" fontId="0" fillId="2" borderId="14" xfId="0" applyFill="1" applyBorder="1"/>
  </cellXfs>
  <cellStyles count="2">
    <cellStyle name="Normal" xfId="0" builtinId="0"/>
    <cellStyle name="Normal 2" xfId="1" xr:uid="{F7DF103E-2407-46A4-A80E-7ABD3E5C688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'TDS output'!$B$3</c:f>
              <c:strCache>
                <c:ptCount val="1"/>
                <c:pt idx="0">
                  <c:v>Salty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output'!$B$4:$B$84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2.7777779999999998E-2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5.5555559999999997E-2</c:v>
                </c:pt>
                <c:pt idx="19">
                  <c:v>5.5555559999999997E-2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0.1111111</c:v>
                </c:pt>
                <c:pt idx="24">
                  <c:v>0.1111111</c:v>
                </c:pt>
                <c:pt idx="25">
                  <c:v>0.1111111</c:v>
                </c:pt>
                <c:pt idx="26">
                  <c:v>8.3333340000000006E-2</c:v>
                </c:pt>
                <c:pt idx="27">
                  <c:v>5.5555559999999997E-2</c:v>
                </c:pt>
                <c:pt idx="28">
                  <c:v>0.1111111</c:v>
                </c:pt>
                <c:pt idx="29">
                  <c:v>0.13888890000000001</c:v>
                </c:pt>
                <c:pt idx="30">
                  <c:v>0.1111111</c:v>
                </c:pt>
                <c:pt idx="31">
                  <c:v>0.1111111</c:v>
                </c:pt>
                <c:pt idx="32">
                  <c:v>0.13888890000000001</c:v>
                </c:pt>
                <c:pt idx="33">
                  <c:v>0.13888890000000001</c:v>
                </c:pt>
                <c:pt idx="34">
                  <c:v>0.13888890000000001</c:v>
                </c:pt>
                <c:pt idx="35">
                  <c:v>0.1666667</c:v>
                </c:pt>
                <c:pt idx="36">
                  <c:v>0.1666667</c:v>
                </c:pt>
                <c:pt idx="37">
                  <c:v>0.13888890000000001</c:v>
                </c:pt>
                <c:pt idx="38">
                  <c:v>0.19444439999999999</c:v>
                </c:pt>
                <c:pt idx="39">
                  <c:v>0.22222220000000001</c:v>
                </c:pt>
                <c:pt idx="40">
                  <c:v>0.22222220000000001</c:v>
                </c:pt>
                <c:pt idx="41">
                  <c:v>0.22222220000000001</c:v>
                </c:pt>
                <c:pt idx="42">
                  <c:v>0.25</c:v>
                </c:pt>
                <c:pt idx="43">
                  <c:v>0.27777780000000002</c:v>
                </c:pt>
                <c:pt idx="44">
                  <c:v>0.22222220000000001</c:v>
                </c:pt>
                <c:pt idx="45">
                  <c:v>0.27777780000000002</c:v>
                </c:pt>
                <c:pt idx="46">
                  <c:v>0.30555559999999998</c:v>
                </c:pt>
                <c:pt idx="47">
                  <c:v>0.30555559999999998</c:v>
                </c:pt>
                <c:pt idx="48">
                  <c:v>0.27777780000000002</c:v>
                </c:pt>
                <c:pt idx="49">
                  <c:v>0.25</c:v>
                </c:pt>
                <c:pt idx="50">
                  <c:v>0.22222220000000001</c:v>
                </c:pt>
                <c:pt idx="51">
                  <c:v>0.19444439999999999</c:v>
                </c:pt>
                <c:pt idx="52">
                  <c:v>0.1666667</c:v>
                </c:pt>
                <c:pt idx="53">
                  <c:v>0.19444439999999999</c:v>
                </c:pt>
                <c:pt idx="54">
                  <c:v>0.25</c:v>
                </c:pt>
                <c:pt idx="55">
                  <c:v>0.25</c:v>
                </c:pt>
                <c:pt idx="56">
                  <c:v>0.25</c:v>
                </c:pt>
                <c:pt idx="57">
                  <c:v>0.25</c:v>
                </c:pt>
                <c:pt idx="58">
                  <c:v>0.30555559999999998</c:v>
                </c:pt>
                <c:pt idx="59">
                  <c:v>0.30555559999999998</c:v>
                </c:pt>
                <c:pt idx="60">
                  <c:v>0.27777780000000002</c:v>
                </c:pt>
                <c:pt idx="61">
                  <c:v>0.27777780000000002</c:v>
                </c:pt>
                <c:pt idx="62">
                  <c:v>0.25</c:v>
                </c:pt>
                <c:pt idx="63">
                  <c:v>0.19444439999999999</c:v>
                </c:pt>
                <c:pt idx="64">
                  <c:v>0.22222220000000001</c:v>
                </c:pt>
                <c:pt idx="65">
                  <c:v>0.22222220000000001</c:v>
                </c:pt>
                <c:pt idx="66">
                  <c:v>0.1666667</c:v>
                </c:pt>
                <c:pt idx="67">
                  <c:v>0.13888890000000001</c:v>
                </c:pt>
                <c:pt idx="68">
                  <c:v>0.13888890000000001</c:v>
                </c:pt>
                <c:pt idx="69">
                  <c:v>0.13888890000000001</c:v>
                </c:pt>
                <c:pt idx="70">
                  <c:v>0.13888890000000001</c:v>
                </c:pt>
                <c:pt idx="71">
                  <c:v>0.13888890000000001</c:v>
                </c:pt>
                <c:pt idx="72">
                  <c:v>0.1111111</c:v>
                </c:pt>
                <c:pt idx="73">
                  <c:v>0.1111111</c:v>
                </c:pt>
                <c:pt idx="74">
                  <c:v>0.1111111</c:v>
                </c:pt>
                <c:pt idx="75">
                  <c:v>0.1111111</c:v>
                </c:pt>
                <c:pt idx="76">
                  <c:v>0.1111111</c:v>
                </c:pt>
                <c:pt idx="77">
                  <c:v>0.1111111</c:v>
                </c:pt>
                <c:pt idx="78">
                  <c:v>0.1111111</c:v>
                </c:pt>
                <c:pt idx="79">
                  <c:v>0.1111111</c:v>
                </c:pt>
                <c:pt idx="80">
                  <c:v>0.1111111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726-44FD-AAC7-E1527D8F2C39}"/>
            </c:ext>
          </c:extLst>
        </c:ser>
        <c:ser>
          <c:idx val="1"/>
          <c:order val="1"/>
          <c:tx>
            <c:strRef>
              <c:f>'TDS output'!$C$3</c:f>
              <c:strCache>
                <c:ptCount val="1"/>
                <c:pt idx="0">
                  <c:v>Crunchy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output'!$C$4:$C$84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2.7777779999999998E-2</c:v>
                </c:pt>
                <c:pt idx="3">
                  <c:v>0.13888890000000001</c:v>
                </c:pt>
                <c:pt idx="4">
                  <c:v>0.22222220000000001</c:v>
                </c:pt>
                <c:pt idx="5">
                  <c:v>0.27777780000000002</c:v>
                </c:pt>
                <c:pt idx="6">
                  <c:v>0.27777780000000002</c:v>
                </c:pt>
                <c:pt idx="7">
                  <c:v>0.3333333</c:v>
                </c:pt>
                <c:pt idx="8">
                  <c:v>0.36111110000000002</c:v>
                </c:pt>
                <c:pt idx="9">
                  <c:v>0.38888889999999998</c:v>
                </c:pt>
                <c:pt idx="10">
                  <c:v>0.38888889999999998</c:v>
                </c:pt>
                <c:pt idx="11">
                  <c:v>0.4166667</c:v>
                </c:pt>
                <c:pt idx="12">
                  <c:v>0.44444440000000002</c:v>
                </c:pt>
                <c:pt idx="13">
                  <c:v>0.4166667</c:v>
                </c:pt>
                <c:pt idx="14">
                  <c:v>0.4166667</c:v>
                </c:pt>
                <c:pt idx="15">
                  <c:v>0.38888889999999998</c:v>
                </c:pt>
                <c:pt idx="16">
                  <c:v>0.38888889999999998</c:v>
                </c:pt>
                <c:pt idx="17">
                  <c:v>0.3333333</c:v>
                </c:pt>
                <c:pt idx="18">
                  <c:v>0.30555559999999998</c:v>
                </c:pt>
                <c:pt idx="19">
                  <c:v>0.36111110000000002</c:v>
                </c:pt>
                <c:pt idx="20">
                  <c:v>0.36111110000000002</c:v>
                </c:pt>
                <c:pt idx="21">
                  <c:v>0.38888889999999998</c:v>
                </c:pt>
                <c:pt idx="22">
                  <c:v>0.38888889999999998</c:v>
                </c:pt>
                <c:pt idx="23">
                  <c:v>0.36111110000000002</c:v>
                </c:pt>
                <c:pt idx="24">
                  <c:v>0.30555559999999998</c:v>
                </c:pt>
                <c:pt idx="25">
                  <c:v>0.30555559999999998</c:v>
                </c:pt>
                <c:pt idx="26">
                  <c:v>0.27777780000000002</c:v>
                </c:pt>
                <c:pt idx="27">
                  <c:v>0.22222220000000001</c:v>
                </c:pt>
                <c:pt idx="28">
                  <c:v>0.22222220000000001</c:v>
                </c:pt>
                <c:pt idx="29">
                  <c:v>0.19444439999999999</c:v>
                </c:pt>
                <c:pt idx="30">
                  <c:v>0.25</c:v>
                </c:pt>
                <c:pt idx="31">
                  <c:v>0.25</c:v>
                </c:pt>
                <c:pt idx="32">
                  <c:v>0.27777780000000002</c:v>
                </c:pt>
                <c:pt idx="33">
                  <c:v>0.30555559999999998</c:v>
                </c:pt>
                <c:pt idx="34">
                  <c:v>0.27777780000000002</c:v>
                </c:pt>
                <c:pt idx="35">
                  <c:v>0.19444439999999999</c:v>
                </c:pt>
                <c:pt idx="36">
                  <c:v>0.1666667</c:v>
                </c:pt>
                <c:pt idx="37">
                  <c:v>0.19444439999999999</c:v>
                </c:pt>
                <c:pt idx="38">
                  <c:v>0.1666667</c:v>
                </c:pt>
                <c:pt idx="39">
                  <c:v>0.13888890000000001</c:v>
                </c:pt>
                <c:pt idx="40">
                  <c:v>0.13888890000000001</c:v>
                </c:pt>
                <c:pt idx="41">
                  <c:v>0.13888890000000001</c:v>
                </c:pt>
                <c:pt idx="42">
                  <c:v>0.1666667</c:v>
                </c:pt>
                <c:pt idx="43">
                  <c:v>0.13888890000000001</c:v>
                </c:pt>
                <c:pt idx="44">
                  <c:v>0.1111111</c:v>
                </c:pt>
                <c:pt idx="45">
                  <c:v>8.3333340000000006E-2</c:v>
                </c:pt>
                <c:pt idx="46">
                  <c:v>8.3333340000000006E-2</c:v>
                </c:pt>
                <c:pt idx="47">
                  <c:v>8.3333340000000006E-2</c:v>
                </c:pt>
                <c:pt idx="48">
                  <c:v>0.1111111</c:v>
                </c:pt>
                <c:pt idx="49">
                  <c:v>0.1111111</c:v>
                </c:pt>
                <c:pt idx="50">
                  <c:v>0.1111111</c:v>
                </c:pt>
                <c:pt idx="51">
                  <c:v>0.1111111</c:v>
                </c:pt>
                <c:pt idx="52">
                  <c:v>0.1111111</c:v>
                </c:pt>
                <c:pt idx="53">
                  <c:v>5.5555559999999997E-2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5.5555559999999997E-2</c:v>
                </c:pt>
                <c:pt idx="58">
                  <c:v>5.5555559999999997E-2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8.3333340000000006E-2</c:v>
                </c:pt>
                <c:pt idx="63">
                  <c:v>8.3333340000000006E-2</c:v>
                </c:pt>
                <c:pt idx="64">
                  <c:v>5.5555559999999997E-2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5.5555559999999997E-2</c:v>
                </c:pt>
                <c:pt idx="72">
                  <c:v>5.5555559999999997E-2</c:v>
                </c:pt>
                <c:pt idx="73">
                  <c:v>5.5555559999999997E-2</c:v>
                </c:pt>
                <c:pt idx="74">
                  <c:v>2.7777779999999998E-2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726-44FD-AAC7-E1527D8F2C39}"/>
            </c:ext>
          </c:extLst>
        </c:ser>
        <c:ser>
          <c:idx val="2"/>
          <c:order val="2"/>
          <c:tx>
            <c:strRef>
              <c:f>'TDS output'!$D$3</c:f>
              <c:strCache>
                <c:ptCount val="1"/>
                <c:pt idx="0">
                  <c:v>Bitter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output'!$D$4:$D$84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2.7777779999999998E-2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2.7777779999999998E-2</c:v>
                </c:pt>
                <c:pt idx="19">
                  <c:v>2.7777779999999998E-2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8.3333340000000006E-2</c:v>
                </c:pt>
                <c:pt idx="25">
                  <c:v>8.3333340000000006E-2</c:v>
                </c:pt>
                <c:pt idx="26">
                  <c:v>8.3333340000000006E-2</c:v>
                </c:pt>
                <c:pt idx="27">
                  <c:v>8.3333340000000006E-2</c:v>
                </c:pt>
                <c:pt idx="28">
                  <c:v>8.3333340000000006E-2</c:v>
                </c:pt>
                <c:pt idx="29">
                  <c:v>5.5555559999999997E-2</c:v>
                </c:pt>
                <c:pt idx="30">
                  <c:v>8.3333340000000006E-2</c:v>
                </c:pt>
                <c:pt idx="31">
                  <c:v>8.3333340000000006E-2</c:v>
                </c:pt>
                <c:pt idx="32">
                  <c:v>5.5555559999999997E-2</c:v>
                </c:pt>
                <c:pt idx="33">
                  <c:v>5.5555559999999997E-2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5.5555559999999997E-2</c:v>
                </c:pt>
                <c:pt idx="38">
                  <c:v>5.5555559999999997E-2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5.5555559999999997E-2</c:v>
                </c:pt>
                <c:pt idx="44">
                  <c:v>5.5555559999999997E-2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5.5555559999999997E-2</c:v>
                </c:pt>
                <c:pt idx="48">
                  <c:v>8.3333340000000006E-2</c:v>
                </c:pt>
                <c:pt idx="49">
                  <c:v>8.3333340000000006E-2</c:v>
                </c:pt>
                <c:pt idx="50">
                  <c:v>8.3333340000000006E-2</c:v>
                </c:pt>
                <c:pt idx="51">
                  <c:v>8.3333340000000006E-2</c:v>
                </c:pt>
                <c:pt idx="52">
                  <c:v>8.3333340000000006E-2</c:v>
                </c:pt>
                <c:pt idx="53">
                  <c:v>8.3333340000000006E-2</c:v>
                </c:pt>
                <c:pt idx="54">
                  <c:v>5.5555559999999997E-2</c:v>
                </c:pt>
                <c:pt idx="55">
                  <c:v>5.5555559999999997E-2</c:v>
                </c:pt>
                <c:pt idx="56">
                  <c:v>5.5555559999999997E-2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5.5555559999999997E-2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8.3333340000000006E-2</c:v>
                </c:pt>
                <c:pt idx="68">
                  <c:v>8.3333340000000006E-2</c:v>
                </c:pt>
                <c:pt idx="69">
                  <c:v>8.3333340000000006E-2</c:v>
                </c:pt>
                <c:pt idx="70">
                  <c:v>8.3333340000000006E-2</c:v>
                </c:pt>
                <c:pt idx="71">
                  <c:v>8.3333340000000006E-2</c:v>
                </c:pt>
                <c:pt idx="72">
                  <c:v>8.3333340000000006E-2</c:v>
                </c:pt>
                <c:pt idx="73">
                  <c:v>8.3333340000000006E-2</c:v>
                </c:pt>
                <c:pt idx="74">
                  <c:v>8.3333340000000006E-2</c:v>
                </c:pt>
                <c:pt idx="75">
                  <c:v>8.3333340000000006E-2</c:v>
                </c:pt>
                <c:pt idx="76">
                  <c:v>8.3333340000000006E-2</c:v>
                </c:pt>
                <c:pt idx="77">
                  <c:v>8.3333340000000006E-2</c:v>
                </c:pt>
                <c:pt idx="78">
                  <c:v>8.3333340000000006E-2</c:v>
                </c:pt>
                <c:pt idx="79">
                  <c:v>8.3333340000000006E-2</c:v>
                </c:pt>
                <c:pt idx="80">
                  <c:v>5.5555559999999997E-2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26-44FD-AAC7-E1527D8F2C39}"/>
            </c:ext>
          </c:extLst>
        </c:ser>
        <c:ser>
          <c:idx val="3"/>
          <c:order val="3"/>
          <c:tx>
            <c:strRef>
              <c:f>'TDS output'!$E$3</c:f>
              <c:strCache>
                <c:ptCount val="1"/>
                <c:pt idx="0">
                  <c:v>Sweet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output'!$E$4:$E$84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2.7777779999999998E-2</c:v>
                </c:pt>
                <c:pt idx="14">
                  <c:v>0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5.5555559999999997E-2</c:v>
                </c:pt>
                <c:pt idx="18">
                  <c:v>8.3333340000000006E-2</c:v>
                </c:pt>
                <c:pt idx="19">
                  <c:v>5.5555559999999997E-2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8.3333340000000006E-2</c:v>
                </c:pt>
                <c:pt idx="25">
                  <c:v>8.3333340000000006E-2</c:v>
                </c:pt>
                <c:pt idx="26">
                  <c:v>8.3333340000000006E-2</c:v>
                </c:pt>
                <c:pt idx="27">
                  <c:v>0.1666667</c:v>
                </c:pt>
                <c:pt idx="28">
                  <c:v>0.19444439999999999</c:v>
                </c:pt>
                <c:pt idx="29">
                  <c:v>0.19444439999999999</c:v>
                </c:pt>
                <c:pt idx="30">
                  <c:v>0.19444439999999999</c:v>
                </c:pt>
                <c:pt idx="31">
                  <c:v>0.1666667</c:v>
                </c:pt>
                <c:pt idx="32">
                  <c:v>0.13888890000000001</c:v>
                </c:pt>
                <c:pt idx="33">
                  <c:v>8.3333340000000006E-2</c:v>
                </c:pt>
                <c:pt idx="34">
                  <c:v>8.3333340000000006E-2</c:v>
                </c:pt>
                <c:pt idx="35">
                  <c:v>0.13888890000000001</c:v>
                </c:pt>
                <c:pt idx="36">
                  <c:v>0.1666667</c:v>
                </c:pt>
                <c:pt idx="37">
                  <c:v>0.19444439999999999</c:v>
                </c:pt>
                <c:pt idx="38">
                  <c:v>0.13888890000000001</c:v>
                </c:pt>
                <c:pt idx="39">
                  <c:v>0.13888890000000001</c:v>
                </c:pt>
                <c:pt idx="40">
                  <c:v>0.1666667</c:v>
                </c:pt>
                <c:pt idx="41">
                  <c:v>0.1666667</c:v>
                </c:pt>
                <c:pt idx="42">
                  <c:v>0.13888890000000001</c:v>
                </c:pt>
                <c:pt idx="43">
                  <c:v>0.1111111</c:v>
                </c:pt>
                <c:pt idx="44">
                  <c:v>0.13888890000000001</c:v>
                </c:pt>
                <c:pt idx="45">
                  <c:v>0.13888890000000001</c:v>
                </c:pt>
                <c:pt idx="46">
                  <c:v>0.1111111</c:v>
                </c:pt>
                <c:pt idx="47">
                  <c:v>0.1111111</c:v>
                </c:pt>
                <c:pt idx="48">
                  <c:v>0.1111111</c:v>
                </c:pt>
                <c:pt idx="49">
                  <c:v>0.1111111</c:v>
                </c:pt>
                <c:pt idx="50">
                  <c:v>0.1111111</c:v>
                </c:pt>
                <c:pt idx="51">
                  <c:v>0.1111111</c:v>
                </c:pt>
                <c:pt idx="52">
                  <c:v>0.13888890000000001</c:v>
                </c:pt>
                <c:pt idx="53">
                  <c:v>0.13888890000000001</c:v>
                </c:pt>
                <c:pt idx="54">
                  <c:v>0.13888890000000001</c:v>
                </c:pt>
                <c:pt idx="55">
                  <c:v>0.1111111</c:v>
                </c:pt>
                <c:pt idx="56">
                  <c:v>0.1111111</c:v>
                </c:pt>
                <c:pt idx="57">
                  <c:v>0.1111111</c:v>
                </c:pt>
                <c:pt idx="58">
                  <c:v>0.1111111</c:v>
                </c:pt>
                <c:pt idx="59">
                  <c:v>0.1111111</c:v>
                </c:pt>
                <c:pt idx="60">
                  <c:v>0.1111111</c:v>
                </c:pt>
                <c:pt idx="61">
                  <c:v>0.1111111</c:v>
                </c:pt>
                <c:pt idx="62">
                  <c:v>0.1111111</c:v>
                </c:pt>
                <c:pt idx="63">
                  <c:v>0.1111111</c:v>
                </c:pt>
                <c:pt idx="64">
                  <c:v>0.13888890000000001</c:v>
                </c:pt>
                <c:pt idx="65">
                  <c:v>0.13888890000000001</c:v>
                </c:pt>
                <c:pt idx="66">
                  <c:v>0.13888890000000001</c:v>
                </c:pt>
                <c:pt idx="67">
                  <c:v>0.13888890000000001</c:v>
                </c:pt>
                <c:pt idx="68">
                  <c:v>0.13888890000000001</c:v>
                </c:pt>
                <c:pt idx="69">
                  <c:v>0.13888890000000001</c:v>
                </c:pt>
                <c:pt idx="70">
                  <c:v>0.13888890000000001</c:v>
                </c:pt>
                <c:pt idx="71">
                  <c:v>0.13888890000000001</c:v>
                </c:pt>
                <c:pt idx="72">
                  <c:v>0.13888890000000001</c:v>
                </c:pt>
                <c:pt idx="73">
                  <c:v>0.13888890000000001</c:v>
                </c:pt>
                <c:pt idx="74">
                  <c:v>0.13888890000000001</c:v>
                </c:pt>
                <c:pt idx="75">
                  <c:v>0.13888890000000001</c:v>
                </c:pt>
                <c:pt idx="76">
                  <c:v>0.1111111</c:v>
                </c:pt>
                <c:pt idx="77">
                  <c:v>0.1111111</c:v>
                </c:pt>
                <c:pt idx="78">
                  <c:v>8.3333340000000006E-2</c:v>
                </c:pt>
                <c:pt idx="79">
                  <c:v>8.3333340000000006E-2</c:v>
                </c:pt>
                <c:pt idx="80">
                  <c:v>8.3333340000000006E-2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726-44FD-AAC7-E1527D8F2C39}"/>
            </c:ext>
          </c:extLst>
        </c:ser>
        <c:ser>
          <c:idx val="4"/>
          <c:order val="4"/>
          <c:tx>
            <c:strRef>
              <c:f>'TDS output'!$F$3</c:f>
              <c:strCache>
                <c:ptCount val="1"/>
                <c:pt idx="0">
                  <c:v>Sticky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output'!$F$4:$F$84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5.5555559999999997E-2</c:v>
                </c:pt>
                <c:pt idx="49">
                  <c:v>5.5555559999999997E-2</c:v>
                </c:pt>
                <c:pt idx="50">
                  <c:v>5.5555559999999997E-2</c:v>
                </c:pt>
                <c:pt idx="51">
                  <c:v>5.5555559999999997E-2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5.5555559999999997E-2</c:v>
                </c:pt>
                <c:pt idx="55">
                  <c:v>5.5555559999999997E-2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5.5555559999999997E-2</c:v>
                </c:pt>
                <c:pt idx="67">
                  <c:v>5.5555559999999997E-2</c:v>
                </c:pt>
                <c:pt idx="68">
                  <c:v>5.5555559999999997E-2</c:v>
                </c:pt>
                <c:pt idx="69">
                  <c:v>5.5555559999999997E-2</c:v>
                </c:pt>
                <c:pt idx="70">
                  <c:v>5.5555559999999997E-2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26-44FD-AAC7-E1527D8F2C39}"/>
            </c:ext>
          </c:extLst>
        </c:ser>
        <c:ser>
          <c:idx val="5"/>
          <c:order val="5"/>
          <c:tx>
            <c:strRef>
              <c:f>'TDS output'!$G$3</c:f>
              <c:strCache>
                <c:ptCount val="1"/>
                <c:pt idx="0">
                  <c:v>Fishy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output'!$G$4:$G$84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0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0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5.5555559999999997E-2</c:v>
                </c:pt>
                <c:pt idx="32">
                  <c:v>8.3333340000000006E-2</c:v>
                </c:pt>
                <c:pt idx="33">
                  <c:v>8.3333340000000006E-2</c:v>
                </c:pt>
                <c:pt idx="34">
                  <c:v>8.3333340000000006E-2</c:v>
                </c:pt>
                <c:pt idx="35">
                  <c:v>8.3333340000000006E-2</c:v>
                </c:pt>
                <c:pt idx="36">
                  <c:v>8.3333340000000006E-2</c:v>
                </c:pt>
                <c:pt idx="37">
                  <c:v>5.5555559999999997E-2</c:v>
                </c:pt>
                <c:pt idx="38">
                  <c:v>5.5555559999999997E-2</c:v>
                </c:pt>
                <c:pt idx="39">
                  <c:v>5.5555559999999997E-2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0</c:v>
                </c:pt>
                <c:pt idx="43">
                  <c:v>0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0</c:v>
                </c:pt>
                <c:pt idx="49">
                  <c:v>2.7777779999999998E-2</c:v>
                </c:pt>
                <c:pt idx="50">
                  <c:v>2.7777779999999998E-2</c:v>
                </c:pt>
                <c:pt idx="51">
                  <c:v>5.5555559999999997E-2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8.3333340000000006E-2</c:v>
                </c:pt>
                <c:pt idx="57">
                  <c:v>8.3333340000000006E-2</c:v>
                </c:pt>
                <c:pt idx="58">
                  <c:v>5.5555559999999997E-2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8.3333340000000006E-2</c:v>
                </c:pt>
                <c:pt idx="63">
                  <c:v>0.13888890000000001</c:v>
                </c:pt>
                <c:pt idx="64">
                  <c:v>8.3333340000000006E-2</c:v>
                </c:pt>
                <c:pt idx="65">
                  <c:v>8.3333340000000006E-2</c:v>
                </c:pt>
                <c:pt idx="66">
                  <c:v>8.3333340000000006E-2</c:v>
                </c:pt>
                <c:pt idx="67">
                  <c:v>8.3333340000000006E-2</c:v>
                </c:pt>
                <c:pt idx="68">
                  <c:v>8.3333340000000006E-2</c:v>
                </c:pt>
                <c:pt idx="69">
                  <c:v>0.1111111</c:v>
                </c:pt>
                <c:pt idx="70">
                  <c:v>8.3333340000000006E-2</c:v>
                </c:pt>
                <c:pt idx="71">
                  <c:v>8.3333340000000006E-2</c:v>
                </c:pt>
                <c:pt idx="72">
                  <c:v>8.3333340000000006E-2</c:v>
                </c:pt>
                <c:pt idx="73">
                  <c:v>8.3333340000000006E-2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726-44FD-AAC7-E1527D8F2C39}"/>
            </c:ext>
          </c:extLst>
        </c:ser>
        <c:ser>
          <c:idx val="6"/>
          <c:order val="6"/>
          <c:tx>
            <c:strRef>
              <c:f>'TDS output'!$H$3</c:f>
              <c:strCache>
                <c:ptCount val="1"/>
                <c:pt idx="0">
                  <c:v>Chewy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output'!$H$4:$H$84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0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5.5555559999999997E-2</c:v>
                </c:pt>
                <c:pt idx="51">
                  <c:v>5.5555559999999997E-2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5.5555559999999997E-2</c:v>
                </c:pt>
                <c:pt idx="55">
                  <c:v>5.5555559999999997E-2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726-44FD-AAC7-E1527D8F2C39}"/>
            </c:ext>
          </c:extLst>
        </c:ser>
        <c:ser>
          <c:idx val="7"/>
          <c:order val="7"/>
          <c:tx>
            <c:strRef>
              <c:f>'TDS output'!$I$3</c:f>
              <c:strCache>
                <c:ptCount val="1"/>
                <c:pt idx="0">
                  <c:v>Hard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output'!$I$4:$I$84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2.7777779999999998E-2</c:v>
                </c:pt>
                <c:pt idx="5">
                  <c:v>2.7777779999999998E-2</c:v>
                </c:pt>
                <c:pt idx="6">
                  <c:v>2.7777779999999998E-2</c:v>
                </c:pt>
                <c:pt idx="7">
                  <c:v>0.1111111</c:v>
                </c:pt>
                <c:pt idx="8">
                  <c:v>0.1111111</c:v>
                </c:pt>
                <c:pt idx="9">
                  <c:v>0.1111111</c:v>
                </c:pt>
                <c:pt idx="10">
                  <c:v>0.1111111</c:v>
                </c:pt>
                <c:pt idx="11">
                  <c:v>5.5555559999999997E-2</c:v>
                </c:pt>
                <c:pt idx="12">
                  <c:v>5.5555559999999997E-2</c:v>
                </c:pt>
                <c:pt idx="13">
                  <c:v>5.5555559999999997E-2</c:v>
                </c:pt>
                <c:pt idx="14">
                  <c:v>8.3333340000000006E-2</c:v>
                </c:pt>
                <c:pt idx="15">
                  <c:v>0.13888890000000001</c:v>
                </c:pt>
                <c:pt idx="16">
                  <c:v>0.1111111</c:v>
                </c:pt>
                <c:pt idx="17">
                  <c:v>0.1111111</c:v>
                </c:pt>
                <c:pt idx="18">
                  <c:v>8.3333340000000006E-2</c:v>
                </c:pt>
                <c:pt idx="19">
                  <c:v>5.5555559999999997E-2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5.5555559999999997E-2</c:v>
                </c:pt>
                <c:pt idx="27">
                  <c:v>5.5555559999999997E-2</c:v>
                </c:pt>
                <c:pt idx="28">
                  <c:v>0.13888890000000001</c:v>
                </c:pt>
                <c:pt idx="29">
                  <c:v>0.1666667</c:v>
                </c:pt>
                <c:pt idx="30">
                  <c:v>0.13888890000000001</c:v>
                </c:pt>
                <c:pt idx="31">
                  <c:v>8.3333340000000006E-2</c:v>
                </c:pt>
                <c:pt idx="32">
                  <c:v>8.3333340000000006E-2</c:v>
                </c:pt>
                <c:pt idx="33">
                  <c:v>8.3333340000000006E-2</c:v>
                </c:pt>
                <c:pt idx="34">
                  <c:v>0.13888890000000001</c:v>
                </c:pt>
                <c:pt idx="35">
                  <c:v>0.1111111</c:v>
                </c:pt>
                <c:pt idx="36">
                  <c:v>8.3333340000000006E-2</c:v>
                </c:pt>
                <c:pt idx="37">
                  <c:v>5.5555559999999997E-2</c:v>
                </c:pt>
                <c:pt idx="38">
                  <c:v>5.5555559999999997E-2</c:v>
                </c:pt>
                <c:pt idx="39">
                  <c:v>8.3333340000000006E-2</c:v>
                </c:pt>
                <c:pt idx="40">
                  <c:v>8.3333340000000006E-2</c:v>
                </c:pt>
                <c:pt idx="41">
                  <c:v>8.3333340000000006E-2</c:v>
                </c:pt>
                <c:pt idx="42">
                  <c:v>5.5555559999999997E-2</c:v>
                </c:pt>
                <c:pt idx="43">
                  <c:v>8.3333340000000006E-2</c:v>
                </c:pt>
                <c:pt idx="44">
                  <c:v>8.3333340000000006E-2</c:v>
                </c:pt>
                <c:pt idx="45">
                  <c:v>8.3333340000000006E-2</c:v>
                </c:pt>
                <c:pt idx="46">
                  <c:v>5.5555559999999997E-2</c:v>
                </c:pt>
                <c:pt idx="47">
                  <c:v>5.5555559999999997E-2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2.7777779999999998E-2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0</c:v>
                </c:pt>
                <c:pt idx="68">
                  <c:v>0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0</c:v>
                </c:pt>
                <c:pt idx="73">
                  <c:v>0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5.5555559999999997E-2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C726-44FD-AAC7-E1527D8F2C39}"/>
            </c:ext>
          </c:extLst>
        </c:ser>
        <c:ser>
          <c:idx val="8"/>
          <c:order val="8"/>
          <c:tx>
            <c:strRef>
              <c:f>'TDS output'!$J$3</c:f>
              <c:strCache>
                <c:ptCount val="1"/>
                <c:pt idx="0">
                  <c:v>Gritty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output'!$J$4:$J$84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2.7777779999999998E-2</c:v>
                </c:pt>
                <c:pt idx="10">
                  <c:v>2.7777779999999998E-2</c:v>
                </c:pt>
                <c:pt idx="11">
                  <c:v>2.7777779999999998E-2</c:v>
                </c:pt>
                <c:pt idx="12">
                  <c:v>2.7777779999999998E-2</c:v>
                </c:pt>
                <c:pt idx="13">
                  <c:v>5.5555559999999997E-2</c:v>
                </c:pt>
                <c:pt idx="14">
                  <c:v>5.5555559999999997E-2</c:v>
                </c:pt>
                <c:pt idx="15">
                  <c:v>5.5555559999999997E-2</c:v>
                </c:pt>
                <c:pt idx="16">
                  <c:v>5.5555559999999997E-2</c:v>
                </c:pt>
                <c:pt idx="17">
                  <c:v>8.3333340000000006E-2</c:v>
                </c:pt>
                <c:pt idx="18">
                  <c:v>8.3333340000000006E-2</c:v>
                </c:pt>
                <c:pt idx="19">
                  <c:v>8.3333340000000006E-2</c:v>
                </c:pt>
                <c:pt idx="20">
                  <c:v>8.3333340000000006E-2</c:v>
                </c:pt>
                <c:pt idx="21">
                  <c:v>8.3333340000000006E-2</c:v>
                </c:pt>
                <c:pt idx="22">
                  <c:v>8.3333340000000006E-2</c:v>
                </c:pt>
                <c:pt idx="23">
                  <c:v>0.1111111</c:v>
                </c:pt>
                <c:pt idx="24">
                  <c:v>0.1111111</c:v>
                </c:pt>
                <c:pt idx="25">
                  <c:v>0.1111111</c:v>
                </c:pt>
                <c:pt idx="26">
                  <c:v>0.13888890000000001</c:v>
                </c:pt>
                <c:pt idx="27">
                  <c:v>0.13888890000000001</c:v>
                </c:pt>
                <c:pt idx="28">
                  <c:v>8.3333340000000006E-2</c:v>
                </c:pt>
                <c:pt idx="29">
                  <c:v>5.5555559999999997E-2</c:v>
                </c:pt>
                <c:pt idx="30">
                  <c:v>5.5555559999999997E-2</c:v>
                </c:pt>
                <c:pt idx="31">
                  <c:v>8.3333340000000006E-2</c:v>
                </c:pt>
                <c:pt idx="32">
                  <c:v>8.3333340000000006E-2</c:v>
                </c:pt>
                <c:pt idx="33">
                  <c:v>0.1111111</c:v>
                </c:pt>
                <c:pt idx="34">
                  <c:v>0.1111111</c:v>
                </c:pt>
                <c:pt idx="35">
                  <c:v>0.13888890000000001</c:v>
                </c:pt>
                <c:pt idx="36">
                  <c:v>0.19444439999999999</c:v>
                </c:pt>
                <c:pt idx="37">
                  <c:v>0.22222220000000001</c:v>
                </c:pt>
                <c:pt idx="38">
                  <c:v>0.25</c:v>
                </c:pt>
                <c:pt idx="39">
                  <c:v>0.25</c:v>
                </c:pt>
                <c:pt idx="40">
                  <c:v>0.25</c:v>
                </c:pt>
                <c:pt idx="41">
                  <c:v>0.22222220000000001</c:v>
                </c:pt>
                <c:pt idx="42">
                  <c:v>0.22222220000000001</c:v>
                </c:pt>
                <c:pt idx="43">
                  <c:v>0.22222220000000001</c:v>
                </c:pt>
                <c:pt idx="44">
                  <c:v>0.25</c:v>
                </c:pt>
                <c:pt idx="45">
                  <c:v>0.22222220000000001</c:v>
                </c:pt>
                <c:pt idx="46">
                  <c:v>0.27777780000000002</c:v>
                </c:pt>
                <c:pt idx="47">
                  <c:v>0.27777780000000002</c:v>
                </c:pt>
                <c:pt idx="48">
                  <c:v>0.25</c:v>
                </c:pt>
                <c:pt idx="49">
                  <c:v>0.25</c:v>
                </c:pt>
                <c:pt idx="50">
                  <c:v>0.25</c:v>
                </c:pt>
                <c:pt idx="51">
                  <c:v>0.27777780000000002</c:v>
                </c:pt>
                <c:pt idx="52">
                  <c:v>0.27777780000000002</c:v>
                </c:pt>
                <c:pt idx="53">
                  <c:v>0.30555559999999998</c:v>
                </c:pt>
                <c:pt idx="54">
                  <c:v>0.3333333</c:v>
                </c:pt>
                <c:pt idx="55">
                  <c:v>0.3333333</c:v>
                </c:pt>
                <c:pt idx="56">
                  <c:v>0.30555559999999998</c:v>
                </c:pt>
                <c:pt idx="57">
                  <c:v>0.3333333</c:v>
                </c:pt>
                <c:pt idx="58">
                  <c:v>0.30555559999999998</c:v>
                </c:pt>
                <c:pt idx="59">
                  <c:v>0.27777780000000002</c:v>
                </c:pt>
                <c:pt idx="60">
                  <c:v>0.27777780000000002</c:v>
                </c:pt>
                <c:pt idx="61">
                  <c:v>0.27777780000000002</c:v>
                </c:pt>
                <c:pt idx="62">
                  <c:v>0.25</c:v>
                </c:pt>
                <c:pt idx="63">
                  <c:v>0.25</c:v>
                </c:pt>
                <c:pt idx="64">
                  <c:v>0.27777780000000002</c:v>
                </c:pt>
                <c:pt idx="65">
                  <c:v>0.22222220000000001</c:v>
                </c:pt>
                <c:pt idx="66">
                  <c:v>0.22222220000000001</c:v>
                </c:pt>
                <c:pt idx="67">
                  <c:v>0.22222220000000001</c:v>
                </c:pt>
                <c:pt idx="68">
                  <c:v>0.22222220000000001</c:v>
                </c:pt>
                <c:pt idx="69">
                  <c:v>0.19444439999999999</c:v>
                </c:pt>
                <c:pt idx="70">
                  <c:v>0.22222220000000001</c:v>
                </c:pt>
                <c:pt idx="71">
                  <c:v>0.19444439999999999</c:v>
                </c:pt>
                <c:pt idx="72">
                  <c:v>0.22222220000000001</c:v>
                </c:pt>
                <c:pt idx="73">
                  <c:v>0.19444439999999999</c:v>
                </c:pt>
                <c:pt idx="74">
                  <c:v>0.22222220000000001</c:v>
                </c:pt>
                <c:pt idx="75">
                  <c:v>0.19444439999999999</c:v>
                </c:pt>
                <c:pt idx="76">
                  <c:v>0.22222220000000001</c:v>
                </c:pt>
                <c:pt idx="77">
                  <c:v>0.22222220000000001</c:v>
                </c:pt>
                <c:pt idx="78">
                  <c:v>0.22222220000000001</c:v>
                </c:pt>
                <c:pt idx="79">
                  <c:v>0.22222220000000001</c:v>
                </c:pt>
                <c:pt idx="80">
                  <c:v>0.22222220000000001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C726-44FD-AAC7-E1527D8F2C39}"/>
            </c:ext>
          </c:extLst>
        </c:ser>
        <c:ser>
          <c:idx val="9"/>
          <c:order val="9"/>
          <c:tx>
            <c:strRef>
              <c:f>'TDS output'!$K$3</c:f>
              <c:strCache>
                <c:ptCount val="1"/>
                <c:pt idx="0">
                  <c:v>Soft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output'!$K$4:$K$84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C726-44FD-AAC7-E1527D8F2C39}"/>
            </c:ext>
          </c:extLst>
        </c:ser>
        <c:ser>
          <c:idx val="10"/>
          <c:order val="10"/>
          <c:tx>
            <c:strRef>
              <c:f>'TDS output'!$L$3</c:f>
              <c:strCache>
                <c:ptCount val="1"/>
                <c:pt idx="0">
                  <c:v>Response rate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output'!$L$4:$L$84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2.7777779999999998E-2</c:v>
                </c:pt>
                <c:pt idx="3">
                  <c:v>0.13888890000000001</c:v>
                </c:pt>
                <c:pt idx="4">
                  <c:v>0.24999998000000001</c:v>
                </c:pt>
                <c:pt idx="5">
                  <c:v>0.30555557999999999</c:v>
                </c:pt>
                <c:pt idx="6">
                  <c:v>0.30555557999999999</c:v>
                </c:pt>
                <c:pt idx="7">
                  <c:v>0.47222217999999999</c:v>
                </c:pt>
                <c:pt idx="8">
                  <c:v>0.47222220000000004</c:v>
                </c:pt>
                <c:pt idx="9">
                  <c:v>0.52777777999999997</c:v>
                </c:pt>
                <c:pt idx="10">
                  <c:v>0.52777777999999997</c:v>
                </c:pt>
                <c:pt idx="11">
                  <c:v>0.52777781999999995</c:v>
                </c:pt>
                <c:pt idx="12">
                  <c:v>0.52777774</c:v>
                </c:pt>
                <c:pt idx="13">
                  <c:v>0.55555559999999993</c:v>
                </c:pt>
                <c:pt idx="14">
                  <c:v>0.55555559999999993</c:v>
                </c:pt>
                <c:pt idx="15">
                  <c:v>0.63888891999999986</c:v>
                </c:pt>
                <c:pt idx="16">
                  <c:v>0.63888889999999987</c:v>
                </c:pt>
                <c:pt idx="17">
                  <c:v>0.63888886</c:v>
                </c:pt>
                <c:pt idx="18">
                  <c:v>0.63888896000000006</c:v>
                </c:pt>
                <c:pt idx="19">
                  <c:v>0.63888889999999998</c:v>
                </c:pt>
                <c:pt idx="20">
                  <c:v>0.66666667999999996</c:v>
                </c:pt>
                <c:pt idx="21">
                  <c:v>0.69444447999999992</c:v>
                </c:pt>
                <c:pt idx="22">
                  <c:v>0.69444447999999992</c:v>
                </c:pt>
                <c:pt idx="23">
                  <c:v>0.72222219999999993</c:v>
                </c:pt>
                <c:pt idx="24">
                  <c:v>0.75000003999999998</c:v>
                </c:pt>
                <c:pt idx="25">
                  <c:v>0.75000003999999998</c:v>
                </c:pt>
                <c:pt idx="26">
                  <c:v>0.75000005999999997</c:v>
                </c:pt>
                <c:pt idx="27">
                  <c:v>0.77777781999999984</c:v>
                </c:pt>
                <c:pt idx="28">
                  <c:v>0.86111105999999993</c:v>
                </c:pt>
                <c:pt idx="29">
                  <c:v>0.86111107999999992</c:v>
                </c:pt>
                <c:pt idx="30">
                  <c:v>0.86111107999999992</c:v>
                </c:pt>
                <c:pt idx="31">
                  <c:v>0.86111115999999999</c:v>
                </c:pt>
                <c:pt idx="32">
                  <c:v>0.88888896000000017</c:v>
                </c:pt>
                <c:pt idx="33">
                  <c:v>0.88888896000000006</c:v>
                </c:pt>
                <c:pt idx="34">
                  <c:v>0.88888894000000007</c:v>
                </c:pt>
                <c:pt idx="35">
                  <c:v>0.88888889999999998</c:v>
                </c:pt>
                <c:pt idx="36">
                  <c:v>0.88888895999999995</c:v>
                </c:pt>
                <c:pt idx="37">
                  <c:v>0.9166665799999999</c:v>
                </c:pt>
                <c:pt idx="38">
                  <c:v>0.91666667999999996</c:v>
                </c:pt>
                <c:pt idx="39">
                  <c:v>0.91666667999999996</c:v>
                </c:pt>
                <c:pt idx="40">
                  <c:v>0.91666670000000006</c:v>
                </c:pt>
                <c:pt idx="41">
                  <c:v>0.91666668000000007</c:v>
                </c:pt>
                <c:pt idx="42">
                  <c:v>0.91666669999999995</c:v>
                </c:pt>
                <c:pt idx="43">
                  <c:v>0.91666668000000007</c:v>
                </c:pt>
                <c:pt idx="44">
                  <c:v>0.91666665999999997</c:v>
                </c:pt>
                <c:pt idx="45">
                  <c:v>0.91666670000000006</c:v>
                </c:pt>
                <c:pt idx="46">
                  <c:v>0.94444451999999979</c:v>
                </c:pt>
                <c:pt idx="47">
                  <c:v>0.94444451999999979</c:v>
                </c:pt>
                <c:pt idx="48">
                  <c:v>0.94444445999999993</c:v>
                </c:pt>
                <c:pt idx="49">
                  <c:v>0.94444443999999994</c:v>
                </c:pt>
                <c:pt idx="50">
                  <c:v>0.94444441999999984</c:v>
                </c:pt>
                <c:pt idx="51">
                  <c:v>0.94444441999999995</c:v>
                </c:pt>
                <c:pt idx="52">
                  <c:v>0.94444451999999979</c:v>
                </c:pt>
                <c:pt idx="53">
                  <c:v>0.94444447999999981</c:v>
                </c:pt>
                <c:pt idx="54">
                  <c:v>0.94444443999999983</c:v>
                </c:pt>
                <c:pt idx="55">
                  <c:v>0.91666663999999987</c:v>
                </c:pt>
                <c:pt idx="56">
                  <c:v>0.88888893999999996</c:v>
                </c:pt>
                <c:pt idx="57">
                  <c:v>0.91666663999999987</c:v>
                </c:pt>
                <c:pt idx="58">
                  <c:v>0.9166667599999998</c:v>
                </c:pt>
                <c:pt idx="59">
                  <c:v>0.88888895999999984</c:v>
                </c:pt>
                <c:pt idx="60">
                  <c:v>0.86111115999999988</c:v>
                </c:pt>
                <c:pt idx="61">
                  <c:v>0.86111115999999988</c:v>
                </c:pt>
                <c:pt idx="62">
                  <c:v>0.86111112000000001</c:v>
                </c:pt>
                <c:pt idx="63">
                  <c:v>0.83333329999999994</c:v>
                </c:pt>
                <c:pt idx="64">
                  <c:v>0.86111114</c:v>
                </c:pt>
                <c:pt idx="65">
                  <c:v>0.83333332000000004</c:v>
                </c:pt>
                <c:pt idx="66">
                  <c:v>0.80555560000000004</c:v>
                </c:pt>
                <c:pt idx="67">
                  <c:v>0.77777779999999996</c:v>
                </c:pt>
                <c:pt idx="68">
                  <c:v>0.77777779999999996</c:v>
                </c:pt>
                <c:pt idx="69">
                  <c:v>0.77777775999999987</c:v>
                </c:pt>
                <c:pt idx="70">
                  <c:v>0.77777779999999996</c:v>
                </c:pt>
                <c:pt idx="71">
                  <c:v>0.75</c:v>
                </c:pt>
                <c:pt idx="72">
                  <c:v>0.72222222000000003</c:v>
                </c:pt>
                <c:pt idx="73">
                  <c:v>0.69444441999999995</c:v>
                </c:pt>
                <c:pt idx="74">
                  <c:v>0.69444443999999994</c:v>
                </c:pt>
                <c:pt idx="75">
                  <c:v>0.69444441999999995</c:v>
                </c:pt>
                <c:pt idx="76">
                  <c:v>0.69444441999999995</c:v>
                </c:pt>
                <c:pt idx="77">
                  <c:v>0.69444441999999995</c:v>
                </c:pt>
                <c:pt idx="78">
                  <c:v>0.63888887999999999</c:v>
                </c:pt>
                <c:pt idx="79">
                  <c:v>0.63888887999999999</c:v>
                </c:pt>
                <c:pt idx="80">
                  <c:v>0.63888887999999999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C726-44FD-AAC7-E1527D8F2C39}"/>
            </c:ext>
          </c:extLst>
        </c:ser>
        <c:ser>
          <c:idx val="11"/>
          <c:order val="11"/>
          <c:tx>
            <c:strRef>
              <c:f>'TDS output'!$M$3</c:f>
              <c:strCache>
                <c:ptCount val="1"/>
                <c:pt idx="0">
                  <c:v>Ps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output'!$A$4:$A$84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output'!$M$4:$M$84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0.44023704441355915</c:v>
                </c:pt>
                <c:pt idx="3">
                  <c:v>0.25215863195446664</c:v>
                </c:pt>
                <c:pt idx="4">
                  <c:v>0.21341235721084126</c:v>
                </c:pt>
                <c:pt idx="5">
                  <c:v>0.20258532873629648</c:v>
                </c:pt>
                <c:pt idx="6">
                  <c:v>0.20258532873629648</c:v>
                </c:pt>
                <c:pt idx="7">
                  <c:v>0.18251961121725335</c:v>
                </c:pt>
                <c:pt idx="8">
                  <c:v>0.18251960946977913</c:v>
                </c:pt>
                <c:pt idx="9">
                  <c:v>0.17805573419198892</c:v>
                </c:pt>
                <c:pt idx="10">
                  <c:v>0.17805573419198892</c:v>
                </c:pt>
                <c:pt idx="11">
                  <c:v>0.17805573123408758</c:v>
                </c:pt>
                <c:pt idx="12">
                  <c:v>0.17805573714989059</c:v>
                </c:pt>
                <c:pt idx="13">
                  <c:v>0.17607931597723334</c:v>
                </c:pt>
                <c:pt idx="14">
                  <c:v>0.17607931597723334</c:v>
                </c:pt>
                <c:pt idx="15">
                  <c:v>0.1709443290668371</c:v>
                </c:pt>
                <c:pt idx="16">
                  <c:v>0.17094433017727007</c:v>
                </c:pt>
                <c:pt idx="17">
                  <c:v>0.17094433239813611</c:v>
                </c:pt>
                <c:pt idx="18">
                  <c:v>0.17094432684597136</c:v>
                </c:pt>
                <c:pt idx="19">
                  <c:v>0.17094433017727007</c:v>
                </c:pt>
                <c:pt idx="20">
                  <c:v>0.1694505979506743</c:v>
                </c:pt>
                <c:pt idx="21">
                  <c:v>0.16804740986259448</c:v>
                </c:pt>
                <c:pt idx="22">
                  <c:v>0.16804740986259448</c:v>
                </c:pt>
                <c:pt idx="23">
                  <c:v>0.16672597787681831</c:v>
                </c:pt>
                <c:pt idx="24">
                  <c:v>0.16547865059986563</c:v>
                </c:pt>
                <c:pt idx="25">
                  <c:v>0.16547865059986563</c:v>
                </c:pt>
                <c:pt idx="26">
                  <c:v>0.16547864972681703</c:v>
                </c:pt>
                <c:pt idx="27">
                  <c:v>0.16429875842169223</c:v>
                </c:pt>
                <c:pt idx="28">
                  <c:v>0.16110838138046865</c:v>
                </c:pt>
                <c:pt idx="29">
                  <c:v>0.16110838067082289</c:v>
                </c:pt>
                <c:pt idx="30">
                  <c:v>0.16110838067082289</c:v>
                </c:pt>
                <c:pt idx="31">
                  <c:v>0.16110837783224013</c:v>
                </c:pt>
                <c:pt idx="32">
                  <c:v>0.16014598032892405</c:v>
                </c:pt>
                <c:pt idx="33">
                  <c:v>0.16014598032892405</c:v>
                </c:pt>
                <c:pt idx="34">
                  <c:v>0.16014598100556629</c:v>
                </c:pt>
                <c:pt idx="35">
                  <c:v>0.16014598235885083</c:v>
                </c:pt>
                <c:pt idx="36">
                  <c:v>0.16014598032892408</c:v>
                </c:pt>
                <c:pt idx="37">
                  <c:v>0.15922767232976734</c:v>
                </c:pt>
                <c:pt idx="38">
                  <c:v>0.159227669099167</c:v>
                </c:pt>
                <c:pt idx="39">
                  <c:v>0.159227669099167</c:v>
                </c:pt>
                <c:pt idx="40">
                  <c:v>0.15922766845304698</c:v>
                </c:pt>
                <c:pt idx="41">
                  <c:v>0.159227669099167</c:v>
                </c:pt>
                <c:pt idx="42">
                  <c:v>0.15922766845304698</c:v>
                </c:pt>
                <c:pt idx="43">
                  <c:v>0.159227669099167</c:v>
                </c:pt>
                <c:pt idx="44">
                  <c:v>0.15922766974528701</c:v>
                </c:pt>
                <c:pt idx="45">
                  <c:v>0.15922766845304698</c:v>
                </c:pt>
                <c:pt idx="46">
                  <c:v>0.15835017172999435</c:v>
                </c:pt>
                <c:pt idx="47">
                  <c:v>0.15835017172999435</c:v>
                </c:pt>
                <c:pt idx="48">
                  <c:v>0.15835017358347031</c:v>
                </c:pt>
                <c:pt idx="49">
                  <c:v>0.15835017420129568</c:v>
                </c:pt>
                <c:pt idx="50">
                  <c:v>0.15835017481912109</c:v>
                </c:pt>
                <c:pt idx="51">
                  <c:v>0.15835017481912109</c:v>
                </c:pt>
                <c:pt idx="52">
                  <c:v>0.15835017172999435</c:v>
                </c:pt>
                <c:pt idx="53">
                  <c:v>0.15835017296564496</c:v>
                </c:pt>
                <c:pt idx="54">
                  <c:v>0.15835017420129568</c:v>
                </c:pt>
                <c:pt idx="55">
                  <c:v>0.15922767039140706</c:v>
                </c:pt>
                <c:pt idx="56">
                  <c:v>0.16014598100556629</c:v>
                </c:pt>
                <c:pt idx="57">
                  <c:v>0.15922767039140706</c:v>
                </c:pt>
                <c:pt idx="58">
                  <c:v>0.15922766651468709</c:v>
                </c:pt>
                <c:pt idx="59">
                  <c:v>0.16014598032892408</c:v>
                </c:pt>
                <c:pt idx="60">
                  <c:v>0.16110837783224013</c:v>
                </c:pt>
                <c:pt idx="61">
                  <c:v>0.16110837783224013</c:v>
                </c:pt>
                <c:pt idx="62">
                  <c:v>0.16110837925153149</c:v>
                </c:pt>
                <c:pt idx="63">
                  <c:v>0.16211850510184125</c:v>
                </c:pt>
                <c:pt idx="64">
                  <c:v>0.16110837854188578</c:v>
                </c:pt>
                <c:pt idx="65">
                  <c:v>0.16211850435641917</c:v>
                </c:pt>
                <c:pt idx="66">
                  <c:v>0.16318043380704528</c:v>
                </c:pt>
                <c:pt idx="67">
                  <c:v>0.16429875924839052</c:v>
                </c:pt>
                <c:pt idx="68">
                  <c:v>0.16429875924839052</c:v>
                </c:pt>
                <c:pt idx="69">
                  <c:v>0.16429876090178719</c:v>
                </c:pt>
                <c:pt idx="70">
                  <c:v>0.16429875924839052</c:v>
                </c:pt>
                <c:pt idx="71">
                  <c:v>0.16547865234596293</c:v>
                </c:pt>
                <c:pt idx="72">
                  <c:v>0.16672597695292016</c:v>
                </c:pt>
                <c:pt idx="73">
                  <c:v>0.16804741280224261</c:v>
                </c:pt>
                <c:pt idx="74">
                  <c:v>0.16804741182235985</c:v>
                </c:pt>
                <c:pt idx="75">
                  <c:v>0.16804741280224261</c:v>
                </c:pt>
                <c:pt idx="76">
                  <c:v>0.16804741280224261</c:v>
                </c:pt>
                <c:pt idx="77">
                  <c:v>0.16804741280224261</c:v>
                </c:pt>
                <c:pt idx="78">
                  <c:v>0.17094433128770306</c:v>
                </c:pt>
                <c:pt idx="79">
                  <c:v>0.17094433128770306</c:v>
                </c:pt>
                <c:pt idx="80">
                  <c:v>0.17094433128770306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C726-44FD-AAC7-E1527D8F2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4115215"/>
        <c:axId val="964741199"/>
      </c:lineChart>
      <c:catAx>
        <c:axId val="97411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41199"/>
        <c:crosses val="autoZero"/>
        <c:auto val="1"/>
        <c:lblAlgn val="ctr"/>
        <c:lblOffset val="100"/>
        <c:noMultiLvlLbl val="0"/>
      </c:catAx>
      <c:valAx>
        <c:axId val="964741199"/>
        <c:scaling>
          <c:orientation val="minMax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115215"/>
        <c:crosses val="autoZero"/>
        <c:crossBetween val="between"/>
      </c:valAx>
      <c:spPr>
        <a:noFill/>
        <a:ln>
          <a:noFill/>
        </a:ln>
        <a:effectLst>
          <a:softEdge rad="0"/>
        </a:effectLst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983814523184616E-2"/>
          <c:y val="6.0324825986078884E-2"/>
          <c:w val="0.88890507436570432"/>
          <c:h val="0.89791183294663568"/>
        </c:manualLayout>
      </c:layout>
      <c:lineChart>
        <c:grouping val="standard"/>
        <c:varyColors val="0"/>
        <c:ser>
          <c:idx val="0"/>
          <c:order val="0"/>
          <c:tx>
            <c:strRef>
              <c:f>'TDS output'!$B$759</c:f>
              <c:strCache>
                <c:ptCount val="1"/>
                <c:pt idx="0">
                  <c:v>Salty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output'!$B$760:$B$840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5.5555559999999997E-2</c:v>
                </c:pt>
                <c:pt idx="5">
                  <c:v>5.5555559999999997E-2</c:v>
                </c:pt>
                <c:pt idx="6">
                  <c:v>5.5555559999999997E-2</c:v>
                </c:pt>
                <c:pt idx="7">
                  <c:v>5.5555559999999997E-2</c:v>
                </c:pt>
                <c:pt idx="8">
                  <c:v>8.3333340000000006E-2</c:v>
                </c:pt>
                <c:pt idx="9">
                  <c:v>8.3333340000000006E-2</c:v>
                </c:pt>
                <c:pt idx="10">
                  <c:v>5.5555559999999997E-2</c:v>
                </c:pt>
                <c:pt idx="11">
                  <c:v>5.5555559999999997E-2</c:v>
                </c:pt>
                <c:pt idx="12">
                  <c:v>5.5555559999999997E-2</c:v>
                </c:pt>
                <c:pt idx="13">
                  <c:v>8.3333340000000006E-2</c:v>
                </c:pt>
                <c:pt idx="14">
                  <c:v>5.5555559999999997E-2</c:v>
                </c:pt>
                <c:pt idx="15">
                  <c:v>8.3333340000000006E-2</c:v>
                </c:pt>
                <c:pt idx="16">
                  <c:v>8.3333340000000006E-2</c:v>
                </c:pt>
                <c:pt idx="17">
                  <c:v>0.13888890000000001</c:v>
                </c:pt>
                <c:pt idx="18">
                  <c:v>0.1666667</c:v>
                </c:pt>
                <c:pt idx="19">
                  <c:v>0.13888890000000001</c:v>
                </c:pt>
                <c:pt idx="20">
                  <c:v>0.13888890000000001</c:v>
                </c:pt>
                <c:pt idx="21">
                  <c:v>0.3333333</c:v>
                </c:pt>
                <c:pt idx="22">
                  <c:v>0.44444440000000002</c:v>
                </c:pt>
                <c:pt idx="23">
                  <c:v>0.4166667</c:v>
                </c:pt>
                <c:pt idx="24">
                  <c:v>0.4166667</c:v>
                </c:pt>
                <c:pt idx="25">
                  <c:v>0.5</c:v>
                </c:pt>
                <c:pt idx="26">
                  <c:v>0.52777779999999996</c:v>
                </c:pt>
                <c:pt idx="27">
                  <c:v>0.58333330000000005</c:v>
                </c:pt>
                <c:pt idx="28">
                  <c:v>0.58333330000000005</c:v>
                </c:pt>
                <c:pt idx="29">
                  <c:v>0.55555560000000004</c:v>
                </c:pt>
                <c:pt idx="30">
                  <c:v>0.58333330000000005</c:v>
                </c:pt>
                <c:pt idx="31">
                  <c:v>0.55555560000000004</c:v>
                </c:pt>
                <c:pt idx="32">
                  <c:v>0.47222219999999998</c:v>
                </c:pt>
                <c:pt idx="33">
                  <c:v>0.52777779999999996</c:v>
                </c:pt>
                <c:pt idx="34">
                  <c:v>0.5</c:v>
                </c:pt>
                <c:pt idx="35">
                  <c:v>0.44444440000000002</c:v>
                </c:pt>
                <c:pt idx="36">
                  <c:v>0.5</c:v>
                </c:pt>
                <c:pt idx="37">
                  <c:v>0.5</c:v>
                </c:pt>
                <c:pt idx="38">
                  <c:v>0.58333330000000005</c:v>
                </c:pt>
                <c:pt idx="39">
                  <c:v>0.5</c:v>
                </c:pt>
                <c:pt idx="40">
                  <c:v>0.4166667</c:v>
                </c:pt>
                <c:pt idx="41">
                  <c:v>0.44444440000000002</c:v>
                </c:pt>
                <c:pt idx="42">
                  <c:v>0.47222219999999998</c:v>
                </c:pt>
                <c:pt idx="43">
                  <c:v>0.44444440000000002</c:v>
                </c:pt>
                <c:pt idx="44">
                  <c:v>0.44444440000000002</c:v>
                </c:pt>
                <c:pt idx="45">
                  <c:v>0.47222219999999998</c:v>
                </c:pt>
                <c:pt idx="46">
                  <c:v>0.4166667</c:v>
                </c:pt>
                <c:pt idx="47">
                  <c:v>0.44444440000000002</c:v>
                </c:pt>
                <c:pt idx="48">
                  <c:v>0.5</c:v>
                </c:pt>
                <c:pt idx="49">
                  <c:v>0.47222219999999998</c:v>
                </c:pt>
                <c:pt idx="50">
                  <c:v>0.52777779999999996</c:v>
                </c:pt>
                <c:pt idx="51">
                  <c:v>0.52777779999999996</c:v>
                </c:pt>
                <c:pt idx="52">
                  <c:v>0.52777779999999996</c:v>
                </c:pt>
                <c:pt idx="53">
                  <c:v>0.58333330000000005</c:v>
                </c:pt>
                <c:pt idx="54">
                  <c:v>0.47222219999999998</c:v>
                </c:pt>
                <c:pt idx="55">
                  <c:v>0.4166667</c:v>
                </c:pt>
                <c:pt idx="56">
                  <c:v>0.30555559999999998</c:v>
                </c:pt>
                <c:pt idx="57">
                  <c:v>0.27777780000000002</c:v>
                </c:pt>
                <c:pt idx="58">
                  <c:v>0.36111110000000002</c:v>
                </c:pt>
                <c:pt idx="59">
                  <c:v>0.36111110000000002</c:v>
                </c:pt>
                <c:pt idx="60">
                  <c:v>0.4166667</c:v>
                </c:pt>
                <c:pt idx="61">
                  <c:v>0.4166667</c:v>
                </c:pt>
                <c:pt idx="62">
                  <c:v>0.4166667</c:v>
                </c:pt>
                <c:pt idx="63">
                  <c:v>0.4166667</c:v>
                </c:pt>
                <c:pt idx="64">
                  <c:v>0.4166667</c:v>
                </c:pt>
                <c:pt idx="65">
                  <c:v>0.4166667</c:v>
                </c:pt>
                <c:pt idx="66">
                  <c:v>0.36111110000000002</c:v>
                </c:pt>
                <c:pt idx="67">
                  <c:v>0.30555559999999998</c:v>
                </c:pt>
                <c:pt idx="68">
                  <c:v>0.38888889999999998</c:v>
                </c:pt>
                <c:pt idx="69">
                  <c:v>0.38888889999999998</c:v>
                </c:pt>
                <c:pt idx="70">
                  <c:v>0.38888889999999998</c:v>
                </c:pt>
                <c:pt idx="71">
                  <c:v>0.4166667</c:v>
                </c:pt>
                <c:pt idx="72">
                  <c:v>0.44444440000000002</c:v>
                </c:pt>
                <c:pt idx="73">
                  <c:v>0.4166667</c:v>
                </c:pt>
                <c:pt idx="74">
                  <c:v>0.44444440000000002</c:v>
                </c:pt>
                <c:pt idx="75">
                  <c:v>0.4166667</c:v>
                </c:pt>
                <c:pt idx="76">
                  <c:v>0.44444440000000002</c:v>
                </c:pt>
                <c:pt idx="77">
                  <c:v>0.4166667</c:v>
                </c:pt>
                <c:pt idx="78">
                  <c:v>0.4166667</c:v>
                </c:pt>
                <c:pt idx="79">
                  <c:v>0.44444440000000002</c:v>
                </c:pt>
                <c:pt idx="80">
                  <c:v>0.44444440000000002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6C4-4D3A-B347-423156FDD18F}"/>
            </c:ext>
          </c:extLst>
        </c:ser>
        <c:ser>
          <c:idx val="1"/>
          <c:order val="1"/>
          <c:tx>
            <c:strRef>
              <c:f>'TDS output'!$C$759</c:f>
              <c:strCache>
                <c:ptCount val="1"/>
                <c:pt idx="0">
                  <c:v>Crunchy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output'!$C$760:$C$840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8.3333340000000006E-2</c:v>
                </c:pt>
                <c:pt idx="4">
                  <c:v>0.19444439999999999</c:v>
                </c:pt>
                <c:pt idx="5">
                  <c:v>0.22222220000000001</c:v>
                </c:pt>
                <c:pt idx="6">
                  <c:v>0.25</c:v>
                </c:pt>
                <c:pt idx="7">
                  <c:v>0.25</c:v>
                </c:pt>
                <c:pt idx="8">
                  <c:v>0.22222220000000001</c:v>
                </c:pt>
                <c:pt idx="9">
                  <c:v>0.22222220000000001</c:v>
                </c:pt>
                <c:pt idx="10">
                  <c:v>0.1666667</c:v>
                </c:pt>
                <c:pt idx="11">
                  <c:v>0.22222220000000001</c:v>
                </c:pt>
                <c:pt idx="12">
                  <c:v>0.27777780000000002</c:v>
                </c:pt>
                <c:pt idx="13">
                  <c:v>0.22222220000000001</c:v>
                </c:pt>
                <c:pt idx="14">
                  <c:v>0.22222220000000001</c:v>
                </c:pt>
                <c:pt idx="15">
                  <c:v>0.19444439999999999</c:v>
                </c:pt>
                <c:pt idx="16">
                  <c:v>0.19444439999999999</c:v>
                </c:pt>
                <c:pt idx="17">
                  <c:v>0.19444439999999999</c:v>
                </c:pt>
                <c:pt idx="18">
                  <c:v>0.13888890000000001</c:v>
                </c:pt>
                <c:pt idx="19">
                  <c:v>0.1666667</c:v>
                </c:pt>
                <c:pt idx="20">
                  <c:v>0.1666667</c:v>
                </c:pt>
                <c:pt idx="21">
                  <c:v>0.1111111</c:v>
                </c:pt>
                <c:pt idx="22">
                  <c:v>8.3333340000000006E-2</c:v>
                </c:pt>
                <c:pt idx="23">
                  <c:v>8.3333340000000006E-2</c:v>
                </c:pt>
                <c:pt idx="24">
                  <c:v>5.5555559999999997E-2</c:v>
                </c:pt>
                <c:pt idx="25">
                  <c:v>2.7777779999999998E-2</c:v>
                </c:pt>
                <c:pt idx="26">
                  <c:v>5.5555559999999997E-2</c:v>
                </c:pt>
                <c:pt idx="27">
                  <c:v>5.5555559999999997E-2</c:v>
                </c:pt>
                <c:pt idx="28">
                  <c:v>5.5555559999999997E-2</c:v>
                </c:pt>
                <c:pt idx="29">
                  <c:v>8.3333340000000006E-2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5.5555559999999997E-2</c:v>
                </c:pt>
                <c:pt idx="35">
                  <c:v>5.5555559999999997E-2</c:v>
                </c:pt>
                <c:pt idx="36">
                  <c:v>5.5555559999999997E-2</c:v>
                </c:pt>
                <c:pt idx="37">
                  <c:v>5.5555559999999997E-2</c:v>
                </c:pt>
                <c:pt idx="38">
                  <c:v>5.5555559999999997E-2</c:v>
                </c:pt>
                <c:pt idx="39">
                  <c:v>8.3333340000000006E-2</c:v>
                </c:pt>
                <c:pt idx="40">
                  <c:v>5.5555559999999997E-2</c:v>
                </c:pt>
                <c:pt idx="41">
                  <c:v>8.3333340000000006E-2</c:v>
                </c:pt>
                <c:pt idx="42">
                  <c:v>0.1111111</c:v>
                </c:pt>
                <c:pt idx="43">
                  <c:v>8.3333340000000006E-2</c:v>
                </c:pt>
                <c:pt idx="44">
                  <c:v>5.5555559999999997E-2</c:v>
                </c:pt>
                <c:pt idx="45">
                  <c:v>8.3333340000000006E-2</c:v>
                </c:pt>
                <c:pt idx="46">
                  <c:v>8.3333340000000006E-2</c:v>
                </c:pt>
                <c:pt idx="47">
                  <c:v>8.3333340000000006E-2</c:v>
                </c:pt>
                <c:pt idx="48">
                  <c:v>8.3333340000000006E-2</c:v>
                </c:pt>
                <c:pt idx="49">
                  <c:v>8.3333340000000006E-2</c:v>
                </c:pt>
                <c:pt idx="50">
                  <c:v>8.3333340000000006E-2</c:v>
                </c:pt>
                <c:pt idx="51">
                  <c:v>5.5555559999999997E-2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5.5555559999999997E-2</c:v>
                </c:pt>
                <c:pt idx="55">
                  <c:v>5.5555559999999997E-2</c:v>
                </c:pt>
                <c:pt idx="56">
                  <c:v>5.5555559999999997E-2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C4-4D3A-B347-423156FDD18F}"/>
            </c:ext>
          </c:extLst>
        </c:ser>
        <c:ser>
          <c:idx val="2"/>
          <c:order val="2"/>
          <c:tx>
            <c:strRef>
              <c:f>'TDS output'!$D$759</c:f>
              <c:strCache>
                <c:ptCount val="1"/>
                <c:pt idx="0">
                  <c:v>Bitter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output'!$D$760:$D$840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5.5555559999999997E-2</c:v>
                </c:pt>
                <c:pt idx="18">
                  <c:v>5.5555559999999997E-2</c:v>
                </c:pt>
                <c:pt idx="19">
                  <c:v>5.5555559999999997E-2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5.5555559999999997E-2</c:v>
                </c:pt>
                <c:pt idx="29">
                  <c:v>2.7777779999999998E-2</c:v>
                </c:pt>
                <c:pt idx="30">
                  <c:v>5.5555559999999997E-2</c:v>
                </c:pt>
                <c:pt idx="31">
                  <c:v>5.5555559999999997E-2</c:v>
                </c:pt>
                <c:pt idx="32">
                  <c:v>8.3333340000000006E-2</c:v>
                </c:pt>
                <c:pt idx="33">
                  <c:v>5.5555559999999997E-2</c:v>
                </c:pt>
                <c:pt idx="34">
                  <c:v>5.5555559999999997E-2</c:v>
                </c:pt>
                <c:pt idx="35">
                  <c:v>0.1111111</c:v>
                </c:pt>
                <c:pt idx="36">
                  <c:v>5.5555559999999997E-2</c:v>
                </c:pt>
                <c:pt idx="37">
                  <c:v>2.7777779999999998E-2</c:v>
                </c:pt>
                <c:pt idx="38">
                  <c:v>0</c:v>
                </c:pt>
                <c:pt idx="39">
                  <c:v>0</c:v>
                </c:pt>
                <c:pt idx="40">
                  <c:v>5.5555559999999997E-2</c:v>
                </c:pt>
                <c:pt idx="41">
                  <c:v>8.3333340000000006E-2</c:v>
                </c:pt>
                <c:pt idx="42">
                  <c:v>8.3333340000000006E-2</c:v>
                </c:pt>
                <c:pt idx="43">
                  <c:v>8.3333340000000006E-2</c:v>
                </c:pt>
                <c:pt idx="44">
                  <c:v>0.1111111</c:v>
                </c:pt>
                <c:pt idx="45">
                  <c:v>0.1111111</c:v>
                </c:pt>
                <c:pt idx="46">
                  <c:v>0.1111111</c:v>
                </c:pt>
                <c:pt idx="47">
                  <c:v>8.3333340000000006E-2</c:v>
                </c:pt>
                <c:pt idx="48">
                  <c:v>5.5555559999999997E-2</c:v>
                </c:pt>
                <c:pt idx="49">
                  <c:v>0.1111111</c:v>
                </c:pt>
                <c:pt idx="50">
                  <c:v>8.3333340000000006E-2</c:v>
                </c:pt>
                <c:pt idx="51">
                  <c:v>5.5555559999999997E-2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0.1111111</c:v>
                </c:pt>
                <c:pt idx="55">
                  <c:v>0.1111111</c:v>
                </c:pt>
                <c:pt idx="56">
                  <c:v>0.1111111</c:v>
                </c:pt>
                <c:pt idx="57">
                  <c:v>0.13888890000000001</c:v>
                </c:pt>
                <c:pt idx="58">
                  <c:v>0.1111111</c:v>
                </c:pt>
                <c:pt idx="59">
                  <c:v>8.3333340000000006E-2</c:v>
                </c:pt>
                <c:pt idx="60">
                  <c:v>8.3333340000000006E-2</c:v>
                </c:pt>
                <c:pt idx="61">
                  <c:v>8.3333340000000006E-2</c:v>
                </c:pt>
                <c:pt idx="62">
                  <c:v>8.3333340000000006E-2</c:v>
                </c:pt>
                <c:pt idx="63">
                  <c:v>5.5555559999999997E-2</c:v>
                </c:pt>
                <c:pt idx="64">
                  <c:v>5.5555559999999997E-2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8.3333340000000006E-2</c:v>
                </c:pt>
                <c:pt idx="68">
                  <c:v>5.5555559999999997E-2</c:v>
                </c:pt>
                <c:pt idx="69">
                  <c:v>5.5555559999999997E-2</c:v>
                </c:pt>
                <c:pt idx="70">
                  <c:v>5.5555559999999997E-2</c:v>
                </c:pt>
                <c:pt idx="71">
                  <c:v>8.3333340000000006E-2</c:v>
                </c:pt>
                <c:pt idx="72">
                  <c:v>5.5555559999999997E-2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6C4-4D3A-B347-423156FDD18F}"/>
            </c:ext>
          </c:extLst>
        </c:ser>
        <c:ser>
          <c:idx val="3"/>
          <c:order val="3"/>
          <c:tx>
            <c:strRef>
              <c:f>'TDS output'!$E$759</c:f>
              <c:strCache>
                <c:ptCount val="1"/>
                <c:pt idx="0">
                  <c:v>Sweet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output'!$E$760:$E$840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2.7777779999999998E-2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2.7777779999999998E-2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5.5555559999999997E-2</c:v>
                </c:pt>
                <c:pt idx="55">
                  <c:v>5.5555559999999997E-2</c:v>
                </c:pt>
                <c:pt idx="56">
                  <c:v>8.3333340000000006E-2</c:v>
                </c:pt>
                <c:pt idx="57">
                  <c:v>8.3333340000000006E-2</c:v>
                </c:pt>
                <c:pt idx="58">
                  <c:v>5.5555559999999997E-2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5.5555559999999997E-2</c:v>
                </c:pt>
                <c:pt idx="65">
                  <c:v>2.7777779999999998E-2</c:v>
                </c:pt>
                <c:pt idx="66">
                  <c:v>5.5555559999999997E-2</c:v>
                </c:pt>
                <c:pt idx="67">
                  <c:v>5.5555559999999997E-2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6C4-4D3A-B347-423156FDD18F}"/>
            </c:ext>
          </c:extLst>
        </c:ser>
        <c:ser>
          <c:idx val="4"/>
          <c:order val="4"/>
          <c:tx>
            <c:strRef>
              <c:f>'TDS output'!$F$759</c:f>
              <c:strCache>
                <c:ptCount val="1"/>
                <c:pt idx="0">
                  <c:v>Sticky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output'!$F$760:$F$840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2.7777779999999998E-2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2.7777779999999998E-2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C4-4D3A-B347-423156FDD18F}"/>
            </c:ext>
          </c:extLst>
        </c:ser>
        <c:ser>
          <c:idx val="5"/>
          <c:order val="5"/>
          <c:tx>
            <c:strRef>
              <c:f>'TDS output'!$G$759</c:f>
              <c:strCache>
                <c:ptCount val="1"/>
                <c:pt idx="0">
                  <c:v>Fishy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output'!$G$760:$G$840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2.7777779999999998E-2</c:v>
                </c:pt>
                <c:pt idx="9">
                  <c:v>0</c:v>
                </c:pt>
                <c:pt idx="10">
                  <c:v>0</c:v>
                </c:pt>
                <c:pt idx="11">
                  <c:v>2.7777779999999998E-2</c:v>
                </c:pt>
                <c:pt idx="12">
                  <c:v>2.7777779999999998E-2</c:v>
                </c:pt>
                <c:pt idx="13">
                  <c:v>5.5555559999999997E-2</c:v>
                </c:pt>
                <c:pt idx="14">
                  <c:v>5.5555559999999997E-2</c:v>
                </c:pt>
                <c:pt idx="15">
                  <c:v>8.3333340000000006E-2</c:v>
                </c:pt>
                <c:pt idx="16">
                  <c:v>8.3333340000000006E-2</c:v>
                </c:pt>
                <c:pt idx="17">
                  <c:v>5.5555559999999997E-2</c:v>
                </c:pt>
                <c:pt idx="18">
                  <c:v>8.3333340000000006E-2</c:v>
                </c:pt>
                <c:pt idx="19">
                  <c:v>8.3333340000000006E-2</c:v>
                </c:pt>
                <c:pt idx="20">
                  <c:v>8.3333340000000006E-2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8.3333340000000006E-2</c:v>
                </c:pt>
                <c:pt idx="24">
                  <c:v>0.1666667</c:v>
                </c:pt>
                <c:pt idx="25">
                  <c:v>0.13888890000000001</c:v>
                </c:pt>
                <c:pt idx="26">
                  <c:v>0.13888890000000001</c:v>
                </c:pt>
                <c:pt idx="27">
                  <c:v>0.13888890000000001</c:v>
                </c:pt>
                <c:pt idx="28">
                  <c:v>0.1111111</c:v>
                </c:pt>
                <c:pt idx="29">
                  <c:v>0.13888890000000001</c:v>
                </c:pt>
                <c:pt idx="30">
                  <c:v>0.13888890000000001</c:v>
                </c:pt>
                <c:pt idx="31">
                  <c:v>0.1666667</c:v>
                </c:pt>
                <c:pt idx="32">
                  <c:v>0.22222220000000001</c:v>
                </c:pt>
                <c:pt idx="33">
                  <c:v>0.1666667</c:v>
                </c:pt>
                <c:pt idx="34">
                  <c:v>0.13888890000000001</c:v>
                </c:pt>
                <c:pt idx="35">
                  <c:v>0.22222220000000001</c:v>
                </c:pt>
                <c:pt idx="36">
                  <c:v>0.19444439999999999</c:v>
                </c:pt>
                <c:pt idx="37">
                  <c:v>0.25</c:v>
                </c:pt>
                <c:pt idx="38">
                  <c:v>0.19444439999999999</c:v>
                </c:pt>
                <c:pt idx="39">
                  <c:v>0.25</c:v>
                </c:pt>
                <c:pt idx="40">
                  <c:v>0.3333333</c:v>
                </c:pt>
                <c:pt idx="41">
                  <c:v>0.22222220000000001</c:v>
                </c:pt>
                <c:pt idx="42">
                  <c:v>0.1666667</c:v>
                </c:pt>
                <c:pt idx="43">
                  <c:v>0.22222220000000001</c:v>
                </c:pt>
                <c:pt idx="44">
                  <c:v>0.19444439999999999</c:v>
                </c:pt>
                <c:pt idx="45">
                  <c:v>0.1666667</c:v>
                </c:pt>
                <c:pt idx="46">
                  <c:v>0.19444439999999999</c:v>
                </c:pt>
                <c:pt idx="47">
                  <c:v>0.19444439999999999</c:v>
                </c:pt>
                <c:pt idx="48">
                  <c:v>0.13888890000000001</c:v>
                </c:pt>
                <c:pt idx="49">
                  <c:v>0.1666667</c:v>
                </c:pt>
                <c:pt idx="50">
                  <c:v>0.1666667</c:v>
                </c:pt>
                <c:pt idx="51">
                  <c:v>0.22222220000000001</c:v>
                </c:pt>
                <c:pt idx="52">
                  <c:v>0.22222220000000001</c:v>
                </c:pt>
                <c:pt idx="53">
                  <c:v>0.13888890000000001</c:v>
                </c:pt>
                <c:pt idx="54">
                  <c:v>0.13888890000000001</c:v>
                </c:pt>
                <c:pt idx="55">
                  <c:v>0.1666667</c:v>
                </c:pt>
                <c:pt idx="56">
                  <c:v>0.19444439999999999</c:v>
                </c:pt>
                <c:pt idx="57">
                  <c:v>0.22222220000000001</c:v>
                </c:pt>
                <c:pt idx="58">
                  <c:v>0.22222220000000001</c:v>
                </c:pt>
                <c:pt idx="59">
                  <c:v>0.19444439999999999</c:v>
                </c:pt>
                <c:pt idx="60">
                  <c:v>0.1666667</c:v>
                </c:pt>
                <c:pt idx="61">
                  <c:v>0.1666667</c:v>
                </c:pt>
                <c:pt idx="62">
                  <c:v>0.13888890000000001</c:v>
                </c:pt>
                <c:pt idx="63">
                  <c:v>0.13888890000000001</c:v>
                </c:pt>
                <c:pt idx="64">
                  <c:v>0.1111111</c:v>
                </c:pt>
                <c:pt idx="65">
                  <c:v>0.13888890000000001</c:v>
                </c:pt>
                <c:pt idx="66">
                  <c:v>0.13888890000000001</c:v>
                </c:pt>
                <c:pt idx="67">
                  <c:v>0.13888890000000001</c:v>
                </c:pt>
                <c:pt idx="68">
                  <c:v>0.1111111</c:v>
                </c:pt>
                <c:pt idx="69">
                  <c:v>0.1111111</c:v>
                </c:pt>
                <c:pt idx="70">
                  <c:v>0.1111111</c:v>
                </c:pt>
                <c:pt idx="71">
                  <c:v>0.1111111</c:v>
                </c:pt>
                <c:pt idx="72">
                  <c:v>0.1111111</c:v>
                </c:pt>
                <c:pt idx="73">
                  <c:v>8.3333340000000006E-2</c:v>
                </c:pt>
                <c:pt idx="74">
                  <c:v>8.3333340000000006E-2</c:v>
                </c:pt>
                <c:pt idx="75">
                  <c:v>0.1111111</c:v>
                </c:pt>
                <c:pt idx="76">
                  <c:v>0.1111111</c:v>
                </c:pt>
                <c:pt idx="77">
                  <c:v>0.1111111</c:v>
                </c:pt>
                <c:pt idx="78">
                  <c:v>0.1111111</c:v>
                </c:pt>
                <c:pt idx="79">
                  <c:v>0.1111111</c:v>
                </c:pt>
                <c:pt idx="80">
                  <c:v>0.1111111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6C4-4D3A-B347-423156FDD18F}"/>
            </c:ext>
          </c:extLst>
        </c:ser>
        <c:ser>
          <c:idx val="6"/>
          <c:order val="6"/>
          <c:tx>
            <c:strRef>
              <c:f>'TDS output'!$H$759</c:f>
              <c:strCache>
                <c:ptCount val="1"/>
                <c:pt idx="0">
                  <c:v>Chewy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output'!$H$760:$H$840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2.7777779999999998E-2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2.7777779999999998E-2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6C4-4D3A-B347-423156FDD18F}"/>
            </c:ext>
          </c:extLst>
        </c:ser>
        <c:ser>
          <c:idx val="7"/>
          <c:order val="7"/>
          <c:tx>
            <c:strRef>
              <c:f>'TDS output'!$I$759</c:f>
              <c:strCache>
                <c:ptCount val="1"/>
                <c:pt idx="0">
                  <c:v>Hard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output'!$I$760:$I$840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2.7777779999999998E-2</c:v>
                </c:pt>
                <c:pt idx="5">
                  <c:v>2.7777779999999998E-2</c:v>
                </c:pt>
                <c:pt idx="6">
                  <c:v>0.1111111</c:v>
                </c:pt>
                <c:pt idx="7">
                  <c:v>0.1111111</c:v>
                </c:pt>
                <c:pt idx="8">
                  <c:v>0.1111111</c:v>
                </c:pt>
                <c:pt idx="9">
                  <c:v>0.1666667</c:v>
                </c:pt>
                <c:pt idx="10">
                  <c:v>0.22222220000000001</c:v>
                </c:pt>
                <c:pt idx="11">
                  <c:v>0.1666667</c:v>
                </c:pt>
                <c:pt idx="12">
                  <c:v>0.19444439999999999</c:v>
                </c:pt>
                <c:pt idx="13">
                  <c:v>0.22222220000000001</c:v>
                </c:pt>
                <c:pt idx="14">
                  <c:v>0.19444439999999999</c:v>
                </c:pt>
                <c:pt idx="15">
                  <c:v>0.13888890000000001</c:v>
                </c:pt>
                <c:pt idx="16">
                  <c:v>0.1111111</c:v>
                </c:pt>
                <c:pt idx="17">
                  <c:v>8.3333340000000006E-2</c:v>
                </c:pt>
                <c:pt idx="18">
                  <c:v>0.1111111</c:v>
                </c:pt>
                <c:pt idx="19">
                  <c:v>8.3333340000000006E-2</c:v>
                </c:pt>
                <c:pt idx="20">
                  <c:v>8.3333340000000006E-2</c:v>
                </c:pt>
                <c:pt idx="21">
                  <c:v>8.3333340000000006E-2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5.5555559999999997E-2</c:v>
                </c:pt>
                <c:pt idx="25">
                  <c:v>5.5555559999999997E-2</c:v>
                </c:pt>
                <c:pt idx="26">
                  <c:v>5.5555559999999997E-2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5.5555559999999997E-2</c:v>
                </c:pt>
                <c:pt idx="33">
                  <c:v>5.5555559999999997E-2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5.5555559999999997E-2</c:v>
                </c:pt>
                <c:pt idx="38">
                  <c:v>5.5555559999999997E-2</c:v>
                </c:pt>
                <c:pt idx="39">
                  <c:v>5.5555559999999997E-2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0</c:v>
                </c:pt>
                <c:pt idx="43">
                  <c:v>2.7777779999999998E-2</c:v>
                </c:pt>
                <c:pt idx="44">
                  <c:v>5.5555559999999997E-2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5.5555559999999997E-2</c:v>
                </c:pt>
                <c:pt idx="48">
                  <c:v>5.5555559999999997E-2</c:v>
                </c:pt>
                <c:pt idx="49">
                  <c:v>2.7777779999999998E-2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6C4-4D3A-B347-423156FDD18F}"/>
            </c:ext>
          </c:extLst>
        </c:ser>
        <c:ser>
          <c:idx val="8"/>
          <c:order val="8"/>
          <c:tx>
            <c:strRef>
              <c:f>'TDS output'!$J$759</c:f>
              <c:strCache>
                <c:ptCount val="1"/>
                <c:pt idx="0">
                  <c:v>Gritty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output'!$J$760:$J$840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2.7777779999999998E-2</c:v>
                </c:pt>
                <c:pt idx="12">
                  <c:v>0</c:v>
                </c:pt>
                <c:pt idx="13">
                  <c:v>0</c:v>
                </c:pt>
                <c:pt idx="14">
                  <c:v>5.5555559999999997E-2</c:v>
                </c:pt>
                <c:pt idx="15">
                  <c:v>5.5555559999999997E-2</c:v>
                </c:pt>
                <c:pt idx="16">
                  <c:v>8.3333340000000006E-2</c:v>
                </c:pt>
                <c:pt idx="17">
                  <c:v>8.3333340000000006E-2</c:v>
                </c:pt>
                <c:pt idx="18">
                  <c:v>8.3333340000000006E-2</c:v>
                </c:pt>
                <c:pt idx="19">
                  <c:v>0.1111111</c:v>
                </c:pt>
                <c:pt idx="20">
                  <c:v>0.1111111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2.7777779999999998E-2</c:v>
                </c:pt>
                <c:pt idx="34">
                  <c:v>8.3333340000000006E-2</c:v>
                </c:pt>
                <c:pt idx="35">
                  <c:v>2.7777779999999998E-2</c:v>
                </c:pt>
                <c:pt idx="36">
                  <c:v>5.5555559999999997E-2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5.5555559999999997E-2</c:v>
                </c:pt>
                <c:pt idx="43">
                  <c:v>2.7777779999999998E-2</c:v>
                </c:pt>
                <c:pt idx="44">
                  <c:v>0</c:v>
                </c:pt>
                <c:pt idx="45">
                  <c:v>0</c:v>
                </c:pt>
                <c:pt idx="46">
                  <c:v>2.7777779999999998E-2</c:v>
                </c:pt>
                <c:pt idx="47">
                  <c:v>0</c:v>
                </c:pt>
                <c:pt idx="48">
                  <c:v>2.7777779999999998E-2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5.5555559999999997E-2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0</c:v>
                </c:pt>
                <c:pt idx="61">
                  <c:v>0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5.5555559999999997E-2</c:v>
                </c:pt>
                <c:pt idx="67">
                  <c:v>8.3333340000000006E-2</c:v>
                </c:pt>
                <c:pt idx="68">
                  <c:v>5.5555559999999997E-2</c:v>
                </c:pt>
                <c:pt idx="69">
                  <c:v>5.5555559999999997E-2</c:v>
                </c:pt>
                <c:pt idx="70">
                  <c:v>5.5555559999999997E-2</c:v>
                </c:pt>
                <c:pt idx="71">
                  <c:v>0</c:v>
                </c:pt>
                <c:pt idx="72">
                  <c:v>0</c:v>
                </c:pt>
                <c:pt idx="73">
                  <c:v>2.7777779999999998E-2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6C4-4D3A-B347-423156FDD18F}"/>
            </c:ext>
          </c:extLst>
        </c:ser>
        <c:ser>
          <c:idx val="9"/>
          <c:order val="9"/>
          <c:tx>
            <c:strRef>
              <c:f>'TDS output'!$K$759</c:f>
              <c:strCache>
                <c:ptCount val="1"/>
                <c:pt idx="0">
                  <c:v>Soft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output'!$K$760:$K$840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6C4-4D3A-B347-423156FDD18F}"/>
            </c:ext>
          </c:extLst>
        </c:ser>
        <c:ser>
          <c:idx val="10"/>
          <c:order val="10"/>
          <c:tx>
            <c:strRef>
              <c:f>'TDS output'!$L$759</c:f>
              <c:strCache>
                <c:ptCount val="1"/>
                <c:pt idx="0">
                  <c:v>Response rate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output'!$L$760:$L$840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8.3333340000000006E-2</c:v>
                </c:pt>
                <c:pt idx="5">
                  <c:v>0.27777774</c:v>
                </c:pt>
                <c:pt idx="6">
                  <c:v>0.30555553999999996</c:v>
                </c:pt>
                <c:pt idx="7">
                  <c:v>0.41666666000000002</c:v>
                </c:pt>
                <c:pt idx="8">
                  <c:v>0.41666666000000002</c:v>
                </c:pt>
                <c:pt idx="9">
                  <c:v>0.44444442000000001</c:v>
                </c:pt>
                <c:pt idx="10">
                  <c:v>0.47222224000000002</c:v>
                </c:pt>
                <c:pt idx="11">
                  <c:v>0.47222224000000002</c:v>
                </c:pt>
                <c:pt idx="12">
                  <c:v>0.50000001999999999</c:v>
                </c:pt>
                <c:pt idx="13">
                  <c:v>0.55555553999999996</c:v>
                </c:pt>
                <c:pt idx="14">
                  <c:v>0.58333330000000005</c:v>
                </c:pt>
                <c:pt idx="15">
                  <c:v>0.58333327999999995</c:v>
                </c:pt>
                <c:pt idx="16">
                  <c:v>0.61111109999999991</c:v>
                </c:pt>
                <c:pt idx="17">
                  <c:v>0.61111108000000003</c:v>
                </c:pt>
                <c:pt idx="18">
                  <c:v>0.63888887999999999</c:v>
                </c:pt>
                <c:pt idx="19">
                  <c:v>0.63888894000000007</c:v>
                </c:pt>
                <c:pt idx="20">
                  <c:v>0.63888894000000007</c:v>
                </c:pt>
                <c:pt idx="21">
                  <c:v>0.63888894000000007</c:v>
                </c:pt>
                <c:pt idx="22">
                  <c:v>0.69444441999999995</c:v>
                </c:pt>
                <c:pt idx="23">
                  <c:v>0.74999997999999979</c:v>
                </c:pt>
                <c:pt idx="24">
                  <c:v>0.75000005999999986</c:v>
                </c:pt>
                <c:pt idx="25">
                  <c:v>0.75000007999999985</c:v>
                </c:pt>
                <c:pt idx="26">
                  <c:v>0.77777779999999985</c:v>
                </c:pt>
                <c:pt idx="27">
                  <c:v>0.83333337999999979</c:v>
                </c:pt>
                <c:pt idx="28">
                  <c:v>0.86111109999999991</c:v>
                </c:pt>
                <c:pt idx="29">
                  <c:v>0.86111107999999992</c:v>
                </c:pt>
                <c:pt idx="30">
                  <c:v>0.86111117999999998</c:v>
                </c:pt>
                <c:pt idx="31">
                  <c:v>0.86111109999999991</c:v>
                </c:pt>
                <c:pt idx="32">
                  <c:v>0.86111119999999985</c:v>
                </c:pt>
                <c:pt idx="33">
                  <c:v>0.86111107999999992</c:v>
                </c:pt>
                <c:pt idx="34">
                  <c:v>0.86111117999999987</c:v>
                </c:pt>
                <c:pt idx="35">
                  <c:v>0.88888891999999986</c:v>
                </c:pt>
                <c:pt idx="36">
                  <c:v>0.9166666</c:v>
                </c:pt>
                <c:pt idx="37">
                  <c:v>0.94444441999999973</c:v>
                </c:pt>
                <c:pt idx="38">
                  <c:v>0.94444445999999982</c:v>
                </c:pt>
                <c:pt idx="39">
                  <c:v>0.94444437999999986</c:v>
                </c:pt>
                <c:pt idx="40">
                  <c:v>0.94444445999999993</c:v>
                </c:pt>
                <c:pt idx="41">
                  <c:v>0.94444445999999993</c:v>
                </c:pt>
                <c:pt idx="42">
                  <c:v>0.94444439999999996</c:v>
                </c:pt>
                <c:pt idx="43">
                  <c:v>0.94444445999999982</c:v>
                </c:pt>
                <c:pt idx="44">
                  <c:v>0.94444439999999996</c:v>
                </c:pt>
                <c:pt idx="45">
                  <c:v>0.94444435999999987</c:v>
                </c:pt>
                <c:pt idx="46">
                  <c:v>0.94444445999999993</c:v>
                </c:pt>
                <c:pt idx="47">
                  <c:v>0.94444443999999983</c:v>
                </c:pt>
                <c:pt idx="48">
                  <c:v>0.91666659999999989</c:v>
                </c:pt>
                <c:pt idx="49">
                  <c:v>0.91666669999999983</c:v>
                </c:pt>
                <c:pt idx="50">
                  <c:v>0.91666667999999996</c:v>
                </c:pt>
                <c:pt idx="51">
                  <c:v>0.91666673999999992</c:v>
                </c:pt>
                <c:pt idx="52">
                  <c:v>0.91666667999999984</c:v>
                </c:pt>
                <c:pt idx="53">
                  <c:v>0.91666667999999984</c:v>
                </c:pt>
                <c:pt idx="54">
                  <c:v>0.91666665999999986</c:v>
                </c:pt>
                <c:pt idx="55">
                  <c:v>0.88888887999999988</c:v>
                </c:pt>
                <c:pt idx="56">
                  <c:v>0.86111117999999987</c:v>
                </c:pt>
                <c:pt idx="57">
                  <c:v>0.83333333999999992</c:v>
                </c:pt>
                <c:pt idx="58">
                  <c:v>0.83333336000000002</c:v>
                </c:pt>
                <c:pt idx="59">
                  <c:v>0.83333329999999994</c:v>
                </c:pt>
                <c:pt idx="60">
                  <c:v>0.77777773999999988</c:v>
                </c:pt>
                <c:pt idx="61">
                  <c:v>0.77777785999999982</c:v>
                </c:pt>
                <c:pt idx="62">
                  <c:v>0.77777785999999982</c:v>
                </c:pt>
                <c:pt idx="63">
                  <c:v>0.77777783999999983</c:v>
                </c:pt>
                <c:pt idx="64">
                  <c:v>0.75000005999999986</c:v>
                </c:pt>
                <c:pt idx="65">
                  <c:v>0.72222225999999989</c:v>
                </c:pt>
                <c:pt idx="66">
                  <c:v>0.72222227999999988</c:v>
                </c:pt>
                <c:pt idx="67">
                  <c:v>0.7222222399999999</c:v>
                </c:pt>
                <c:pt idx="68">
                  <c:v>0.72222229999999998</c:v>
                </c:pt>
                <c:pt idx="69">
                  <c:v>0.69444445999999993</c:v>
                </c:pt>
                <c:pt idx="70">
                  <c:v>0.69444445999999993</c:v>
                </c:pt>
                <c:pt idx="71">
                  <c:v>0.69444445999999993</c:v>
                </c:pt>
                <c:pt idx="72">
                  <c:v>0.69444447999999992</c:v>
                </c:pt>
                <c:pt idx="73">
                  <c:v>0.69444439999999996</c:v>
                </c:pt>
                <c:pt idx="74">
                  <c:v>0.66666671999999993</c:v>
                </c:pt>
                <c:pt idx="75">
                  <c:v>0.66666663999999998</c:v>
                </c:pt>
                <c:pt idx="76">
                  <c:v>0.66666669999999995</c:v>
                </c:pt>
                <c:pt idx="77">
                  <c:v>0.66666661999999999</c:v>
                </c:pt>
                <c:pt idx="78">
                  <c:v>0.66666669999999995</c:v>
                </c:pt>
                <c:pt idx="79">
                  <c:v>0.66666669999999995</c:v>
                </c:pt>
                <c:pt idx="80">
                  <c:v>0.63888884000000001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B6C4-4D3A-B347-423156FDD18F}"/>
            </c:ext>
          </c:extLst>
        </c:ser>
        <c:ser>
          <c:idx val="11"/>
          <c:order val="11"/>
          <c:tx>
            <c:strRef>
              <c:f>'TDS output'!$M$759</c:f>
              <c:strCache>
                <c:ptCount val="1"/>
                <c:pt idx="0">
                  <c:v>Ps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'TDS output'!$A$760:$A$840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output'!$M$760:$M$840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0.29643594918045102</c:v>
                </c:pt>
                <c:pt idx="5">
                  <c:v>0.20759241209105167</c:v>
                </c:pt>
                <c:pt idx="6">
                  <c:v>0.20258533545097268</c:v>
                </c:pt>
                <c:pt idx="7">
                  <c:v>0.18784883133518018</c:v>
                </c:pt>
                <c:pt idx="8">
                  <c:v>0.18784883133518018</c:v>
                </c:pt>
                <c:pt idx="9">
                  <c:v>0.18505926684489002</c:v>
                </c:pt>
                <c:pt idx="10">
                  <c:v>0.18251960597483102</c:v>
                </c:pt>
                <c:pt idx="11">
                  <c:v>0.18251960597483102</c:v>
                </c:pt>
                <c:pt idx="12">
                  <c:v>0.18019464204245814</c:v>
                </c:pt>
                <c:pt idx="13">
                  <c:v>0.17607932008551641</c:v>
                </c:pt>
                <c:pt idx="14">
                  <c:v>0.17424581510319787</c:v>
                </c:pt>
                <c:pt idx="15">
                  <c:v>0.17424581637598341</c:v>
                </c:pt>
                <c:pt idx="16">
                  <c:v>0.17253878516068116</c:v>
                </c:pt>
                <c:pt idx="17">
                  <c:v>0.1725387863476795</c:v>
                </c:pt>
                <c:pt idx="18">
                  <c:v>0.17094433128770306</c:v>
                </c:pt>
                <c:pt idx="19">
                  <c:v>0.17094432795640419</c:v>
                </c:pt>
                <c:pt idx="20">
                  <c:v>0.17094432795640419</c:v>
                </c:pt>
                <c:pt idx="21">
                  <c:v>0.17094432795640419</c:v>
                </c:pt>
                <c:pt idx="22">
                  <c:v>0.16804741280224261</c:v>
                </c:pt>
                <c:pt idx="23">
                  <c:v>0.16547865321901167</c:v>
                </c:pt>
                <c:pt idx="24">
                  <c:v>0.16547864972681703</c:v>
                </c:pt>
                <c:pt idx="25">
                  <c:v>0.16547864885376845</c:v>
                </c:pt>
                <c:pt idx="26">
                  <c:v>0.16429875924839052</c:v>
                </c:pt>
                <c:pt idx="27">
                  <c:v>0.16211850212015311</c:v>
                </c:pt>
                <c:pt idx="28">
                  <c:v>0.16110837996117716</c:v>
                </c:pt>
                <c:pt idx="29">
                  <c:v>0.16110838067082289</c:v>
                </c:pt>
                <c:pt idx="30">
                  <c:v>0.16110837712259451</c:v>
                </c:pt>
                <c:pt idx="31">
                  <c:v>0.16110837996117716</c:v>
                </c:pt>
                <c:pt idx="32">
                  <c:v>0.16110837641294892</c:v>
                </c:pt>
                <c:pt idx="33">
                  <c:v>0.16110838067082289</c:v>
                </c:pt>
                <c:pt idx="34">
                  <c:v>0.16110837712259451</c:v>
                </c:pt>
                <c:pt idx="35">
                  <c:v>0.16014598168220856</c:v>
                </c:pt>
                <c:pt idx="36">
                  <c:v>0.15922767168364724</c:v>
                </c:pt>
                <c:pt idx="37">
                  <c:v>0.15835017481912109</c:v>
                </c:pt>
                <c:pt idx="38">
                  <c:v>0.15835017358347031</c:v>
                </c:pt>
                <c:pt idx="39">
                  <c:v>0.15835017605477192</c:v>
                </c:pt>
                <c:pt idx="40">
                  <c:v>0.15835017358347031</c:v>
                </c:pt>
                <c:pt idx="41">
                  <c:v>0.15835017358347031</c:v>
                </c:pt>
                <c:pt idx="42">
                  <c:v>0.15835017543694649</c:v>
                </c:pt>
                <c:pt idx="43">
                  <c:v>0.15835017358347031</c:v>
                </c:pt>
                <c:pt idx="44">
                  <c:v>0.15835017543694649</c:v>
                </c:pt>
                <c:pt idx="45">
                  <c:v>0.15835017667259735</c:v>
                </c:pt>
                <c:pt idx="46">
                  <c:v>0.15835017358347031</c:v>
                </c:pt>
                <c:pt idx="47">
                  <c:v>0.15835017420129568</c:v>
                </c:pt>
                <c:pt idx="48">
                  <c:v>0.15922767168364724</c:v>
                </c:pt>
                <c:pt idx="49">
                  <c:v>0.15922766845304698</c:v>
                </c:pt>
                <c:pt idx="50">
                  <c:v>0.159227669099167</c:v>
                </c:pt>
                <c:pt idx="51">
                  <c:v>0.15922766716080705</c:v>
                </c:pt>
                <c:pt idx="52">
                  <c:v>0.159227669099167</c:v>
                </c:pt>
                <c:pt idx="53">
                  <c:v>0.159227669099167</c:v>
                </c:pt>
                <c:pt idx="54">
                  <c:v>0.15922766974528701</c:v>
                </c:pt>
                <c:pt idx="55">
                  <c:v>0.16014598303549316</c:v>
                </c:pt>
                <c:pt idx="56">
                  <c:v>0.16110837712259451</c:v>
                </c:pt>
                <c:pt idx="57">
                  <c:v>0.16211850361099711</c:v>
                </c:pt>
                <c:pt idx="58">
                  <c:v>0.16211850286557511</c:v>
                </c:pt>
                <c:pt idx="59">
                  <c:v>0.16211850510184125</c:v>
                </c:pt>
                <c:pt idx="60">
                  <c:v>0.16429876172848559</c:v>
                </c:pt>
                <c:pt idx="61">
                  <c:v>0.16429875676829575</c:v>
                </c:pt>
                <c:pt idx="62">
                  <c:v>0.16429875676829575</c:v>
                </c:pt>
                <c:pt idx="63">
                  <c:v>0.16429875759499396</c:v>
                </c:pt>
                <c:pt idx="64">
                  <c:v>0.16547864972681703</c:v>
                </c:pt>
                <c:pt idx="65">
                  <c:v>0.16672597510512394</c:v>
                </c:pt>
                <c:pt idx="66">
                  <c:v>0.16672597418122589</c:v>
                </c:pt>
                <c:pt idx="67">
                  <c:v>0.16672597602902203</c:v>
                </c:pt>
                <c:pt idx="68">
                  <c:v>0.16672597325732788</c:v>
                </c:pt>
                <c:pt idx="69">
                  <c:v>0.16804741084247715</c:v>
                </c:pt>
                <c:pt idx="70">
                  <c:v>0.16804741084247715</c:v>
                </c:pt>
                <c:pt idx="71">
                  <c:v>0.16804741084247715</c:v>
                </c:pt>
                <c:pt idx="72">
                  <c:v>0.16804740986259448</c:v>
                </c:pt>
                <c:pt idx="73">
                  <c:v>0.1680474137821254</c:v>
                </c:pt>
                <c:pt idx="74">
                  <c:v>0.16945059586715649</c:v>
                </c:pt>
                <c:pt idx="75">
                  <c:v>0.16945060003419227</c:v>
                </c:pt>
                <c:pt idx="76">
                  <c:v>0.16945059690891537</c:v>
                </c:pt>
                <c:pt idx="77">
                  <c:v>0.16945060107595133</c:v>
                </c:pt>
                <c:pt idx="78">
                  <c:v>0.16945059690891537</c:v>
                </c:pt>
                <c:pt idx="79">
                  <c:v>0.16945059690891537</c:v>
                </c:pt>
                <c:pt idx="80">
                  <c:v>0.17094433350856922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B6C4-4D3A-B347-423156FDD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0325904"/>
        <c:axId val="369877616"/>
      </c:lineChart>
      <c:catAx>
        <c:axId val="1950325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877616"/>
        <c:crosses val="autoZero"/>
        <c:auto val="1"/>
        <c:lblAlgn val="ctr"/>
        <c:lblOffset val="100"/>
        <c:noMultiLvlLbl val="0"/>
      </c:catAx>
      <c:valAx>
        <c:axId val="369877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0325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605783955267406E-2"/>
          <c:y val="1.4169672046896526E-2"/>
          <c:w val="0.93202987692032191"/>
          <c:h val="0.91664009006878377"/>
        </c:manualLayout>
      </c:layout>
      <c:lineChart>
        <c:grouping val="standard"/>
        <c:varyColors val="0"/>
        <c:ser>
          <c:idx val="0"/>
          <c:order val="0"/>
          <c:tx>
            <c:strRef>
              <c:f>'TDS output'!$B$87</c:f>
              <c:strCache>
                <c:ptCount val="1"/>
                <c:pt idx="0">
                  <c:v>Salty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output'!$B$88:$B$168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2.7777779999999998E-2</c:v>
                </c:pt>
                <c:pt idx="13">
                  <c:v>2.7777779999999998E-2</c:v>
                </c:pt>
                <c:pt idx="14">
                  <c:v>2.7777779999999998E-2</c:v>
                </c:pt>
                <c:pt idx="15">
                  <c:v>5.5555559999999997E-2</c:v>
                </c:pt>
                <c:pt idx="16">
                  <c:v>5.5555559999999997E-2</c:v>
                </c:pt>
                <c:pt idx="17">
                  <c:v>5.5555559999999997E-2</c:v>
                </c:pt>
                <c:pt idx="18">
                  <c:v>5.5555559999999997E-2</c:v>
                </c:pt>
                <c:pt idx="19">
                  <c:v>5.5555559999999997E-2</c:v>
                </c:pt>
                <c:pt idx="20">
                  <c:v>0.1111111</c:v>
                </c:pt>
                <c:pt idx="21">
                  <c:v>0.1111111</c:v>
                </c:pt>
                <c:pt idx="22">
                  <c:v>8.3333340000000006E-2</c:v>
                </c:pt>
                <c:pt idx="23">
                  <c:v>8.3333340000000006E-2</c:v>
                </c:pt>
                <c:pt idx="24">
                  <c:v>8.3333340000000006E-2</c:v>
                </c:pt>
                <c:pt idx="25">
                  <c:v>0.13888890000000001</c:v>
                </c:pt>
                <c:pt idx="26">
                  <c:v>0.13888890000000001</c:v>
                </c:pt>
                <c:pt idx="27">
                  <c:v>0.1666667</c:v>
                </c:pt>
                <c:pt idx="28">
                  <c:v>0.13888890000000001</c:v>
                </c:pt>
                <c:pt idx="29">
                  <c:v>0.13888890000000001</c:v>
                </c:pt>
                <c:pt idx="30">
                  <c:v>0.13888890000000001</c:v>
                </c:pt>
                <c:pt idx="31">
                  <c:v>0.13888890000000001</c:v>
                </c:pt>
                <c:pt idx="32">
                  <c:v>0.19444439999999999</c:v>
                </c:pt>
                <c:pt idx="33">
                  <c:v>0.19444439999999999</c:v>
                </c:pt>
                <c:pt idx="34">
                  <c:v>0.22222220000000001</c:v>
                </c:pt>
                <c:pt idx="35">
                  <c:v>0.22222220000000001</c:v>
                </c:pt>
                <c:pt idx="36">
                  <c:v>0.19444439999999999</c:v>
                </c:pt>
                <c:pt idx="37">
                  <c:v>0.1666667</c:v>
                </c:pt>
                <c:pt idx="38">
                  <c:v>0.13888890000000001</c:v>
                </c:pt>
                <c:pt idx="39">
                  <c:v>0.1666667</c:v>
                </c:pt>
                <c:pt idx="40">
                  <c:v>0.22222220000000001</c:v>
                </c:pt>
                <c:pt idx="41">
                  <c:v>0.22222220000000001</c:v>
                </c:pt>
                <c:pt idx="42">
                  <c:v>0.19444439999999999</c:v>
                </c:pt>
                <c:pt idx="43">
                  <c:v>0.1666667</c:v>
                </c:pt>
                <c:pt idx="44">
                  <c:v>0.13888890000000001</c:v>
                </c:pt>
                <c:pt idx="45">
                  <c:v>0.13888890000000001</c:v>
                </c:pt>
                <c:pt idx="46">
                  <c:v>0.1666667</c:v>
                </c:pt>
                <c:pt idx="47">
                  <c:v>0.1666667</c:v>
                </c:pt>
                <c:pt idx="48">
                  <c:v>0.19444439999999999</c:v>
                </c:pt>
                <c:pt idx="49">
                  <c:v>0.19444439999999999</c:v>
                </c:pt>
                <c:pt idx="50">
                  <c:v>0.13888890000000001</c:v>
                </c:pt>
                <c:pt idx="51">
                  <c:v>0.1111111</c:v>
                </c:pt>
                <c:pt idx="52">
                  <c:v>0.13888890000000001</c:v>
                </c:pt>
                <c:pt idx="53">
                  <c:v>0.1666667</c:v>
                </c:pt>
                <c:pt idx="54">
                  <c:v>0.1666667</c:v>
                </c:pt>
                <c:pt idx="55">
                  <c:v>0.1666667</c:v>
                </c:pt>
                <c:pt idx="56">
                  <c:v>0.13888890000000001</c:v>
                </c:pt>
                <c:pt idx="57">
                  <c:v>8.3333340000000006E-2</c:v>
                </c:pt>
                <c:pt idx="58">
                  <c:v>8.3333340000000006E-2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8.3333340000000006E-2</c:v>
                </c:pt>
                <c:pt idx="64">
                  <c:v>8.3333340000000006E-2</c:v>
                </c:pt>
                <c:pt idx="65">
                  <c:v>5.5555559999999997E-2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5.5555559999999997E-2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5.5555559999999997E-2</c:v>
                </c:pt>
                <c:pt idx="75">
                  <c:v>8.3333340000000006E-2</c:v>
                </c:pt>
                <c:pt idx="76">
                  <c:v>8.3333340000000006E-2</c:v>
                </c:pt>
                <c:pt idx="77">
                  <c:v>8.3333340000000006E-2</c:v>
                </c:pt>
                <c:pt idx="78">
                  <c:v>8.3333340000000006E-2</c:v>
                </c:pt>
                <c:pt idx="79">
                  <c:v>8.3333340000000006E-2</c:v>
                </c:pt>
                <c:pt idx="80">
                  <c:v>5.5555559999999997E-2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DB-473C-A0E5-7B2FF2581309}"/>
            </c:ext>
          </c:extLst>
        </c:ser>
        <c:ser>
          <c:idx val="1"/>
          <c:order val="1"/>
          <c:tx>
            <c:strRef>
              <c:f>'TDS output'!$C$87</c:f>
              <c:strCache>
                <c:ptCount val="1"/>
                <c:pt idx="0">
                  <c:v>Crunchy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output'!$C$88:$C$168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5.5555559999999997E-2</c:v>
                </c:pt>
                <c:pt idx="3">
                  <c:v>0.13888890000000001</c:v>
                </c:pt>
                <c:pt idx="4">
                  <c:v>0.19444439999999999</c:v>
                </c:pt>
                <c:pt idx="5">
                  <c:v>0.30555559999999998</c:v>
                </c:pt>
                <c:pt idx="6">
                  <c:v>0.36111110000000002</c:v>
                </c:pt>
                <c:pt idx="7">
                  <c:v>0.4166667</c:v>
                </c:pt>
                <c:pt idx="8">
                  <c:v>0.4166667</c:v>
                </c:pt>
                <c:pt idx="9">
                  <c:v>0.5</c:v>
                </c:pt>
                <c:pt idx="10">
                  <c:v>0.44444440000000002</c:v>
                </c:pt>
                <c:pt idx="11">
                  <c:v>0.5</c:v>
                </c:pt>
                <c:pt idx="12">
                  <c:v>0.44444440000000002</c:v>
                </c:pt>
                <c:pt idx="13">
                  <c:v>0.44444440000000002</c:v>
                </c:pt>
                <c:pt idx="14">
                  <c:v>0.44444440000000002</c:v>
                </c:pt>
                <c:pt idx="15">
                  <c:v>0.4166667</c:v>
                </c:pt>
                <c:pt idx="16">
                  <c:v>0.4166667</c:v>
                </c:pt>
                <c:pt idx="17">
                  <c:v>0.3333333</c:v>
                </c:pt>
                <c:pt idx="18">
                  <c:v>0.30555559999999998</c:v>
                </c:pt>
                <c:pt idx="19">
                  <c:v>0.30555559999999998</c:v>
                </c:pt>
                <c:pt idx="20">
                  <c:v>0.30555559999999998</c:v>
                </c:pt>
                <c:pt idx="21">
                  <c:v>0.30555559999999998</c:v>
                </c:pt>
                <c:pt idx="22">
                  <c:v>0.30555559999999998</c:v>
                </c:pt>
                <c:pt idx="23">
                  <c:v>0.25</c:v>
                </c:pt>
                <c:pt idx="24">
                  <c:v>0.22222220000000001</c:v>
                </c:pt>
                <c:pt idx="25">
                  <c:v>0.1666667</c:v>
                </c:pt>
                <c:pt idx="26">
                  <c:v>0.19444439999999999</c:v>
                </c:pt>
                <c:pt idx="27">
                  <c:v>0.19444439999999999</c:v>
                </c:pt>
                <c:pt idx="28">
                  <c:v>0.19444439999999999</c:v>
                </c:pt>
                <c:pt idx="29">
                  <c:v>0.1666667</c:v>
                </c:pt>
                <c:pt idx="30">
                  <c:v>0.19444439999999999</c:v>
                </c:pt>
                <c:pt idx="31">
                  <c:v>0.22222220000000001</c:v>
                </c:pt>
                <c:pt idx="32">
                  <c:v>0.19444439999999999</c:v>
                </c:pt>
                <c:pt idx="33">
                  <c:v>0.13888890000000001</c:v>
                </c:pt>
                <c:pt idx="34">
                  <c:v>0.13888890000000001</c:v>
                </c:pt>
                <c:pt idx="35">
                  <c:v>0.13888890000000001</c:v>
                </c:pt>
                <c:pt idx="36">
                  <c:v>0.13888890000000001</c:v>
                </c:pt>
                <c:pt idx="37">
                  <c:v>0.13888890000000001</c:v>
                </c:pt>
                <c:pt idx="38">
                  <c:v>0.1111111</c:v>
                </c:pt>
                <c:pt idx="39">
                  <c:v>8.3333340000000006E-2</c:v>
                </c:pt>
                <c:pt idx="40">
                  <c:v>5.5555559999999997E-2</c:v>
                </c:pt>
                <c:pt idx="41">
                  <c:v>5.5555559999999997E-2</c:v>
                </c:pt>
                <c:pt idx="42">
                  <c:v>0.1111111</c:v>
                </c:pt>
                <c:pt idx="43">
                  <c:v>8.3333340000000006E-2</c:v>
                </c:pt>
                <c:pt idx="44">
                  <c:v>8.3333340000000006E-2</c:v>
                </c:pt>
                <c:pt idx="45">
                  <c:v>0.13888890000000001</c:v>
                </c:pt>
                <c:pt idx="46">
                  <c:v>0.13888890000000001</c:v>
                </c:pt>
                <c:pt idx="47">
                  <c:v>0.1111111</c:v>
                </c:pt>
                <c:pt idx="48">
                  <c:v>0.1111111</c:v>
                </c:pt>
                <c:pt idx="49">
                  <c:v>8.3333340000000006E-2</c:v>
                </c:pt>
                <c:pt idx="50">
                  <c:v>0.1111111</c:v>
                </c:pt>
                <c:pt idx="51">
                  <c:v>0.1111111</c:v>
                </c:pt>
                <c:pt idx="52">
                  <c:v>0.1111111</c:v>
                </c:pt>
                <c:pt idx="53">
                  <c:v>0.13888890000000001</c:v>
                </c:pt>
                <c:pt idx="54">
                  <c:v>0.1111111</c:v>
                </c:pt>
                <c:pt idx="55">
                  <c:v>0.1111111</c:v>
                </c:pt>
                <c:pt idx="56">
                  <c:v>0.13888890000000001</c:v>
                </c:pt>
                <c:pt idx="57">
                  <c:v>0.13888890000000001</c:v>
                </c:pt>
                <c:pt idx="58">
                  <c:v>8.3333340000000006E-2</c:v>
                </c:pt>
                <c:pt idx="59">
                  <c:v>8.3333340000000006E-2</c:v>
                </c:pt>
                <c:pt idx="60">
                  <c:v>8.3333340000000006E-2</c:v>
                </c:pt>
                <c:pt idx="61">
                  <c:v>8.3333340000000006E-2</c:v>
                </c:pt>
                <c:pt idx="62">
                  <c:v>8.3333340000000006E-2</c:v>
                </c:pt>
                <c:pt idx="63">
                  <c:v>8.3333340000000006E-2</c:v>
                </c:pt>
                <c:pt idx="64">
                  <c:v>8.3333340000000006E-2</c:v>
                </c:pt>
                <c:pt idx="65">
                  <c:v>0.1111111</c:v>
                </c:pt>
                <c:pt idx="66">
                  <c:v>0.1111111</c:v>
                </c:pt>
                <c:pt idx="67">
                  <c:v>8.3333340000000006E-2</c:v>
                </c:pt>
                <c:pt idx="68">
                  <c:v>8.3333340000000006E-2</c:v>
                </c:pt>
                <c:pt idx="69">
                  <c:v>0.1111111</c:v>
                </c:pt>
                <c:pt idx="70">
                  <c:v>8.3333340000000006E-2</c:v>
                </c:pt>
                <c:pt idx="71">
                  <c:v>8.3333340000000006E-2</c:v>
                </c:pt>
                <c:pt idx="72">
                  <c:v>5.5555559999999997E-2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9DB-473C-A0E5-7B2FF2581309}"/>
            </c:ext>
          </c:extLst>
        </c:ser>
        <c:ser>
          <c:idx val="2"/>
          <c:order val="2"/>
          <c:tx>
            <c:strRef>
              <c:f>'TDS output'!$D$87</c:f>
              <c:strCache>
                <c:ptCount val="1"/>
                <c:pt idx="0">
                  <c:v>Bitter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output'!$D$88:$D$168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5.5555559999999997E-2</c:v>
                </c:pt>
                <c:pt idx="26">
                  <c:v>8.3333340000000006E-2</c:v>
                </c:pt>
                <c:pt idx="27">
                  <c:v>8.3333340000000006E-2</c:v>
                </c:pt>
                <c:pt idx="28">
                  <c:v>8.3333340000000006E-2</c:v>
                </c:pt>
                <c:pt idx="29">
                  <c:v>5.5555559999999997E-2</c:v>
                </c:pt>
                <c:pt idx="30">
                  <c:v>5.5555559999999997E-2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5.5555559999999997E-2</c:v>
                </c:pt>
                <c:pt idx="36">
                  <c:v>8.3333340000000006E-2</c:v>
                </c:pt>
                <c:pt idx="37">
                  <c:v>8.3333340000000006E-2</c:v>
                </c:pt>
                <c:pt idx="38">
                  <c:v>8.3333340000000006E-2</c:v>
                </c:pt>
                <c:pt idx="39">
                  <c:v>8.3333340000000006E-2</c:v>
                </c:pt>
                <c:pt idx="40">
                  <c:v>5.5555559999999997E-2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5.5555559999999997E-2</c:v>
                </c:pt>
                <c:pt idx="44">
                  <c:v>5.5555559999999997E-2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5.5555559999999997E-2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2.7777779999999998E-2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5.5555559999999997E-2</c:v>
                </c:pt>
                <c:pt idx="58">
                  <c:v>5.5555559999999997E-2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5.5555559999999997E-2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DB-473C-A0E5-7B2FF2581309}"/>
            </c:ext>
          </c:extLst>
        </c:ser>
        <c:ser>
          <c:idx val="3"/>
          <c:order val="3"/>
          <c:tx>
            <c:strRef>
              <c:f>'TDS output'!$E$87</c:f>
              <c:strCache>
                <c:ptCount val="1"/>
                <c:pt idx="0">
                  <c:v>Sweet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output'!$E$88:$E$168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2.7777779999999998E-2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5.5555559999999997E-2</c:v>
                </c:pt>
                <c:pt idx="25">
                  <c:v>0.1111111</c:v>
                </c:pt>
                <c:pt idx="26">
                  <c:v>0.13888890000000001</c:v>
                </c:pt>
                <c:pt idx="27">
                  <c:v>0.13888890000000001</c:v>
                </c:pt>
                <c:pt idx="28">
                  <c:v>0.1111111</c:v>
                </c:pt>
                <c:pt idx="29">
                  <c:v>8.3333340000000006E-2</c:v>
                </c:pt>
                <c:pt idx="30">
                  <c:v>5.5555559999999997E-2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8.3333340000000006E-2</c:v>
                </c:pt>
                <c:pt idx="34">
                  <c:v>5.5555559999999997E-2</c:v>
                </c:pt>
                <c:pt idx="35">
                  <c:v>5.5555559999999997E-2</c:v>
                </c:pt>
                <c:pt idx="36">
                  <c:v>5.5555559999999997E-2</c:v>
                </c:pt>
                <c:pt idx="37">
                  <c:v>0.13888890000000001</c:v>
                </c:pt>
                <c:pt idx="38">
                  <c:v>0.1666667</c:v>
                </c:pt>
                <c:pt idx="39">
                  <c:v>0.13888890000000001</c:v>
                </c:pt>
                <c:pt idx="40">
                  <c:v>0.13888890000000001</c:v>
                </c:pt>
                <c:pt idx="41">
                  <c:v>0.13888890000000001</c:v>
                </c:pt>
                <c:pt idx="42">
                  <c:v>0.13888890000000001</c:v>
                </c:pt>
                <c:pt idx="43">
                  <c:v>0.1666667</c:v>
                </c:pt>
                <c:pt idx="44">
                  <c:v>0.1666667</c:v>
                </c:pt>
                <c:pt idx="45">
                  <c:v>0.19444439999999999</c:v>
                </c:pt>
                <c:pt idx="46">
                  <c:v>0.19444439999999999</c:v>
                </c:pt>
                <c:pt idx="47">
                  <c:v>0.19444439999999999</c:v>
                </c:pt>
                <c:pt idx="48">
                  <c:v>0.19444439999999999</c:v>
                </c:pt>
                <c:pt idx="49">
                  <c:v>0.19444439999999999</c:v>
                </c:pt>
                <c:pt idx="50">
                  <c:v>0.22222220000000001</c:v>
                </c:pt>
                <c:pt idx="51">
                  <c:v>0.22222220000000001</c:v>
                </c:pt>
                <c:pt idx="52">
                  <c:v>0.22222220000000001</c:v>
                </c:pt>
                <c:pt idx="53">
                  <c:v>0.1666667</c:v>
                </c:pt>
                <c:pt idx="54">
                  <c:v>0.1666667</c:v>
                </c:pt>
                <c:pt idx="55">
                  <c:v>0.19444439999999999</c:v>
                </c:pt>
                <c:pt idx="56">
                  <c:v>0.19444439999999999</c:v>
                </c:pt>
                <c:pt idx="57">
                  <c:v>0.19444439999999999</c:v>
                </c:pt>
                <c:pt idx="58">
                  <c:v>0.19444439999999999</c:v>
                </c:pt>
                <c:pt idx="59">
                  <c:v>0.19444439999999999</c:v>
                </c:pt>
                <c:pt idx="60">
                  <c:v>0.13888890000000001</c:v>
                </c:pt>
                <c:pt idx="61">
                  <c:v>0.1111111</c:v>
                </c:pt>
                <c:pt idx="62">
                  <c:v>8.3333340000000006E-2</c:v>
                </c:pt>
                <c:pt idx="63">
                  <c:v>0.1111111</c:v>
                </c:pt>
                <c:pt idx="64">
                  <c:v>0.1111111</c:v>
                </c:pt>
                <c:pt idx="65">
                  <c:v>0.1111111</c:v>
                </c:pt>
                <c:pt idx="66">
                  <c:v>0.13888890000000001</c:v>
                </c:pt>
                <c:pt idx="67">
                  <c:v>0.13888890000000001</c:v>
                </c:pt>
                <c:pt idx="68">
                  <c:v>0.13888890000000001</c:v>
                </c:pt>
                <c:pt idx="69">
                  <c:v>0.1666667</c:v>
                </c:pt>
                <c:pt idx="70">
                  <c:v>0.1666667</c:v>
                </c:pt>
                <c:pt idx="71">
                  <c:v>0.19444439999999999</c:v>
                </c:pt>
                <c:pt idx="72">
                  <c:v>0.19444439999999999</c:v>
                </c:pt>
                <c:pt idx="73">
                  <c:v>0.19444439999999999</c:v>
                </c:pt>
                <c:pt idx="74">
                  <c:v>0.19444439999999999</c:v>
                </c:pt>
                <c:pt idx="75">
                  <c:v>0.1666667</c:v>
                </c:pt>
                <c:pt idx="76">
                  <c:v>0.1666667</c:v>
                </c:pt>
                <c:pt idx="77">
                  <c:v>0.1666667</c:v>
                </c:pt>
                <c:pt idx="78">
                  <c:v>0.1666667</c:v>
                </c:pt>
                <c:pt idx="79">
                  <c:v>0.13888890000000001</c:v>
                </c:pt>
                <c:pt idx="80">
                  <c:v>0.13888890000000001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9DB-473C-A0E5-7B2FF2581309}"/>
            </c:ext>
          </c:extLst>
        </c:ser>
        <c:ser>
          <c:idx val="4"/>
          <c:order val="4"/>
          <c:tx>
            <c:strRef>
              <c:f>'TDS output'!$F$87</c:f>
              <c:strCache>
                <c:ptCount val="1"/>
                <c:pt idx="0">
                  <c:v>Sticky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output'!$F$88:$F$168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2.7777779999999998E-2</c:v>
                </c:pt>
                <c:pt idx="30">
                  <c:v>5.5555559999999997E-2</c:v>
                </c:pt>
                <c:pt idx="31">
                  <c:v>5.5555559999999997E-2</c:v>
                </c:pt>
                <c:pt idx="32">
                  <c:v>5.5555559999999997E-2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0</c:v>
                </c:pt>
                <c:pt idx="61">
                  <c:v>0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5.5555559999999997E-2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9DB-473C-A0E5-7B2FF2581309}"/>
            </c:ext>
          </c:extLst>
        </c:ser>
        <c:ser>
          <c:idx val="5"/>
          <c:order val="5"/>
          <c:tx>
            <c:strRef>
              <c:f>'TDS output'!$G$87</c:f>
              <c:strCache>
                <c:ptCount val="1"/>
                <c:pt idx="0">
                  <c:v>Fishy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output'!$G$88:$G$168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2.7777779999999998E-2</c:v>
                </c:pt>
                <c:pt idx="19">
                  <c:v>2.7777779999999998E-2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2.7777779999999998E-2</c:v>
                </c:pt>
                <c:pt idx="29">
                  <c:v>5.5555559999999997E-2</c:v>
                </c:pt>
                <c:pt idx="30">
                  <c:v>5.5555559999999997E-2</c:v>
                </c:pt>
                <c:pt idx="31">
                  <c:v>5.5555559999999997E-2</c:v>
                </c:pt>
                <c:pt idx="32">
                  <c:v>5.5555559999999997E-2</c:v>
                </c:pt>
                <c:pt idx="33">
                  <c:v>5.5555559999999997E-2</c:v>
                </c:pt>
                <c:pt idx="34">
                  <c:v>5.5555559999999997E-2</c:v>
                </c:pt>
                <c:pt idx="35">
                  <c:v>5.5555559999999997E-2</c:v>
                </c:pt>
                <c:pt idx="36">
                  <c:v>5.5555559999999997E-2</c:v>
                </c:pt>
                <c:pt idx="37">
                  <c:v>8.3333340000000006E-2</c:v>
                </c:pt>
                <c:pt idx="38">
                  <c:v>8.3333340000000006E-2</c:v>
                </c:pt>
                <c:pt idx="39">
                  <c:v>8.3333340000000006E-2</c:v>
                </c:pt>
                <c:pt idx="40">
                  <c:v>8.3333340000000006E-2</c:v>
                </c:pt>
                <c:pt idx="41">
                  <c:v>8.3333340000000006E-2</c:v>
                </c:pt>
                <c:pt idx="42">
                  <c:v>8.3333340000000006E-2</c:v>
                </c:pt>
                <c:pt idx="43">
                  <c:v>8.3333340000000006E-2</c:v>
                </c:pt>
                <c:pt idx="44">
                  <c:v>0.1111111</c:v>
                </c:pt>
                <c:pt idx="45">
                  <c:v>0.1111111</c:v>
                </c:pt>
                <c:pt idx="46">
                  <c:v>8.3333340000000006E-2</c:v>
                </c:pt>
                <c:pt idx="47">
                  <c:v>8.3333340000000006E-2</c:v>
                </c:pt>
                <c:pt idx="48">
                  <c:v>8.3333340000000006E-2</c:v>
                </c:pt>
                <c:pt idx="49">
                  <c:v>8.3333340000000006E-2</c:v>
                </c:pt>
                <c:pt idx="50">
                  <c:v>5.5555559999999997E-2</c:v>
                </c:pt>
                <c:pt idx="51">
                  <c:v>5.5555559999999997E-2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0.1111111</c:v>
                </c:pt>
                <c:pt idx="55">
                  <c:v>8.3333340000000006E-2</c:v>
                </c:pt>
                <c:pt idx="56">
                  <c:v>8.3333340000000006E-2</c:v>
                </c:pt>
                <c:pt idx="57">
                  <c:v>0.1111111</c:v>
                </c:pt>
                <c:pt idx="58">
                  <c:v>0.13888890000000001</c:v>
                </c:pt>
                <c:pt idx="59">
                  <c:v>0.1666667</c:v>
                </c:pt>
                <c:pt idx="60">
                  <c:v>0.1666667</c:v>
                </c:pt>
                <c:pt idx="61">
                  <c:v>0.1666667</c:v>
                </c:pt>
                <c:pt idx="62">
                  <c:v>0.1666667</c:v>
                </c:pt>
                <c:pt idx="63">
                  <c:v>0.1666667</c:v>
                </c:pt>
                <c:pt idx="64">
                  <c:v>0.1666667</c:v>
                </c:pt>
                <c:pt idx="65">
                  <c:v>0.19444439999999999</c:v>
                </c:pt>
                <c:pt idx="66">
                  <c:v>0.1666667</c:v>
                </c:pt>
                <c:pt idx="67">
                  <c:v>0.1666667</c:v>
                </c:pt>
                <c:pt idx="68">
                  <c:v>0.13888890000000001</c:v>
                </c:pt>
                <c:pt idx="69">
                  <c:v>0.13888890000000001</c:v>
                </c:pt>
                <c:pt idx="70">
                  <c:v>0.13888890000000001</c:v>
                </c:pt>
                <c:pt idx="71">
                  <c:v>0.13888890000000001</c:v>
                </c:pt>
                <c:pt idx="72">
                  <c:v>0.13888890000000001</c:v>
                </c:pt>
                <c:pt idx="73">
                  <c:v>0.13888890000000001</c:v>
                </c:pt>
                <c:pt idx="74">
                  <c:v>0.1111111</c:v>
                </c:pt>
                <c:pt idx="75">
                  <c:v>0.1111111</c:v>
                </c:pt>
                <c:pt idx="76">
                  <c:v>0.1111111</c:v>
                </c:pt>
                <c:pt idx="77">
                  <c:v>0.1111111</c:v>
                </c:pt>
                <c:pt idx="78">
                  <c:v>0.1111111</c:v>
                </c:pt>
                <c:pt idx="79">
                  <c:v>0.1111111</c:v>
                </c:pt>
                <c:pt idx="80">
                  <c:v>0.13888890000000001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9DB-473C-A0E5-7B2FF2581309}"/>
            </c:ext>
          </c:extLst>
        </c:ser>
        <c:ser>
          <c:idx val="6"/>
          <c:order val="6"/>
          <c:tx>
            <c:strRef>
              <c:f>'TDS output'!$H$87</c:f>
              <c:strCache>
                <c:ptCount val="1"/>
                <c:pt idx="0">
                  <c:v>Chewy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output'!$H$88:$H$168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2.7777779999999998E-2</c:v>
                </c:pt>
                <c:pt idx="18">
                  <c:v>2.7777779999999998E-2</c:v>
                </c:pt>
                <c:pt idx="19">
                  <c:v>2.7777779999999998E-2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2.7777779999999998E-2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9DB-473C-A0E5-7B2FF2581309}"/>
            </c:ext>
          </c:extLst>
        </c:ser>
        <c:ser>
          <c:idx val="7"/>
          <c:order val="7"/>
          <c:tx>
            <c:strRef>
              <c:f>'TDS output'!$I$87</c:f>
              <c:strCache>
                <c:ptCount val="1"/>
                <c:pt idx="0">
                  <c:v>Hard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output'!$I$88:$I$168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8.3333340000000006E-2</c:v>
                </c:pt>
                <c:pt idx="11">
                  <c:v>8.3333340000000006E-2</c:v>
                </c:pt>
                <c:pt idx="12">
                  <c:v>0.1111111</c:v>
                </c:pt>
                <c:pt idx="13">
                  <c:v>0.1111111</c:v>
                </c:pt>
                <c:pt idx="14">
                  <c:v>0.1111111</c:v>
                </c:pt>
                <c:pt idx="15">
                  <c:v>0.1111111</c:v>
                </c:pt>
                <c:pt idx="16">
                  <c:v>0.1111111</c:v>
                </c:pt>
                <c:pt idx="17">
                  <c:v>0.13888890000000001</c:v>
                </c:pt>
                <c:pt idx="18">
                  <c:v>0.13888890000000001</c:v>
                </c:pt>
                <c:pt idx="19">
                  <c:v>8.3333340000000006E-2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8.3333340000000006E-2</c:v>
                </c:pt>
                <c:pt idx="23">
                  <c:v>8.3333340000000006E-2</c:v>
                </c:pt>
                <c:pt idx="24">
                  <c:v>8.3333340000000006E-2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0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0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5.5555559999999997E-2</c:v>
                </c:pt>
                <c:pt idx="39">
                  <c:v>2.7777779999999998E-2</c:v>
                </c:pt>
                <c:pt idx="40">
                  <c:v>5.5555559999999997E-2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5.5555559999999997E-2</c:v>
                </c:pt>
                <c:pt idx="44">
                  <c:v>5.5555559999999997E-2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5.5555559999999997E-2</c:v>
                </c:pt>
                <c:pt idx="48">
                  <c:v>0.1111111</c:v>
                </c:pt>
                <c:pt idx="49">
                  <c:v>8.3333340000000006E-2</c:v>
                </c:pt>
                <c:pt idx="50">
                  <c:v>8.3333340000000006E-2</c:v>
                </c:pt>
                <c:pt idx="51">
                  <c:v>8.3333340000000006E-2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5.5555559999999997E-2</c:v>
                </c:pt>
                <c:pt idx="55">
                  <c:v>5.5555559999999997E-2</c:v>
                </c:pt>
                <c:pt idx="56">
                  <c:v>5.5555559999999997E-2</c:v>
                </c:pt>
                <c:pt idx="57">
                  <c:v>5.5555559999999997E-2</c:v>
                </c:pt>
                <c:pt idx="58">
                  <c:v>5.5555559999999997E-2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8.3333340000000006E-2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5.5555559999999997E-2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5.5555559999999997E-2</c:v>
                </c:pt>
                <c:pt idx="68">
                  <c:v>5.5555559999999997E-2</c:v>
                </c:pt>
                <c:pt idx="69">
                  <c:v>5.5555559999999997E-2</c:v>
                </c:pt>
                <c:pt idx="70">
                  <c:v>8.3333340000000006E-2</c:v>
                </c:pt>
                <c:pt idx="71">
                  <c:v>5.5555559999999997E-2</c:v>
                </c:pt>
                <c:pt idx="72">
                  <c:v>5.5555559999999997E-2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C9DB-473C-A0E5-7B2FF2581309}"/>
            </c:ext>
          </c:extLst>
        </c:ser>
        <c:ser>
          <c:idx val="8"/>
          <c:order val="8"/>
          <c:tx>
            <c:strRef>
              <c:f>'TDS output'!$J$87</c:f>
              <c:strCache>
                <c:ptCount val="1"/>
                <c:pt idx="0">
                  <c:v>Gritty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output'!$J$88:$J$168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2.7777779999999998E-2</c:v>
                </c:pt>
                <c:pt idx="9">
                  <c:v>2.7777779999999998E-2</c:v>
                </c:pt>
                <c:pt idx="10">
                  <c:v>2.7777779999999998E-2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2.7777779999999998E-2</c:v>
                </c:pt>
                <c:pt idx="15">
                  <c:v>5.5555559999999997E-2</c:v>
                </c:pt>
                <c:pt idx="16">
                  <c:v>5.5555559999999997E-2</c:v>
                </c:pt>
                <c:pt idx="17">
                  <c:v>8.3333340000000006E-2</c:v>
                </c:pt>
                <c:pt idx="18">
                  <c:v>8.3333340000000006E-2</c:v>
                </c:pt>
                <c:pt idx="19">
                  <c:v>0.13888890000000001</c:v>
                </c:pt>
                <c:pt idx="20">
                  <c:v>0.13888890000000001</c:v>
                </c:pt>
                <c:pt idx="21">
                  <c:v>0.13888890000000001</c:v>
                </c:pt>
                <c:pt idx="22">
                  <c:v>0.1111111</c:v>
                </c:pt>
                <c:pt idx="23">
                  <c:v>0.1666667</c:v>
                </c:pt>
                <c:pt idx="24">
                  <c:v>0.1666667</c:v>
                </c:pt>
                <c:pt idx="25">
                  <c:v>0.1666667</c:v>
                </c:pt>
                <c:pt idx="26">
                  <c:v>0.1666667</c:v>
                </c:pt>
                <c:pt idx="27">
                  <c:v>0.1666667</c:v>
                </c:pt>
                <c:pt idx="28">
                  <c:v>0.19444439999999999</c:v>
                </c:pt>
                <c:pt idx="29">
                  <c:v>0.22222220000000001</c:v>
                </c:pt>
                <c:pt idx="30">
                  <c:v>0.19444439999999999</c:v>
                </c:pt>
                <c:pt idx="31">
                  <c:v>0.22222220000000001</c:v>
                </c:pt>
                <c:pt idx="32">
                  <c:v>0.22222220000000001</c:v>
                </c:pt>
                <c:pt idx="33">
                  <c:v>0.25</c:v>
                </c:pt>
                <c:pt idx="34">
                  <c:v>0.25</c:v>
                </c:pt>
                <c:pt idx="35">
                  <c:v>0.22222220000000001</c:v>
                </c:pt>
                <c:pt idx="36">
                  <c:v>0.25</c:v>
                </c:pt>
                <c:pt idx="37">
                  <c:v>0.1666667</c:v>
                </c:pt>
                <c:pt idx="38">
                  <c:v>0.13888890000000001</c:v>
                </c:pt>
                <c:pt idx="39">
                  <c:v>0.19444439999999999</c:v>
                </c:pt>
                <c:pt idx="40">
                  <c:v>0.19444439999999999</c:v>
                </c:pt>
                <c:pt idx="41">
                  <c:v>0.19444439999999999</c:v>
                </c:pt>
                <c:pt idx="42">
                  <c:v>0.22222220000000001</c:v>
                </c:pt>
                <c:pt idx="43">
                  <c:v>0.25</c:v>
                </c:pt>
                <c:pt idx="44">
                  <c:v>0.22222220000000001</c:v>
                </c:pt>
                <c:pt idx="45">
                  <c:v>0.19444439999999999</c:v>
                </c:pt>
                <c:pt idx="46">
                  <c:v>0.19444439999999999</c:v>
                </c:pt>
                <c:pt idx="47">
                  <c:v>0.22222220000000001</c:v>
                </c:pt>
                <c:pt idx="48">
                  <c:v>0.19444439999999999</c:v>
                </c:pt>
                <c:pt idx="49">
                  <c:v>0.25</c:v>
                </c:pt>
                <c:pt idx="50">
                  <c:v>0.27777780000000002</c:v>
                </c:pt>
                <c:pt idx="51">
                  <c:v>0.3333333</c:v>
                </c:pt>
                <c:pt idx="52">
                  <c:v>0.3333333</c:v>
                </c:pt>
                <c:pt idx="53">
                  <c:v>0.30555559999999998</c:v>
                </c:pt>
                <c:pt idx="54">
                  <c:v>0.25</c:v>
                </c:pt>
                <c:pt idx="55">
                  <c:v>0.22222220000000001</c:v>
                </c:pt>
                <c:pt idx="56">
                  <c:v>0.19444439999999999</c:v>
                </c:pt>
                <c:pt idx="57">
                  <c:v>0.1666667</c:v>
                </c:pt>
                <c:pt idx="58">
                  <c:v>0.19444439999999999</c:v>
                </c:pt>
                <c:pt idx="59">
                  <c:v>0.19444439999999999</c:v>
                </c:pt>
                <c:pt idx="60">
                  <c:v>0.25</c:v>
                </c:pt>
                <c:pt idx="61">
                  <c:v>0.25</c:v>
                </c:pt>
                <c:pt idx="62">
                  <c:v>0.25</c:v>
                </c:pt>
                <c:pt idx="63">
                  <c:v>0.19444439999999999</c:v>
                </c:pt>
                <c:pt idx="64">
                  <c:v>0.1666667</c:v>
                </c:pt>
                <c:pt idx="65">
                  <c:v>0.13888890000000001</c:v>
                </c:pt>
                <c:pt idx="66">
                  <c:v>0.13888890000000001</c:v>
                </c:pt>
                <c:pt idx="67">
                  <c:v>0.1666667</c:v>
                </c:pt>
                <c:pt idx="68">
                  <c:v>0.13888890000000001</c:v>
                </c:pt>
                <c:pt idx="69">
                  <c:v>0.13888890000000001</c:v>
                </c:pt>
                <c:pt idx="70">
                  <c:v>0.1111111</c:v>
                </c:pt>
                <c:pt idx="71">
                  <c:v>0.13888890000000001</c:v>
                </c:pt>
                <c:pt idx="72">
                  <c:v>0.1666667</c:v>
                </c:pt>
                <c:pt idx="73">
                  <c:v>0.1666667</c:v>
                </c:pt>
                <c:pt idx="74">
                  <c:v>0.1666667</c:v>
                </c:pt>
                <c:pt idx="75">
                  <c:v>0.1666667</c:v>
                </c:pt>
                <c:pt idx="76">
                  <c:v>0.1666667</c:v>
                </c:pt>
                <c:pt idx="77">
                  <c:v>0.1666667</c:v>
                </c:pt>
                <c:pt idx="78">
                  <c:v>0.1666667</c:v>
                </c:pt>
                <c:pt idx="79">
                  <c:v>0.19444439999999999</c:v>
                </c:pt>
                <c:pt idx="80">
                  <c:v>0.19444439999999999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C9DB-473C-A0E5-7B2FF2581309}"/>
            </c:ext>
          </c:extLst>
        </c:ser>
        <c:ser>
          <c:idx val="9"/>
          <c:order val="9"/>
          <c:tx>
            <c:strRef>
              <c:f>'TDS output'!$K$87</c:f>
              <c:strCache>
                <c:ptCount val="1"/>
                <c:pt idx="0">
                  <c:v>Soft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output'!$K$88:$K$168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9DB-473C-A0E5-7B2FF2581309}"/>
            </c:ext>
          </c:extLst>
        </c:ser>
        <c:ser>
          <c:idx val="10"/>
          <c:order val="10"/>
          <c:tx>
            <c:strRef>
              <c:f>'TDS output'!$L$87</c:f>
              <c:strCache>
                <c:ptCount val="1"/>
                <c:pt idx="0">
                  <c:v>Response rate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output'!$L$88:$L$168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5.5555559999999997E-2</c:v>
                </c:pt>
                <c:pt idx="3">
                  <c:v>0.13888890000000001</c:v>
                </c:pt>
                <c:pt idx="4">
                  <c:v>0.19444439999999999</c:v>
                </c:pt>
                <c:pt idx="5">
                  <c:v>0.30555559999999998</c:v>
                </c:pt>
                <c:pt idx="6">
                  <c:v>0.36111110000000002</c:v>
                </c:pt>
                <c:pt idx="7">
                  <c:v>0.4166667</c:v>
                </c:pt>
                <c:pt idx="8">
                  <c:v>0.44444447999999998</c:v>
                </c:pt>
                <c:pt idx="9">
                  <c:v>0.52777777999999997</c:v>
                </c:pt>
                <c:pt idx="10">
                  <c:v>0.55555551999999997</c:v>
                </c:pt>
                <c:pt idx="11">
                  <c:v>0.58333334000000003</c:v>
                </c:pt>
                <c:pt idx="12">
                  <c:v>0.58333327999999995</c:v>
                </c:pt>
                <c:pt idx="13">
                  <c:v>0.58333327999999995</c:v>
                </c:pt>
                <c:pt idx="14">
                  <c:v>0.6388888399999999</c:v>
                </c:pt>
                <c:pt idx="15">
                  <c:v>0.63888891999999997</c:v>
                </c:pt>
                <c:pt idx="16">
                  <c:v>0.63888891999999997</c:v>
                </c:pt>
                <c:pt idx="17">
                  <c:v>0.63888887999999999</c:v>
                </c:pt>
                <c:pt idx="18">
                  <c:v>0.63888895999999995</c:v>
                </c:pt>
                <c:pt idx="19">
                  <c:v>0.63888895999999995</c:v>
                </c:pt>
                <c:pt idx="20">
                  <c:v>0.63888893999999996</c:v>
                </c:pt>
                <c:pt idx="21">
                  <c:v>0.63888893999999996</c:v>
                </c:pt>
                <c:pt idx="22">
                  <c:v>0.63888893999999996</c:v>
                </c:pt>
                <c:pt idx="23">
                  <c:v>0.63888893999999996</c:v>
                </c:pt>
                <c:pt idx="24">
                  <c:v>0.63888892000000008</c:v>
                </c:pt>
                <c:pt idx="25">
                  <c:v>0.66666674000000015</c:v>
                </c:pt>
                <c:pt idx="26">
                  <c:v>0.75000001999999988</c:v>
                </c:pt>
                <c:pt idx="27">
                  <c:v>0.77777782000000006</c:v>
                </c:pt>
                <c:pt idx="28">
                  <c:v>0.77777769999999991</c:v>
                </c:pt>
                <c:pt idx="29">
                  <c:v>0.77777781999999995</c:v>
                </c:pt>
                <c:pt idx="30">
                  <c:v>0.80555549999999987</c:v>
                </c:pt>
                <c:pt idx="31">
                  <c:v>0.80555553999999996</c:v>
                </c:pt>
                <c:pt idx="32">
                  <c:v>0.80555545999999989</c:v>
                </c:pt>
                <c:pt idx="33">
                  <c:v>0.83333331999999982</c:v>
                </c:pt>
                <c:pt idx="34">
                  <c:v>0.83333333999999992</c:v>
                </c:pt>
                <c:pt idx="35">
                  <c:v>0.83333331999999993</c:v>
                </c:pt>
                <c:pt idx="36">
                  <c:v>0.86111109999999991</c:v>
                </c:pt>
                <c:pt idx="37">
                  <c:v>0.86111122000000007</c:v>
                </c:pt>
                <c:pt idx="38">
                  <c:v>0.86111117999999987</c:v>
                </c:pt>
                <c:pt idx="39">
                  <c:v>0.86111113999999989</c:v>
                </c:pt>
                <c:pt idx="40">
                  <c:v>0.86111107999999992</c:v>
                </c:pt>
                <c:pt idx="41">
                  <c:v>0.86111107999999992</c:v>
                </c:pt>
                <c:pt idx="42">
                  <c:v>0.88888884000000001</c:v>
                </c:pt>
                <c:pt idx="43">
                  <c:v>0.88888897999999994</c:v>
                </c:pt>
                <c:pt idx="44">
                  <c:v>0.88888891999999997</c:v>
                </c:pt>
                <c:pt idx="45">
                  <c:v>0.91666659999999989</c:v>
                </c:pt>
                <c:pt idx="46">
                  <c:v>0.91666663999999998</c:v>
                </c:pt>
                <c:pt idx="47">
                  <c:v>0.91666663999999998</c:v>
                </c:pt>
                <c:pt idx="48">
                  <c:v>0.9444442999999999</c:v>
                </c:pt>
                <c:pt idx="49">
                  <c:v>0.9166666</c:v>
                </c:pt>
                <c:pt idx="50">
                  <c:v>0.91666668000000007</c:v>
                </c:pt>
                <c:pt idx="51">
                  <c:v>0.94444437999999997</c:v>
                </c:pt>
                <c:pt idx="52">
                  <c:v>0.94444439999999985</c:v>
                </c:pt>
                <c:pt idx="53">
                  <c:v>0.91666679999999978</c:v>
                </c:pt>
                <c:pt idx="54">
                  <c:v>0.88888893999999996</c:v>
                </c:pt>
                <c:pt idx="55">
                  <c:v>0.86111108000000003</c:v>
                </c:pt>
                <c:pt idx="56">
                  <c:v>0.86111105999999993</c:v>
                </c:pt>
                <c:pt idx="57">
                  <c:v>0.83333334000000003</c:v>
                </c:pt>
                <c:pt idx="58">
                  <c:v>0.83333327999999984</c:v>
                </c:pt>
                <c:pt idx="59">
                  <c:v>0.83333329999999994</c:v>
                </c:pt>
                <c:pt idx="60">
                  <c:v>0.80555562000000003</c:v>
                </c:pt>
                <c:pt idx="61">
                  <c:v>0.80555560000000004</c:v>
                </c:pt>
                <c:pt idx="62">
                  <c:v>0.75000005999999997</c:v>
                </c:pt>
                <c:pt idx="63">
                  <c:v>0.74999999999999989</c:v>
                </c:pt>
                <c:pt idx="64">
                  <c:v>0.75000007999999996</c:v>
                </c:pt>
                <c:pt idx="65">
                  <c:v>0.74999995999999991</c:v>
                </c:pt>
                <c:pt idx="66">
                  <c:v>0.72222227999999999</c:v>
                </c:pt>
                <c:pt idx="67">
                  <c:v>0.69444453999999989</c:v>
                </c:pt>
                <c:pt idx="68">
                  <c:v>0.66666671999999993</c:v>
                </c:pt>
                <c:pt idx="69">
                  <c:v>0.66666671999999993</c:v>
                </c:pt>
                <c:pt idx="70">
                  <c:v>0.66666672000000005</c:v>
                </c:pt>
                <c:pt idx="71">
                  <c:v>0.66666665999999997</c:v>
                </c:pt>
                <c:pt idx="72">
                  <c:v>0.66666667999999996</c:v>
                </c:pt>
                <c:pt idx="73">
                  <c:v>0.66666667999999996</c:v>
                </c:pt>
                <c:pt idx="74">
                  <c:v>0.66666665999999997</c:v>
                </c:pt>
                <c:pt idx="75">
                  <c:v>0.66666673999999992</c:v>
                </c:pt>
                <c:pt idx="76">
                  <c:v>0.66666673999999992</c:v>
                </c:pt>
                <c:pt idx="77">
                  <c:v>0.66666673999999992</c:v>
                </c:pt>
                <c:pt idx="78">
                  <c:v>0.66666673999999992</c:v>
                </c:pt>
                <c:pt idx="79">
                  <c:v>0.66666664000000009</c:v>
                </c:pt>
                <c:pt idx="80">
                  <c:v>0.66666665999999997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C9DB-473C-A0E5-7B2FF2581309}"/>
            </c:ext>
          </c:extLst>
        </c:ser>
        <c:ser>
          <c:idx val="11"/>
          <c:order val="11"/>
          <c:tx>
            <c:strRef>
              <c:f>'TDS output'!$M$87</c:f>
              <c:strCache>
                <c:ptCount val="1"/>
                <c:pt idx="0">
                  <c:v>Ps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'TDS output'!$A$88:$A$168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output'!$M$88:$M$168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0.34058392131569626</c:v>
                </c:pt>
                <c:pt idx="3">
                  <c:v>0.25215863195446664</c:v>
                </c:pt>
                <c:pt idx="4">
                  <c:v>0.22859753503075039</c:v>
                </c:pt>
                <c:pt idx="5">
                  <c:v>0.2025853253789589</c:v>
                </c:pt>
                <c:pt idx="6">
                  <c:v>0.19436478287600356</c:v>
                </c:pt>
                <c:pt idx="7">
                  <c:v>0.18784882711843653</c:v>
                </c:pt>
                <c:pt idx="8">
                  <c:v>0.18505926110338977</c:v>
                </c:pt>
                <c:pt idx="9">
                  <c:v>0.17805573419198892</c:v>
                </c:pt>
                <c:pt idx="10">
                  <c:v>0.17607932145494423</c:v>
                </c:pt>
                <c:pt idx="11">
                  <c:v>0.17424581255762706</c:v>
                </c:pt>
                <c:pt idx="12">
                  <c:v>0.17424581637598341</c:v>
                </c:pt>
                <c:pt idx="13">
                  <c:v>0.17424581637598341</c:v>
                </c:pt>
                <c:pt idx="14">
                  <c:v>0.17094433350856922</c:v>
                </c:pt>
                <c:pt idx="15">
                  <c:v>0.1709443290668371</c:v>
                </c:pt>
                <c:pt idx="16">
                  <c:v>0.1709443290668371</c:v>
                </c:pt>
                <c:pt idx="17">
                  <c:v>0.17094433128770306</c:v>
                </c:pt>
                <c:pt idx="18">
                  <c:v>0.17094432684597138</c:v>
                </c:pt>
                <c:pt idx="19">
                  <c:v>0.17094432684597138</c:v>
                </c:pt>
                <c:pt idx="20">
                  <c:v>0.17094432795640419</c:v>
                </c:pt>
                <c:pt idx="21">
                  <c:v>0.17094432795640419</c:v>
                </c:pt>
                <c:pt idx="22">
                  <c:v>0.17094432795640419</c:v>
                </c:pt>
                <c:pt idx="23">
                  <c:v>0.17094432795640419</c:v>
                </c:pt>
                <c:pt idx="24">
                  <c:v>0.1709443290668371</c:v>
                </c:pt>
                <c:pt idx="25">
                  <c:v>0.16945059482539765</c:v>
                </c:pt>
                <c:pt idx="26">
                  <c:v>0.16547865147291427</c:v>
                </c:pt>
                <c:pt idx="27">
                  <c:v>0.16429875842169223</c:v>
                </c:pt>
                <c:pt idx="28">
                  <c:v>0.16429876338188248</c:v>
                </c:pt>
                <c:pt idx="29">
                  <c:v>0.16429875842169223</c:v>
                </c:pt>
                <c:pt idx="30">
                  <c:v>0.16318043772858959</c:v>
                </c:pt>
                <c:pt idx="31">
                  <c:v>0.16318043615997177</c:v>
                </c:pt>
                <c:pt idx="32">
                  <c:v>0.16318043929720749</c:v>
                </c:pt>
                <c:pt idx="33">
                  <c:v>0.16211850435641917</c:v>
                </c:pt>
                <c:pt idx="34">
                  <c:v>0.16211850361099711</c:v>
                </c:pt>
                <c:pt idx="35">
                  <c:v>0.16211850435641917</c:v>
                </c:pt>
                <c:pt idx="36">
                  <c:v>0.16110837996117716</c:v>
                </c:pt>
                <c:pt idx="37">
                  <c:v>0.16110837570330333</c:v>
                </c:pt>
                <c:pt idx="38">
                  <c:v>0.16110837712259451</c:v>
                </c:pt>
                <c:pt idx="39">
                  <c:v>0.16110837854188581</c:v>
                </c:pt>
                <c:pt idx="40">
                  <c:v>0.16110838067082289</c:v>
                </c:pt>
                <c:pt idx="41">
                  <c:v>0.16110838067082289</c:v>
                </c:pt>
                <c:pt idx="42">
                  <c:v>0.16014598438877781</c:v>
                </c:pt>
                <c:pt idx="43">
                  <c:v>0.16014597965228183</c:v>
                </c:pt>
                <c:pt idx="44">
                  <c:v>0.16014598168220856</c:v>
                </c:pt>
                <c:pt idx="45">
                  <c:v>0.15922767168364724</c:v>
                </c:pt>
                <c:pt idx="46">
                  <c:v>0.15922767039140706</c:v>
                </c:pt>
                <c:pt idx="47">
                  <c:v>0.15922767039140706</c:v>
                </c:pt>
                <c:pt idx="48">
                  <c:v>0.1583501785260738</c:v>
                </c:pt>
                <c:pt idx="49">
                  <c:v>0.15922767168364724</c:v>
                </c:pt>
                <c:pt idx="50">
                  <c:v>0.159227669099167</c:v>
                </c:pt>
                <c:pt idx="51">
                  <c:v>0.15835017605477192</c:v>
                </c:pt>
                <c:pt idx="52">
                  <c:v>0.15835017543694649</c:v>
                </c:pt>
                <c:pt idx="53">
                  <c:v>0.15922766522244727</c:v>
                </c:pt>
                <c:pt idx="54">
                  <c:v>0.16014598100556629</c:v>
                </c:pt>
                <c:pt idx="55">
                  <c:v>0.16110838067082289</c:v>
                </c:pt>
                <c:pt idx="56">
                  <c:v>0.16110838138046865</c:v>
                </c:pt>
                <c:pt idx="57">
                  <c:v>0.16211850361099711</c:v>
                </c:pt>
                <c:pt idx="58">
                  <c:v>0.16211850584726337</c:v>
                </c:pt>
                <c:pt idx="59">
                  <c:v>0.16211850510184125</c:v>
                </c:pt>
                <c:pt idx="60">
                  <c:v>0.16318043302273649</c:v>
                </c:pt>
                <c:pt idx="61">
                  <c:v>0.16318043380704528</c:v>
                </c:pt>
                <c:pt idx="62">
                  <c:v>0.16547864972681703</c:v>
                </c:pt>
                <c:pt idx="63">
                  <c:v>0.16547865234596296</c:v>
                </c:pt>
                <c:pt idx="64">
                  <c:v>0.16547864885376845</c:v>
                </c:pt>
                <c:pt idx="65">
                  <c:v>0.16547865409206042</c:v>
                </c:pt>
                <c:pt idx="66">
                  <c:v>0.16672597418122589</c:v>
                </c:pt>
                <c:pt idx="67">
                  <c:v>0.1680474069229467</c:v>
                </c:pt>
                <c:pt idx="68">
                  <c:v>0.16945059586715649</c:v>
                </c:pt>
                <c:pt idx="69">
                  <c:v>0.16945059586715649</c:v>
                </c:pt>
                <c:pt idx="70">
                  <c:v>0.16945059586715649</c:v>
                </c:pt>
                <c:pt idx="71">
                  <c:v>0.16945059899243325</c:v>
                </c:pt>
                <c:pt idx="72">
                  <c:v>0.1694505979506743</c:v>
                </c:pt>
                <c:pt idx="73">
                  <c:v>0.1694505979506743</c:v>
                </c:pt>
                <c:pt idx="74">
                  <c:v>0.16945059899243325</c:v>
                </c:pt>
                <c:pt idx="75">
                  <c:v>0.16945059482539765</c:v>
                </c:pt>
                <c:pt idx="76">
                  <c:v>0.16945059482539765</c:v>
                </c:pt>
                <c:pt idx="77">
                  <c:v>0.16945059482539765</c:v>
                </c:pt>
                <c:pt idx="78">
                  <c:v>0.16945059482539765</c:v>
                </c:pt>
                <c:pt idx="79">
                  <c:v>0.16945060003419227</c:v>
                </c:pt>
                <c:pt idx="80">
                  <c:v>0.16945059899243325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9DB-473C-A0E5-7B2FF2581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4084015"/>
        <c:axId val="994578303"/>
      </c:lineChart>
      <c:catAx>
        <c:axId val="974084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578303"/>
        <c:crosses val="autoZero"/>
        <c:auto val="1"/>
        <c:lblAlgn val="ctr"/>
        <c:lblOffset val="100"/>
        <c:noMultiLvlLbl val="0"/>
      </c:catAx>
      <c:valAx>
        <c:axId val="994578303"/>
        <c:scaling>
          <c:orientation val="minMax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0840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'TDS output'!$B$171</c:f>
              <c:strCache>
                <c:ptCount val="1"/>
                <c:pt idx="0">
                  <c:v>Salty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output'!$B$172:$B$252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2.7777779999999998E-2</c:v>
                </c:pt>
                <c:pt idx="7">
                  <c:v>2.7777779999999998E-2</c:v>
                </c:pt>
                <c:pt idx="8">
                  <c:v>0</c:v>
                </c:pt>
                <c:pt idx="9">
                  <c:v>0</c:v>
                </c:pt>
                <c:pt idx="10">
                  <c:v>2.7777779999999998E-2</c:v>
                </c:pt>
                <c:pt idx="11">
                  <c:v>2.7777779999999998E-2</c:v>
                </c:pt>
                <c:pt idx="12">
                  <c:v>2.7777779999999998E-2</c:v>
                </c:pt>
                <c:pt idx="13">
                  <c:v>2.7777779999999998E-2</c:v>
                </c:pt>
                <c:pt idx="14">
                  <c:v>5.5555559999999997E-2</c:v>
                </c:pt>
                <c:pt idx="15">
                  <c:v>0</c:v>
                </c:pt>
                <c:pt idx="16">
                  <c:v>0</c:v>
                </c:pt>
                <c:pt idx="17">
                  <c:v>2.7777779999999998E-2</c:v>
                </c:pt>
                <c:pt idx="18">
                  <c:v>2.7777779999999998E-2</c:v>
                </c:pt>
                <c:pt idx="19">
                  <c:v>2.7777779999999998E-2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8.3333340000000006E-2</c:v>
                </c:pt>
                <c:pt idx="23">
                  <c:v>8.3333340000000006E-2</c:v>
                </c:pt>
                <c:pt idx="24">
                  <c:v>5.5555559999999997E-2</c:v>
                </c:pt>
                <c:pt idx="25">
                  <c:v>8.3333340000000006E-2</c:v>
                </c:pt>
                <c:pt idx="26">
                  <c:v>8.3333340000000006E-2</c:v>
                </c:pt>
                <c:pt idx="27">
                  <c:v>8.3333340000000006E-2</c:v>
                </c:pt>
                <c:pt idx="28">
                  <c:v>8.3333340000000006E-2</c:v>
                </c:pt>
                <c:pt idx="29">
                  <c:v>8.3333340000000006E-2</c:v>
                </c:pt>
                <c:pt idx="30">
                  <c:v>0.1111111</c:v>
                </c:pt>
                <c:pt idx="31">
                  <c:v>0.13888890000000001</c:v>
                </c:pt>
                <c:pt idx="32">
                  <c:v>0.1111111</c:v>
                </c:pt>
                <c:pt idx="33">
                  <c:v>0.13888890000000001</c:v>
                </c:pt>
                <c:pt idx="34">
                  <c:v>0.1111111</c:v>
                </c:pt>
                <c:pt idx="35">
                  <c:v>0.13888890000000001</c:v>
                </c:pt>
                <c:pt idx="36">
                  <c:v>0.13888890000000001</c:v>
                </c:pt>
                <c:pt idx="37">
                  <c:v>0.13888890000000001</c:v>
                </c:pt>
                <c:pt idx="38">
                  <c:v>0.13888890000000001</c:v>
                </c:pt>
                <c:pt idx="39">
                  <c:v>0.22222220000000001</c:v>
                </c:pt>
                <c:pt idx="40">
                  <c:v>0.25</c:v>
                </c:pt>
                <c:pt idx="41">
                  <c:v>0.25</c:v>
                </c:pt>
                <c:pt idx="42">
                  <c:v>0.27777780000000002</c:v>
                </c:pt>
                <c:pt idx="43">
                  <c:v>0.22222220000000001</c:v>
                </c:pt>
                <c:pt idx="44">
                  <c:v>0.25</c:v>
                </c:pt>
                <c:pt idx="45">
                  <c:v>0.25</c:v>
                </c:pt>
                <c:pt idx="46">
                  <c:v>0.30555559999999998</c:v>
                </c:pt>
                <c:pt idx="47">
                  <c:v>0.27777780000000002</c:v>
                </c:pt>
                <c:pt idx="48">
                  <c:v>0.30555559999999998</c:v>
                </c:pt>
                <c:pt idx="49">
                  <c:v>0.3333333</c:v>
                </c:pt>
                <c:pt idx="50">
                  <c:v>0.36111110000000002</c:v>
                </c:pt>
                <c:pt idx="51">
                  <c:v>0.3333333</c:v>
                </c:pt>
                <c:pt idx="52">
                  <c:v>0.27777780000000002</c:v>
                </c:pt>
                <c:pt idx="53">
                  <c:v>0.27777780000000002</c:v>
                </c:pt>
                <c:pt idx="54">
                  <c:v>0.25</c:v>
                </c:pt>
                <c:pt idx="55">
                  <c:v>0.27777780000000002</c:v>
                </c:pt>
                <c:pt idx="56">
                  <c:v>0.27777780000000002</c:v>
                </c:pt>
                <c:pt idx="57">
                  <c:v>0.25</c:v>
                </c:pt>
                <c:pt idx="58">
                  <c:v>0.22222220000000001</c:v>
                </c:pt>
                <c:pt idx="59">
                  <c:v>0.22222220000000001</c:v>
                </c:pt>
                <c:pt idx="60">
                  <c:v>0.1666667</c:v>
                </c:pt>
                <c:pt idx="61">
                  <c:v>0.1666667</c:v>
                </c:pt>
                <c:pt idx="62">
                  <c:v>0.1111111</c:v>
                </c:pt>
                <c:pt idx="63">
                  <c:v>0.1111111</c:v>
                </c:pt>
                <c:pt idx="64">
                  <c:v>0.1111111</c:v>
                </c:pt>
                <c:pt idx="65">
                  <c:v>0.1111111</c:v>
                </c:pt>
                <c:pt idx="66">
                  <c:v>8.3333340000000006E-2</c:v>
                </c:pt>
                <c:pt idx="67">
                  <c:v>8.3333340000000006E-2</c:v>
                </c:pt>
                <c:pt idx="68">
                  <c:v>8.3333340000000006E-2</c:v>
                </c:pt>
                <c:pt idx="69">
                  <c:v>5.5555559999999997E-2</c:v>
                </c:pt>
                <c:pt idx="70">
                  <c:v>5.5555559999999997E-2</c:v>
                </c:pt>
                <c:pt idx="71">
                  <c:v>5.5555559999999997E-2</c:v>
                </c:pt>
                <c:pt idx="72">
                  <c:v>2.7777779999999998E-2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8.3333340000000006E-2</c:v>
                </c:pt>
                <c:pt idx="78">
                  <c:v>0.13888890000000001</c:v>
                </c:pt>
                <c:pt idx="79">
                  <c:v>0.13888890000000001</c:v>
                </c:pt>
                <c:pt idx="80">
                  <c:v>0.13888890000000001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0D8-4F99-B3A7-E2A3F7E009B9}"/>
            </c:ext>
          </c:extLst>
        </c:ser>
        <c:ser>
          <c:idx val="1"/>
          <c:order val="1"/>
          <c:tx>
            <c:strRef>
              <c:f>'TDS output'!$C$171</c:f>
              <c:strCache>
                <c:ptCount val="1"/>
                <c:pt idx="0">
                  <c:v>Crunchy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output'!$C$172:$C$252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2.7777779999999998E-2</c:v>
                </c:pt>
                <c:pt idx="3">
                  <c:v>0.19444439999999999</c:v>
                </c:pt>
                <c:pt idx="4">
                  <c:v>0.27777780000000002</c:v>
                </c:pt>
                <c:pt idx="5">
                  <c:v>0.3333333</c:v>
                </c:pt>
                <c:pt idx="6">
                  <c:v>0.3333333</c:v>
                </c:pt>
                <c:pt idx="7">
                  <c:v>0.3333333</c:v>
                </c:pt>
                <c:pt idx="8">
                  <c:v>0.38888889999999998</c:v>
                </c:pt>
                <c:pt idx="9">
                  <c:v>0.38888889999999998</c:v>
                </c:pt>
                <c:pt idx="10">
                  <c:v>0.38888889999999998</c:v>
                </c:pt>
                <c:pt idx="11">
                  <c:v>0.36111110000000002</c:v>
                </c:pt>
                <c:pt idx="12">
                  <c:v>0.38888889999999998</c:v>
                </c:pt>
                <c:pt idx="13">
                  <c:v>0.30555559999999998</c:v>
                </c:pt>
                <c:pt idx="14">
                  <c:v>0.30555559999999998</c:v>
                </c:pt>
                <c:pt idx="15">
                  <c:v>0.4166667</c:v>
                </c:pt>
                <c:pt idx="16">
                  <c:v>0.44444440000000002</c:v>
                </c:pt>
                <c:pt idx="17">
                  <c:v>0.4166667</c:v>
                </c:pt>
                <c:pt idx="18">
                  <c:v>0.30555559999999998</c:v>
                </c:pt>
                <c:pt idx="19">
                  <c:v>0.27777780000000002</c:v>
                </c:pt>
                <c:pt idx="20">
                  <c:v>0.3333333</c:v>
                </c:pt>
                <c:pt idx="21">
                  <c:v>0.36111110000000002</c:v>
                </c:pt>
                <c:pt idx="22">
                  <c:v>0.27777780000000002</c:v>
                </c:pt>
                <c:pt idx="23">
                  <c:v>0.3333333</c:v>
                </c:pt>
                <c:pt idx="24">
                  <c:v>0.36111110000000002</c:v>
                </c:pt>
                <c:pt idx="25">
                  <c:v>0.25</c:v>
                </c:pt>
                <c:pt idx="26">
                  <c:v>0.25</c:v>
                </c:pt>
                <c:pt idx="27">
                  <c:v>0.22222220000000001</c:v>
                </c:pt>
                <c:pt idx="28">
                  <c:v>0.19444439999999999</c:v>
                </c:pt>
                <c:pt idx="29">
                  <c:v>0.1666667</c:v>
                </c:pt>
                <c:pt idx="30">
                  <c:v>0.1666667</c:v>
                </c:pt>
                <c:pt idx="31">
                  <c:v>0.19444439999999999</c:v>
                </c:pt>
                <c:pt idx="32">
                  <c:v>0.1111111</c:v>
                </c:pt>
                <c:pt idx="33">
                  <c:v>0.1111111</c:v>
                </c:pt>
                <c:pt idx="34">
                  <c:v>0.13888890000000001</c:v>
                </c:pt>
                <c:pt idx="35">
                  <c:v>8.3333340000000006E-2</c:v>
                </c:pt>
                <c:pt idx="36">
                  <c:v>8.3333340000000006E-2</c:v>
                </c:pt>
                <c:pt idx="37">
                  <c:v>5.5555559999999997E-2</c:v>
                </c:pt>
                <c:pt idx="38">
                  <c:v>8.3333340000000006E-2</c:v>
                </c:pt>
                <c:pt idx="39">
                  <c:v>8.3333340000000006E-2</c:v>
                </c:pt>
                <c:pt idx="40">
                  <c:v>5.5555559999999997E-2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5.5555559999999997E-2</c:v>
                </c:pt>
                <c:pt idx="44">
                  <c:v>5.5555559999999997E-2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5.5555559999999997E-2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5.5555559999999997E-2</c:v>
                </c:pt>
                <c:pt idx="51">
                  <c:v>5.5555559999999997E-2</c:v>
                </c:pt>
                <c:pt idx="52">
                  <c:v>8.3333340000000006E-2</c:v>
                </c:pt>
                <c:pt idx="53">
                  <c:v>8.3333340000000006E-2</c:v>
                </c:pt>
                <c:pt idx="54">
                  <c:v>5.5555559999999997E-2</c:v>
                </c:pt>
                <c:pt idx="55">
                  <c:v>5.5555559999999997E-2</c:v>
                </c:pt>
                <c:pt idx="56">
                  <c:v>2.7777779999999998E-2</c:v>
                </c:pt>
                <c:pt idx="57">
                  <c:v>5.5555559999999997E-2</c:v>
                </c:pt>
                <c:pt idx="58">
                  <c:v>5.5555559999999997E-2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2.7777779999999998E-2</c:v>
                </c:pt>
                <c:pt idx="65">
                  <c:v>0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0D8-4F99-B3A7-E2A3F7E009B9}"/>
            </c:ext>
          </c:extLst>
        </c:ser>
        <c:ser>
          <c:idx val="2"/>
          <c:order val="2"/>
          <c:tx>
            <c:strRef>
              <c:f>'TDS output'!$D$171</c:f>
              <c:strCache>
                <c:ptCount val="1"/>
                <c:pt idx="0">
                  <c:v>Bitter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output'!$D$172:$D$252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2.7777779999999998E-2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5.5555559999999997E-2</c:v>
                </c:pt>
                <c:pt idx="32">
                  <c:v>8.3333340000000006E-2</c:v>
                </c:pt>
                <c:pt idx="33">
                  <c:v>5.5555559999999997E-2</c:v>
                </c:pt>
                <c:pt idx="34">
                  <c:v>5.5555559999999997E-2</c:v>
                </c:pt>
                <c:pt idx="35">
                  <c:v>5.5555559999999997E-2</c:v>
                </c:pt>
                <c:pt idx="36">
                  <c:v>5.5555559999999997E-2</c:v>
                </c:pt>
                <c:pt idx="37">
                  <c:v>5.5555559999999997E-2</c:v>
                </c:pt>
                <c:pt idx="38">
                  <c:v>5.5555559999999997E-2</c:v>
                </c:pt>
                <c:pt idx="39">
                  <c:v>5.5555559999999997E-2</c:v>
                </c:pt>
                <c:pt idx="40">
                  <c:v>5.5555559999999997E-2</c:v>
                </c:pt>
                <c:pt idx="41">
                  <c:v>5.5555559999999997E-2</c:v>
                </c:pt>
                <c:pt idx="42">
                  <c:v>8.3333340000000006E-2</c:v>
                </c:pt>
                <c:pt idx="43">
                  <c:v>8.3333340000000006E-2</c:v>
                </c:pt>
                <c:pt idx="44">
                  <c:v>8.3333340000000006E-2</c:v>
                </c:pt>
                <c:pt idx="45">
                  <c:v>8.3333340000000006E-2</c:v>
                </c:pt>
                <c:pt idx="46">
                  <c:v>5.5555559999999997E-2</c:v>
                </c:pt>
                <c:pt idx="47">
                  <c:v>5.5555559999999997E-2</c:v>
                </c:pt>
                <c:pt idx="48">
                  <c:v>5.5555559999999997E-2</c:v>
                </c:pt>
                <c:pt idx="49">
                  <c:v>5.5555559999999997E-2</c:v>
                </c:pt>
                <c:pt idx="50">
                  <c:v>5.5555559999999997E-2</c:v>
                </c:pt>
                <c:pt idx="51">
                  <c:v>2.7777779999999998E-2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5.5555559999999997E-2</c:v>
                </c:pt>
                <c:pt idx="55">
                  <c:v>5.5555559999999997E-2</c:v>
                </c:pt>
                <c:pt idx="56">
                  <c:v>5.5555559999999997E-2</c:v>
                </c:pt>
                <c:pt idx="57">
                  <c:v>5.5555559999999997E-2</c:v>
                </c:pt>
                <c:pt idx="58">
                  <c:v>5.5555559999999997E-2</c:v>
                </c:pt>
                <c:pt idx="59">
                  <c:v>0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D8-4F99-B3A7-E2A3F7E009B9}"/>
            </c:ext>
          </c:extLst>
        </c:ser>
        <c:ser>
          <c:idx val="3"/>
          <c:order val="3"/>
          <c:tx>
            <c:strRef>
              <c:f>'TDS output'!$E$171</c:f>
              <c:strCache>
                <c:ptCount val="1"/>
                <c:pt idx="0">
                  <c:v>Sweet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output'!$E$172:$E$252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2.7777779999999998E-2</c:v>
                </c:pt>
                <c:pt idx="18">
                  <c:v>5.5555559999999997E-2</c:v>
                </c:pt>
                <c:pt idx="19">
                  <c:v>8.3333340000000006E-2</c:v>
                </c:pt>
                <c:pt idx="20">
                  <c:v>5.5555559999999997E-2</c:v>
                </c:pt>
                <c:pt idx="21">
                  <c:v>2.7777779999999998E-2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5.5555559999999997E-2</c:v>
                </c:pt>
                <c:pt idx="25">
                  <c:v>0.1111111</c:v>
                </c:pt>
                <c:pt idx="26">
                  <c:v>0.1111111</c:v>
                </c:pt>
                <c:pt idx="27">
                  <c:v>0.13888890000000001</c:v>
                </c:pt>
                <c:pt idx="28">
                  <c:v>0.13888890000000001</c:v>
                </c:pt>
                <c:pt idx="29">
                  <c:v>0.19444439999999999</c:v>
                </c:pt>
                <c:pt idx="30">
                  <c:v>0.19444439999999999</c:v>
                </c:pt>
                <c:pt idx="31">
                  <c:v>0.13888890000000001</c:v>
                </c:pt>
                <c:pt idx="32">
                  <c:v>0.22222220000000001</c:v>
                </c:pt>
                <c:pt idx="33">
                  <c:v>0.22222220000000001</c:v>
                </c:pt>
                <c:pt idx="34">
                  <c:v>0.25</c:v>
                </c:pt>
                <c:pt idx="35">
                  <c:v>0.22222220000000001</c:v>
                </c:pt>
                <c:pt idx="36">
                  <c:v>0.22222220000000001</c:v>
                </c:pt>
                <c:pt idx="37">
                  <c:v>0.22222220000000001</c:v>
                </c:pt>
                <c:pt idx="38">
                  <c:v>0.22222220000000001</c:v>
                </c:pt>
                <c:pt idx="39">
                  <c:v>0.13888890000000001</c:v>
                </c:pt>
                <c:pt idx="40">
                  <c:v>0.13888890000000001</c:v>
                </c:pt>
                <c:pt idx="41">
                  <c:v>0.13888890000000001</c:v>
                </c:pt>
                <c:pt idx="42">
                  <c:v>8.3333340000000006E-2</c:v>
                </c:pt>
                <c:pt idx="43">
                  <c:v>0.13888890000000001</c:v>
                </c:pt>
                <c:pt idx="44">
                  <c:v>0.13888890000000001</c:v>
                </c:pt>
                <c:pt idx="45">
                  <c:v>0.1111111</c:v>
                </c:pt>
                <c:pt idx="46">
                  <c:v>0.13888890000000001</c:v>
                </c:pt>
                <c:pt idx="47">
                  <c:v>0.13888890000000001</c:v>
                </c:pt>
                <c:pt idx="48">
                  <c:v>0.1666667</c:v>
                </c:pt>
                <c:pt idx="49">
                  <c:v>0.1666667</c:v>
                </c:pt>
                <c:pt idx="50">
                  <c:v>0.13888890000000001</c:v>
                </c:pt>
                <c:pt idx="51">
                  <c:v>0.19444439999999999</c:v>
                </c:pt>
                <c:pt idx="52">
                  <c:v>0.22222220000000001</c:v>
                </c:pt>
                <c:pt idx="53">
                  <c:v>0.22222220000000001</c:v>
                </c:pt>
                <c:pt idx="54">
                  <c:v>0.22222220000000001</c:v>
                </c:pt>
                <c:pt idx="55">
                  <c:v>0.19444439999999999</c:v>
                </c:pt>
                <c:pt idx="56">
                  <c:v>0.13888890000000001</c:v>
                </c:pt>
                <c:pt idx="57">
                  <c:v>0.13888890000000001</c:v>
                </c:pt>
                <c:pt idx="58">
                  <c:v>0.13888890000000001</c:v>
                </c:pt>
                <c:pt idx="59">
                  <c:v>0.13888890000000001</c:v>
                </c:pt>
                <c:pt idx="60">
                  <c:v>0.13888890000000001</c:v>
                </c:pt>
                <c:pt idx="61">
                  <c:v>0.13888890000000001</c:v>
                </c:pt>
                <c:pt idx="62">
                  <c:v>0.13888890000000001</c:v>
                </c:pt>
                <c:pt idx="63">
                  <c:v>0.13888890000000001</c:v>
                </c:pt>
                <c:pt idx="64">
                  <c:v>0.1111111</c:v>
                </c:pt>
                <c:pt idx="65">
                  <c:v>0.1111111</c:v>
                </c:pt>
                <c:pt idx="66">
                  <c:v>0.1111111</c:v>
                </c:pt>
                <c:pt idx="67">
                  <c:v>0.1111111</c:v>
                </c:pt>
                <c:pt idx="68">
                  <c:v>0.1111111</c:v>
                </c:pt>
                <c:pt idx="69">
                  <c:v>0.1111111</c:v>
                </c:pt>
                <c:pt idx="70">
                  <c:v>0.1111111</c:v>
                </c:pt>
                <c:pt idx="71">
                  <c:v>0.1111111</c:v>
                </c:pt>
                <c:pt idx="72">
                  <c:v>0.1111111</c:v>
                </c:pt>
                <c:pt idx="73">
                  <c:v>0.13888890000000001</c:v>
                </c:pt>
                <c:pt idx="74">
                  <c:v>0.13888890000000001</c:v>
                </c:pt>
                <c:pt idx="75">
                  <c:v>0.13888890000000001</c:v>
                </c:pt>
                <c:pt idx="76">
                  <c:v>0.13888890000000001</c:v>
                </c:pt>
                <c:pt idx="77">
                  <c:v>0.13888890000000001</c:v>
                </c:pt>
                <c:pt idx="78">
                  <c:v>0.1111111</c:v>
                </c:pt>
                <c:pt idx="79">
                  <c:v>0.13888890000000001</c:v>
                </c:pt>
                <c:pt idx="80">
                  <c:v>0.13888890000000001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0D8-4F99-B3A7-E2A3F7E009B9}"/>
            </c:ext>
          </c:extLst>
        </c:ser>
        <c:ser>
          <c:idx val="4"/>
          <c:order val="4"/>
          <c:tx>
            <c:strRef>
              <c:f>'TDS output'!$F$171</c:f>
              <c:strCache>
                <c:ptCount val="1"/>
                <c:pt idx="0">
                  <c:v>Sticky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output'!$F$172:$F$252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2.7777779999999998E-2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0D8-4F99-B3A7-E2A3F7E009B9}"/>
            </c:ext>
          </c:extLst>
        </c:ser>
        <c:ser>
          <c:idx val="5"/>
          <c:order val="5"/>
          <c:tx>
            <c:strRef>
              <c:f>'TDS output'!$G$171</c:f>
              <c:strCache>
                <c:ptCount val="1"/>
                <c:pt idx="0">
                  <c:v>Fishy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output'!$G$172:$G$252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2.7777779999999998E-2</c:v>
                </c:pt>
                <c:pt idx="13">
                  <c:v>2.7777779999999998E-2</c:v>
                </c:pt>
                <c:pt idx="14">
                  <c:v>2.7777779999999998E-2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2.7777779999999998E-2</c:v>
                </c:pt>
                <c:pt idx="25">
                  <c:v>5.5555559999999997E-2</c:v>
                </c:pt>
                <c:pt idx="26">
                  <c:v>8.3333340000000006E-2</c:v>
                </c:pt>
                <c:pt idx="27">
                  <c:v>0.1111111</c:v>
                </c:pt>
                <c:pt idx="28">
                  <c:v>0.1111111</c:v>
                </c:pt>
                <c:pt idx="29">
                  <c:v>0.13888890000000001</c:v>
                </c:pt>
                <c:pt idx="30">
                  <c:v>0.13888890000000001</c:v>
                </c:pt>
                <c:pt idx="31">
                  <c:v>0.1111111</c:v>
                </c:pt>
                <c:pt idx="32">
                  <c:v>0.1111111</c:v>
                </c:pt>
                <c:pt idx="33">
                  <c:v>0.1111111</c:v>
                </c:pt>
                <c:pt idx="34">
                  <c:v>0.13888890000000001</c:v>
                </c:pt>
                <c:pt idx="35">
                  <c:v>0.13888890000000001</c:v>
                </c:pt>
                <c:pt idx="36">
                  <c:v>0.1666667</c:v>
                </c:pt>
                <c:pt idx="37">
                  <c:v>0.19444439999999999</c:v>
                </c:pt>
                <c:pt idx="38">
                  <c:v>0.19444439999999999</c:v>
                </c:pt>
                <c:pt idx="39">
                  <c:v>0.19444439999999999</c:v>
                </c:pt>
                <c:pt idx="40">
                  <c:v>0.1666667</c:v>
                </c:pt>
                <c:pt idx="41">
                  <c:v>0.1666667</c:v>
                </c:pt>
                <c:pt idx="42">
                  <c:v>0.13888890000000001</c:v>
                </c:pt>
                <c:pt idx="43">
                  <c:v>0.13888890000000001</c:v>
                </c:pt>
                <c:pt idx="44">
                  <c:v>0.1666667</c:v>
                </c:pt>
                <c:pt idx="45">
                  <c:v>0.1666667</c:v>
                </c:pt>
                <c:pt idx="46">
                  <c:v>0.1111111</c:v>
                </c:pt>
                <c:pt idx="47">
                  <c:v>8.3333340000000006E-2</c:v>
                </c:pt>
                <c:pt idx="48">
                  <c:v>5.5555559999999997E-2</c:v>
                </c:pt>
                <c:pt idx="49">
                  <c:v>5.5555559999999997E-2</c:v>
                </c:pt>
                <c:pt idx="50">
                  <c:v>5.5555559999999997E-2</c:v>
                </c:pt>
                <c:pt idx="51">
                  <c:v>5.5555559999999997E-2</c:v>
                </c:pt>
                <c:pt idx="52">
                  <c:v>5.5555559999999997E-2</c:v>
                </c:pt>
                <c:pt idx="53">
                  <c:v>8.3333340000000006E-2</c:v>
                </c:pt>
                <c:pt idx="54">
                  <c:v>8.3333340000000006E-2</c:v>
                </c:pt>
                <c:pt idx="55">
                  <c:v>8.3333340000000006E-2</c:v>
                </c:pt>
                <c:pt idx="56">
                  <c:v>8.3333340000000006E-2</c:v>
                </c:pt>
                <c:pt idx="57">
                  <c:v>8.3333340000000006E-2</c:v>
                </c:pt>
                <c:pt idx="58">
                  <c:v>8.3333340000000006E-2</c:v>
                </c:pt>
                <c:pt idx="59">
                  <c:v>8.3333340000000006E-2</c:v>
                </c:pt>
                <c:pt idx="60">
                  <c:v>8.3333340000000006E-2</c:v>
                </c:pt>
                <c:pt idx="61">
                  <c:v>8.3333340000000006E-2</c:v>
                </c:pt>
                <c:pt idx="62">
                  <c:v>8.3333340000000006E-2</c:v>
                </c:pt>
                <c:pt idx="63">
                  <c:v>8.3333340000000006E-2</c:v>
                </c:pt>
                <c:pt idx="64">
                  <c:v>8.3333340000000006E-2</c:v>
                </c:pt>
                <c:pt idx="65">
                  <c:v>8.3333340000000006E-2</c:v>
                </c:pt>
                <c:pt idx="66">
                  <c:v>8.3333340000000006E-2</c:v>
                </c:pt>
                <c:pt idx="67">
                  <c:v>8.3333340000000006E-2</c:v>
                </c:pt>
                <c:pt idx="68">
                  <c:v>8.3333340000000006E-2</c:v>
                </c:pt>
                <c:pt idx="69">
                  <c:v>8.3333340000000006E-2</c:v>
                </c:pt>
                <c:pt idx="70">
                  <c:v>8.3333340000000006E-2</c:v>
                </c:pt>
                <c:pt idx="71">
                  <c:v>8.3333340000000006E-2</c:v>
                </c:pt>
                <c:pt idx="72">
                  <c:v>8.3333340000000006E-2</c:v>
                </c:pt>
                <c:pt idx="73">
                  <c:v>8.3333340000000006E-2</c:v>
                </c:pt>
                <c:pt idx="74">
                  <c:v>8.3333340000000006E-2</c:v>
                </c:pt>
                <c:pt idx="75">
                  <c:v>8.3333340000000006E-2</c:v>
                </c:pt>
                <c:pt idx="76">
                  <c:v>8.3333340000000006E-2</c:v>
                </c:pt>
                <c:pt idx="77">
                  <c:v>8.3333340000000006E-2</c:v>
                </c:pt>
                <c:pt idx="78">
                  <c:v>8.3333340000000006E-2</c:v>
                </c:pt>
                <c:pt idx="79">
                  <c:v>8.3333340000000006E-2</c:v>
                </c:pt>
                <c:pt idx="80">
                  <c:v>8.3333340000000006E-2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0D8-4F99-B3A7-E2A3F7E009B9}"/>
            </c:ext>
          </c:extLst>
        </c:ser>
        <c:ser>
          <c:idx val="6"/>
          <c:order val="6"/>
          <c:tx>
            <c:strRef>
              <c:f>'TDS output'!$H$171</c:f>
              <c:strCache>
                <c:ptCount val="1"/>
                <c:pt idx="0">
                  <c:v>Chewy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output'!$H$172:$H$252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2.7777779999999998E-2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2.7777779999999998E-2</c:v>
                </c:pt>
                <c:pt idx="19">
                  <c:v>2.7777779999999998E-2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2.7777779999999998E-2</c:v>
                </c:pt>
                <c:pt idx="51">
                  <c:v>2.7777779999999998E-2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0D8-4F99-B3A7-E2A3F7E009B9}"/>
            </c:ext>
          </c:extLst>
        </c:ser>
        <c:ser>
          <c:idx val="7"/>
          <c:order val="7"/>
          <c:tx>
            <c:strRef>
              <c:f>'TDS output'!$I$171</c:f>
              <c:strCache>
                <c:ptCount val="1"/>
                <c:pt idx="0">
                  <c:v>Hard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output'!$I$172:$I$252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2.7777779999999998E-2</c:v>
                </c:pt>
                <c:pt idx="5">
                  <c:v>2.7777779999999998E-2</c:v>
                </c:pt>
                <c:pt idx="6">
                  <c:v>2.7777779999999998E-2</c:v>
                </c:pt>
                <c:pt idx="7">
                  <c:v>8.3333340000000006E-2</c:v>
                </c:pt>
                <c:pt idx="8">
                  <c:v>0.13888890000000001</c:v>
                </c:pt>
                <c:pt idx="9">
                  <c:v>0.13888890000000001</c:v>
                </c:pt>
                <c:pt idx="10">
                  <c:v>0.13888890000000001</c:v>
                </c:pt>
                <c:pt idx="11">
                  <c:v>0.1666667</c:v>
                </c:pt>
                <c:pt idx="12">
                  <c:v>0.1111111</c:v>
                </c:pt>
                <c:pt idx="13">
                  <c:v>0.1666667</c:v>
                </c:pt>
                <c:pt idx="14">
                  <c:v>0.1111111</c:v>
                </c:pt>
                <c:pt idx="15">
                  <c:v>8.3333340000000006E-2</c:v>
                </c:pt>
                <c:pt idx="16">
                  <c:v>8.3333340000000006E-2</c:v>
                </c:pt>
                <c:pt idx="17">
                  <c:v>0.1111111</c:v>
                </c:pt>
                <c:pt idx="18">
                  <c:v>0.1666667</c:v>
                </c:pt>
                <c:pt idx="19">
                  <c:v>0.13888890000000001</c:v>
                </c:pt>
                <c:pt idx="20">
                  <c:v>0.1111111</c:v>
                </c:pt>
                <c:pt idx="21">
                  <c:v>8.3333340000000006E-2</c:v>
                </c:pt>
                <c:pt idx="22">
                  <c:v>0.1111111</c:v>
                </c:pt>
                <c:pt idx="23">
                  <c:v>8.3333340000000006E-2</c:v>
                </c:pt>
                <c:pt idx="24">
                  <c:v>8.3333340000000006E-2</c:v>
                </c:pt>
                <c:pt idx="25">
                  <c:v>8.3333340000000006E-2</c:v>
                </c:pt>
                <c:pt idx="26">
                  <c:v>5.5555559999999997E-2</c:v>
                </c:pt>
                <c:pt idx="27">
                  <c:v>5.5555559999999997E-2</c:v>
                </c:pt>
                <c:pt idx="28">
                  <c:v>8.3333340000000006E-2</c:v>
                </c:pt>
                <c:pt idx="29">
                  <c:v>0.1111111</c:v>
                </c:pt>
                <c:pt idx="30">
                  <c:v>5.5555559999999997E-2</c:v>
                </c:pt>
                <c:pt idx="31">
                  <c:v>5.5555559999999997E-2</c:v>
                </c:pt>
                <c:pt idx="32">
                  <c:v>8.3333340000000006E-2</c:v>
                </c:pt>
                <c:pt idx="33">
                  <c:v>5.5555559999999997E-2</c:v>
                </c:pt>
                <c:pt idx="34">
                  <c:v>2.7777779999999998E-2</c:v>
                </c:pt>
                <c:pt idx="35">
                  <c:v>5.5555559999999997E-2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0</c:v>
                </c:pt>
                <c:pt idx="39">
                  <c:v>0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5.5555559999999997E-2</c:v>
                </c:pt>
                <c:pt idx="43">
                  <c:v>2.7777779999999998E-2</c:v>
                </c:pt>
                <c:pt idx="44">
                  <c:v>5.5555559999999997E-2</c:v>
                </c:pt>
                <c:pt idx="45">
                  <c:v>5.5555559999999997E-2</c:v>
                </c:pt>
                <c:pt idx="46">
                  <c:v>8.3333340000000006E-2</c:v>
                </c:pt>
                <c:pt idx="47">
                  <c:v>5.5555559999999997E-2</c:v>
                </c:pt>
                <c:pt idx="48">
                  <c:v>5.5555559999999997E-2</c:v>
                </c:pt>
                <c:pt idx="49">
                  <c:v>5.5555559999999997E-2</c:v>
                </c:pt>
                <c:pt idx="50">
                  <c:v>5.5555559999999997E-2</c:v>
                </c:pt>
                <c:pt idx="51">
                  <c:v>5.5555559999999997E-2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5.5555559999999997E-2</c:v>
                </c:pt>
                <c:pt idx="55">
                  <c:v>5.5555559999999997E-2</c:v>
                </c:pt>
                <c:pt idx="56">
                  <c:v>8.3333340000000006E-2</c:v>
                </c:pt>
                <c:pt idx="57">
                  <c:v>8.3333340000000006E-2</c:v>
                </c:pt>
                <c:pt idx="58">
                  <c:v>0.1111111</c:v>
                </c:pt>
                <c:pt idx="59">
                  <c:v>0.1111111</c:v>
                </c:pt>
                <c:pt idx="60">
                  <c:v>0.13888890000000001</c:v>
                </c:pt>
                <c:pt idx="61">
                  <c:v>0.13888890000000001</c:v>
                </c:pt>
                <c:pt idx="62">
                  <c:v>0.13888890000000001</c:v>
                </c:pt>
                <c:pt idx="63">
                  <c:v>0.13888890000000001</c:v>
                </c:pt>
                <c:pt idx="64">
                  <c:v>0.1111111</c:v>
                </c:pt>
                <c:pt idx="65">
                  <c:v>0.1111111</c:v>
                </c:pt>
                <c:pt idx="66">
                  <c:v>0.1111111</c:v>
                </c:pt>
                <c:pt idx="67">
                  <c:v>0.1111111</c:v>
                </c:pt>
                <c:pt idx="68">
                  <c:v>0.1111111</c:v>
                </c:pt>
                <c:pt idx="69">
                  <c:v>0.1111111</c:v>
                </c:pt>
                <c:pt idx="70">
                  <c:v>0.1111111</c:v>
                </c:pt>
                <c:pt idx="71">
                  <c:v>0.1111111</c:v>
                </c:pt>
                <c:pt idx="72">
                  <c:v>0.1111111</c:v>
                </c:pt>
                <c:pt idx="73">
                  <c:v>0.1111111</c:v>
                </c:pt>
                <c:pt idx="74">
                  <c:v>0.1111111</c:v>
                </c:pt>
                <c:pt idx="75">
                  <c:v>0.1111111</c:v>
                </c:pt>
                <c:pt idx="76">
                  <c:v>0.1111111</c:v>
                </c:pt>
                <c:pt idx="77">
                  <c:v>0.1111111</c:v>
                </c:pt>
                <c:pt idx="78">
                  <c:v>0.1111111</c:v>
                </c:pt>
                <c:pt idx="79">
                  <c:v>0.1111111</c:v>
                </c:pt>
                <c:pt idx="80">
                  <c:v>0.1111111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20D8-4F99-B3A7-E2A3F7E009B9}"/>
            </c:ext>
          </c:extLst>
        </c:ser>
        <c:ser>
          <c:idx val="8"/>
          <c:order val="8"/>
          <c:tx>
            <c:strRef>
              <c:f>'TDS output'!$J$171</c:f>
              <c:strCache>
                <c:ptCount val="1"/>
                <c:pt idx="0">
                  <c:v>Gritty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output'!$J$172:$J$252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5.5555559999999997E-2</c:v>
                </c:pt>
                <c:pt idx="14">
                  <c:v>5.5555559999999997E-2</c:v>
                </c:pt>
                <c:pt idx="15">
                  <c:v>5.5555559999999997E-2</c:v>
                </c:pt>
                <c:pt idx="16">
                  <c:v>5.5555559999999997E-2</c:v>
                </c:pt>
                <c:pt idx="17">
                  <c:v>5.5555559999999997E-2</c:v>
                </c:pt>
                <c:pt idx="18">
                  <c:v>0.1111111</c:v>
                </c:pt>
                <c:pt idx="19">
                  <c:v>0.13888890000000001</c:v>
                </c:pt>
                <c:pt idx="20">
                  <c:v>0.1111111</c:v>
                </c:pt>
                <c:pt idx="21">
                  <c:v>0.1666667</c:v>
                </c:pt>
                <c:pt idx="22">
                  <c:v>0.1666667</c:v>
                </c:pt>
                <c:pt idx="23">
                  <c:v>0.19444439999999999</c:v>
                </c:pt>
                <c:pt idx="24">
                  <c:v>0.1666667</c:v>
                </c:pt>
                <c:pt idx="25">
                  <c:v>0.1666667</c:v>
                </c:pt>
                <c:pt idx="26">
                  <c:v>0.1666667</c:v>
                </c:pt>
                <c:pt idx="27">
                  <c:v>0.19444439999999999</c:v>
                </c:pt>
                <c:pt idx="28">
                  <c:v>0.22222220000000001</c:v>
                </c:pt>
                <c:pt idx="29">
                  <c:v>0.1666667</c:v>
                </c:pt>
                <c:pt idx="30">
                  <c:v>0.19444439999999999</c:v>
                </c:pt>
                <c:pt idx="31">
                  <c:v>0.19444439999999999</c:v>
                </c:pt>
                <c:pt idx="32">
                  <c:v>0.1666667</c:v>
                </c:pt>
                <c:pt idx="33">
                  <c:v>0.19444439999999999</c:v>
                </c:pt>
                <c:pt idx="34">
                  <c:v>0.1666667</c:v>
                </c:pt>
                <c:pt idx="35">
                  <c:v>0.19444439999999999</c:v>
                </c:pt>
                <c:pt idx="36">
                  <c:v>0.19444439999999999</c:v>
                </c:pt>
                <c:pt idx="37">
                  <c:v>0.19444439999999999</c:v>
                </c:pt>
                <c:pt idx="38">
                  <c:v>0.22222220000000001</c:v>
                </c:pt>
                <c:pt idx="39">
                  <c:v>0.22222220000000001</c:v>
                </c:pt>
                <c:pt idx="40">
                  <c:v>0.25</c:v>
                </c:pt>
                <c:pt idx="41">
                  <c:v>0.27777780000000002</c:v>
                </c:pt>
                <c:pt idx="42">
                  <c:v>0.27777780000000002</c:v>
                </c:pt>
                <c:pt idx="43">
                  <c:v>0.30555559999999998</c:v>
                </c:pt>
                <c:pt idx="44">
                  <c:v>0.22222220000000001</c:v>
                </c:pt>
                <c:pt idx="45">
                  <c:v>0.25</c:v>
                </c:pt>
                <c:pt idx="46">
                  <c:v>0.22222220000000001</c:v>
                </c:pt>
                <c:pt idx="47">
                  <c:v>0.27777780000000002</c:v>
                </c:pt>
                <c:pt idx="48">
                  <c:v>0.27777780000000002</c:v>
                </c:pt>
                <c:pt idx="49">
                  <c:v>0.25</c:v>
                </c:pt>
                <c:pt idx="50">
                  <c:v>0.22222220000000001</c:v>
                </c:pt>
                <c:pt idx="51">
                  <c:v>0.22222220000000001</c:v>
                </c:pt>
                <c:pt idx="52">
                  <c:v>0.19444439999999999</c:v>
                </c:pt>
                <c:pt idx="53">
                  <c:v>0.1666667</c:v>
                </c:pt>
                <c:pt idx="54">
                  <c:v>0.19444439999999999</c:v>
                </c:pt>
                <c:pt idx="55">
                  <c:v>0.19444439999999999</c:v>
                </c:pt>
                <c:pt idx="56">
                  <c:v>0.19444439999999999</c:v>
                </c:pt>
                <c:pt idx="57">
                  <c:v>0.19444439999999999</c:v>
                </c:pt>
                <c:pt idx="58">
                  <c:v>0.19444439999999999</c:v>
                </c:pt>
                <c:pt idx="59">
                  <c:v>0.19444439999999999</c:v>
                </c:pt>
                <c:pt idx="60">
                  <c:v>0.19444439999999999</c:v>
                </c:pt>
                <c:pt idx="61">
                  <c:v>0.19444439999999999</c:v>
                </c:pt>
                <c:pt idx="62">
                  <c:v>0.19444439999999999</c:v>
                </c:pt>
                <c:pt idx="63">
                  <c:v>0.19444439999999999</c:v>
                </c:pt>
                <c:pt idx="64">
                  <c:v>0.19444439999999999</c:v>
                </c:pt>
                <c:pt idx="65">
                  <c:v>0.22222220000000001</c:v>
                </c:pt>
                <c:pt idx="66">
                  <c:v>0.22222220000000001</c:v>
                </c:pt>
                <c:pt idx="67">
                  <c:v>0.22222220000000001</c:v>
                </c:pt>
                <c:pt idx="68">
                  <c:v>0.22222220000000001</c:v>
                </c:pt>
                <c:pt idx="69">
                  <c:v>0.25</c:v>
                </c:pt>
                <c:pt idx="70">
                  <c:v>0.25</c:v>
                </c:pt>
                <c:pt idx="71">
                  <c:v>0.25</c:v>
                </c:pt>
                <c:pt idx="72">
                  <c:v>0.25</c:v>
                </c:pt>
                <c:pt idx="73">
                  <c:v>0.19444439999999999</c:v>
                </c:pt>
                <c:pt idx="74">
                  <c:v>0.19444439999999999</c:v>
                </c:pt>
                <c:pt idx="75">
                  <c:v>0.19444439999999999</c:v>
                </c:pt>
                <c:pt idx="76">
                  <c:v>0.19444439999999999</c:v>
                </c:pt>
                <c:pt idx="77">
                  <c:v>0.1666667</c:v>
                </c:pt>
                <c:pt idx="78">
                  <c:v>0.1666667</c:v>
                </c:pt>
                <c:pt idx="79">
                  <c:v>0.1666667</c:v>
                </c:pt>
                <c:pt idx="80">
                  <c:v>0.1666667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20D8-4F99-B3A7-E2A3F7E009B9}"/>
            </c:ext>
          </c:extLst>
        </c:ser>
        <c:ser>
          <c:idx val="9"/>
          <c:order val="9"/>
          <c:tx>
            <c:strRef>
              <c:f>'TDS output'!$K$171</c:f>
              <c:strCache>
                <c:ptCount val="1"/>
                <c:pt idx="0">
                  <c:v>Soft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output'!$K$172:$K$252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20D8-4F99-B3A7-E2A3F7E009B9}"/>
            </c:ext>
          </c:extLst>
        </c:ser>
        <c:ser>
          <c:idx val="10"/>
          <c:order val="10"/>
          <c:tx>
            <c:strRef>
              <c:f>'TDS output'!$L$171</c:f>
              <c:strCache>
                <c:ptCount val="1"/>
                <c:pt idx="0">
                  <c:v>Response rate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output'!$L$172:$L$252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5.5555559999999997E-2</c:v>
                </c:pt>
                <c:pt idx="3">
                  <c:v>0.19444439999999999</c:v>
                </c:pt>
                <c:pt idx="4">
                  <c:v>0.30555557999999999</c:v>
                </c:pt>
                <c:pt idx="5">
                  <c:v>0.36111107999999997</c:v>
                </c:pt>
                <c:pt idx="6">
                  <c:v>0.38888885999999995</c:v>
                </c:pt>
                <c:pt idx="7">
                  <c:v>0.44444441999999995</c:v>
                </c:pt>
                <c:pt idx="8">
                  <c:v>0.52777779999999996</c:v>
                </c:pt>
                <c:pt idx="9">
                  <c:v>0.52777779999999996</c:v>
                </c:pt>
                <c:pt idx="10">
                  <c:v>0.55555557999999994</c:v>
                </c:pt>
                <c:pt idx="11">
                  <c:v>0.55555558000000005</c:v>
                </c:pt>
                <c:pt idx="12">
                  <c:v>0.55555555999999995</c:v>
                </c:pt>
                <c:pt idx="13">
                  <c:v>0.58333341999999988</c:v>
                </c:pt>
                <c:pt idx="14">
                  <c:v>0.5833333799999999</c:v>
                </c:pt>
                <c:pt idx="15">
                  <c:v>0.61111115999999988</c:v>
                </c:pt>
                <c:pt idx="16">
                  <c:v>0.63888885999999989</c:v>
                </c:pt>
                <c:pt idx="17">
                  <c:v>0.69444447999999992</c:v>
                </c:pt>
                <c:pt idx="18">
                  <c:v>0.69444452000000001</c:v>
                </c:pt>
                <c:pt idx="19">
                  <c:v>0.69444449999999991</c:v>
                </c:pt>
                <c:pt idx="20">
                  <c:v>0.69444439999999996</c:v>
                </c:pt>
                <c:pt idx="21">
                  <c:v>0.72222225999999989</c:v>
                </c:pt>
                <c:pt idx="22">
                  <c:v>0.72222227999999999</c:v>
                </c:pt>
                <c:pt idx="23">
                  <c:v>0.74999993999999992</c:v>
                </c:pt>
                <c:pt idx="24">
                  <c:v>0.75000003999999998</c:v>
                </c:pt>
                <c:pt idx="25">
                  <c:v>0.77777782000000006</c:v>
                </c:pt>
                <c:pt idx="26">
                  <c:v>0.77777782000000006</c:v>
                </c:pt>
                <c:pt idx="27">
                  <c:v>0.83333327999999995</c:v>
                </c:pt>
                <c:pt idx="28">
                  <c:v>0.86111106000000004</c:v>
                </c:pt>
                <c:pt idx="29">
                  <c:v>0.88888891999999986</c:v>
                </c:pt>
                <c:pt idx="30">
                  <c:v>0.8888888399999999</c:v>
                </c:pt>
                <c:pt idx="31">
                  <c:v>0.88888881999999991</c:v>
                </c:pt>
                <c:pt idx="32">
                  <c:v>0.94444444000000005</c:v>
                </c:pt>
                <c:pt idx="33">
                  <c:v>0.94444437999999986</c:v>
                </c:pt>
                <c:pt idx="34">
                  <c:v>0.94444449999999991</c:v>
                </c:pt>
                <c:pt idx="35">
                  <c:v>0.94444441999999984</c:v>
                </c:pt>
                <c:pt idx="36">
                  <c:v>0.94444443999999994</c:v>
                </c:pt>
                <c:pt idx="37">
                  <c:v>0.94444435999999987</c:v>
                </c:pt>
                <c:pt idx="38">
                  <c:v>0.97222215999999995</c:v>
                </c:pt>
                <c:pt idx="39">
                  <c:v>0.97222215999999995</c:v>
                </c:pt>
                <c:pt idx="40">
                  <c:v>0.97222227999999988</c:v>
                </c:pt>
                <c:pt idx="41">
                  <c:v>0.97222230000000009</c:v>
                </c:pt>
                <c:pt idx="42">
                  <c:v>0.97222230000000009</c:v>
                </c:pt>
                <c:pt idx="43">
                  <c:v>0.97222227999999999</c:v>
                </c:pt>
                <c:pt idx="44">
                  <c:v>0.97222225999999989</c:v>
                </c:pt>
                <c:pt idx="45">
                  <c:v>0.97222225999999989</c:v>
                </c:pt>
                <c:pt idx="46">
                  <c:v>0.97222226000000012</c:v>
                </c:pt>
                <c:pt idx="47">
                  <c:v>0.97222230000000009</c:v>
                </c:pt>
                <c:pt idx="48">
                  <c:v>0.97222233999999985</c:v>
                </c:pt>
                <c:pt idx="49">
                  <c:v>0.9722222399999999</c:v>
                </c:pt>
                <c:pt idx="50">
                  <c:v>0.97222221999999991</c:v>
                </c:pt>
                <c:pt idx="51">
                  <c:v>0.97222213999999985</c:v>
                </c:pt>
                <c:pt idx="52">
                  <c:v>0.94444441999999984</c:v>
                </c:pt>
                <c:pt idx="53">
                  <c:v>0.94444449999999991</c:v>
                </c:pt>
                <c:pt idx="54">
                  <c:v>0.91666661999999999</c:v>
                </c:pt>
                <c:pt idx="55">
                  <c:v>0.91666661999999999</c:v>
                </c:pt>
                <c:pt idx="56">
                  <c:v>0.88888889999999998</c:v>
                </c:pt>
                <c:pt idx="57">
                  <c:v>0.86111110000000002</c:v>
                </c:pt>
                <c:pt idx="58">
                  <c:v>0.86111106000000004</c:v>
                </c:pt>
                <c:pt idx="59">
                  <c:v>0.80555549999999998</c:v>
                </c:pt>
                <c:pt idx="60">
                  <c:v>0.80555557999999994</c:v>
                </c:pt>
                <c:pt idx="61">
                  <c:v>0.80555557999999994</c:v>
                </c:pt>
                <c:pt idx="62">
                  <c:v>0.74999998000000001</c:v>
                </c:pt>
                <c:pt idx="63">
                  <c:v>0.74999998000000001</c:v>
                </c:pt>
                <c:pt idx="64">
                  <c:v>0.63888882000000002</c:v>
                </c:pt>
                <c:pt idx="65">
                  <c:v>0.63888884000000001</c:v>
                </c:pt>
                <c:pt idx="66">
                  <c:v>0.63888886000000011</c:v>
                </c:pt>
                <c:pt idx="67">
                  <c:v>0.63888886000000011</c:v>
                </c:pt>
                <c:pt idx="68">
                  <c:v>0.63888886000000011</c:v>
                </c:pt>
                <c:pt idx="69">
                  <c:v>0.63888887999999999</c:v>
                </c:pt>
                <c:pt idx="70">
                  <c:v>0.63888887999999999</c:v>
                </c:pt>
                <c:pt idx="71">
                  <c:v>0.63888887999999999</c:v>
                </c:pt>
                <c:pt idx="72">
                  <c:v>0.63888887999999999</c:v>
                </c:pt>
                <c:pt idx="73">
                  <c:v>0.63888886</c:v>
                </c:pt>
                <c:pt idx="74">
                  <c:v>0.63888886</c:v>
                </c:pt>
                <c:pt idx="75">
                  <c:v>0.63888886</c:v>
                </c:pt>
                <c:pt idx="76">
                  <c:v>0.63888886</c:v>
                </c:pt>
                <c:pt idx="77">
                  <c:v>0.63888893999999996</c:v>
                </c:pt>
                <c:pt idx="78">
                  <c:v>0.63888892000000008</c:v>
                </c:pt>
                <c:pt idx="79">
                  <c:v>0.63888893999999996</c:v>
                </c:pt>
                <c:pt idx="80">
                  <c:v>0.63888893999999996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20D8-4F99-B3A7-E2A3F7E009B9}"/>
            </c:ext>
          </c:extLst>
        </c:ser>
        <c:ser>
          <c:idx val="11"/>
          <c:order val="11"/>
          <c:tx>
            <c:strRef>
              <c:f>'TDS output'!$M$171</c:f>
              <c:strCache>
                <c:ptCount val="1"/>
                <c:pt idx="0">
                  <c:v>Ps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output'!$A$172:$A$252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output'!$M$172:$M$252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0.34058392131569626</c:v>
                </c:pt>
                <c:pt idx="3">
                  <c:v>0.22859753503075039</c:v>
                </c:pt>
                <c:pt idx="4">
                  <c:v>0.20258532873629648</c:v>
                </c:pt>
                <c:pt idx="5">
                  <c:v>0.19436478548918235</c:v>
                </c:pt>
                <c:pt idx="6">
                  <c:v>0.19093218204934856</c:v>
                </c:pt>
                <c:pt idx="7">
                  <c:v>0.18505926684489005</c:v>
                </c:pt>
                <c:pt idx="8">
                  <c:v>0.17805573271303821</c:v>
                </c:pt>
                <c:pt idx="9">
                  <c:v>0.17805573271303821</c:v>
                </c:pt>
                <c:pt idx="10">
                  <c:v>0.17607931734666094</c:v>
                </c:pt>
                <c:pt idx="11">
                  <c:v>0.17607931734666094</c:v>
                </c:pt>
                <c:pt idx="12">
                  <c:v>0.17607931871608865</c:v>
                </c:pt>
                <c:pt idx="13">
                  <c:v>0.17424580746648621</c:v>
                </c:pt>
                <c:pt idx="14">
                  <c:v>0.17424581001205652</c:v>
                </c:pt>
                <c:pt idx="15">
                  <c:v>0.17253878159968644</c:v>
                </c:pt>
                <c:pt idx="16">
                  <c:v>0.17094433239813611</c:v>
                </c:pt>
                <c:pt idx="17">
                  <c:v>0.16804740986259448</c:v>
                </c:pt>
                <c:pt idx="18">
                  <c:v>0.16804740790282924</c:v>
                </c:pt>
                <c:pt idx="19">
                  <c:v>0.16804740888271186</c:v>
                </c:pt>
                <c:pt idx="20">
                  <c:v>0.1680474137821254</c:v>
                </c:pt>
                <c:pt idx="21">
                  <c:v>0.16672597510512394</c:v>
                </c:pt>
                <c:pt idx="22">
                  <c:v>0.16672597418122589</c:v>
                </c:pt>
                <c:pt idx="23">
                  <c:v>0.16547865496510922</c:v>
                </c:pt>
                <c:pt idx="24">
                  <c:v>0.16547865059986563</c:v>
                </c:pt>
                <c:pt idx="25">
                  <c:v>0.16429875842169223</c:v>
                </c:pt>
                <c:pt idx="26">
                  <c:v>0.16429875842169223</c:v>
                </c:pt>
                <c:pt idx="27">
                  <c:v>0.16211850584726337</c:v>
                </c:pt>
                <c:pt idx="28">
                  <c:v>0.16110838138046865</c:v>
                </c:pt>
                <c:pt idx="29">
                  <c:v>0.16014598168220856</c:v>
                </c:pt>
                <c:pt idx="30">
                  <c:v>0.16014598438877781</c:v>
                </c:pt>
                <c:pt idx="31">
                  <c:v>0.16014598506542019</c:v>
                </c:pt>
                <c:pt idx="32">
                  <c:v>0.15835017420129568</c:v>
                </c:pt>
                <c:pt idx="33">
                  <c:v>0.15835017605477192</c:v>
                </c:pt>
                <c:pt idx="34">
                  <c:v>0.15835017234781965</c:v>
                </c:pt>
                <c:pt idx="35">
                  <c:v>0.15835017481912109</c:v>
                </c:pt>
                <c:pt idx="36">
                  <c:v>0.15835017420129568</c:v>
                </c:pt>
                <c:pt idx="37">
                  <c:v>0.15835017667259735</c:v>
                </c:pt>
                <c:pt idx="38">
                  <c:v>0.1575105612812352</c:v>
                </c:pt>
                <c:pt idx="39">
                  <c:v>0.1575105612812352</c:v>
                </c:pt>
                <c:pt idx="40">
                  <c:v>0.15751055773201209</c:v>
                </c:pt>
                <c:pt idx="41">
                  <c:v>0.15751055714047496</c:v>
                </c:pt>
                <c:pt idx="42">
                  <c:v>0.15751055714047496</c:v>
                </c:pt>
                <c:pt idx="43">
                  <c:v>0.15751055773201209</c:v>
                </c:pt>
                <c:pt idx="44">
                  <c:v>0.15751055832354921</c:v>
                </c:pt>
                <c:pt idx="45">
                  <c:v>0.15751055832354921</c:v>
                </c:pt>
                <c:pt idx="46">
                  <c:v>0.15751055832354921</c:v>
                </c:pt>
                <c:pt idx="47">
                  <c:v>0.15751055714047496</c:v>
                </c:pt>
                <c:pt idx="48">
                  <c:v>0.15751055595740077</c:v>
                </c:pt>
                <c:pt idx="49">
                  <c:v>0.15751055891508636</c:v>
                </c:pt>
                <c:pt idx="50">
                  <c:v>0.15751055950662354</c:v>
                </c:pt>
                <c:pt idx="51">
                  <c:v>0.15751056187277246</c:v>
                </c:pt>
                <c:pt idx="52">
                  <c:v>0.15835017481912109</c:v>
                </c:pt>
                <c:pt idx="53">
                  <c:v>0.15835017234781965</c:v>
                </c:pt>
                <c:pt idx="54">
                  <c:v>0.15922767103752714</c:v>
                </c:pt>
                <c:pt idx="55">
                  <c:v>0.15922767103752714</c:v>
                </c:pt>
                <c:pt idx="56">
                  <c:v>0.16014598235885083</c:v>
                </c:pt>
                <c:pt idx="57">
                  <c:v>0.16110837996117716</c:v>
                </c:pt>
                <c:pt idx="58">
                  <c:v>0.16110838138046865</c:v>
                </c:pt>
                <c:pt idx="59">
                  <c:v>0.16318043772858959</c:v>
                </c:pt>
                <c:pt idx="60">
                  <c:v>0.16318043459135406</c:v>
                </c:pt>
                <c:pt idx="61">
                  <c:v>0.16318043459135406</c:v>
                </c:pt>
                <c:pt idx="62">
                  <c:v>0.16547865321901167</c:v>
                </c:pt>
                <c:pt idx="63">
                  <c:v>0.16547865321901167</c:v>
                </c:pt>
                <c:pt idx="64">
                  <c:v>0.17094433461900238</c:v>
                </c:pt>
                <c:pt idx="65">
                  <c:v>0.17094433350856922</c:v>
                </c:pt>
                <c:pt idx="66">
                  <c:v>0.17094433239813611</c:v>
                </c:pt>
                <c:pt idx="67">
                  <c:v>0.17094433239813611</c:v>
                </c:pt>
                <c:pt idx="68">
                  <c:v>0.17094433239813611</c:v>
                </c:pt>
                <c:pt idx="69">
                  <c:v>0.17094433128770306</c:v>
                </c:pt>
                <c:pt idx="70">
                  <c:v>0.17094433128770306</c:v>
                </c:pt>
                <c:pt idx="71">
                  <c:v>0.17094433128770306</c:v>
                </c:pt>
                <c:pt idx="72">
                  <c:v>0.17094433128770306</c:v>
                </c:pt>
                <c:pt idx="73">
                  <c:v>0.17094433239813611</c:v>
                </c:pt>
                <c:pt idx="74">
                  <c:v>0.17094433239813611</c:v>
                </c:pt>
                <c:pt idx="75">
                  <c:v>0.17094433239813611</c:v>
                </c:pt>
                <c:pt idx="76">
                  <c:v>0.17094433239813611</c:v>
                </c:pt>
                <c:pt idx="77">
                  <c:v>0.17094432795640419</c:v>
                </c:pt>
                <c:pt idx="78">
                  <c:v>0.1709443290668371</c:v>
                </c:pt>
                <c:pt idx="79">
                  <c:v>0.17094432795640419</c:v>
                </c:pt>
                <c:pt idx="80">
                  <c:v>0.17094432795640419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20D8-4F99-B3A7-E2A3F7E00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4095055"/>
        <c:axId val="1065968719"/>
      </c:lineChart>
      <c:catAx>
        <c:axId val="974095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968719"/>
        <c:crosses val="autoZero"/>
        <c:auto val="1"/>
        <c:lblAlgn val="ctr"/>
        <c:lblOffset val="100"/>
        <c:noMultiLvlLbl val="0"/>
      </c:catAx>
      <c:valAx>
        <c:axId val="1065968719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0950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'TDS output'!$B$255</c:f>
              <c:strCache>
                <c:ptCount val="1"/>
                <c:pt idx="0">
                  <c:v>Salty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output'!$B$256:$B$336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8.3333340000000006E-2</c:v>
                </c:pt>
                <c:pt idx="14">
                  <c:v>5.5555559999999997E-2</c:v>
                </c:pt>
                <c:pt idx="15">
                  <c:v>5.5555559999999997E-2</c:v>
                </c:pt>
                <c:pt idx="16">
                  <c:v>5.5555559999999997E-2</c:v>
                </c:pt>
                <c:pt idx="17">
                  <c:v>5.5555559999999997E-2</c:v>
                </c:pt>
                <c:pt idx="18">
                  <c:v>5.5555559999999997E-2</c:v>
                </c:pt>
                <c:pt idx="19">
                  <c:v>5.5555559999999997E-2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5.5555559999999997E-2</c:v>
                </c:pt>
                <c:pt idx="25">
                  <c:v>8.3333340000000006E-2</c:v>
                </c:pt>
                <c:pt idx="26">
                  <c:v>0.1111111</c:v>
                </c:pt>
                <c:pt idx="27">
                  <c:v>0.1111111</c:v>
                </c:pt>
                <c:pt idx="28">
                  <c:v>0.1111111</c:v>
                </c:pt>
                <c:pt idx="29">
                  <c:v>0.1111111</c:v>
                </c:pt>
                <c:pt idx="30">
                  <c:v>0.1111111</c:v>
                </c:pt>
                <c:pt idx="31">
                  <c:v>0.13888890000000001</c:v>
                </c:pt>
                <c:pt idx="32">
                  <c:v>8.3333340000000006E-2</c:v>
                </c:pt>
                <c:pt idx="33">
                  <c:v>0.1111111</c:v>
                </c:pt>
                <c:pt idx="34">
                  <c:v>0.1666667</c:v>
                </c:pt>
                <c:pt idx="35">
                  <c:v>0.1666667</c:v>
                </c:pt>
                <c:pt idx="36">
                  <c:v>0.13888890000000001</c:v>
                </c:pt>
                <c:pt idx="37">
                  <c:v>0.1111111</c:v>
                </c:pt>
                <c:pt idx="38">
                  <c:v>0.13888890000000001</c:v>
                </c:pt>
                <c:pt idx="39">
                  <c:v>0.1111111</c:v>
                </c:pt>
                <c:pt idx="40">
                  <c:v>0.19444439999999999</c:v>
                </c:pt>
                <c:pt idx="41">
                  <c:v>0.19444439999999999</c:v>
                </c:pt>
                <c:pt idx="42">
                  <c:v>0.19444439999999999</c:v>
                </c:pt>
                <c:pt idx="43">
                  <c:v>0.19444439999999999</c:v>
                </c:pt>
                <c:pt idx="44">
                  <c:v>0.1666667</c:v>
                </c:pt>
                <c:pt idx="45">
                  <c:v>0.1666667</c:v>
                </c:pt>
                <c:pt idx="46">
                  <c:v>0.1666667</c:v>
                </c:pt>
                <c:pt idx="47">
                  <c:v>0.1666667</c:v>
                </c:pt>
                <c:pt idx="48">
                  <c:v>0.1666667</c:v>
                </c:pt>
                <c:pt idx="49">
                  <c:v>0.1666667</c:v>
                </c:pt>
                <c:pt idx="50">
                  <c:v>0.1666667</c:v>
                </c:pt>
                <c:pt idx="51">
                  <c:v>0.1666667</c:v>
                </c:pt>
                <c:pt idx="52">
                  <c:v>0.19444439999999999</c:v>
                </c:pt>
                <c:pt idx="53">
                  <c:v>0.19444439999999999</c:v>
                </c:pt>
                <c:pt idx="54">
                  <c:v>0.19444439999999999</c:v>
                </c:pt>
                <c:pt idx="55">
                  <c:v>0.1666667</c:v>
                </c:pt>
                <c:pt idx="56">
                  <c:v>0.1666667</c:v>
                </c:pt>
                <c:pt idx="57">
                  <c:v>0.1666667</c:v>
                </c:pt>
                <c:pt idx="58">
                  <c:v>0.1666667</c:v>
                </c:pt>
                <c:pt idx="59">
                  <c:v>0.1666667</c:v>
                </c:pt>
                <c:pt idx="60">
                  <c:v>0.1666667</c:v>
                </c:pt>
                <c:pt idx="61">
                  <c:v>0.1666667</c:v>
                </c:pt>
                <c:pt idx="62">
                  <c:v>0.1666667</c:v>
                </c:pt>
                <c:pt idx="63">
                  <c:v>0.13888890000000001</c:v>
                </c:pt>
                <c:pt idx="64">
                  <c:v>0.1666667</c:v>
                </c:pt>
                <c:pt idx="65">
                  <c:v>0.1666667</c:v>
                </c:pt>
                <c:pt idx="66">
                  <c:v>0.1666667</c:v>
                </c:pt>
                <c:pt idx="67">
                  <c:v>0.1666667</c:v>
                </c:pt>
                <c:pt idx="68">
                  <c:v>0.1666667</c:v>
                </c:pt>
                <c:pt idx="69">
                  <c:v>0.1666667</c:v>
                </c:pt>
                <c:pt idx="70">
                  <c:v>0.1666667</c:v>
                </c:pt>
                <c:pt idx="71">
                  <c:v>0.1666667</c:v>
                </c:pt>
                <c:pt idx="72">
                  <c:v>0.1666667</c:v>
                </c:pt>
                <c:pt idx="73">
                  <c:v>0.1666667</c:v>
                </c:pt>
                <c:pt idx="74">
                  <c:v>0.1666667</c:v>
                </c:pt>
                <c:pt idx="75">
                  <c:v>0.1666667</c:v>
                </c:pt>
                <c:pt idx="76">
                  <c:v>0.1666667</c:v>
                </c:pt>
                <c:pt idx="77">
                  <c:v>0.1666667</c:v>
                </c:pt>
                <c:pt idx="78">
                  <c:v>0.1666667</c:v>
                </c:pt>
                <c:pt idx="79">
                  <c:v>0.1666667</c:v>
                </c:pt>
                <c:pt idx="80">
                  <c:v>0.1666667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9E-4990-884F-FABB9B037430}"/>
            </c:ext>
          </c:extLst>
        </c:ser>
        <c:ser>
          <c:idx val="1"/>
          <c:order val="1"/>
          <c:tx>
            <c:strRef>
              <c:f>'TDS output'!$C$255</c:f>
              <c:strCache>
                <c:ptCount val="1"/>
                <c:pt idx="0">
                  <c:v>Crunchy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output'!$C$256:$C$336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5.5555559999999997E-2</c:v>
                </c:pt>
                <c:pt idx="3">
                  <c:v>0.13888890000000001</c:v>
                </c:pt>
                <c:pt idx="4">
                  <c:v>0.19444439999999999</c:v>
                </c:pt>
                <c:pt idx="5">
                  <c:v>0.25</c:v>
                </c:pt>
                <c:pt idx="6">
                  <c:v>0.27777780000000002</c:v>
                </c:pt>
                <c:pt idx="7">
                  <c:v>0.25</c:v>
                </c:pt>
                <c:pt idx="8">
                  <c:v>0.22222220000000001</c:v>
                </c:pt>
                <c:pt idx="9">
                  <c:v>0.22222220000000001</c:v>
                </c:pt>
                <c:pt idx="10">
                  <c:v>0.27777780000000002</c:v>
                </c:pt>
                <c:pt idx="11">
                  <c:v>0.30555559999999998</c:v>
                </c:pt>
                <c:pt idx="12">
                  <c:v>0.30555559999999998</c:v>
                </c:pt>
                <c:pt idx="13">
                  <c:v>0.22222220000000001</c:v>
                </c:pt>
                <c:pt idx="14">
                  <c:v>0.25</c:v>
                </c:pt>
                <c:pt idx="15">
                  <c:v>0.22222220000000001</c:v>
                </c:pt>
                <c:pt idx="16">
                  <c:v>0.19444439999999999</c:v>
                </c:pt>
                <c:pt idx="17">
                  <c:v>0.22222220000000001</c:v>
                </c:pt>
                <c:pt idx="18">
                  <c:v>0.19444439999999999</c:v>
                </c:pt>
                <c:pt idx="19">
                  <c:v>0.25</c:v>
                </c:pt>
                <c:pt idx="20">
                  <c:v>0.27777780000000002</c:v>
                </c:pt>
                <c:pt idx="21">
                  <c:v>0.30555559999999998</c:v>
                </c:pt>
                <c:pt idx="22">
                  <c:v>0.3333333</c:v>
                </c:pt>
                <c:pt idx="23">
                  <c:v>0.38888889999999998</c:v>
                </c:pt>
                <c:pt idx="24">
                  <c:v>0.3333333</c:v>
                </c:pt>
                <c:pt idx="25">
                  <c:v>0.25</c:v>
                </c:pt>
                <c:pt idx="26">
                  <c:v>0.22222220000000001</c:v>
                </c:pt>
                <c:pt idx="27">
                  <c:v>0.22222220000000001</c:v>
                </c:pt>
                <c:pt idx="28">
                  <c:v>0.22222220000000001</c:v>
                </c:pt>
                <c:pt idx="29">
                  <c:v>0.1666667</c:v>
                </c:pt>
                <c:pt idx="30">
                  <c:v>0.1666667</c:v>
                </c:pt>
                <c:pt idx="31">
                  <c:v>0.19444439999999999</c:v>
                </c:pt>
                <c:pt idx="32">
                  <c:v>0.19444439999999999</c:v>
                </c:pt>
                <c:pt idx="33">
                  <c:v>0.1666667</c:v>
                </c:pt>
                <c:pt idx="34">
                  <c:v>0.1111111</c:v>
                </c:pt>
                <c:pt idx="35">
                  <c:v>8.3333340000000006E-2</c:v>
                </c:pt>
                <c:pt idx="36">
                  <c:v>8.3333340000000006E-2</c:v>
                </c:pt>
                <c:pt idx="37">
                  <c:v>5.5555559999999997E-2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5.5555559999999997E-2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5.5555559999999997E-2</c:v>
                </c:pt>
                <c:pt idx="51">
                  <c:v>5.5555559999999997E-2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0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8.3333340000000006E-2</c:v>
                </c:pt>
                <c:pt idx="63">
                  <c:v>5.5555559999999997E-2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F9E-4990-884F-FABB9B037430}"/>
            </c:ext>
          </c:extLst>
        </c:ser>
        <c:ser>
          <c:idx val="2"/>
          <c:order val="2"/>
          <c:tx>
            <c:strRef>
              <c:f>'TDS output'!$D$255</c:f>
              <c:strCache>
                <c:ptCount val="1"/>
                <c:pt idx="0">
                  <c:v>Bitter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output'!$D$256:$D$336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5.5555559999999997E-2</c:v>
                </c:pt>
                <c:pt idx="33">
                  <c:v>5.5555559999999997E-2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2.7777779999999998E-2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F9E-4990-884F-FABB9B037430}"/>
            </c:ext>
          </c:extLst>
        </c:ser>
        <c:ser>
          <c:idx val="3"/>
          <c:order val="3"/>
          <c:tx>
            <c:strRef>
              <c:f>'TDS output'!$E$255</c:f>
              <c:strCache>
                <c:ptCount val="1"/>
                <c:pt idx="0">
                  <c:v>Sweet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output'!$E$256:$E$336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2.7777779999999998E-2</c:v>
                </c:pt>
                <c:pt idx="11">
                  <c:v>2.7777779999999998E-2</c:v>
                </c:pt>
                <c:pt idx="12">
                  <c:v>2.7777779999999998E-2</c:v>
                </c:pt>
                <c:pt idx="13">
                  <c:v>2.7777779999999998E-2</c:v>
                </c:pt>
                <c:pt idx="14">
                  <c:v>2.7777779999999998E-2</c:v>
                </c:pt>
                <c:pt idx="15">
                  <c:v>5.5555559999999997E-2</c:v>
                </c:pt>
                <c:pt idx="16">
                  <c:v>5.5555559999999997E-2</c:v>
                </c:pt>
                <c:pt idx="17">
                  <c:v>5.5555559999999997E-2</c:v>
                </c:pt>
                <c:pt idx="18">
                  <c:v>5.5555559999999997E-2</c:v>
                </c:pt>
                <c:pt idx="19">
                  <c:v>5.5555559999999997E-2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5.5555559999999997E-2</c:v>
                </c:pt>
                <c:pt idx="25">
                  <c:v>0.1111111</c:v>
                </c:pt>
                <c:pt idx="26">
                  <c:v>0.13888890000000001</c:v>
                </c:pt>
                <c:pt idx="27">
                  <c:v>0.13888890000000001</c:v>
                </c:pt>
                <c:pt idx="28">
                  <c:v>0.1111111</c:v>
                </c:pt>
                <c:pt idx="29">
                  <c:v>0.1666667</c:v>
                </c:pt>
                <c:pt idx="30">
                  <c:v>0.1111111</c:v>
                </c:pt>
                <c:pt idx="31">
                  <c:v>0.1111111</c:v>
                </c:pt>
                <c:pt idx="32">
                  <c:v>0.19444439999999999</c:v>
                </c:pt>
                <c:pt idx="33">
                  <c:v>0.19444439999999999</c:v>
                </c:pt>
                <c:pt idx="34">
                  <c:v>0.19444439999999999</c:v>
                </c:pt>
                <c:pt idx="35">
                  <c:v>0.22222220000000001</c:v>
                </c:pt>
                <c:pt idx="36">
                  <c:v>0.25</c:v>
                </c:pt>
                <c:pt idx="37">
                  <c:v>0.30555559999999998</c:v>
                </c:pt>
                <c:pt idx="38">
                  <c:v>0.36111110000000002</c:v>
                </c:pt>
                <c:pt idx="39">
                  <c:v>0.38888889999999998</c:v>
                </c:pt>
                <c:pt idx="40">
                  <c:v>0.36111110000000002</c:v>
                </c:pt>
                <c:pt idx="41">
                  <c:v>0.36111110000000002</c:v>
                </c:pt>
                <c:pt idx="42">
                  <c:v>0.30555559999999998</c:v>
                </c:pt>
                <c:pt idx="43">
                  <c:v>0.27777780000000002</c:v>
                </c:pt>
                <c:pt idx="44">
                  <c:v>0.25</c:v>
                </c:pt>
                <c:pt idx="45">
                  <c:v>0.30555559999999998</c:v>
                </c:pt>
                <c:pt idx="46">
                  <c:v>0.30555559999999998</c:v>
                </c:pt>
                <c:pt idx="47">
                  <c:v>0.30555559999999998</c:v>
                </c:pt>
                <c:pt idx="48">
                  <c:v>0.27777780000000002</c:v>
                </c:pt>
                <c:pt idx="49">
                  <c:v>0.25</c:v>
                </c:pt>
                <c:pt idx="50">
                  <c:v>0.25</c:v>
                </c:pt>
                <c:pt idx="51">
                  <c:v>0.25</c:v>
                </c:pt>
                <c:pt idx="52">
                  <c:v>0.25</c:v>
                </c:pt>
                <c:pt idx="53">
                  <c:v>0.19444439999999999</c:v>
                </c:pt>
                <c:pt idx="54">
                  <c:v>0.1666667</c:v>
                </c:pt>
                <c:pt idx="55">
                  <c:v>0.19444439999999999</c:v>
                </c:pt>
                <c:pt idx="56">
                  <c:v>0.22222220000000001</c:v>
                </c:pt>
                <c:pt idx="57">
                  <c:v>0.22222220000000001</c:v>
                </c:pt>
                <c:pt idx="58">
                  <c:v>0.22222220000000001</c:v>
                </c:pt>
                <c:pt idx="59">
                  <c:v>0.19444439999999999</c:v>
                </c:pt>
                <c:pt idx="60">
                  <c:v>0.19444439999999999</c:v>
                </c:pt>
                <c:pt idx="61">
                  <c:v>0.19444439999999999</c:v>
                </c:pt>
                <c:pt idx="62">
                  <c:v>0.1666667</c:v>
                </c:pt>
                <c:pt idx="63">
                  <c:v>0.1666667</c:v>
                </c:pt>
                <c:pt idx="64">
                  <c:v>0.19444439999999999</c:v>
                </c:pt>
                <c:pt idx="65">
                  <c:v>0.19444439999999999</c:v>
                </c:pt>
                <c:pt idx="66">
                  <c:v>0.19444439999999999</c:v>
                </c:pt>
                <c:pt idx="67">
                  <c:v>0.19444439999999999</c:v>
                </c:pt>
                <c:pt idx="68">
                  <c:v>0.19444439999999999</c:v>
                </c:pt>
                <c:pt idx="69">
                  <c:v>0.1666667</c:v>
                </c:pt>
                <c:pt idx="70">
                  <c:v>0.19444439999999999</c:v>
                </c:pt>
                <c:pt idx="71">
                  <c:v>0.19444439999999999</c:v>
                </c:pt>
                <c:pt idx="72">
                  <c:v>0.19444439999999999</c:v>
                </c:pt>
                <c:pt idx="73">
                  <c:v>0.19444439999999999</c:v>
                </c:pt>
                <c:pt idx="74">
                  <c:v>0.1666667</c:v>
                </c:pt>
                <c:pt idx="75">
                  <c:v>0.13888890000000001</c:v>
                </c:pt>
                <c:pt idx="76">
                  <c:v>0.13888890000000001</c:v>
                </c:pt>
                <c:pt idx="77">
                  <c:v>0.13888890000000001</c:v>
                </c:pt>
                <c:pt idx="78">
                  <c:v>0.13888890000000001</c:v>
                </c:pt>
                <c:pt idx="79">
                  <c:v>0.13888890000000001</c:v>
                </c:pt>
                <c:pt idx="80">
                  <c:v>0.13888890000000001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F9E-4990-884F-FABB9B037430}"/>
            </c:ext>
          </c:extLst>
        </c:ser>
        <c:ser>
          <c:idx val="4"/>
          <c:order val="4"/>
          <c:tx>
            <c:strRef>
              <c:f>'TDS output'!$F$255</c:f>
              <c:strCache>
                <c:ptCount val="1"/>
                <c:pt idx="0">
                  <c:v>Sticky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output'!$F$256:$F$336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2.7777779999999998E-2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9E-4990-884F-FABB9B037430}"/>
            </c:ext>
          </c:extLst>
        </c:ser>
        <c:ser>
          <c:idx val="5"/>
          <c:order val="5"/>
          <c:tx>
            <c:strRef>
              <c:f>'TDS output'!$G$255</c:f>
              <c:strCache>
                <c:ptCount val="1"/>
                <c:pt idx="0">
                  <c:v>Fishy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output'!$G$256:$G$336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2.7777779999999998E-2</c:v>
                </c:pt>
                <c:pt idx="18">
                  <c:v>5.5555559999999997E-2</c:v>
                </c:pt>
                <c:pt idx="19">
                  <c:v>5.5555559999999997E-2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0.13888890000000001</c:v>
                </c:pt>
                <c:pt idx="25">
                  <c:v>0.1111111</c:v>
                </c:pt>
                <c:pt idx="26">
                  <c:v>0.13888890000000001</c:v>
                </c:pt>
                <c:pt idx="27">
                  <c:v>0.1666667</c:v>
                </c:pt>
                <c:pt idx="28">
                  <c:v>0.19444439999999999</c:v>
                </c:pt>
                <c:pt idx="29">
                  <c:v>0.19444439999999999</c:v>
                </c:pt>
                <c:pt idx="30">
                  <c:v>0.19444439999999999</c:v>
                </c:pt>
                <c:pt idx="31">
                  <c:v>0.1666667</c:v>
                </c:pt>
                <c:pt idx="32">
                  <c:v>0.13888890000000001</c:v>
                </c:pt>
                <c:pt idx="33">
                  <c:v>0.13888890000000001</c:v>
                </c:pt>
                <c:pt idx="34">
                  <c:v>0.1666667</c:v>
                </c:pt>
                <c:pt idx="35">
                  <c:v>0.19444439999999999</c:v>
                </c:pt>
                <c:pt idx="36">
                  <c:v>0.19444439999999999</c:v>
                </c:pt>
                <c:pt idx="37">
                  <c:v>0.22222220000000001</c:v>
                </c:pt>
                <c:pt idx="38">
                  <c:v>0.19444439999999999</c:v>
                </c:pt>
                <c:pt idx="39">
                  <c:v>0.19444439999999999</c:v>
                </c:pt>
                <c:pt idx="40">
                  <c:v>0.19444439999999999</c:v>
                </c:pt>
                <c:pt idx="41">
                  <c:v>0.1666667</c:v>
                </c:pt>
                <c:pt idx="42">
                  <c:v>0.19444439999999999</c:v>
                </c:pt>
                <c:pt idx="43">
                  <c:v>0.19444439999999999</c:v>
                </c:pt>
                <c:pt idx="44">
                  <c:v>0.22222220000000001</c:v>
                </c:pt>
                <c:pt idx="45">
                  <c:v>0.1666667</c:v>
                </c:pt>
                <c:pt idx="46">
                  <c:v>0.1666667</c:v>
                </c:pt>
                <c:pt idx="47">
                  <c:v>0.19444439999999999</c:v>
                </c:pt>
                <c:pt idx="48">
                  <c:v>0.22222220000000001</c:v>
                </c:pt>
                <c:pt idx="49">
                  <c:v>0.22222220000000001</c:v>
                </c:pt>
                <c:pt idx="50">
                  <c:v>0.22222220000000001</c:v>
                </c:pt>
                <c:pt idx="51">
                  <c:v>0.22222220000000001</c:v>
                </c:pt>
                <c:pt idx="52">
                  <c:v>0.19444439999999999</c:v>
                </c:pt>
                <c:pt idx="53">
                  <c:v>0.19444439999999999</c:v>
                </c:pt>
                <c:pt idx="54">
                  <c:v>0.25</c:v>
                </c:pt>
                <c:pt idx="55">
                  <c:v>0.25</c:v>
                </c:pt>
                <c:pt idx="56">
                  <c:v>0.27777780000000002</c:v>
                </c:pt>
                <c:pt idx="57">
                  <c:v>0.27777780000000002</c:v>
                </c:pt>
                <c:pt idx="58">
                  <c:v>0.25</c:v>
                </c:pt>
                <c:pt idx="59">
                  <c:v>0.25</c:v>
                </c:pt>
                <c:pt idx="60">
                  <c:v>0.25</c:v>
                </c:pt>
                <c:pt idx="61">
                  <c:v>0.25</c:v>
                </c:pt>
                <c:pt idx="62">
                  <c:v>0.19444439999999999</c:v>
                </c:pt>
                <c:pt idx="63">
                  <c:v>0.1666667</c:v>
                </c:pt>
                <c:pt idx="64">
                  <c:v>0.13888890000000001</c:v>
                </c:pt>
                <c:pt idx="65">
                  <c:v>0.13888890000000001</c:v>
                </c:pt>
                <c:pt idx="66">
                  <c:v>0.1666667</c:v>
                </c:pt>
                <c:pt idx="67">
                  <c:v>0.1666667</c:v>
                </c:pt>
                <c:pt idx="68">
                  <c:v>0.1666667</c:v>
                </c:pt>
                <c:pt idx="69">
                  <c:v>0.1666667</c:v>
                </c:pt>
                <c:pt idx="70">
                  <c:v>0.13888890000000001</c:v>
                </c:pt>
                <c:pt idx="71">
                  <c:v>0.13888890000000001</c:v>
                </c:pt>
                <c:pt idx="72">
                  <c:v>0.13888890000000001</c:v>
                </c:pt>
                <c:pt idx="73">
                  <c:v>0.13888890000000001</c:v>
                </c:pt>
                <c:pt idx="74">
                  <c:v>0.13888890000000001</c:v>
                </c:pt>
                <c:pt idx="75">
                  <c:v>0.13888890000000001</c:v>
                </c:pt>
                <c:pt idx="76">
                  <c:v>0.13888890000000001</c:v>
                </c:pt>
                <c:pt idx="77">
                  <c:v>0.13888890000000001</c:v>
                </c:pt>
                <c:pt idx="78">
                  <c:v>0.13888890000000001</c:v>
                </c:pt>
                <c:pt idx="79">
                  <c:v>0.1666667</c:v>
                </c:pt>
                <c:pt idx="80">
                  <c:v>0.1666667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F9E-4990-884F-FABB9B037430}"/>
            </c:ext>
          </c:extLst>
        </c:ser>
        <c:ser>
          <c:idx val="6"/>
          <c:order val="6"/>
          <c:tx>
            <c:strRef>
              <c:f>'TDS output'!$H$255</c:f>
              <c:strCache>
                <c:ptCount val="1"/>
                <c:pt idx="0">
                  <c:v>Chewy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output'!$H$256:$H$336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2.7777779999999998E-2</c:v>
                </c:pt>
                <c:pt idx="9">
                  <c:v>2.7777779999999998E-2</c:v>
                </c:pt>
                <c:pt idx="10">
                  <c:v>2.7777779999999998E-2</c:v>
                </c:pt>
                <c:pt idx="11">
                  <c:v>2.7777779999999998E-2</c:v>
                </c:pt>
                <c:pt idx="12">
                  <c:v>2.7777779999999998E-2</c:v>
                </c:pt>
                <c:pt idx="13">
                  <c:v>5.5555559999999997E-2</c:v>
                </c:pt>
                <c:pt idx="14">
                  <c:v>5.5555559999999997E-2</c:v>
                </c:pt>
                <c:pt idx="15">
                  <c:v>5.5555559999999997E-2</c:v>
                </c:pt>
                <c:pt idx="16">
                  <c:v>5.5555559999999997E-2</c:v>
                </c:pt>
                <c:pt idx="17">
                  <c:v>5.5555559999999997E-2</c:v>
                </c:pt>
                <c:pt idx="18">
                  <c:v>2.7777779999999998E-2</c:v>
                </c:pt>
                <c:pt idx="19">
                  <c:v>2.7777779999999998E-2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0</c:v>
                </c:pt>
                <c:pt idx="28">
                  <c:v>0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F9E-4990-884F-FABB9B037430}"/>
            </c:ext>
          </c:extLst>
        </c:ser>
        <c:ser>
          <c:idx val="7"/>
          <c:order val="7"/>
          <c:tx>
            <c:strRef>
              <c:f>'TDS output'!$I$255</c:f>
              <c:strCache>
                <c:ptCount val="1"/>
                <c:pt idx="0">
                  <c:v>Hard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output'!$I$256:$I$336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5.5555559999999997E-2</c:v>
                </c:pt>
                <c:pt idx="8">
                  <c:v>0.13888890000000001</c:v>
                </c:pt>
                <c:pt idx="9">
                  <c:v>0.1666667</c:v>
                </c:pt>
                <c:pt idx="10">
                  <c:v>0.1666667</c:v>
                </c:pt>
                <c:pt idx="11">
                  <c:v>0.1666667</c:v>
                </c:pt>
                <c:pt idx="12">
                  <c:v>0.1666667</c:v>
                </c:pt>
                <c:pt idx="13">
                  <c:v>0.19444439999999999</c:v>
                </c:pt>
                <c:pt idx="14">
                  <c:v>0.19444439999999999</c:v>
                </c:pt>
                <c:pt idx="15">
                  <c:v>0.19444439999999999</c:v>
                </c:pt>
                <c:pt idx="16">
                  <c:v>0.19444439999999999</c:v>
                </c:pt>
                <c:pt idx="17">
                  <c:v>0.1666667</c:v>
                </c:pt>
                <c:pt idx="18">
                  <c:v>0.19444439999999999</c:v>
                </c:pt>
                <c:pt idx="19">
                  <c:v>0.1666667</c:v>
                </c:pt>
                <c:pt idx="20">
                  <c:v>0.1666667</c:v>
                </c:pt>
                <c:pt idx="21">
                  <c:v>0.1666667</c:v>
                </c:pt>
                <c:pt idx="22">
                  <c:v>0.13888890000000001</c:v>
                </c:pt>
                <c:pt idx="23">
                  <c:v>0.1111111</c:v>
                </c:pt>
                <c:pt idx="24">
                  <c:v>0.13888890000000001</c:v>
                </c:pt>
                <c:pt idx="25">
                  <c:v>0.1666667</c:v>
                </c:pt>
                <c:pt idx="26">
                  <c:v>0.1666667</c:v>
                </c:pt>
                <c:pt idx="27">
                  <c:v>0.19444439999999999</c:v>
                </c:pt>
                <c:pt idx="28">
                  <c:v>0.19444439999999999</c:v>
                </c:pt>
                <c:pt idx="29">
                  <c:v>0.1666667</c:v>
                </c:pt>
                <c:pt idx="30">
                  <c:v>0.1666667</c:v>
                </c:pt>
                <c:pt idx="31">
                  <c:v>0.1666667</c:v>
                </c:pt>
                <c:pt idx="32">
                  <c:v>0.13888890000000001</c:v>
                </c:pt>
                <c:pt idx="33">
                  <c:v>0.1666667</c:v>
                </c:pt>
                <c:pt idx="34">
                  <c:v>0.1666667</c:v>
                </c:pt>
                <c:pt idx="35">
                  <c:v>0.13888890000000001</c:v>
                </c:pt>
                <c:pt idx="36">
                  <c:v>0.1111111</c:v>
                </c:pt>
                <c:pt idx="37">
                  <c:v>0.1111111</c:v>
                </c:pt>
                <c:pt idx="38">
                  <c:v>0.1111111</c:v>
                </c:pt>
                <c:pt idx="39">
                  <c:v>8.3333340000000006E-2</c:v>
                </c:pt>
                <c:pt idx="40">
                  <c:v>8.3333340000000006E-2</c:v>
                </c:pt>
                <c:pt idx="41">
                  <c:v>8.3333340000000006E-2</c:v>
                </c:pt>
                <c:pt idx="42">
                  <c:v>8.3333340000000006E-2</c:v>
                </c:pt>
                <c:pt idx="43">
                  <c:v>8.3333340000000006E-2</c:v>
                </c:pt>
                <c:pt idx="44">
                  <c:v>8.3333340000000006E-2</c:v>
                </c:pt>
                <c:pt idx="45">
                  <c:v>0.1111111</c:v>
                </c:pt>
                <c:pt idx="46">
                  <c:v>8.3333340000000006E-2</c:v>
                </c:pt>
                <c:pt idx="47">
                  <c:v>0.1111111</c:v>
                </c:pt>
                <c:pt idx="48">
                  <c:v>0.1111111</c:v>
                </c:pt>
                <c:pt idx="49">
                  <c:v>0.1111111</c:v>
                </c:pt>
                <c:pt idx="50">
                  <c:v>8.3333340000000006E-2</c:v>
                </c:pt>
                <c:pt idx="51">
                  <c:v>8.3333340000000006E-2</c:v>
                </c:pt>
                <c:pt idx="52">
                  <c:v>8.3333340000000006E-2</c:v>
                </c:pt>
                <c:pt idx="53">
                  <c:v>8.3333340000000006E-2</c:v>
                </c:pt>
                <c:pt idx="54">
                  <c:v>8.3333340000000006E-2</c:v>
                </c:pt>
                <c:pt idx="55">
                  <c:v>8.3333340000000006E-2</c:v>
                </c:pt>
                <c:pt idx="56">
                  <c:v>5.5555559999999997E-2</c:v>
                </c:pt>
                <c:pt idx="57">
                  <c:v>5.5555559999999997E-2</c:v>
                </c:pt>
                <c:pt idx="58">
                  <c:v>5.5555559999999997E-2</c:v>
                </c:pt>
                <c:pt idx="59">
                  <c:v>5.5555559999999997E-2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2F9E-4990-884F-FABB9B037430}"/>
            </c:ext>
          </c:extLst>
        </c:ser>
        <c:ser>
          <c:idx val="8"/>
          <c:order val="8"/>
          <c:tx>
            <c:strRef>
              <c:f>'TDS output'!$J$255</c:f>
              <c:strCache>
                <c:ptCount val="1"/>
                <c:pt idx="0">
                  <c:v>Gritty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output'!$J$256:$J$336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5.5555559999999997E-2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5.5555559999999997E-2</c:v>
                </c:pt>
                <c:pt idx="37">
                  <c:v>5.5555559999999997E-2</c:v>
                </c:pt>
                <c:pt idx="38">
                  <c:v>5.5555559999999997E-2</c:v>
                </c:pt>
                <c:pt idx="39">
                  <c:v>5.5555559999999997E-2</c:v>
                </c:pt>
                <c:pt idx="40">
                  <c:v>5.5555559999999997E-2</c:v>
                </c:pt>
                <c:pt idx="41">
                  <c:v>5.5555559999999997E-2</c:v>
                </c:pt>
                <c:pt idx="42">
                  <c:v>8.3333340000000006E-2</c:v>
                </c:pt>
                <c:pt idx="43">
                  <c:v>0.1111111</c:v>
                </c:pt>
                <c:pt idx="44">
                  <c:v>0.1666667</c:v>
                </c:pt>
                <c:pt idx="45">
                  <c:v>0.1666667</c:v>
                </c:pt>
                <c:pt idx="46">
                  <c:v>0.19444439999999999</c:v>
                </c:pt>
                <c:pt idx="47">
                  <c:v>0.1666667</c:v>
                </c:pt>
                <c:pt idx="48">
                  <c:v>0.13888890000000001</c:v>
                </c:pt>
                <c:pt idx="49">
                  <c:v>0.13888890000000001</c:v>
                </c:pt>
                <c:pt idx="50">
                  <c:v>0.1111111</c:v>
                </c:pt>
                <c:pt idx="51">
                  <c:v>0.1111111</c:v>
                </c:pt>
                <c:pt idx="52">
                  <c:v>0.13888890000000001</c:v>
                </c:pt>
                <c:pt idx="53">
                  <c:v>0.1666667</c:v>
                </c:pt>
                <c:pt idx="54">
                  <c:v>0.1666667</c:v>
                </c:pt>
                <c:pt idx="55">
                  <c:v>0.13888890000000001</c:v>
                </c:pt>
                <c:pt idx="56">
                  <c:v>0.1111111</c:v>
                </c:pt>
                <c:pt idx="57">
                  <c:v>0.1111111</c:v>
                </c:pt>
                <c:pt idx="58">
                  <c:v>0.1111111</c:v>
                </c:pt>
                <c:pt idx="59">
                  <c:v>0.1111111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8.3333340000000006E-2</c:v>
                </c:pt>
                <c:pt idx="63">
                  <c:v>0.1111111</c:v>
                </c:pt>
                <c:pt idx="64">
                  <c:v>0.1111111</c:v>
                </c:pt>
                <c:pt idx="65">
                  <c:v>0.1111111</c:v>
                </c:pt>
                <c:pt idx="66">
                  <c:v>8.3333340000000006E-2</c:v>
                </c:pt>
                <c:pt idx="67">
                  <c:v>8.3333340000000006E-2</c:v>
                </c:pt>
                <c:pt idx="68">
                  <c:v>8.3333340000000006E-2</c:v>
                </c:pt>
                <c:pt idx="69">
                  <c:v>8.3333340000000006E-2</c:v>
                </c:pt>
                <c:pt idx="70">
                  <c:v>8.3333340000000006E-2</c:v>
                </c:pt>
                <c:pt idx="71">
                  <c:v>8.3333340000000006E-2</c:v>
                </c:pt>
                <c:pt idx="72">
                  <c:v>8.3333340000000006E-2</c:v>
                </c:pt>
                <c:pt idx="73">
                  <c:v>8.3333340000000006E-2</c:v>
                </c:pt>
                <c:pt idx="74">
                  <c:v>8.3333340000000006E-2</c:v>
                </c:pt>
                <c:pt idx="75">
                  <c:v>8.3333340000000006E-2</c:v>
                </c:pt>
                <c:pt idx="76">
                  <c:v>8.3333340000000006E-2</c:v>
                </c:pt>
                <c:pt idx="77">
                  <c:v>8.3333340000000006E-2</c:v>
                </c:pt>
                <c:pt idx="78">
                  <c:v>8.3333340000000006E-2</c:v>
                </c:pt>
                <c:pt idx="79">
                  <c:v>8.3333340000000006E-2</c:v>
                </c:pt>
                <c:pt idx="80">
                  <c:v>8.3333340000000006E-2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2F9E-4990-884F-FABB9B037430}"/>
            </c:ext>
          </c:extLst>
        </c:ser>
        <c:ser>
          <c:idx val="9"/>
          <c:order val="9"/>
          <c:tx>
            <c:strRef>
              <c:f>'TDS output'!$K$255</c:f>
              <c:strCache>
                <c:ptCount val="1"/>
                <c:pt idx="0">
                  <c:v>Soft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output'!$K$256:$K$336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2.7777779999999998E-2</c:v>
                </c:pt>
                <c:pt idx="8">
                  <c:v>2.7777779999999998E-2</c:v>
                </c:pt>
                <c:pt idx="9">
                  <c:v>2.7777779999999998E-2</c:v>
                </c:pt>
                <c:pt idx="10">
                  <c:v>2.7777779999999998E-2</c:v>
                </c:pt>
                <c:pt idx="11">
                  <c:v>5.5555559999999997E-2</c:v>
                </c:pt>
                <c:pt idx="12">
                  <c:v>5.5555559999999997E-2</c:v>
                </c:pt>
                <c:pt idx="13">
                  <c:v>2.7777779999999998E-2</c:v>
                </c:pt>
                <c:pt idx="14">
                  <c:v>2.7777779999999998E-2</c:v>
                </c:pt>
                <c:pt idx="15">
                  <c:v>2.7777779999999998E-2</c:v>
                </c:pt>
                <c:pt idx="16">
                  <c:v>5.5555559999999997E-2</c:v>
                </c:pt>
                <c:pt idx="17">
                  <c:v>5.5555559999999997E-2</c:v>
                </c:pt>
                <c:pt idx="18">
                  <c:v>5.5555559999999997E-2</c:v>
                </c:pt>
                <c:pt idx="19">
                  <c:v>5.5555559999999997E-2</c:v>
                </c:pt>
                <c:pt idx="20">
                  <c:v>5.5555559999999997E-2</c:v>
                </c:pt>
                <c:pt idx="21">
                  <c:v>8.3333340000000006E-2</c:v>
                </c:pt>
                <c:pt idx="22">
                  <c:v>8.3333340000000006E-2</c:v>
                </c:pt>
                <c:pt idx="23">
                  <c:v>8.3333340000000006E-2</c:v>
                </c:pt>
                <c:pt idx="24">
                  <c:v>0.1111111</c:v>
                </c:pt>
                <c:pt idx="25">
                  <c:v>0.1111111</c:v>
                </c:pt>
                <c:pt idx="26">
                  <c:v>8.3333340000000006E-2</c:v>
                </c:pt>
                <c:pt idx="27">
                  <c:v>5.5555559999999997E-2</c:v>
                </c:pt>
                <c:pt idx="28">
                  <c:v>5.5555559999999997E-2</c:v>
                </c:pt>
                <c:pt idx="29">
                  <c:v>5.5555559999999997E-2</c:v>
                </c:pt>
                <c:pt idx="30">
                  <c:v>5.5555559999999997E-2</c:v>
                </c:pt>
                <c:pt idx="31">
                  <c:v>5.5555559999999997E-2</c:v>
                </c:pt>
                <c:pt idx="32">
                  <c:v>5.5555559999999997E-2</c:v>
                </c:pt>
                <c:pt idx="33">
                  <c:v>5.5555559999999997E-2</c:v>
                </c:pt>
                <c:pt idx="34">
                  <c:v>5.5555559999999997E-2</c:v>
                </c:pt>
                <c:pt idx="35">
                  <c:v>5.5555559999999997E-2</c:v>
                </c:pt>
                <c:pt idx="36">
                  <c:v>5.5555559999999997E-2</c:v>
                </c:pt>
                <c:pt idx="37">
                  <c:v>2.7777779999999998E-2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2F9E-4990-884F-FABB9B037430}"/>
            </c:ext>
          </c:extLst>
        </c:ser>
        <c:ser>
          <c:idx val="10"/>
          <c:order val="10"/>
          <c:tx>
            <c:strRef>
              <c:f>'TDS output'!$L$255</c:f>
              <c:strCache>
                <c:ptCount val="1"/>
                <c:pt idx="0">
                  <c:v>Response rate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output'!$L$256:$L$336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5.5555559999999997E-2</c:v>
                </c:pt>
                <c:pt idx="3">
                  <c:v>0.13888890000000001</c:v>
                </c:pt>
                <c:pt idx="4">
                  <c:v>0.19444439999999999</c:v>
                </c:pt>
                <c:pt idx="5">
                  <c:v>0.25</c:v>
                </c:pt>
                <c:pt idx="6">
                  <c:v>0.27777780000000002</c:v>
                </c:pt>
                <c:pt idx="7">
                  <c:v>0.33333333999999998</c:v>
                </c:pt>
                <c:pt idx="8">
                  <c:v>0.41666665999999997</c:v>
                </c:pt>
                <c:pt idx="9">
                  <c:v>0.44444445999999999</c:v>
                </c:pt>
                <c:pt idx="10">
                  <c:v>0.52777783999999994</c:v>
                </c:pt>
                <c:pt idx="11">
                  <c:v>0.58333341999999988</c:v>
                </c:pt>
                <c:pt idx="12">
                  <c:v>0.58333341999999988</c:v>
                </c:pt>
                <c:pt idx="13">
                  <c:v>0.61111105999999993</c:v>
                </c:pt>
                <c:pt idx="14">
                  <c:v>0.61111107999999992</c:v>
                </c:pt>
                <c:pt idx="15">
                  <c:v>0.61111105999999993</c:v>
                </c:pt>
                <c:pt idx="16">
                  <c:v>0.61111103999999994</c:v>
                </c:pt>
                <c:pt idx="17">
                  <c:v>0.63888891999999986</c:v>
                </c:pt>
                <c:pt idx="18">
                  <c:v>0.63888881999999991</c:v>
                </c:pt>
                <c:pt idx="19">
                  <c:v>0.69444449999999991</c:v>
                </c:pt>
                <c:pt idx="20">
                  <c:v>0.69444452000000001</c:v>
                </c:pt>
                <c:pt idx="21">
                  <c:v>0.75000010000000006</c:v>
                </c:pt>
                <c:pt idx="22">
                  <c:v>0.77777777999999997</c:v>
                </c:pt>
                <c:pt idx="23">
                  <c:v>0.80555557999999994</c:v>
                </c:pt>
                <c:pt idx="24">
                  <c:v>0.88888887999999999</c:v>
                </c:pt>
                <c:pt idx="25">
                  <c:v>0.88888890000000009</c:v>
                </c:pt>
                <c:pt idx="26">
                  <c:v>0.91666670000000006</c:v>
                </c:pt>
                <c:pt idx="27">
                  <c:v>0.91666663999999987</c:v>
                </c:pt>
                <c:pt idx="28">
                  <c:v>0.91666653999999992</c:v>
                </c:pt>
                <c:pt idx="29">
                  <c:v>0.91666671999999993</c:v>
                </c:pt>
                <c:pt idx="30">
                  <c:v>0.91666667999999984</c:v>
                </c:pt>
                <c:pt idx="31">
                  <c:v>0.91666669999999983</c:v>
                </c:pt>
                <c:pt idx="32">
                  <c:v>0.91666661999999988</c:v>
                </c:pt>
                <c:pt idx="33">
                  <c:v>0.91666669999999983</c:v>
                </c:pt>
                <c:pt idx="34">
                  <c:v>0.91666671999999993</c:v>
                </c:pt>
                <c:pt idx="35">
                  <c:v>0.91666665999999986</c:v>
                </c:pt>
                <c:pt idx="36">
                  <c:v>0.91666663999999987</c:v>
                </c:pt>
                <c:pt idx="37">
                  <c:v>0.91666667999999996</c:v>
                </c:pt>
                <c:pt idx="38">
                  <c:v>0.91666661999999999</c:v>
                </c:pt>
                <c:pt idx="39">
                  <c:v>0.91666663999999987</c:v>
                </c:pt>
                <c:pt idx="40">
                  <c:v>0.97222213999999996</c:v>
                </c:pt>
                <c:pt idx="41">
                  <c:v>0.97222221999999991</c:v>
                </c:pt>
                <c:pt idx="42">
                  <c:v>0.97222220000000004</c:v>
                </c:pt>
                <c:pt idx="43">
                  <c:v>0.97222216000000006</c:v>
                </c:pt>
                <c:pt idx="44">
                  <c:v>0.97222227999999999</c:v>
                </c:pt>
                <c:pt idx="45">
                  <c:v>0.97222235999999995</c:v>
                </c:pt>
                <c:pt idx="46">
                  <c:v>0.97222229999999998</c:v>
                </c:pt>
                <c:pt idx="47">
                  <c:v>1.0000000600000001</c:v>
                </c:pt>
                <c:pt idx="48">
                  <c:v>0.97222226000000012</c:v>
                </c:pt>
                <c:pt idx="49">
                  <c:v>0.94444446000000004</c:v>
                </c:pt>
                <c:pt idx="50">
                  <c:v>0.91666668000000007</c:v>
                </c:pt>
                <c:pt idx="51">
                  <c:v>0.91666668000000007</c:v>
                </c:pt>
                <c:pt idx="52">
                  <c:v>0.9166666</c:v>
                </c:pt>
                <c:pt idx="53">
                  <c:v>0.88888879999999992</c:v>
                </c:pt>
                <c:pt idx="54">
                  <c:v>0.88888892000000008</c:v>
                </c:pt>
                <c:pt idx="55">
                  <c:v>0.88888889999999998</c:v>
                </c:pt>
                <c:pt idx="56">
                  <c:v>0.88888892000000008</c:v>
                </c:pt>
                <c:pt idx="57">
                  <c:v>0.88888892000000008</c:v>
                </c:pt>
                <c:pt idx="58">
                  <c:v>0.88888889999999998</c:v>
                </c:pt>
                <c:pt idx="59">
                  <c:v>0.86111109999999991</c:v>
                </c:pt>
                <c:pt idx="60">
                  <c:v>0.83333333999999992</c:v>
                </c:pt>
                <c:pt idx="61">
                  <c:v>0.83333333999999992</c:v>
                </c:pt>
                <c:pt idx="62">
                  <c:v>0.80555559999999993</c:v>
                </c:pt>
                <c:pt idx="63">
                  <c:v>0.75000007999999996</c:v>
                </c:pt>
                <c:pt idx="64">
                  <c:v>0.74999999999999989</c:v>
                </c:pt>
                <c:pt idx="65">
                  <c:v>0.74999999999999989</c:v>
                </c:pt>
                <c:pt idx="66">
                  <c:v>0.75000003999999987</c:v>
                </c:pt>
                <c:pt idx="67">
                  <c:v>0.75000003999999987</c:v>
                </c:pt>
                <c:pt idx="68">
                  <c:v>0.72222226</c:v>
                </c:pt>
                <c:pt idx="69">
                  <c:v>0.69444455999999988</c:v>
                </c:pt>
                <c:pt idx="70">
                  <c:v>0.69444445999999993</c:v>
                </c:pt>
                <c:pt idx="71">
                  <c:v>0.69444445999999993</c:v>
                </c:pt>
                <c:pt idx="72">
                  <c:v>0.69444445999999993</c:v>
                </c:pt>
                <c:pt idx="73">
                  <c:v>0.69444445999999993</c:v>
                </c:pt>
                <c:pt idx="74">
                  <c:v>0.66666675999999991</c:v>
                </c:pt>
                <c:pt idx="75">
                  <c:v>0.63888895999999995</c:v>
                </c:pt>
                <c:pt idx="76">
                  <c:v>0.63888895999999995</c:v>
                </c:pt>
                <c:pt idx="77">
                  <c:v>0.63888895999999995</c:v>
                </c:pt>
                <c:pt idx="78">
                  <c:v>0.63888895999999995</c:v>
                </c:pt>
                <c:pt idx="79">
                  <c:v>0.63888898000000005</c:v>
                </c:pt>
                <c:pt idx="80">
                  <c:v>0.63888898000000005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2F9E-4990-884F-FABB9B037430}"/>
            </c:ext>
          </c:extLst>
        </c:ser>
        <c:ser>
          <c:idx val="11"/>
          <c:order val="11"/>
          <c:tx>
            <c:strRef>
              <c:f>'TDS output'!$M$255</c:f>
              <c:strCache>
                <c:ptCount val="1"/>
                <c:pt idx="0">
                  <c:v>Ps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'TDS output'!$A$256:$A$336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output'!$M$256:$M$336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0.34058392131569626</c:v>
                </c:pt>
                <c:pt idx="3">
                  <c:v>0.25215863195446664</c:v>
                </c:pt>
                <c:pt idx="4">
                  <c:v>0.22859753503075039</c:v>
                </c:pt>
                <c:pt idx="5">
                  <c:v>0.21341235267434688</c:v>
                </c:pt>
                <c:pt idx="6">
                  <c:v>0.20759240047107147</c:v>
                </c:pt>
                <c:pt idx="7">
                  <c:v>0.19821797753676465</c:v>
                </c:pt>
                <c:pt idx="8">
                  <c:v>0.18784883133518021</c:v>
                </c:pt>
                <c:pt idx="9">
                  <c:v>0.18505926301722309</c:v>
                </c:pt>
                <c:pt idx="10">
                  <c:v>0.17805572975513706</c:v>
                </c:pt>
                <c:pt idx="11">
                  <c:v>0.17424580746648621</c:v>
                </c:pt>
                <c:pt idx="12">
                  <c:v>0.17424580746648621</c:v>
                </c:pt>
                <c:pt idx="13">
                  <c:v>0.17253878753467794</c:v>
                </c:pt>
                <c:pt idx="14">
                  <c:v>0.17253878634767952</c:v>
                </c:pt>
                <c:pt idx="15">
                  <c:v>0.17253878753467794</c:v>
                </c:pt>
                <c:pt idx="16">
                  <c:v>0.17253878872167641</c:v>
                </c:pt>
                <c:pt idx="17">
                  <c:v>0.1709443290668371</c:v>
                </c:pt>
                <c:pt idx="18">
                  <c:v>0.17094433461900238</c:v>
                </c:pt>
                <c:pt idx="19">
                  <c:v>0.16804740888271186</c:v>
                </c:pt>
                <c:pt idx="20">
                  <c:v>0.16804740790282924</c:v>
                </c:pt>
                <c:pt idx="21">
                  <c:v>0.16547864798071987</c:v>
                </c:pt>
                <c:pt idx="22">
                  <c:v>0.16429876007508884</c:v>
                </c:pt>
                <c:pt idx="23">
                  <c:v>0.16318043459135406</c:v>
                </c:pt>
                <c:pt idx="24">
                  <c:v>0.16014598303549313</c:v>
                </c:pt>
                <c:pt idx="25">
                  <c:v>0.16014598235885083</c:v>
                </c:pt>
                <c:pt idx="26">
                  <c:v>0.15922766845304698</c:v>
                </c:pt>
                <c:pt idx="27">
                  <c:v>0.15922767039140706</c:v>
                </c:pt>
                <c:pt idx="28">
                  <c:v>0.15922767362200763</c:v>
                </c:pt>
                <c:pt idx="29">
                  <c:v>0.15922766780692699</c:v>
                </c:pt>
                <c:pt idx="30">
                  <c:v>0.159227669099167</c:v>
                </c:pt>
                <c:pt idx="31">
                  <c:v>0.15922766845304698</c:v>
                </c:pt>
                <c:pt idx="32">
                  <c:v>0.15922767103752714</c:v>
                </c:pt>
                <c:pt idx="33">
                  <c:v>0.15922766845304698</c:v>
                </c:pt>
                <c:pt idx="34">
                  <c:v>0.15922766780692699</c:v>
                </c:pt>
                <c:pt idx="35">
                  <c:v>0.15922766974528701</c:v>
                </c:pt>
                <c:pt idx="36">
                  <c:v>0.15922767039140706</c:v>
                </c:pt>
                <c:pt idx="37">
                  <c:v>0.159227669099167</c:v>
                </c:pt>
                <c:pt idx="38">
                  <c:v>0.15922767103752714</c:v>
                </c:pt>
                <c:pt idx="39">
                  <c:v>0.15922767039140706</c:v>
                </c:pt>
                <c:pt idx="40">
                  <c:v>0.15751056187277243</c:v>
                </c:pt>
                <c:pt idx="41">
                  <c:v>0.15751055950662354</c:v>
                </c:pt>
                <c:pt idx="42">
                  <c:v>0.15751056009816075</c:v>
                </c:pt>
                <c:pt idx="43">
                  <c:v>0.1575105612812352</c:v>
                </c:pt>
                <c:pt idx="44">
                  <c:v>0.15751055773201209</c:v>
                </c:pt>
                <c:pt idx="45">
                  <c:v>0.1575105553658637</c:v>
                </c:pt>
                <c:pt idx="46">
                  <c:v>0.15751055714047496</c:v>
                </c:pt>
                <c:pt idx="47">
                  <c:v>0.15670617463598824</c:v>
                </c:pt>
                <c:pt idx="48">
                  <c:v>0.15751055832354921</c:v>
                </c:pt>
                <c:pt idx="49">
                  <c:v>0.15835017358347031</c:v>
                </c:pt>
                <c:pt idx="50">
                  <c:v>0.159227669099167</c:v>
                </c:pt>
                <c:pt idx="51">
                  <c:v>0.159227669099167</c:v>
                </c:pt>
                <c:pt idx="52">
                  <c:v>0.15922767168364724</c:v>
                </c:pt>
                <c:pt idx="53">
                  <c:v>0.16014598574206257</c:v>
                </c:pt>
                <c:pt idx="54">
                  <c:v>0.16014598168220856</c:v>
                </c:pt>
                <c:pt idx="55">
                  <c:v>0.16014598235885083</c:v>
                </c:pt>
                <c:pt idx="56">
                  <c:v>0.16014598168220856</c:v>
                </c:pt>
                <c:pt idx="57">
                  <c:v>0.16014598168220856</c:v>
                </c:pt>
                <c:pt idx="58">
                  <c:v>0.16014598235885083</c:v>
                </c:pt>
                <c:pt idx="59">
                  <c:v>0.16110837996117716</c:v>
                </c:pt>
                <c:pt idx="60">
                  <c:v>0.16211850361099711</c:v>
                </c:pt>
                <c:pt idx="61">
                  <c:v>0.16211850361099711</c:v>
                </c:pt>
                <c:pt idx="62">
                  <c:v>0.16318043380704528</c:v>
                </c:pt>
                <c:pt idx="63">
                  <c:v>0.16547864885376845</c:v>
                </c:pt>
                <c:pt idx="64">
                  <c:v>0.16547865234596296</c:v>
                </c:pt>
                <c:pt idx="65">
                  <c:v>0.16547865234596296</c:v>
                </c:pt>
                <c:pt idx="66">
                  <c:v>0.16547865059986563</c:v>
                </c:pt>
                <c:pt idx="67">
                  <c:v>0.16547865059986563</c:v>
                </c:pt>
                <c:pt idx="68">
                  <c:v>0.16672597510512394</c:v>
                </c:pt>
                <c:pt idx="69">
                  <c:v>0.16804740594306419</c:v>
                </c:pt>
                <c:pt idx="70">
                  <c:v>0.16804741084247715</c:v>
                </c:pt>
                <c:pt idx="71">
                  <c:v>0.16804741084247715</c:v>
                </c:pt>
                <c:pt idx="72">
                  <c:v>0.16804741084247715</c:v>
                </c:pt>
                <c:pt idx="73">
                  <c:v>0.16804741084247715</c:v>
                </c:pt>
                <c:pt idx="74">
                  <c:v>0.16945059378363886</c:v>
                </c:pt>
                <c:pt idx="75">
                  <c:v>0.17094432684597138</c:v>
                </c:pt>
                <c:pt idx="76">
                  <c:v>0.17094432684597138</c:v>
                </c:pt>
                <c:pt idx="77">
                  <c:v>0.17094432684597138</c:v>
                </c:pt>
                <c:pt idx="78">
                  <c:v>0.17094432684597138</c:v>
                </c:pt>
                <c:pt idx="79">
                  <c:v>0.17094432573553858</c:v>
                </c:pt>
                <c:pt idx="80">
                  <c:v>0.17094432573553858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2F9E-4990-884F-FABB9B037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4079695"/>
        <c:axId val="968808687"/>
      </c:lineChart>
      <c:catAx>
        <c:axId val="97407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808687"/>
        <c:crosses val="autoZero"/>
        <c:auto val="1"/>
        <c:lblAlgn val="ctr"/>
        <c:lblOffset val="100"/>
        <c:noMultiLvlLbl val="0"/>
      </c:catAx>
      <c:valAx>
        <c:axId val="968808687"/>
        <c:scaling>
          <c:orientation val="minMax"/>
          <c:max val="1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079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'TDS output'!$B$339</c:f>
              <c:strCache>
                <c:ptCount val="1"/>
                <c:pt idx="0">
                  <c:v>Salty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output'!$B$340:$B$420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2.7777779999999998E-2</c:v>
                </c:pt>
                <c:pt idx="15">
                  <c:v>2.7777779999999998E-2</c:v>
                </c:pt>
                <c:pt idx="16">
                  <c:v>5.5555559999999997E-2</c:v>
                </c:pt>
                <c:pt idx="17">
                  <c:v>5.5555559999999997E-2</c:v>
                </c:pt>
                <c:pt idx="18">
                  <c:v>5.5555559999999997E-2</c:v>
                </c:pt>
                <c:pt idx="19">
                  <c:v>5.5555559999999997E-2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5.5555559999999997E-2</c:v>
                </c:pt>
                <c:pt idx="25">
                  <c:v>8.3333340000000006E-2</c:v>
                </c:pt>
                <c:pt idx="26">
                  <c:v>8.3333340000000006E-2</c:v>
                </c:pt>
                <c:pt idx="27">
                  <c:v>0.13888890000000001</c:v>
                </c:pt>
                <c:pt idx="28">
                  <c:v>8.3333340000000006E-2</c:v>
                </c:pt>
                <c:pt idx="29">
                  <c:v>8.3333340000000006E-2</c:v>
                </c:pt>
                <c:pt idx="30">
                  <c:v>8.3333340000000006E-2</c:v>
                </c:pt>
                <c:pt idx="31">
                  <c:v>0.1111111</c:v>
                </c:pt>
                <c:pt idx="32">
                  <c:v>0.1111111</c:v>
                </c:pt>
                <c:pt idx="33">
                  <c:v>0.1111111</c:v>
                </c:pt>
                <c:pt idx="34">
                  <c:v>0.13888890000000001</c:v>
                </c:pt>
                <c:pt idx="35">
                  <c:v>0.1111111</c:v>
                </c:pt>
                <c:pt idx="36">
                  <c:v>0.1666667</c:v>
                </c:pt>
                <c:pt idx="37">
                  <c:v>0.13888890000000001</c:v>
                </c:pt>
                <c:pt idx="38">
                  <c:v>0.1111111</c:v>
                </c:pt>
                <c:pt idx="39">
                  <c:v>0.1111111</c:v>
                </c:pt>
                <c:pt idx="40">
                  <c:v>8.3333340000000006E-2</c:v>
                </c:pt>
                <c:pt idx="41">
                  <c:v>5.5555559999999997E-2</c:v>
                </c:pt>
                <c:pt idx="42">
                  <c:v>8.3333340000000006E-2</c:v>
                </c:pt>
                <c:pt idx="43">
                  <c:v>8.3333340000000006E-2</c:v>
                </c:pt>
                <c:pt idx="44">
                  <c:v>8.3333340000000006E-2</c:v>
                </c:pt>
                <c:pt idx="45">
                  <c:v>8.3333340000000006E-2</c:v>
                </c:pt>
                <c:pt idx="46">
                  <c:v>0.1111111</c:v>
                </c:pt>
                <c:pt idx="47">
                  <c:v>0.1111111</c:v>
                </c:pt>
                <c:pt idx="48">
                  <c:v>0.1111111</c:v>
                </c:pt>
                <c:pt idx="49">
                  <c:v>0.1111111</c:v>
                </c:pt>
                <c:pt idx="50">
                  <c:v>0.1111111</c:v>
                </c:pt>
                <c:pt idx="51">
                  <c:v>0.1111111</c:v>
                </c:pt>
                <c:pt idx="52">
                  <c:v>8.3333340000000006E-2</c:v>
                </c:pt>
                <c:pt idx="53">
                  <c:v>8.3333340000000006E-2</c:v>
                </c:pt>
                <c:pt idx="54">
                  <c:v>8.3333340000000006E-2</c:v>
                </c:pt>
                <c:pt idx="55">
                  <c:v>0.1111111</c:v>
                </c:pt>
                <c:pt idx="56">
                  <c:v>8.3333340000000006E-2</c:v>
                </c:pt>
                <c:pt idx="57">
                  <c:v>8.3333340000000006E-2</c:v>
                </c:pt>
                <c:pt idx="58">
                  <c:v>8.3333340000000006E-2</c:v>
                </c:pt>
                <c:pt idx="59">
                  <c:v>8.3333340000000006E-2</c:v>
                </c:pt>
                <c:pt idx="60">
                  <c:v>8.3333340000000006E-2</c:v>
                </c:pt>
                <c:pt idx="61">
                  <c:v>8.3333340000000006E-2</c:v>
                </c:pt>
                <c:pt idx="62">
                  <c:v>8.3333340000000006E-2</c:v>
                </c:pt>
                <c:pt idx="63">
                  <c:v>8.3333340000000006E-2</c:v>
                </c:pt>
                <c:pt idx="64">
                  <c:v>0.13888890000000001</c:v>
                </c:pt>
                <c:pt idx="65">
                  <c:v>0.13888890000000001</c:v>
                </c:pt>
                <c:pt idx="66">
                  <c:v>0.13888890000000001</c:v>
                </c:pt>
                <c:pt idx="67">
                  <c:v>0.13888890000000001</c:v>
                </c:pt>
                <c:pt idx="68">
                  <c:v>8.3333340000000006E-2</c:v>
                </c:pt>
                <c:pt idx="69">
                  <c:v>8.3333340000000006E-2</c:v>
                </c:pt>
                <c:pt idx="70">
                  <c:v>8.3333340000000006E-2</c:v>
                </c:pt>
                <c:pt idx="71">
                  <c:v>8.3333340000000006E-2</c:v>
                </c:pt>
                <c:pt idx="72">
                  <c:v>8.3333340000000006E-2</c:v>
                </c:pt>
                <c:pt idx="73">
                  <c:v>0.1111111</c:v>
                </c:pt>
                <c:pt idx="74">
                  <c:v>0.1111111</c:v>
                </c:pt>
                <c:pt idx="75">
                  <c:v>0.1111111</c:v>
                </c:pt>
                <c:pt idx="76">
                  <c:v>0.1111111</c:v>
                </c:pt>
                <c:pt idx="77">
                  <c:v>0.1111111</c:v>
                </c:pt>
                <c:pt idx="78">
                  <c:v>8.3333340000000006E-2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5C-4877-BF3B-C2D33514C063}"/>
            </c:ext>
          </c:extLst>
        </c:ser>
        <c:ser>
          <c:idx val="1"/>
          <c:order val="1"/>
          <c:tx>
            <c:strRef>
              <c:f>'TDS output'!$C$339</c:f>
              <c:strCache>
                <c:ptCount val="1"/>
                <c:pt idx="0">
                  <c:v>Crunchy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output'!$C$340:$C$420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5.5555559999999997E-2</c:v>
                </c:pt>
                <c:pt idx="3">
                  <c:v>0.1111111</c:v>
                </c:pt>
                <c:pt idx="4">
                  <c:v>0.19444439999999999</c:v>
                </c:pt>
                <c:pt idx="5">
                  <c:v>0.19444439999999999</c:v>
                </c:pt>
                <c:pt idx="6">
                  <c:v>0.19444439999999999</c:v>
                </c:pt>
                <c:pt idx="7">
                  <c:v>0.22222220000000001</c:v>
                </c:pt>
                <c:pt idx="8">
                  <c:v>0.27777780000000002</c:v>
                </c:pt>
                <c:pt idx="9">
                  <c:v>0.36111110000000002</c:v>
                </c:pt>
                <c:pt idx="10">
                  <c:v>0.38888889999999998</c:v>
                </c:pt>
                <c:pt idx="11">
                  <c:v>0.44444440000000002</c:v>
                </c:pt>
                <c:pt idx="12">
                  <c:v>0.44444440000000002</c:v>
                </c:pt>
                <c:pt idx="13">
                  <c:v>0.47222219999999998</c:v>
                </c:pt>
                <c:pt idx="14">
                  <c:v>0.44444440000000002</c:v>
                </c:pt>
                <c:pt idx="15">
                  <c:v>0.38888889999999998</c:v>
                </c:pt>
                <c:pt idx="16">
                  <c:v>0.36111110000000002</c:v>
                </c:pt>
                <c:pt idx="17">
                  <c:v>0.4166667</c:v>
                </c:pt>
                <c:pt idx="18">
                  <c:v>0.38888889999999998</c:v>
                </c:pt>
                <c:pt idx="19">
                  <c:v>0.3333333</c:v>
                </c:pt>
                <c:pt idx="20">
                  <c:v>0.38888889999999998</c:v>
                </c:pt>
                <c:pt idx="21">
                  <c:v>0.38888889999999998</c:v>
                </c:pt>
                <c:pt idx="22">
                  <c:v>0.38888889999999998</c:v>
                </c:pt>
                <c:pt idx="23">
                  <c:v>0.36111110000000002</c:v>
                </c:pt>
                <c:pt idx="24">
                  <c:v>0.36111110000000002</c:v>
                </c:pt>
                <c:pt idx="25">
                  <c:v>0.3333333</c:v>
                </c:pt>
                <c:pt idx="26">
                  <c:v>0.36111110000000002</c:v>
                </c:pt>
                <c:pt idx="27">
                  <c:v>0.30555559999999998</c:v>
                </c:pt>
                <c:pt idx="28">
                  <c:v>0.30555559999999998</c:v>
                </c:pt>
                <c:pt idx="29">
                  <c:v>0.27777780000000002</c:v>
                </c:pt>
                <c:pt idx="30">
                  <c:v>0.22222220000000001</c:v>
                </c:pt>
                <c:pt idx="31">
                  <c:v>0.19444439999999999</c:v>
                </c:pt>
                <c:pt idx="32">
                  <c:v>0.19444439999999999</c:v>
                </c:pt>
                <c:pt idx="33">
                  <c:v>0.22222220000000001</c:v>
                </c:pt>
                <c:pt idx="34">
                  <c:v>0.22222220000000001</c:v>
                </c:pt>
                <c:pt idx="35">
                  <c:v>0.1666667</c:v>
                </c:pt>
                <c:pt idx="36">
                  <c:v>0.13888890000000001</c:v>
                </c:pt>
                <c:pt idx="37">
                  <c:v>0.13888890000000001</c:v>
                </c:pt>
                <c:pt idx="38">
                  <c:v>0.1666667</c:v>
                </c:pt>
                <c:pt idx="39">
                  <c:v>0.1111111</c:v>
                </c:pt>
                <c:pt idx="40">
                  <c:v>0.13888890000000001</c:v>
                </c:pt>
                <c:pt idx="41">
                  <c:v>0.13888890000000001</c:v>
                </c:pt>
                <c:pt idx="42">
                  <c:v>8.3333340000000006E-2</c:v>
                </c:pt>
                <c:pt idx="43">
                  <c:v>5.5555559999999997E-2</c:v>
                </c:pt>
                <c:pt idx="44">
                  <c:v>8.3333340000000006E-2</c:v>
                </c:pt>
                <c:pt idx="45">
                  <c:v>0.1111111</c:v>
                </c:pt>
                <c:pt idx="46">
                  <c:v>0.1111111</c:v>
                </c:pt>
                <c:pt idx="47">
                  <c:v>8.3333340000000006E-2</c:v>
                </c:pt>
                <c:pt idx="48">
                  <c:v>5.5555559999999997E-2</c:v>
                </c:pt>
                <c:pt idx="49">
                  <c:v>5.5555559999999997E-2</c:v>
                </c:pt>
                <c:pt idx="50">
                  <c:v>5.5555559999999997E-2</c:v>
                </c:pt>
                <c:pt idx="51">
                  <c:v>2.7777779999999998E-2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5.5555559999999997E-2</c:v>
                </c:pt>
                <c:pt idx="55">
                  <c:v>8.3333340000000006E-2</c:v>
                </c:pt>
                <c:pt idx="56">
                  <c:v>8.3333340000000006E-2</c:v>
                </c:pt>
                <c:pt idx="57">
                  <c:v>8.3333340000000006E-2</c:v>
                </c:pt>
                <c:pt idx="58">
                  <c:v>8.3333340000000006E-2</c:v>
                </c:pt>
                <c:pt idx="59">
                  <c:v>0.1111111</c:v>
                </c:pt>
                <c:pt idx="60">
                  <c:v>0.1111111</c:v>
                </c:pt>
                <c:pt idx="61">
                  <c:v>8.3333340000000006E-2</c:v>
                </c:pt>
                <c:pt idx="62">
                  <c:v>8.3333340000000006E-2</c:v>
                </c:pt>
                <c:pt idx="63">
                  <c:v>8.3333340000000006E-2</c:v>
                </c:pt>
                <c:pt idx="64">
                  <c:v>8.3333340000000006E-2</c:v>
                </c:pt>
                <c:pt idx="65">
                  <c:v>5.5555559999999997E-2</c:v>
                </c:pt>
                <c:pt idx="66">
                  <c:v>8.3333340000000006E-2</c:v>
                </c:pt>
                <c:pt idx="67">
                  <c:v>8.3333340000000006E-2</c:v>
                </c:pt>
                <c:pt idx="68">
                  <c:v>8.3333340000000006E-2</c:v>
                </c:pt>
                <c:pt idx="69">
                  <c:v>8.3333340000000006E-2</c:v>
                </c:pt>
                <c:pt idx="70">
                  <c:v>8.3333340000000006E-2</c:v>
                </c:pt>
                <c:pt idx="71">
                  <c:v>5.5555559999999997E-2</c:v>
                </c:pt>
                <c:pt idx="72">
                  <c:v>5.5555559999999997E-2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5C-4877-BF3B-C2D33514C063}"/>
            </c:ext>
          </c:extLst>
        </c:ser>
        <c:ser>
          <c:idx val="2"/>
          <c:order val="2"/>
          <c:tx>
            <c:strRef>
              <c:f>'TDS output'!$D$339</c:f>
              <c:strCache>
                <c:ptCount val="1"/>
                <c:pt idx="0">
                  <c:v>Bitter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output'!$D$340:$D$420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5.5555559999999997E-2</c:v>
                </c:pt>
                <c:pt idx="39">
                  <c:v>5.5555559999999997E-2</c:v>
                </c:pt>
                <c:pt idx="40">
                  <c:v>5.5555559999999997E-2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5.5555559999999997E-2</c:v>
                </c:pt>
                <c:pt idx="48">
                  <c:v>5.5555559999999997E-2</c:v>
                </c:pt>
                <c:pt idx="49">
                  <c:v>5.5555559999999997E-2</c:v>
                </c:pt>
                <c:pt idx="50">
                  <c:v>5.5555559999999997E-2</c:v>
                </c:pt>
                <c:pt idx="51">
                  <c:v>5.5555559999999997E-2</c:v>
                </c:pt>
                <c:pt idx="52">
                  <c:v>8.3333340000000006E-2</c:v>
                </c:pt>
                <c:pt idx="53">
                  <c:v>5.5555559999999997E-2</c:v>
                </c:pt>
                <c:pt idx="54">
                  <c:v>5.5555559999999997E-2</c:v>
                </c:pt>
                <c:pt idx="55">
                  <c:v>0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5C-4877-BF3B-C2D33514C063}"/>
            </c:ext>
          </c:extLst>
        </c:ser>
        <c:ser>
          <c:idx val="3"/>
          <c:order val="3"/>
          <c:tx>
            <c:strRef>
              <c:f>'TDS output'!$E$339</c:f>
              <c:strCache>
                <c:ptCount val="1"/>
                <c:pt idx="0">
                  <c:v>Sweet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output'!$E$340:$E$420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2.7777779999999998E-2</c:v>
                </c:pt>
                <c:pt idx="20">
                  <c:v>0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8.3333340000000006E-2</c:v>
                </c:pt>
                <c:pt idx="24">
                  <c:v>8.3333340000000006E-2</c:v>
                </c:pt>
                <c:pt idx="25">
                  <c:v>8.3333340000000006E-2</c:v>
                </c:pt>
                <c:pt idx="26">
                  <c:v>8.3333340000000006E-2</c:v>
                </c:pt>
                <c:pt idx="27">
                  <c:v>0.13888890000000001</c:v>
                </c:pt>
                <c:pt idx="28">
                  <c:v>0.1666667</c:v>
                </c:pt>
                <c:pt idx="29">
                  <c:v>0.1666667</c:v>
                </c:pt>
                <c:pt idx="30">
                  <c:v>0.22222220000000001</c:v>
                </c:pt>
                <c:pt idx="31">
                  <c:v>0.22222220000000001</c:v>
                </c:pt>
                <c:pt idx="32">
                  <c:v>0.22222220000000001</c:v>
                </c:pt>
                <c:pt idx="33">
                  <c:v>0.25</c:v>
                </c:pt>
                <c:pt idx="34">
                  <c:v>0.1666667</c:v>
                </c:pt>
                <c:pt idx="35">
                  <c:v>0.13888890000000001</c:v>
                </c:pt>
                <c:pt idx="36">
                  <c:v>0.1666667</c:v>
                </c:pt>
                <c:pt idx="37">
                  <c:v>0.22222220000000001</c:v>
                </c:pt>
                <c:pt idx="38">
                  <c:v>0.22222220000000001</c:v>
                </c:pt>
                <c:pt idx="39">
                  <c:v>0.19444439999999999</c:v>
                </c:pt>
                <c:pt idx="40">
                  <c:v>0.25</c:v>
                </c:pt>
                <c:pt idx="41">
                  <c:v>0.30555559999999998</c:v>
                </c:pt>
                <c:pt idx="42">
                  <c:v>0.3333333</c:v>
                </c:pt>
                <c:pt idx="43">
                  <c:v>0.3333333</c:v>
                </c:pt>
                <c:pt idx="44">
                  <c:v>0.3333333</c:v>
                </c:pt>
                <c:pt idx="45">
                  <c:v>0.3333333</c:v>
                </c:pt>
                <c:pt idx="46">
                  <c:v>0.30555559999999998</c:v>
                </c:pt>
                <c:pt idx="47">
                  <c:v>0.27777780000000002</c:v>
                </c:pt>
                <c:pt idx="48">
                  <c:v>0.22222220000000001</c:v>
                </c:pt>
                <c:pt idx="49">
                  <c:v>0.25</c:v>
                </c:pt>
                <c:pt idx="50">
                  <c:v>0.25</c:v>
                </c:pt>
                <c:pt idx="51">
                  <c:v>0.27777780000000002</c:v>
                </c:pt>
                <c:pt idx="52">
                  <c:v>0.25</c:v>
                </c:pt>
                <c:pt idx="53">
                  <c:v>0.22222220000000001</c:v>
                </c:pt>
                <c:pt idx="54">
                  <c:v>0.22222220000000001</c:v>
                </c:pt>
                <c:pt idx="55">
                  <c:v>0.22222220000000001</c:v>
                </c:pt>
                <c:pt idx="56">
                  <c:v>0.22222220000000001</c:v>
                </c:pt>
                <c:pt idx="57">
                  <c:v>0.22222220000000001</c:v>
                </c:pt>
                <c:pt idx="58">
                  <c:v>0.22222220000000001</c:v>
                </c:pt>
                <c:pt idx="59">
                  <c:v>0.19444439999999999</c:v>
                </c:pt>
                <c:pt idx="60">
                  <c:v>0.19444439999999999</c:v>
                </c:pt>
                <c:pt idx="61">
                  <c:v>0.1666667</c:v>
                </c:pt>
                <c:pt idx="62">
                  <c:v>0.13888890000000001</c:v>
                </c:pt>
                <c:pt idx="63">
                  <c:v>0.1111111</c:v>
                </c:pt>
                <c:pt idx="64">
                  <c:v>0.1111111</c:v>
                </c:pt>
                <c:pt idx="65">
                  <c:v>0.1111111</c:v>
                </c:pt>
                <c:pt idx="66">
                  <c:v>0.13888890000000001</c:v>
                </c:pt>
                <c:pt idx="67">
                  <c:v>0.13888890000000001</c:v>
                </c:pt>
                <c:pt idx="68">
                  <c:v>0.13888890000000001</c:v>
                </c:pt>
                <c:pt idx="69">
                  <c:v>0.13888890000000001</c:v>
                </c:pt>
                <c:pt idx="70">
                  <c:v>0.13888890000000001</c:v>
                </c:pt>
                <c:pt idx="71">
                  <c:v>0.13888890000000001</c:v>
                </c:pt>
                <c:pt idx="72">
                  <c:v>0.1111111</c:v>
                </c:pt>
                <c:pt idx="73">
                  <c:v>0.1111111</c:v>
                </c:pt>
                <c:pt idx="74">
                  <c:v>0.1111111</c:v>
                </c:pt>
                <c:pt idx="75">
                  <c:v>0.1111111</c:v>
                </c:pt>
                <c:pt idx="76">
                  <c:v>0.1111111</c:v>
                </c:pt>
                <c:pt idx="77">
                  <c:v>0.1111111</c:v>
                </c:pt>
                <c:pt idx="78">
                  <c:v>0.1111111</c:v>
                </c:pt>
                <c:pt idx="79">
                  <c:v>0.13888890000000001</c:v>
                </c:pt>
                <c:pt idx="80">
                  <c:v>0.13888890000000001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5C-4877-BF3B-C2D33514C063}"/>
            </c:ext>
          </c:extLst>
        </c:ser>
        <c:ser>
          <c:idx val="4"/>
          <c:order val="4"/>
          <c:tx>
            <c:strRef>
              <c:f>'TDS output'!$F$339</c:f>
              <c:strCache>
                <c:ptCount val="1"/>
                <c:pt idx="0">
                  <c:v>Sticky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output'!$F$340:$F$420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2.7777779999999998E-2</c:v>
                </c:pt>
                <c:pt idx="9">
                  <c:v>2.7777779999999998E-2</c:v>
                </c:pt>
                <c:pt idx="10">
                  <c:v>2.7777779999999998E-2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0</c:v>
                </c:pt>
                <c:pt idx="18">
                  <c:v>0</c:v>
                </c:pt>
                <c:pt idx="19">
                  <c:v>2.7777779999999998E-2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5.5555559999999997E-2</c:v>
                </c:pt>
                <c:pt idx="35">
                  <c:v>8.3333340000000006E-2</c:v>
                </c:pt>
                <c:pt idx="36">
                  <c:v>5.5555559999999997E-2</c:v>
                </c:pt>
                <c:pt idx="37">
                  <c:v>5.5555559999999997E-2</c:v>
                </c:pt>
                <c:pt idx="38">
                  <c:v>5.5555559999999997E-2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5.5555559999999997E-2</c:v>
                </c:pt>
                <c:pt idx="51">
                  <c:v>5.5555559999999997E-2</c:v>
                </c:pt>
                <c:pt idx="52">
                  <c:v>5.5555559999999997E-2</c:v>
                </c:pt>
                <c:pt idx="53">
                  <c:v>8.3333340000000006E-2</c:v>
                </c:pt>
                <c:pt idx="54">
                  <c:v>5.5555559999999997E-2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5C-4877-BF3B-C2D33514C063}"/>
            </c:ext>
          </c:extLst>
        </c:ser>
        <c:ser>
          <c:idx val="5"/>
          <c:order val="5"/>
          <c:tx>
            <c:strRef>
              <c:f>'TDS output'!$G$339</c:f>
              <c:strCache>
                <c:ptCount val="1"/>
                <c:pt idx="0">
                  <c:v>Fishy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output'!$G$340:$G$420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2.7777779999999998E-2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2.7777779999999998E-2</c:v>
                </c:pt>
                <c:pt idx="19">
                  <c:v>5.5555559999999997E-2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8.3333340000000006E-2</c:v>
                </c:pt>
                <c:pt idx="24">
                  <c:v>0.1111111</c:v>
                </c:pt>
                <c:pt idx="25">
                  <c:v>8.3333340000000006E-2</c:v>
                </c:pt>
                <c:pt idx="26">
                  <c:v>0.1111111</c:v>
                </c:pt>
                <c:pt idx="27">
                  <c:v>8.3333340000000006E-2</c:v>
                </c:pt>
                <c:pt idx="28">
                  <c:v>0.13888890000000001</c:v>
                </c:pt>
                <c:pt idx="29">
                  <c:v>0.1666667</c:v>
                </c:pt>
                <c:pt idx="30">
                  <c:v>0.1666667</c:v>
                </c:pt>
                <c:pt idx="31">
                  <c:v>0.1666667</c:v>
                </c:pt>
                <c:pt idx="32">
                  <c:v>0.13888890000000001</c:v>
                </c:pt>
                <c:pt idx="33">
                  <c:v>0.13888890000000001</c:v>
                </c:pt>
                <c:pt idx="34">
                  <c:v>0.22222220000000001</c:v>
                </c:pt>
                <c:pt idx="35">
                  <c:v>0.25</c:v>
                </c:pt>
                <c:pt idx="36">
                  <c:v>0.22222220000000001</c:v>
                </c:pt>
                <c:pt idx="37">
                  <c:v>0.25</c:v>
                </c:pt>
                <c:pt idx="38">
                  <c:v>0.25</c:v>
                </c:pt>
                <c:pt idx="39">
                  <c:v>0.30555559999999998</c:v>
                </c:pt>
                <c:pt idx="40">
                  <c:v>0.27777780000000002</c:v>
                </c:pt>
                <c:pt idx="41">
                  <c:v>0.22222220000000001</c:v>
                </c:pt>
                <c:pt idx="42">
                  <c:v>0.22222220000000001</c:v>
                </c:pt>
                <c:pt idx="43">
                  <c:v>0.22222220000000001</c:v>
                </c:pt>
                <c:pt idx="44">
                  <c:v>0.22222220000000001</c:v>
                </c:pt>
                <c:pt idx="45">
                  <c:v>0.19444439999999999</c:v>
                </c:pt>
                <c:pt idx="46">
                  <c:v>0.19444439999999999</c:v>
                </c:pt>
                <c:pt idx="47">
                  <c:v>0.1666667</c:v>
                </c:pt>
                <c:pt idx="48">
                  <c:v>0.1666667</c:v>
                </c:pt>
                <c:pt idx="49">
                  <c:v>0.1666667</c:v>
                </c:pt>
                <c:pt idx="50">
                  <c:v>0.19444439999999999</c:v>
                </c:pt>
                <c:pt idx="51">
                  <c:v>0.19444439999999999</c:v>
                </c:pt>
                <c:pt idx="52">
                  <c:v>0.19444439999999999</c:v>
                </c:pt>
                <c:pt idx="53">
                  <c:v>0.22222220000000001</c:v>
                </c:pt>
                <c:pt idx="54">
                  <c:v>0.22222220000000001</c:v>
                </c:pt>
                <c:pt idx="55">
                  <c:v>0.22222220000000001</c:v>
                </c:pt>
                <c:pt idx="56">
                  <c:v>0.22222220000000001</c:v>
                </c:pt>
                <c:pt idx="57">
                  <c:v>0.22222220000000001</c:v>
                </c:pt>
                <c:pt idx="58">
                  <c:v>0.22222220000000001</c:v>
                </c:pt>
                <c:pt idx="59">
                  <c:v>0.22222220000000001</c:v>
                </c:pt>
                <c:pt idx="60">
                  <c:v>0.25</c:v>
                </c:pt>
                <c:pt idx="61">
                  <c:v>0.30555559999999998</c:v>
                </c:pt>
                <c:pt idx="62">
                  <c:v>0.30555559999999998</c:v>
                </c:pt>
                <c:pt idx="63">
                  <c:v>0.30555559999999998</c:v>
                </c:pt>
                <c:pt idx="64">
                  <c:v>0.25</c:v>
                </c:pt>
                <c:pt idx="65">
                  <c:v>0.25</c:v>
                </c:pt>
                <c:pt idx="66">
                  <c:v>0.25</c:v>
                </c:pt>
                <c:pt idx="67">
                  <c:v>0.25</c:v>
                </c:pt>
                <c:pt idx="68">
                  <c:v>0.25</c:v>
                </c:pt>
                <c:pt idx="69">
                  <c:v>0.25</c:v>
                </c:pt>
                <c:pt idx="70">
                  <c:v>0.25</c:v>
                </c:pt>
                <c:pt idx="71">
                  <c:v>0.19444439999999999</c:v>
                </c:pt>
                <c:pt idx="72">
                  <c:v>0.22222220000000001</c:v>
                </c:pt>
                <c:pt idx="73">
                  <c:v>0.19444439999999999</c:v>
                </c:pt>
                <c:pt idx="74">
                  <c:v>0.19444439999999999</c:v>
                </c:pt>
                <c:pt idx="75">
                  <c:v>0.19444439999999999</c:v>
                </c:pt>
                <c:pt idx="76">
                  <c:v>0.22222220000000001</c:v>
                </c:pt>
                <c:pt idx="77">
                  <c:v>0.22222220000000001</c:v>
                </c:pt>
                <c:pt idx="78">
                  <c:v>0.25</c:v>
                </c:pt>
                <c:pt idx="79">
                  <c:v>0.25</c:v>
                </c:pt>
                <c:pt idx="80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5C-4877-BF3B-C2D33514C063}"/>
            </c:ext>
          </c:extLst>
        </c:ser>
        <c:ser>
          <c:idx val="6"/>
          <c:order val="6"/>
          <c:tx>
            <c:strRef>
              <c:f>'TDS output'!$H$339</c:f>
              <c:strCache>
                <c:ptCount val="1"/>
                <c:pt idx="0">
                  <c:v>Chewy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output'!$H$340:$H$420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2.7777779999999998E-2</c:v>
                </c:pt>
                <c:pt idx="12">
                  <c:v>2.7777779999999998E-2</c:v>
                </c:pt>
                <c:pt idx="13">
                  <c:v>2.7777779999999998E-2</c:v>
                </c:pt>
                <c:pt idx="14">
                  <c:v>2.7777779999999998E-2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2.7777779999999998E-2</c:v>
                </c:pt>
                <c:pt idx="19">
                  <c:v>2.7777779999999998E-2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0</c:v>
                </c:pt>
                <c:pt idx="38">
                  <c:v>0</c:v>
                </c:pt>
                <c:pt idx="39">
                  <c:v>2.7777779999999998E-2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05C-4877-BF3B-C2D33514C063}"/>
            </c:ext>
          </c:extLst>
        </c:ser>
        <c:ser>
          <c:idx val="7"/>
          <c:order val="7"/>
          <c:tx>
            <c:strRef>
              <c:f>'TDS output'!$I$339</c:f>
              <c:strCache>
                <c:ptCount val="1"/>
                <c:pt idx="0">
                  <c:v>Hard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output'!$I$340:$I$420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5.5555559999999997E-2</c:v>
                </c:pt>
                <c:pt idx="6">
                  <c:v>8.3333340000000006E-2</c:v>
                </c:pt>
                <c:pt idx="7">
                  <c:v>8.3333340000000006E-2</c:v>
                </c:pt>
                <c:pt idx="8">
                  <c:v>0.1111111</c:v>
                </c:pt>
                <c:pt idx="9">
                  <c:v>8.3333340000000006E-2</c:v>
                </c:pt>
                <c:pt idx="10">
                  <c:v>5.5555559999999997E-2</c:v>
                </c:pt>
                <c:pt idx="11">
                  <c:v>5.5555559999999997E-2</c:v>
                </c:pt>
                <c:pt idx="12">
                  <c:v>5.5555559999999997E-2</c:v>
                </c:pt>
                <c:pt idx="13">
                  <c:v>5.5555559999999997E-2</c:v>
                </c:pt>
                <c:pt idx="14">
                  <c:v>0.1111111</c:v>
                </c:pt>
                <c:pt idx="15">
                  <c:v>0.1111111</c:v>
                </c:pt>
                <c:pt idx="16">
                  <c:v>0.13888890000000001</c:v>
                </c:pt>
                <c:pt idx="17">
                  <c:v>0.1111111</c:v>
                </c:pt>
                <c:pt idx="18">
                  <c:v>8.3333340000000006E-2</c:v>
                </c:pt>
                <c:pt idx="19">
                  <c:v>8.3333340000000006E-2</c:v>
                </c:pt>
                <c:pt idx="20">
                  <c:v>8.3333340000000006E-2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5.5555559999999997E-2</c:v>
                </c:pt>
                <c:pt idx="25">
                  <c:v>5.5555559999999997E-2</c:v>
                </c:pt>
                <c:pt idx="26">
                  <c:v>5.5555559999999997E-2</c:v>
                </c:pt>
                <c:pt idx="27">
                  <c:v>5.5555559999999997E-2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5.5555559999999997E-2</c:v>
                </c:pt>
                <c:pt idx="31">
                  <c:v>5.5555559999999997E-2</c:v>
                </c:pt>
                <c:pt idx="32">
                  <c:v>5.5555559999999997E-2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5.5555559999999997E-2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5.5555559999999997E-2</c:v>
                </c:pt>
                <c:pt idx="40">
                  <c:v>5.5555559999999997E-2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5.5555559999999997E-2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5.5555559999999997E-2</c:v>
                </c:pt>
                <c:pt idx="48">
                  <c:v>5.5555559999999997E-2</c:v>
                </c:pt>
                <c:pt idx="49">
                  <c:v>5.5555559999999997E-2</c:v>
                </c:pt>
                <c:pt idx="50">
                  <c:v>5.5555559999999997E-2</c:v>
                </c:pt>
                <c:pt idx="51">
                  <c:v>5.5555559999999997E-2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5.5555559999999997E-2</c:v>
                </c:pt>
                <c:pt idx="55">
                  <c:v>5.5555559999999997E-2</c:v>
                </c:pt>
                <c:pt idx="56">
                  <c:v>5.5555559999999997E-2</c:v>
                </c:pt>
                <c:pt idx="57">
                  <c:v>5.5555559999999997E-2</c:v>
                </c:pt>
                <c:pt idx="58">
                  <c:v>5.5555559999999997E-2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5.5555559999999997E-2</c:v>
                </c:pt>
                <c:pt idx="65">
                  <c:v>5.5555559999999997E-2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5.5555559999999997E-2</c:v>
                </c:pt>
                <c:pt idx="72">
                  <c:v>5.5555559999999997E-2</c:v>
                </c:pt>
                <c:pt idx="73">
                  <c:v>8.3333340000000006E-2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05C-4877-BF3B-C2D33514C063}"/>
            </c:ext>
          </c:extLst>
        </c:ser>
        <c:ser>
          <c:idx val="8"/>
          <c:order val="8"/>
          <c:tx>
            <c:strRef>
              <c:f>'TDS output'!$J$339</c:f>
              <c:strCache>
                <c:ptCount val="1"/>
                <c:pt idx="0">
                  <c:v>Gritty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output'!$J$340:$J$420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5.5555559999999997E-2</c:v>
                </c:pt>
                <c:pt idx="18">
                  <c:v>8.3333340000000006E-2</c:v>
                </c:pt>
                <c:pt idx="19">
                  <c:v>5.5555559999999997E-2</c:v>
                </c:pt>
                <c:pt idx="20">
                  <c:v>5.5555559999999997E-2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5.5555559999999997E-2</c:v>
                </c:pt>
                <c:pt idx="26">
                  <c:v>5.5555559999999997E-2</c:v>
                </c:pt>
                <c:pt idx="27">
                  <c:v>8.3333340000000006E-2</c:v>
                </c:pt>
                <c:pt idx="28">
                  <c:v>0.13888890000000001</c:v>
                </c:pt>
                <c:pt idx="29">
                  <c:v>0.1111111</c:v>
                </c:pt>
                <c:pt idx="30">
                  <c:v>8.3333340000000006E-2</c:v>
                </c:pt>
                <c:pt idx="31">
                  <c:v>8.3333340000000006E-2</c:v>
                </c:pt>
                <c:pt idx="32">
                  <c:v>0.1111111</c:v>
                </c:pt>
                <c:pt idx="33">
                  <c:v>0.1111111</c:v>
                </c:pt>
                <c:pt idx="34">
                  <c:v>8.3333340000000006E-2</c:v>
                </c:pt>
                <c:pt idx="35">
                  <c:v>8.3333340000000006E-2</c:v>
                </c:pt>
                <c:pt idx="36">
                  <c:v>0.1111111</c:v>
                </c:pt>
                <c:pt idx="37">
                  <c:v>8.3333340000000006E-2</c:v>
                </c:pt>
                <c:pt idx="38">
                  <c:v>5.5555559999999997E-2</c:v>
                </c:pt>
                <c:pt idx="39">
                  <c:v>5.5555559999999997E-2</c:v>
                </c:pt>
                <c:pt idx="40">
                  <c:v>5.5555559999999997E-2</c:v>
                </c:pt>
                <c:pt idx="41">
                  <c:v>8.3333340000000006E-2</c:v>
                </c:pt>
                <c:pt idx="42">
                  <c:v>8.3333340000000006E-2</c:v>
                </c:pt>
                <c:pt idx="43">
                  <c:v>0.13888890000000001</c:v>
                </c:pt>
                <c:pt idx="44">
                  <c:v>0.1666667</c:v>
                </c:pt>
                <c:pt idx="45">
                  <c:v>0.1666667</c:v>
                </c:pt>
                <c:pt idx="46">
                  <c:v>0.1666667</c:v>
                </c:pt>
                <c:pt idx="47">
                  <c:v>0.19444439999999999</c:v>
                </c:pt>
                <c:pt idx="48">
                  <c:v>0.19444439999999999</c:v>
                </c:pt>
                <c:pt idx="49">
                  <c:v>0.1666667</c:v>
                </c:pt>
                <c:pt idx="50">
                  <c:v>0.1111111</c:v>
                </c:pt>
                <c:pt idx="51">
                  <c:v>0.1111111</c:v>
                </c:pt>
                <c:pt idx="52">
                  <c:v>8.3333340000000006E-2</c:v>
                </c:pt>
                <c:pt idx="53">
                  <c:v>8.3333340000000006E-2</c:v>
                </c:pt>
                <c:pt idx="54">
                  <c:v>8.3333340000000006E-2</c:v>
                </c:pt>
                <c:pt idx="55">
                  <c:v>0.1111111</c:v>
                </c:pt>
                <c:pt idx="56">
                  <c:v>0.1111111</c:v>
                </c:pt>
                <c:pt idx="57">
                  <c:v>0.1111111</c:v>
                </c:pt>
                <c:pt idx="58">
                  <c:v>0.1111111</c:v>
                </c:pt>
                <c:pt idx="59">
                  <c:v>8.3333340000000006E-2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5.5555559999999997E-2</c:v>
                </c:pt>
                <c:pt idx="65">
                  <c:v>8.3333340000000006E-2</c:v>
                </c:pt>
                <c:pt idx="66">
                  <c:v>5.5555559999999997E-2</c:v>
                </c:pt>
                <c:pt idx="67">
                  <c:v>5.5555559999999997E-2</c:v>
                </c:pt>
                <c:pt idx="68">
                  <c:v>8.3333340000000006E-2</c:v>
                </c:pt>
                <c:pt idx="69">
                  <c:v>8.3333340000000006E-2</c:v>
                </c:pt>
                <c:pt idx="70">
                  <c:v>8.3333340000000006E-2</c:v>
                </c:pt>
                <c:pt idx="71">
                  <c:v>0.1111111</c:v>
                </c:pt>
                <c:pt idx="72">
                  <c:v>0.1111111</c:v>
                </c:pt>
                <c:pt idx="73">
                  <c:v>8.3333340000000006E-2</c:v>
                </c:pt>
                <c:pt idx="74">
                  <c:v>0.1111111</c:v>
                </c:pt>
                <c:pt idx="75">
                  <c:v>0.1111111</c:v>
                </c:pt>
                <c:pt idx="76">
                  <c:v>0.1111111</c:v>
                </c:pt>
                <c:pt idx="77">
                  <c:v>0.1111111</c:v>
                </c:pt>
                <c:pt idx="78">
                  <c:v>0.1111111</c:v>
                </c:pt>
                <c:pt idx="79">
                  <c:v>0.1111111</c:v>
                </c:pt>
                <c:pt idx="80">
                  <c:v>0.1111111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05C-4877-BF3B-C2D33514C063}"/>
            </c:ext>
          </c:extLst>
        </c:ser>
        <c:ser>
          <c:idx val="9"/>
          <c:order val="9"/>
          <c:tx>
            <c:strRef>
              <c:f>'TDS output'!$K$339</c:f>
              <c:strCache>
                <c:ptCount val="1"/>
                <c:pt idx="0">
                  <c:v>Soft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output'!$K$340:$K$420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05C-4877-BF3B-C2D33514C063}"/>
            </c:ext>
          </c:extLst>
        </c:ser>
        <c:ser>
          <c:idx val="10"/>
          <c:order val="10"/>
          <c:tx>
            <c:strRef>
              <c:f>'TDS output'!$L$339</c:f>
              <c:strCache>
                <c:ptCount val="1"/>
                <c:pt idx="0">
                  <c:v>Response rate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output'!$L$340:$L$420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5.5555559999999997E-2</c:v>
                </c:pt>
                <c:pt idx="4">
                  <c:v>0.1111111</c:v>
                </c:pt>
                <c:pt idx="5">
                  <c:v>0.19444439999999999</c:v>
                </c:pt>
                <c:pt idx="6">
                  <c:v>0.24999995999999999</c:v>
                </c:pt>
                <c:pt idx="7">
                  <c:v>0.27777774</c:v>
                </c:pt>
                <c:pt idx="8">
                  <c:v>0.30555554000000001</c:v>
                </c:pt>
                <c:pt idx="9">
                  <c:v>0.44444445999999999</c:v>
                </c:pt>
                <c:pt idx="10">
                  <c:v>0.47222222000000003</c:v>
                </c:pt>
                <c:pt idx="11">
                  <c:v>0.47222223999999996</c:v>
                </c:pt>
                <c:pt idx="12">
                  <c:v>0.52777774</c:v>
                </c:pt>
                <c:pt idx="13">
                  <c:v>0.52777774</c:v>
                </c:pt>
                <c:pt idx="14">
                  <c:v>0.55555553999999996</c:v>
                </c:pt>
                <c:pt idx="15">
                  <c:v>0.61111105999999993</c:v>
                </c:pt>
                <c:pt idx="16">
                  <c:v>0.6111111199999999</c:v>
                </c:pt>
                <c:pt idx="17">
                  <c:v>0.63888889999999998</c:v>
                </c:pt>
                <c:pt idx="18">
                  <c:v>0.66666669999999995</c:v>
                </c:pt>
                <c:pt idx="19">
                  <c:v>0.66666670000000006</c:v>
                </c:pt>
                <c:pt idx="20">
                  <c:v>0.66666665999999997</c:v>
                </c:pt>
                <c:pt idx="21">
                  <c:v>0.69444447999999992</c:v>
                </c:pt>
                <c:pt idx="22">
                  <c:v>0.69444447999999981</c:v>
                </c:pt>
                <c:pt idx="23">
                  <c:v>0.69444447999999981</c:v>
                </c:pt>
                <c:pt idx="24">
                  <c:v>0.69444445999999993</c:v>
                </c:pt>
                <c:pt idx="25">
                  <c:v>0.72222221999999991</c:v>
                </c:pt>
                <c:pt idx="26">
                  <c:v>0.72222221999999991</c:v>
                </c:pt>
                <c:pt idx="27">
                  <c:v>0.75</c:v>
                </c:pt>
                <c:pt idx="28">
                  <c:v>0.80555564000000002</c:v>
                </c:pt>
                <c:pt idx="29">
                  <c:v>0.86111121999999984</c:v>
                </c:pt>
                <c:pt idx="30">
                  <c:v>0.86111119999999985</c:v>
                </c:pt>
                <c:pt idx="31">
                  <c:v>0.86111112000000001</c:v>
                </c:pt>
                <c:pt idx="32">
                  <c:v>0.88888885999999989</c:v>
                </c:pt>
                <c:pt idx="33">
                  <c:v>0.88888881999999991</c:v>
                </c:pt>
                <c:pt idx="34">
                  <c:v>0.91666663999999998</c:v>
                </c:pt>
                <c:pt idx="35">
                  <c:v>0.94444445999999993</c:v>
                </c:pt>
                <c:pt idx="36">
                  <c:v>0.94444450000000002</c:v>
                </c:pt>
                <c:pt idx="37">
                  <c:v>0.94444449999999991</c:v>
                </c:pt>
                <c:pt idx="38">
                  <c:v>0.94444445999999993</c:v>
                </c:pt>
                <c:pt idx="39">
                  <c:v>0.94444445999999993</c:v>
                </c:pt>
                <c:pt idx="40">
                  <c:v>0.94444443999999972</c:v>
                </c:pt>
                <c:pt idx="41">
                  <c:v>0.94444449999999991</c:v>
                </c:pt>
                <c:pt idx="42">
                  <c:v>0.94444450000000002</c:v>
                </c:pt>
                <c:pt idx="43">
                  <c:v>0.94444442000000006</c:v>
                </c:pt>
                <c:pt idx="44">
                  <c:v>0.94444441999999995</c:v>
                </c:pt>
                <c:pt idx="45">
                  <c:v>0.97222221999999991</c:v>
                </c:pt>
                <c:pt idx="46">
                  <c:v>0.97222217999999994</c:v>
                </c:pt>
                <c:pt idx="47">
                  <c:v>0.97222224000000002</c:v>
                </c:pt>
                <c:pt idx="48">
                  <c:v>0.9722222399999999</c:v>
                </c:pt>
                <c:pt idx="49">
                  <c:v>0.88888885999999989</c:v>
                </c:pt>
                <c:pt idx="50">
                  <c:v>0.88888895999999984</c:v>
                </c:pt>
                <c:pt idx="51">
                  <c:v>0.8888888399999999</c:v>
                </c:pt>
                <c:pt idx="52">
                  <c:v>0.88888885999999989</c:v>
                </c:pt>
                <c:pt idx="53">
                  <c:v>0.86111109999999991</c:v>
                </c:pt>
                <c:pt idx="54">
                  <c:v>0.86111110000000002</c:v>
                </c:pt>
                <c:pt idx="55">
                  <c:v>0.83333332000000004</c:v>
                </c:pt>
                <c:pt idx="56">
                  <c:v>0.83333327999999995</c:v>
                </c:pt>
                <c:pt idx="57">
                  <c:v>0.83333329999999994</c:v>
                </c:pt>
                <c:pt idx="58">
                  <c:v>0.83333329999999994</c:v>
                </c:pt>
                <c:pt idx="59">
                  <c:v>0.80555551999999997</c:v>
                </c:pt>
                <c:pt idx="60">
                  <c:v>0.77777772000000001</c:v>
                </c:pt>
                <c:pt idx="61">
                  <c:v>0.77777773999999988</c:v>
                </c:pt>
                <c:pt idx="62">
                  <c:v>0.77777787999999992</c:v>
                </c:pt>
                <c:pt idx="63">
                  <c:v>0.75000007999999996</c:v>
                </c:pt>
                <c:pt idx="64">
                  <c:v>0.72222227999999988</c:v>
                </c:pt>
                <c:pt idx="65">
                  <c:v>0.69444445999999993</c:v>
                </c:pt>
                <c:pt idx="66">
                  <c:v>0.69444445999999993</c:v>
                </c:pt>
                <c:pt idx="67">
                  <c:v>0.69444447999999992</c:v>
                </c:pt>
                <c:pt idx="68">
                  <c:v>0.69444447999999992</c:v>
                </c:pt>
                <c:pt idx="69">
                  <c:v>0.69444448000000003</c:v>
                </c:pt>
                <c:pt idx="70">
                  <c:v>0.69444448000000003</c:v>
                </c:pt>
                <c:pt idx="71">
                  <c:v>0.69444448000000003</c:v>
                </c:pt>
                <c:pt idx="72">
                  <c:v>0.69444441999999995</c:v>
                </c:pt>
                <c:pt idx="73">
                  <c:v>0.69444441999999995</c:v>
                </c:pt>
                <c:pt idx="74">
                  <c:v>0.69444440000000007</c:v>
                </c:pt>
                <c:pt idx="75">
                  <c:v>0.69444437999999997</c:v>
                </c:pt>
                <c:pt idx="76">
                  <c:v>0.69444437999999997</c:v>
                </c:pt>
                <c:pt idx="77">
                  <c:v>0.69444439999999996</c:v>
                </c:pt>
                <c:pt idx="78">
                  <c:v>0.69444439999999996</c:v>
                </c:pt>
                <c:pt idx="79">
                  <c:v>0.69444444000000005</c:v>
                </c:pt>
                <c:pt idx="80">
                  <c:v>0.69444445999999993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05C-4877-BF3B-C2D33514C063}"/>
            </c:ext>
          </c:extLst>
        </c:ser>
        <c:ser>
          <c:idx val="11"/>
          <c:order val="11"/>
          <c:tx>
            <c:strRef>
              <c:f>'TDS output'!$M$339</c:f>
              <c:strCache>
                <c:ptCount val="1"/>
                <c:pt idx="0">
                  <c:v>Ps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'TDS output'!$A$340:$A$420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output'!$M$340:$M$420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0.34058392131569626</c:v>
                </c:pt>
                <c:pt idx="4">
                  <c:v>0.27011853751744741</c:v>
                </c:pt>
                <c:pt idx="5">
                  <c:v>0.22859753503075039</c:v>
                </c:pt>
                <c:pt idx="6">
                  <c:v>0.21341236174733619</c:v>
                </c:pt>
                <c:pt idx="7">
                  <c:v>0.20759241209105167</c:v>
                </c:pt>
                <c:pt idx="8">
                  <c:v>0.20258533545097268</c:v>
                </c:pt>
                <c:pt idx="9">
                  <c:v>0.18505926301722309</c:v>
                </c:pt>
                <c:pt idx="10">
                  <c:v>0.18251960772230502</c:v>
                </c:pt>
                <c:pt idx="11">
                  <c:v>0.18251960597483102</c:v>
                </c:pt>
                <c:pt idx="12">
                  <c:v>0.17805573714989059</c:v>
                </c:pt>
                <c:pt idx="13">
                  <c:v>0.17805573714989059</c:v>
                </c:pt>
                <c:pt idx="14">
                  <c:v>0.17607932008551641</c:v>
                </c:pt>
                <c:pt idx="15">
                  <c:v>0.17253878753467794</c:v>
                </c:pt>
                <c:pt idx="16">
                  <c:v>0.17253878397368289</c:v>
                </c:pt>
                <c:pt idx="17">
                  <c:v>0.17094433017727007</c:v>
                </c:pt>
                <c:pt idx="18">
                  <c:v>0.16945059690891537</c:v>
                </c:pt>
                <c:pt idx="19">
                  <c:v>0.16945059690891534</c:v>
                </c:pt>
                <c:pt idx="20">
                  <c:v>0.16945059899243325</c:v>
                </c:pt>
                <c:pt idx="21">
                  <c:v>0.16804740986259448</c:v>
                </c:pt>
                <c:pt idx="22">
                  <c:v>0.16804740986259448</c:v>
                </c:pt>
                <c:pt idx="23">
                  <c:v>0.16804740986259448</c:v>
                </c:pt>
                <c:pt idx="24">
                  <c:v>0.16804741084247715</c:v>
                </c:pt>
                <c:pt idx="25">
                  <c:v>0.16672597695292016</c:v>
                </c:pt>
                <c:pt idx="26">
                  <c:v>0.16672597695292016</c:v>
                </c:pt>
                <c:pt idx="27">
                  <c:v>0.16547865234596293</c:v>
                </c:pt>
                <c:pt idx="28">
                  <c:v>0.16318043223842774</c:v>
                </c:pt>
                <c:pt idx="29">
                  <c:v>0.16110837570330336</c:v>
                </c:pt>
                <c:pt idx="30">
                  <c:v>0.16110837641294892</c:v>
                </c:pt>
                <c:pt idx="31">
                  <c:v>0.16110837925153149</c:v>
                </c:pt>
                <c:pt idx="32">
                  <c:v>0.16014598371213548</c:v>
                </c:pt>
                <c:pt idx="33">
                  <c:v>0.16014598506542019</c:v>
                </c:pt>
                <c:pt idx="34">
                  <c:v>0.15922767039140706</c:v>
                </c:pt>
                <c:pt idx="35">
                  <c:v>0.15835017358347031</c:v>
                </c:pt>
                <c:pt idx="36">
                  <c:v>0.15835017234781965</c:v>
                </c:pt>
                <c:pt idx="37">
                  <c:v>0.15835017234781965</c:v>
                </c:pt>
                <c:pt idx="38">
                  <c:v>0.15835017358347031</c:v>
                </c:pt>
                <c:pt idx="39">
                  <c:v>0.15835017358347031</c:v>
                </c:pt>
                <c:pt idx="40">
                  <c:v>0.15835017420129568</c:v>
                </c:pt>
                <c:pt idx="41">
                  <c:v>0.15835017234781965</c:v>
                </c:pt>
                <c:pt idx="42">
                  <c:v>0.15835017234781965</c:v>
                </c:pt>
                <c:pt idx="43">
                  <c:v>0.15835017481912106</c:v>
                </c:pt>
                <c:pt idx="44">
                  <c:v>0.15835017481912109</c:v>
                </c:pt>
                <c:pt idx="45">
                  <c:v>0.15751055950662354</c:v>
                </c:pt>
                <c:pt idx="46">
                  <c:v>0.15751056068969796</c:v>
                </c:pt>
                <c:pt idx="47">
                  <c:v>0.15751055891508636</c:v>
                </c:pt>
                <c:pt idx="48">
                  <c:v>0.15751055891508636</c:v>
                </c:pt>
                <c:pt idx="49">
                  <c:v>0.16014598371213548</c:v>
                </c:pt>
                <c:pt idx="50">
                  <c:v>0.16014598032892408</c:v>
                </c:pt>
                <c:pt idx="51">
                  <c:v>0.16014598438877781</c:v>
                </c:pt>
                <c:pt idx="52">
                  <c:v>0.16014598371213548</c:v>
                </c:pt>
                <c:pt idx="53">
                  <c:v>0.16110837996117716</c:v>
                </c:pt>
                <c:pt idx="54">
                  <c:v>0.16110837996117716</c:v>
                </c:pt>
                <c:pt idx="55">
                  <c:v>0.16211850435641917</c:v>
                </c:pt>
                <c:pt idx="56">
                  <c:v>0.16211850584726337</c:v>
                </c:pt>
                <c:pt idx="57">
                  <c:v>0.16211850510184125</c:v>
                </c:pt>
                <c:pt idx="58">
                  <c:v>0.16211850510184125</c:v>
                </c:pt>
                <c:pt idx="59">
                  <c:v>0.16318043694428064</c:v>
                </c:pt>
                <c:pt idx="60">
                  <c:v>0.164298762555184</c:v>
                </c:pt>
                <c:pt idx="61">
                  <c:v>0.16429876172848559</c:v>
                </c:pt>
                <c:pt idx="62">
                  <c:v>0.16429875594159754</c:v>
                </c:pt>
                <c:pt idx="63">
                  <c:v>0.16547864885376845</c:v>
                </c:pt>
                <c:pt idx="64">
                  <c:v>0.16672597418122589</c:v>
                </c:pt>
                <c:pt idx="65">
                  <c:v>0.16804741084247715</c:v>
                </c:pt>
                <c:pt idx="66">
                  <c:v>0.16804741084247715</c:v>
                </c:pt>
                <c:pt idx="67">
                  <c:v>0.16804740986259448</c:v>
                </c:pt>
                <c:pt idx="68">
                  <c:v>0.16804740986259448</c:v>
                </c:pt>
                <c:pt idx="69">
                  <c:v>0.16804740986259445</c:v>
                </c:pt>
                <c:pt idx="70">
                  <c:v>0.16804740986259445</c:v>
                </c:pt>
                <c:pt idx="71">
                  <c:v>0.16804740986259445</c:v>
                </c:pt>
                <c:pt idx="72">
                  <c:v>0.16804741280224261</c:v>
                </c:pt>
                <c:pt idx="73">
                  <c:v>0.16804741280224261</c:v>
                </c:pt>
                <c:pt idx="74">
                  <c:v>0.1680474137821254</c:v>
                </c:pt>
                <c:pt idx="75">
                  <c:v>0.16804741476200824</c:v>
                </c:pt>
                <c:pt idx="76">
                  <c:v>0.16804741476200824</c:v>
                </c:pt>
                <c:pt idx="77">
                  <c:v>0.1680474137821254</c:v>
                </c:pt>
                <c:pt idx="78">
                  <c:v>0.1680474137821254</c:v>
                </c:pt>
                <c:pt idx="79">
                  <c:v>0.16804741182235983</c:v>
                </c:pt>
                <c:pt idx="80">
                  <c:v>0.16804741084247715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05C-4877-BF3B-C2D33514C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4083535"/>
        <c:axId val="810106751"/>
      </c:lineChart>
      <c:catAx>
        <c:axId val="974083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0106751"/>
        <c:crosses val="autoZero"/>
        <c:auto val="1"/>
        <c:lblAlgn val="ctr"/>
        <c:lblOffset val="100"/>
        <c:noMultiLvlLbl val="0"/>
      </c:catAx>
      <c:valAx>
        <c:axId val="810106751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0835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'TDS output'!$B$423</c:f>
              <c:strCache>
                <c:ptCount val="1"/>
                <c:pt idx="0">
                  <c:v>Salty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output'!$B$424:$B$504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2.7777779999999998E-2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5.5555559999999997E-2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5.5555559999999997E-2</c:v>
                </c:pt>
                <c:pt idx="25">
                  <c:v>5.5555559999999997E-2</c:v>
                </c:pt>
                <c:pt idx="26">
                  <c:v>8.3333340000000006E-2</c:v>
                </c:pt>
                <c:pt idx="27">
                  <c:v>8.3333340000000006E-2</c:v>
                </c:pt>
                <c:pt idx="28">
                  <c:v>5.5555559999999997E-2</c:v>
                </c:pt>
                <c:pt idx="29">
                  <c:v>8.3333340000000006E-2</c:v>
                </c:pt>
                <c:pt idx="30">
                  <c:v>0.13888890000000001</c:v>
                </c:pt>
                <c:pt idx="31">
                  <c:v>0.19444439999999999</c:v>
                </c:pt>
                <c:pt idx="32">
                  <c:v>0.1666667</c:v>
                </c:pt>
                <c:pt idx="33">
                  <c:v>0.1666667</c:v>
                </c:pt>
                <c:pt idx="34">
                  <c:v>0.1666667</c:v>
                </c:pt>
                <c:pt idx="35">
                  <c:v>0.1666667</c:v>
                </c:pt>
                <c:pt idx="36">
                  <c:v>0.13888890000000001</c:v>
                </c:pt>
                <c:pt idx="37">
                  <c:v>0.13888890000000001</c:v>
                </c:pt>
                <c:pt idx="38">
                  <c:v>0.13888890000000001</c:v>
                </c:pt>
                <c:pt idx="39">
                  <c:v>0.1666667</c:v>
                </c:pt>
                <c:pt idx="40">
                  <c:v>8.3333340000000006E-2</c:v>
                </c:pt>
                <c:pt idx="41">
                  <c:v>8.3333340000000006E-2</c:v>
                </c:pt>
                <c:pt idx="42">
                  <c:v>8.3333340000000006E-2</c:v>
                </c:pt>
                <c:pt idx="43">
                  <c:v>0.1111111</c:v>
                </c:pt>
                <c:pt idx="44">
                  <c:v>0.13888890000000001</c:v>
                </c:pt>
                <c:pt idx="45">
                  <c:v>0.19444439999999999</c:v>
                </c:pt>
                <c:pt idx="46">
                  <c:v>0.19444439999999999</c:v>
                </c:pt>
                <c:pt idx="47">
                  <c:v>0.13888890000000001</c:v>
                </c:pt>
                <c:pt idx="48">
                  <c:v>0.13888890000000001</c:v>
                </c:pt>
                <c:pt idx="49">
                  <c:v>0.13888890000000001</c:v>
                </c:pt>
                <c:pt idx="50">
                  <c:v>0.13888890000000001</c:v>
                </c:pt>
                <c:pt idx="51">
                  <c:v>0.13888890000000001</c:v>
                </c:pt>
                <c:pt idx="52">
                  <c:v>0.1666667</c:v>
                </c:pt>
                <c:pt idx="53">
                  <c:v>0.19444439999999999</c:v>
                </c:pt>
                <c:pt idx="54">
                  <c:v>0.1666667</c:v>
                </c:pt>
                <c:pt idx="55">
                  <c:v>0.1666667</c:v>
                </c:pt>
                <c:pt idx="56">
                  <c:v>0.13888890000000001</c:v>
                </c:pt>
                <c:pt idx="57">
                  <c:v>0.13888890000000001</c:v>
                </c:pt>
                <c:pt idx="58">
                  <c:v>8.3333340000000006E-2</c:v>
                </c:pt>
                <c:pt idx="59">
                  <c:v>0.1111111</c:v>
                </c:pt>
                <c:pt idx="60">
                  <c:v>0.1111111</c:v>
                </c:pt>
                <c:pt idx="61">
                  <c:v>0.1111111</c:v>
                </c:pt>
                <c:pt idx="62">
                  <c:v>0.1111111</c:v>
                </c:pt>
                <c:pt idx="63">
                  <c:v>0.1111111</c:v>
                </c:pt>
                <c:pt idx="64">
                  <c:v>0.1111111</c:v>
                </c:pt>
                <c:pt idx="65">
                  <c:v>8.3333340000000006E-2</c:v>
                </c:pt>
                <c:pt idx="66">
                  <c:v>8.3333340000000006E-2</c:v>
                </c:pt>
                <c:pt idx="67">
                  <c:v>8.3333340000000006E-2</c:v>
                </c:pt>
                <c:pt idx="68">
                  <c:v>8.3333340000000006E-2</c:v>
                </c:pt>
                <c:pt idx="69">
                  <c:v>8.3333340000000006E-2</c:v>
                </c:pt>
                <c:pt idx="70">
                  <c:v>8.3333340000000006E-2</c:v>
                </c:pt>
                <c:pt idx="71">
                  <c:v>8.3333340000000006E-2</c:v>
                </c:pt>
                <c:pt idx="72">
                  <c:v>8.3333340000000006E-2</c:v>
                </c:pt>
                <c:pt idx="73">
                  <c:v>8.3333340000000006E-2</c:v>
                </c:pt>
                <c:pt idx="74">
                  <c:v>0.1111111</c:v>
                </c:pt>
                <c:pt idx="75">
                  <c:v>8.3333340000000006E-2</c:v>
                </c:pt>
                <c:pt idx="76">
                  <c:v>8.3333340000000006E-2</c:v>
                </c:pt>
                <c:pt idx="77">
                  <c:v>8.3333340000000006E-2</c:v>
                </c:pt>
                <c:pt idx="78">
                  <c:v>8.3333340000000006E-2</c:v>
                </c:pt>
                <c:pt idx="79">
                  <c:v>8.3333340000000006E-2</c:v>
                </c:pt>
                <c:pt idx="80">
                  <c:v>8.3333340000000006E-2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9D1-4C66-913C-12B64BE5C7EB}"/>
            </c:ext>
          </c:extLst>
        </c:ser>
        <c:ser>
          <c:idx val="1"/>
          <c:order val="1"/>
          <c:tx>
            <c:strRef>
              <c:f>'TDS output'!$C$423</c:f>
              <c:strCache>
                <c:ptCount val="1"/>
                <c:pt idx="0">
                  <c:v>Crunchy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output'!$C$424:$C$504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5.5555559999999997E-2</c:v>
                </c:pt>
                <c:pt idx="3">
                  <c:v>0.13888890000000001</c:v>
                </c:pt>
                <c:pt idx="4">
                  <c:v>0.1666667</c:v>
                </c:pt>
                <c:pt idx="5">
                  <c:v>0.1666667</c:v>
                </c:pt>
                <c:pt idx="6">
                  <c:v>0.22222220000000001</c:v>
                </c:pt>
                <c:pt idx="7">
                  <c:v>0.22222220000000001</c:v>
                </c:pt>
                <c:pt idx="8">
                  <c:v>0.1666667</c:v>
                </c:pt>
                <c:pt idx="9">
                  <c:v>0.13888890000000001</c:v>
                </c:pt>
                <c:pt idx="10">
                  <c:v>0.27777780000000002</c:v>
                </c:pt>
                <c:pt idx="11">
                  <c:v>0.30555559999999998</c:v>
                </c:pt>
                <c:pt idx="12">
                  <c:v>0.25</c:v>
                </c:pt>
                <c:pt idx="13">
                  <c:v>0.19444439999999999</c:v>
                </c:pt>
                <c:pt idx="14">
                  <c:v>0.19444439999999999</c:v>
                </c:pt>
                <c:pt idx="15">
                  <c:v>0.25</c:v>
                </c:pt>
                <c:pt idx="16">
                  <c:v>0.27777780000000002</c:v>
                </c:pt>
                <c:pt idx="17">
                  <c:v>0.27777780000000002</c:v>
                </c:pt>
                <c:pt idx="18">
                  <c:v>0.30555559999999998</c:v>
                </c:pt>
                <c:pt idx="19">
                  <c:v>0.30555559999999998</c:v>
                </c:pt>
                <c:pt idx="20">
                  <c:v>0.30555559999999998</c:v>
                </c:pt>
                <c:pt idx="21">
                  <c:v>0.30555559999999998</c:v>
                </c:pt>
                <c:pt idx="22">
                  <c:v>0.36111110000000002</c:v>
                </c:pt>
                <c:pt idx="23">
                  <c:v>0.36111110000000002</c:v>
                </c:pt>
                <c:pt idx="24">
                  <c:v>0.30555559999999998</c:v>
                </c:pt>
                <c:pt idx="25">
                  <c:v>0.30555559999999998</c:v>
                </c:pt>
                <c:pt idx="26">
                  <c:v>0.25</c:v>
                </c:pt>
                <c:pt idx="27">
                  <c:v>0.22222220000000001</c:v>
                </c:pt>
                <c:pt idx="28">
                  <c:v>0.1666667</c:v>
                </c:pt>
                <c:pt idx="29">
                  <c:v>0.1666667</c:v>
                </c:pt>
                <c:pt idx="30">
                  <c:v>0.19444439999999999</c:v>
                </c:pt>
                <c:pt idx="31">
                  <c:v>0.13888890000000001</c:v>
                </c:pt>
                <c:pt idx="32">
                  <c:v>0.13888890000000001</c:v>
                </c:pt>
                <c:pt idx="33">
                  <c:v>0.13888890000000001</c:v>
                </c:pt>
                <c:pt idx="34">
                  <c:v>0.13888890000000001</c:v>
                </c:pt>
                <c:pt idx="35">
                  <c:v>0.1111111</c:v>
                </c:pt>
                <c:pt idx="36">
                  <c:v>0.1111111</c:v>
                </c:pt>
                <c:pt idx="37">
                  <c:v>8.3333340000000006E-2</c:v>
                </c:pt>
                <c:pt idx="38">
                  <c:v>5.5555559999999997E-2</c:v>
                </c:pt>
                <c:pt idx="39">
                  <c:v>8.3333340000000006E-2</c:v>
                </c:pt>
                <c:pt idx="40">
                  <c:v>8.3333340000000006E-2</c:v>
                </c:pt>
                <c:pt idx="41">
                  <c:v>8.3333340000000006E-2</c:v>
                </c:pt>
                <c:pt idx="42">
                  <c:v>8.3333340000000006E-2</c:v>
                </c:pt>
                <c:pt idx="43">
                  <c:v>0.1111111</c:v>
                </c:pt>
                <c:pt idx="44">
                  <c:v>8.3333340000000006E-2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8.3333340000000006E-2</c:v>
                </c:pt>
                <c:pt idx="48">
                  <c:v>8.3333340000000006E-2</c:v>
                </c:pt>
                <c:pt idx="49">
                  <c:v>8.3333340000000006E-2</c:v>
                </c:pt>
                <c:pt idx="50">
                  <c:v>8.3333340000000006E-2</c:v>
                </c:pt>
                <c:pt idx="51">
                  <c:v>8.3333340000000006E-2</c:v>
                </c:pt>
                <c:pt idx="52">
                  <c:v>5.5555559999999997E-2</c:v>
                </c:pt>
                <c:pt idx="53">
                  <c:v>5.5555559999999997E-2</c:v>
                </c:pt>
                <c:pt idx="54">
                  <c:v>5.5555559999999997E-2</c:v>
                </c:pt>
                <c:pt idx="55">
                  <c:v>5.5555559999999997E-2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5.5555559999999997E-2</c:v>
                </c:pt>
                <c:pt idx="70">
                  <c:v>8.3333340000000006E-2</c:v>
                </c:pt>
                <c:pt idx="71">
                  <c:v>5.5555559999999997E-2</c:v>
                </c:pt>
                <c:pt idx="72">
                  <c:v>5.5555559999999997E-2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69D1-4C66-913C-12B64BE5C7EB}"/>
            </c:ext>
          </c:extLst>
        </c:ser>
        <c:ser>
          <c:idx val="2"/>
          <c:order val="2"/>
          <c:tx>
            <c:strRef>
              <c:f>'TDS output'!$D$423</c:f>
              <c:strCache>
                <c:ptCount val="1"/>
                <c:pt idx="0">
                  <c:v>Bitter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output'!$D$424:$D$504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2.7777779999999998E-2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2.7777779999999998E-2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5.5555559999999997E-2</c:v>
                </c:pt>
                <c:pt idx="35">
                  <c:v>5.5555559999999997E-2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0</c:v>
                </c:pt>
                <c:pt idx="40">
                  <c:v>2.7777779999999998E-2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5.5555559999999997E-2</c:v>
                </c:pt>
                <c:pt idx="44">
                  <c:v>5.5555559999999997E-2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5.5555559999999997E-2</c:v>
                </c:pt>
                <c:pt idx="48">
                  <c:v>5.5555559999999997E-2</c:v>
                </c:pt>
                <c:pt idx="49">
                  <c:v>5.5555559999999997E-2</c:v>
                </c:pt>
                <c:pt idx="50">
                  <c:v>2.7777779999999998E-2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D1-4C66-913C-12B64BE5C7EB}"/>
            </c:ext>
          </c:extLst>
        </c:ser>
        <c:ser>
          <c:idx val="3"/>
          <c:order val="3"/>
          <c:tx>
            <c:strRef>
              <c:f>'TDS output'!$E$423</c:f>
              <c:strCache>
                <c:ptCount val="1"/>
                <c:pt idx="0">
                  <c:v>Sweet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output'!$E$424:$E$504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2.7777779999999998E-2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2.7777779999999998E-2</c:v>
                </c:pt>
                <c:pt idx="24">
                  <c:v>5.5555559999999997E-2</c:v>
                </c:pt>
                <c:pt idx="25">
                  <c:v>5.5555559999999997E-2</c:v>
                </c:pt>
                <c:pt idx="26">
                  <c:v>5.5555559999999997E-2</c:v>
                </c:pt>
                <c:pt idx="27">
                  <c:v>8.3333340000000006E-2</c:v>
                </c:pt>
                <c:pt idx="28">
                  <c:v>0.13888890000000001</c:v>
                </c:pt>
                <c:pt idx="29">
                  <c:v>0.13888890000000001</c:v>
                </c:pt>
                <c:pt idx="30">
                  <c:v>0.1111111</c:v>
                </c:pt>
                <c:pt idx="31">
                  <c:v>0.1111111</c:v>
                </c:pt>
                <c:pt idx="32">
                  <c:v>8.3333340000000006E-2</c:v>
                </c:pt>
                <c:pt idx="33">
                  <c:v>0.13888890000000001</c:v>
                </c:pt>
                <c:pt idx="34">
                  <c:v>0.1666667</c:v>
                </c:pt>
                <c:pt idx="35">
                  <c:v>0.1666667</c:v>
                </c:pt>
                <c:pt idx="36">
                  <c:v>0.22222220000000001</c:v>
                </c:pt>
                <c:pt idx="37">
                  <c:v>0.1666667</c:v>
                </c:pt>
                <c:pt idx="38">
                  <c:v>0.1666667</c:v>
                </c:pt>
                <c:pt idx="39">
                  <c:v>0.1666667</c:v>
                </c:pt>
                <c:pt idx="40">
                  <c:v>0.19444439999999999</c:v>
                </c:pt>
                <c:pt idx="41">
                  <c:v>0.19444439999999999</c:v>
                </c:pt>
                <c:pt idx="42">
                  <c:v>0.1111111</c:v>
                </c:pt>
                <c:pt idx="43">
                  <c:v>0.1111111</c:v>
                </c:pt>
                <c:pt idx="44">
                  <c:v>0.1111111</c:v>
                </c:pt>
                <c:pt idx="45">
                  <c:v>0.1111111</c:v>
                </c:pt>
                <c:pt idx="46">
                  <c:v>8.3333340000000006E-2</c:v>
                </c:pt>
                <c:pt idx="47">
                  <c:v>5.5555559999999997E-2</c:v>
                </c:pt>
                <c:pt idx="48">
                  <c:v>0.13888890000000001</c:v>
                </c:pt>
                <c:pt idx="49">
                  <c:v>0.13888890000000001</c:v>
                </c:pt>
                <c:pt idx="50">
                  <c:v>0.19444439999999999</c:v>
                </c:pt>
                <c:pt idx="51">
                  <c:v>0.19444439999999999</c:v>
                </c:pt>
                <c:pt idx="52">
                  <c:v>0.19444439999999999</c:v>
                </c:pt>
                <c:pt idx="53">
                  <c:v>0.19444439999999999</c:v>
                </c:pt>
                <c:pt idx="54">
                  <c:v>0.19444439999999999</c:v>
                </c:pt>
                <c:pt idx="55">
                  <c:v>0.1666667</c:v>
                </c:pt>
                <c:pt idx="56">
                  <c:v>0.1666667</c:v>
                </c:pt>
                <c:pt idx="57">
                  <c:v>0.13888890000000001</c:v>
                </c:pt>
                <c:pt idx="58">
                  <c:v>0.13888890000000001</c:v>
                </c:pt>
                <c:pt idx="59">
                  <c:v>0.1111111</c:v>
                </c:pt>
                <c:pt idx="60">
                  <c:v>0.1111111</c:v>
                </c:pt>
                <c:pt idx="61">
                  <c:v>8.3333340000000006E-2</c:v>
                </c:pt>
                <c:pt idx="62">
                  <c:v>8.3333340000000006E-2</c:v>
                </c:pt>
                <c:pt idx="63">
                  <c:v>8.3333340000000006E-2</c:v>
                </c:pt>
                <c:pt idx="64">
                  <c:v>8.3333340000000006E-2</c:v>
                </c:pt>
                <c:pt idx="65">
                  <c:v>8.3333340000000006E-2</c:v>
                </c:pt>
                <c:pt idx="66">
                  <c:v>8.3333340000000006E-2</c:v>
                </c:pt>
                <c:pt idx="67">
                  <c:v>8.3333340000000006E-2</c:v>
                </c:pt>
                <c:pt idx="68">
                  <c:v>8.3333340000000006E-2</c:v>
                </c:pt>
                <c:pt idx="69">
                  <c:v>8.3333340000000006E-2</c:v>
                </c:pt>
                <c:pt idx="70">
                  <c:v>8.3333340000000006E-2</c:v>
                </c:pt>
                <c:pt idx="71">
                  <c:v>8.3333340000000006E-2</c:v>
                </c:pt>
                <c:pt idx="72">
                  <c:v>8.3333340000000006E-2</c:v>
                </c:pt>
                <c:pt idx="73">
                  <c:v>8.3333340000000006E-2</c:v>
                </c:pt>
                <c:pt idx="74">
                  <c:v>8.3333340000000006E-2</c:v>
                </c:pt>
                <c:pt idx="75">
                  <c:v>5.5555559999999997E-2</c:v>
                </c:pt>
                <c:pt idx="76">
                  <c:v>8.3333340000000006E-2</c:v>
                </c:pt>
                <c:pt idx="77">
                  <c:v>8.3333340000000006E-2</c:v>
                </c:pt>
                <c:pt idx="78">
                  <c:v>8.3333340000000006E-2</c:v>
                </c:pt>
                <c:pt idx="79">
                  <c:v>8.3333340000000006E-2</c:v>
                </c:pt>
                <c:pt idx="80">
                  <c:v>5.5555559999999997E-2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69D1-4C66-913C-12B64BE5C7EB}"/>
            </c:ext>
          </c:extLst>
        </c:ser>
        <c:ser>
          <c:idx val="4"/>
          <c:order val="4"/>
          <c:tx>
            <c:strRef>
              <c:f>'TDS output'!$F$423</c:f>
              <c:strCache>
                <c:ptCount val="1"/>
                <c:pt idx="0">
                  <c:v>Sticky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output'!$F$424:$F$504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D1-4C66-913C-12B64BE5C7EB}"/>
            </c:ext>
          </c:extLst>
        </c:ser>
        <c:ser>
          <c:idx val="5"/>
          <c:order val="5"/>
          <c:tx>
            <c:strRef>
              <c:f>'TDS output'!$G$423</c:f>
              <c:strCache>
                <c:ptCount val="1"/>
                <c:pt idx="0">
                  <c:v>Fishy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output'!$G$424:$G$504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2.7777779999999998E-2</c:v>
                </c:pt>
                <c:pt idx="14">
                  <c:v>5.5555559999999997E-2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5.5555559999999997E-2</c:v>
                </c:pt>
                <c:pt idx="19">
                  <c:v>8.3333340000000006E-2</c:v>
                </c:pt>
                <c:pt idx="20">
                  <c:v>8.3333340000000006E-2</c:v>
                </c:pt>
                <c:pt idx="21">
                  <c:v>0.1111111</c:v>
                </c:pt>
                <c:pt idx="22">
                  <c:v>0.1111111</c:v>
                </c:pt>
                <c:pt idx="23">
                  <c:v>0.1111111</c:v>
                </c:pt>
                <c:pt idx="24">
                  <c:v>0.13888890000000001</c:v>
                </c:pt>
                <c:pt idx="25">
                  <c:v>0.13888890000000001</c:v>
                </c:pt>
                <c:pt idx="26">
                  <c:v>0.1111111</c:v>
                </c:pt>
                <c:pt idx="27">
                  <c:v>0.1111111</c:v>
                </c:pt>
                <c:pt idx="28">
                  <c:v>0.22222220000000001</c:v>
                </c:pt>
                <c:pt idx="29">
                  <c:v>0.25</c:v>
                </c:pt>
                <c:pt idx="30">
                  <c:v>0.22222220000000001</c:v>
                </c:pt>
                <c:pt idx="31">
                  <c:v>0.25</c:v>
                </c:pt>
                <c:pt idx="32">
                  <c:v>0.3333333</c:v>
                </c:pt>
                <c:pt idx="33">
                  <c:v>0.30555559999999998</c:v>
                </c:pt>
                <c:pt idx="34">
                  <c:v>0.27777780000000002</c:v>
                </c:pt>
                <c:pt idx="35">
                  <c:v>0.30555559999999998</c:v>
                </c:pt>
                <c:pt idx="36">
                  <c:v>0.30555559999999998</c:v>
                </c:pt>
                <c:pt idx="37">
                  <c:v>0.36111110000000002</c:v>
                </c:pt>
                <c:pt idx="38">
                  <c:v>0.36111110000000002</c:v>
                </c:pt>
                <c:pt idx="39">
                  <c:v>0.3333333</c:v>
                </c:pt>
                <c:pt idx="40">
                  <c:v>0.36111110000000002</c:v>
                </c:pt>
                <c:pt idx="41">
                  <c:v>0.3333333</c:v>
                </c:pt>
                <c:pt idx="42">
                  <c:v>0.38888889999999998</c:v>
                </c:pt>
                <c:pt idx="43">
                  <c:v>0.36111110000000002</c:v>
                </c:pt>
                <c:pt idx="44">
                  <c:v>0.3333333</c:v>
                </c:pt>
                <c:pt idx="45">
                  <c:v>0.3333333</c:v>
                </c:pt>
                <c:pt idx="46">
                  <c:v>0.36111110000000002</c:v>
                </c:pt>
                <c:pt idx="47">
                  <c:v>0.38888889999999998</c:v>
                </c:pt>
                <c:pt idx="48">
                  <c:v>0.3333333</c:v>
                </c:pt>
                <c:pt idx="49">
                  <c:v>0.36111110000000002</c:v>
                </c:pt>
                <c:pt idx="50">
                  <c:v>0.3333333</c:v>
                </c:pt>
                <c:pt idx="51">
                  <c:v>0.3333333</c:v>
                </c:pt>
                <c:pt idx="52">
                  <c:v>0.36111110000000002</c:v>
                </c:pt>
                <c:pt idx="53">
                  <c:v>0.3333333</c:v>
                </c:pt>
                <c:pt idx="54">
                  <c:v>0.38888889999999998</c:v>
                </c:pt>
                <c:pt idx="55">
                  <c:v>0.38888889999999998</c:v>
                </c:pt>
                <c:pt idx="56">
                  <c:v>0.36111110000000002</c:v>
                </c:pt>
                <c:pt idx="57">
                  <c:v>0.4166667</c:v>
                </c:pt>
                <c:pt idx="58">
                  <c:v>0.4166667</c:v>
                </c:pt>
                <c:pt idx="59">
                  <c:v>0.4166667</c:v>
                </c:pt>
                <c:pt idx="60">
                  <c:v>0.36111110000000002</c:v>
                </c:pt>
                <c:pt idx="61">
                  <c:v>0.36111110000000002</c:v>
                </c:pt>
                <c:pt idx="62">
                  <c:v>0.27777780000000002</c:v>
                </c:pt>
                <c:pt idx="63">
                  <c:v>0.27777780000000002</c:v>
                </c:pt>
                <c:pt idx="64">
                  <c:v>0.27777780000000002</c:v>
                </c:pt>
                <c:pt idx="65">
                  <c:v>0.27777780000000002</c:v>
                </c:pt>
                <c:pt idx="66">
                  <c:v>0.25</c:v>
                </c:pt>
                <c:pt idx="67">
                  <c:v>0.25</c:v>
                </c:pt>
                <c:pt idx="68">
                  <c:v>0.25</c:v>
                </c:pt>
                <c:pt idx="69">
                  <c:v>0.25</c:v>
                </c:pt>
                <c:pt idx="70">
                  <c:v>0.25</c:v>
                </c:pt>
                <c:pt idx="71">
                  <c:v>0.25</c:v>
                </c:pt>
                <c:pt idx="72">
                  <c:v>0.25</c:v>
                </c:pt>
                <c:pt idx="73">
                  <c:v>0.25</c:v>
                </c:pt>
                <c:pt idx="74">
                  <c:v>0.25</c:v>
                </c:pt>
                <c:pt idx="75">
                  <c:v>0.30555559999999998</c:v>
                </c:pt>
                <c:pt idx="76">
                  <c:v>0.27777780000000002</c:v>
                </c:pt>
                <c:pt idx="77">
                  <c:v>0.27777780000000002</c:v>
                </c:pt>
                <c:pt idx="78">
                  <c:v>0.27777780000000002</c:v>
                </c:pt>
                <c:pt idx="79">
                  <c:v>0.27777780000000002</c:v>
                </c:pt>
                <c:pt idx="80">
                  <c:v>0.30555559999999998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69D1-4C66-913C-12B64BE5C7EB}"/>
            </c:ext>
          </c:extLst>
        </c:ser>
        <c:ser>
          <c:idx val="6"/>
          <c:order val="6"/>
          <c:tx>
            <c:strRef>
              <c:f>'TDS output'!$H$423</c:f>
              <c:strCache>
                <c:ptCount val="1"/>
                <c:pt idx="0">
                  <c:v>Chewy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output'!$H$424:$H$504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2.7777779999999998E-2</c:v>
                </c:pt>
                <c:pt idx="10">
                  <c:v>2.7777779999999998E-2</c:v>
                </c:pt>
                <c:pt idx="11">
                  <c:v>2.7777779999999998E-2</c:v>
                </c:pt>
                <c:pt idx="12">
                  <c:v>2.7777779999999998E-2</c:v>
                </c:pt>
                <c:pt idx="13">
                  <c:v>2.7777779999999998E-2</c:v>
                </c:pt>
                <c:pt idx="14">
                  <c:v>2.7777779999999998E-2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0</c:v>
                </c:pt>
                <c:pt idx="19">
                  <c:v>2.7777779999999998E-2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9D1-4C66-913C-12B64BE5C7EB}"/>
            </c:ext>
          </c:extLst>
        </c:ser>
        <c:ser>
          <c:idx val="7"/>
          <c:order val="7"/>
          <c:tx>
            <c:strRef>
              <c:f>'TDS output'!$I$423</c:f>
              <c:strCache>
                <c:ptCount val="1"/>
                <c:pt idx="0">
                  <c:v>Hard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output'!$I$424:$I$504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2.7777779999999998E-2</c:v>
                </c:pt>
                <c:pt idx="5">
                  <c:v>0.1111111</c:v>
                </c:pt>
                <c:pt idx="6">
                  <c:v>0.1666667</c:v>
                </c:pt>
                <c:pt idx="7">
                  <c:v>0.22222220000000001</c:v>
                </c:pt>
                <c:pt idx="8">
                  <c:v>0.27777780000000002</c:v>
                </c:pt>
                <c:pt idx="9">
                  <c:v>0.30555559999999998</c:v>
                </c:pt>
                <c:pt idx="10">
                  <c:v>0.30555559999999998</c:v>
                </c:pt>
                <c:pt idx="11">
                  <c:v>0.30555559999999998</c:v>
                </c:pt>
                <c:pt idx="12">
                  <c:v>0.3333333</c:v>
                </c:pt>
                <c:pt idx="13">
                  <c:v>0.36111110000000002</c:v>
                </c:pt>
                <c:pt idx="14">
                  <c:v>0.3333333</c:v>
                </c:pt>
                <c:pt idx="15">
                  <c:v>0.30555559999999998</c:v>
                </c:pt>
                <c:pt idx="16">
                  <c:v>0.27777780000000002</c:v>
                </c:pt>
                <c:pt idx="17">
                  <c:v>0.30555559999999998</c:v>
                </c:pt>
                <c:pt idx="18">
                  <c:v>0.30555559999999998</c:v>
                </c:pt>
                <c:pt idx="19">
                  <c:v>0.25</c:v>
                </c:pt>
                <c:pt idx="20">
                  <c:v>0.22222220000000001</c:v>
                </c:pt>
                <c:pt idx="21">
                  <c:v>0.19444439999999999</c:v>
                </c:pt>
                <c:pt idx="22">
                  <c:v>0.19444439999999999</c:v>
                </c:pt>
                <c:pt idx="23">
                  <c:v>0.1666667</c:v>
                </c:pt>
                <c:pt idx="24">
                  <c:v>0.13888890000000001</c:v>
                </c:pt>
                <c:pt idx="25">
                  <c:v>0.13888890000000001</c:v>
                </c:pt>
                <c:pt idx="26">
                  <c:v>0.13888890000000001</c:v>
                </c:pt>
                <c:pt idx="27">
                  <c:v>0.1666667</c:v>
                </c:pt>
                <c:pt idx="28">
                  <c:v>0.1666667</c:v>
                </c:pt>
                <c:pt idx="29">
                  <c:v>0.1666667</c:v>
                </c:pt>
                <c:pt idx="30">
                  <c:v>0.1666667</c:v>
                </c:pt>
                <c:pt idx="31">
                  <c:v>0.13888890000000001</c:v>
                </c:pt>
                <c:pt idx="32">
                  <c:v>0.13888890000000001</c:v>
                </c:pt>
                <c:pt idx="33">
                  <c:v>8.3333340000000006E-2</c:v>
                </c:pt>
                <c:pt idx="34">
                  <c:v>5.5555559999999997E-2</c:v>
                </c:pt>
                <c:pt idx="35">
                  <c:v>8.3333340000000006E-2</c:v>
                </c:pt>
                <c:pt idx="36">
                  <c:v>5.5555559999999997E-2</c:v>
                </c:pt>
                <c:pt idx="37">
                  <c:v>5.5555559999999997E-2</c:v>
                </c:pt>
                <c:pt idx="38">
                  <c:v>5.5555559999999997E-2</c:v>
                </c:pt>
                <c:pt idx="39">
                  <c:v>5.5555559999999997E-2</c:v>
                </c:pt>
                <c:pt idx="40">
                  <c:v>5.5555559999999997E-2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5.5555559999999997E-2</c:v>
                </c:pt>
                <c:pt idx="44">
                  <c:v>8.3333340000000006E-2</c:v>
                </c:pt>
                <c:pt idx="45">
                  <c:v>5.5555559999999997E-2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0</c:v>
                </c:pt>
                <c:pt idx="63">
                  <c:v>0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69D1-4C66-913C-12B64BE5C7EB}"/>
            </c:ext>
          </c:extLst>
        </c:ser>
        <c:ser>
          <c:idx val="8"/>
          <c:order val="8"/>
          <c:tx>
            <c:strRef>
              <c:f>'TDS output'!$J$423</c:f>
              <c:strCache>
                <c:ptCount val="1"/>
                <c:pt idx="0">
                  <c:v>Gritty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output'!$J$424:$J$504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2.7777779999999998E-2</c:v>
                </c:pt>
                <c:pt idx="13">
                  <c:v>2.7777779999999998E-2</c:v>
                </c:pt>
                <c:pt idx="14">
                  <c:v>2.7777779999999998E-2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2.7777779999999998E-2</c:v>
                </c:pt>
                <c:pt idx="26">
                  <c:v>5.5555559999999997E-2</c:v>
                </c:pt>
                <c:pt idx="27">
                  <c:v>5.5555559999999997E-2</c:v>
                </c:pt>
                <c:pt idx="28">
                  <c:v>5.5555559999999997E-2</c:v>
                </c:pt>
                <c:pt idx="29">
                  <c:v>5.5555559999999997E-2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0</c:v>
                </c:pt>
                <c:pt idx="36">
                  <c:v>2.7777779999999998E-2</c:v>
                </c:pt>
                <c:pt idx="37">
                  <c:v>5.5555559999999997E-2</c:v>
                </c:pt>
                <c:pt idx="38">
                  <c:v>8.3333340000000006E-2</c:v>
                </c:pt>
                <c:pt idx="39">
                  <c:v>0.1111111</c:v>
                </c:pt>
                <c:pt idx="40">
                  <c:v>0.1111111</c:v>
                </c:pt>
                <c:pt idx="41">
                  <c:v>0.1111111</c:v>
                </c:pt>
                <c:pt idx="42">
                  <c:v>0.1111111</c:v>
                </c:pt>
                <c:pt idx="43">
                  <c:v>0.1111111</c:v>
                </c:pt>
                <c:pt idx="44">
                  <c:v>0.1111111</c:v>
                </c:pt>
                <c:pt idx="45">
                  <c:v>0.1111111</c:v>
                </c:pt>
                <c:pt idx="46">
                  <c:v>0.13888890000000001</c:v>
                </c:pt>
                <c:pt idx="47">
                  <c:v>0.13888890000000001</c:v>
                </c:pt>
                <c:pt idx="48">
                  <c:v>0.13888890000000001</c:v>
                </c:pt>
                <c:pt idx="49">
                  <c:v>0.13888890000000001</c:v>
                </c:pt>
                <c:pt idx="50">
                  <c:v>0.1666667</c:v>
                </c:pt>
                <c:pt idx="51">
                  <c:v>0.1666667</c:v>
                </c:pt>
                <c:pt idx="52">
                  <c:v>0.13888890000000001</c:v>
                </c:pt>
                <c:pt idx="53">
                  <c:v>0.1111111</c:v>
                </c:pt>
                <c:pt idx="54">
                  <c:v>8.3333340000000006E-2</c:v>
                </c:pt>
                <c:pt idx="55">
                  <c:v>8.3333340000000006E-2</c:v>
                </c:pt>
                <c:pt idx="56">
                  <c:v>0.1666667</c:v>
                </c:pt>
                <c:pt idx="57">
                  <c:v>0.13888890000000001</c:v>
                </c:pt>
                <c:pt idx="58">
                  <c:v>0.13888890000000001</c:v>
                </c:pt>
                <c:pt idx="59">
                  <c:v>0.13888890000000001</c:v>
                </c:pt>
                <c:pt idx="60">
                  <c:v>0.1666667</c:v>
                </c:pt>
                <c:pt idx="61">
                  <c:v>0.1666667</c:v>
                </c:pt>
                <c:pt idx="62">
                  <c:v>0.19444439999999999</c:v>
                </c:pt>
                <c:pt idx="63">
                  <c:v>0.19444439999999999</c:v>
                </c:pt>
                <c:pt idx="64">
                  <c:v>0.1666667</c:v>
                </c:pt>
                <c:pt idx="65">
                  <c:v>0.1666667</c:v>
                </c:pt>
                <c:pt idx="66">
                  <c:v>0.19444439999999999</c:v>
                </c:pt>
                <c:pt idx="67">
                  <c:v>0.19444439999999999</c:v>
                </c:pt>
                <c:pt idx="68">
                  <c:v>0.19444439999999999</c:v>
                </c:pt>
                <c:pt idx="69">
                  <c:v>0.1666667</c:v>
                </c:pt>
                <c:pt idx="70">
                  <c:v>0.1666667</c:v>
                </c:pt>
                <c:pt idx="71">
                  <c:v>0.19444439999999999</c:v>
                </c:pt>
                <c:pt idx="72">
                  <c:v>0.19444439999999999</c:v>
                </c:pt>
                <c:pt idx="73">
                  <c:v>0.19444439999999999</c:v>
                </c:pt>
                <c:pt idx="74">
                  <c:v>0.1666667</c:v>
                </c:pt>
                <c:pt idx="75">
                  <c:v>0.13888890000000001</c:v>
                </c:pt>
                <c:pt idx="76">
                  <c:v>0.13888890000000001</c:v>
                </c:pt>
                <c:pt idx="77">
                  <c:v>0.13888890000000001</c:v>
                </c:pt>
                <c:pt idx="78">
                  <c:v>0.13888890000000001</c:v>
                </c:pt>
                <c:pt idx="79">
                  <c:v>0.13888890000000001</c:v>
                </c:pt>
                <c:pt idx="80">
                  <c:v>0.13888890000000001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69D1-4C66-913C-12B64BE5C7EB}"/>
            </c:ext>
          </c:extLst>
        </c:ser>
        <c:ser>
          <c:idx val="9"/>
          <c:order val="9"/>
          <c:tx>
            <c:strRef>
              <c:f>'TDS output'!$K$423</c:f>
              <c:strCache>
                <c:ptCount val="1"/>
                <c:pt idx="0">
                  <c:v>Soft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output'!$K$424:$K$504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69D1-4C66-913C-12B64BE5C7EB}"/>
            </c:ext>
          </c:extLst>
        </c:ser>
        <c:ser>
          <c:idx val="10"/>
          <c:order val="10"/>
          <c:tx>
            <c:strRef>
              <c:f>'TDS output'!$L$423</c:f>
              <c:strCache>
                <c:ptCount val="1"/>
                <c:pt idx="0">
                  <c:v>Response rate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output'!$L$424:$L$504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5.5555559999999997E-2</c:v>
                </c:pt>
                <c:pt idx="4">
                  <c:v>0.13888890000000001</c:v>
                </c:pt>
                <c:pt idx="5">
                  <c:v>0.19444448</c:v>
                </c:pt>
                <c:pt idx="6">
                  <c:v>0.27777780000000002</c:v>
                </c:pt>
                <c:pt idx="7">
                  <c:v>0.38888889999999998</c:v>
                </c:pt>
                <c:pt idx="8">
                  <c:v>0.44444440000000002</c:v>
                </c:pt>
                <c:pt idx="9">
                  <c:v>0.47222227999999999</c:v>
                </c:pt>
                <c:pt idx="10">
                  <c:v>0.50000005999999997</c:v>
                </c:pt>
                <c:pt idx="11">
                  <c:v>0.61111117999999998</c:v>
                </c:pt>
                <c:pt idx="12">
                  <c:v>0.63888897999999994</c:v>
                </c:pt>
                <c:pt idx="13">
                  <c:v>0.63888885999999989</c:v>
                </c:pt>
                <c:pt idx="14">
                  <c:v>0.63888884000000001</c:v>
                </c:pt>
                <c:pt idx="15">
                  <c:v>0.63888881999999991</c:v>
                </c:pt>
                <c:pt idx="16">
                  <c:v>0.66666671999999993</c:v>
                </c:pt>
                <c:pt idx="17">
                  <c:v>0.66666671999999993</c:v>
                </c:pt>
                <c:pt idx="18">
                  <c:v>0.66666673999999992</c:v>
                </c:pt>
                <c:pt idx="19">
                  <c:v>0.66666676000000002</c:v>
                </c:pt>
                <c:pt idx="20">
                  <c:v>0.69444449999999991</c:v>
                </c:pt>
                <c:pt idx="21">
                  <c:v>0.69444448000000003</c:v>
                </c:pt>
                <c:pt idx="22">
                  <c:v>0.7222222199999998</c:v>
                </c:pt>
                <c:pt idx="23">
                  <c:v>0.74999993999999992</c:v>
                </c:pt>
                <c:pt idx="24">
                  <c:v>0.75000001999999988</c:v>
                </c:pt>
                <c:pt idx="25">
                  <c:v>0.75000007999999996</c:v>
                </c:pt>
                <c:pt idx="26">
                  <c:v>0.77777785999999993</c:v>
                </c:pt>
                <c:pt idx="27">
                  <c:v>0.77777779999999985</c:v>
                </c:pt>
                <c:pt idx="28">
                  <c:v>0.80555557999999983</c:v>
                </c:pt>
                <c:pt idx="29">
                  <c:v>0.86111117999999998</c:v>
                </c:pt>
                <c:pt idx="30">
                  <c:v>0.9166667599999998</c:v>
                </c:pt>
                <c:pt idx="31">
                  <c:v>0.91666663999999998</c:v>
                </c:pt>
                <c:pt idx="32">
                  <c:v>0.91666663999999987</c:v>
                </c:pt>
                <c:pt idx="33">
                  <c:v>0.94444448000000003</c:v>
                </c:pt>
                <c:pt idx="34">
                  <c:v>0.9166667799999999</c:v>
                </c:pt>
                <c:pt idx="35">
                  <c:v>0.9166667799999999</c:v>
                </c:pt>
                <c:pt idx="36">
                  <c:v>0.91666678000000001</c:v>
                </c:pt>
                <c:pt idx="37">
                  <c:v>0.91666669999999995</c:v>
                </c:pt>
                <c:pt idx="38">
                  <c:v>0.91666671999999993</c:v>
                </c:pt>
                <c:pt idx="39">
                  <c:v>0.91666671999999993</c:v>
                </c:pt>
                <c:pt idx="40">
                  <c:v>0.91666669999999995</c:v>
                </c:pt>
                <c:pt idx="41">
                  <c:v>0.91666661999999999</c:v>
                </c:pt>
                <c:pt idx="42">
                  <c:v>0.91666659999999989</c:v>
                </c:pt>
                <c:pt idx="43">
                  <c:v>0.88888889999999998</c:v>
                </c:pt>
                <c:pt idx="44">
                  <c:v>0.91666661999999999</c:v>
                </c:pt>
                <c:pt idx="45">
                  <c:v>0.91666664000000009</c:v>
                </c:pt>
                <c:pt idx="46">
                  <c:v>0.91666658000000001</c:v>
                </c:pt>
                <c:pt idx="47">
                  <c:v>0.94444441999999995</c:v>
                </c:pt>
                <c:pt idx="48">
                  <c:v>0.94444449999999991</c:v>
                </c:pt>
                <c:pt idx="49">
                  <c:v>0.94444446000000004</c:v>
                </c:pt>
                <c:pt idx="50">
                  <c:v>0.94444448000000003</c:v>
                </c:pt>
                <c:pt idx="51">
                  <c:v>0.94444441999999995</c:v>
                </c:pt>
                <c:pt idx="52">
                  <c:v>0.94444441999999995</c:v>
                </c:pt>
                <c:pt idx="53">
                  <c:v>0.94444443999999994</c:v>
                </c:pt>
                <c:pt idx="54">
                  <c:v>0.94444432</c:v>
                </c:pt>
                <c:pt idx="55">
                  <c:v>0.94444445999999993</c:v>
                </c:pt>
                <c:pt idx="56">
                  <c:v>0.91666675999999991</c:v>
                </c:pt>
                <c:pt idx="57">
                  <c:v>0.91666673999999992</c:v>
                </c:pt>
                <c:pt idx="58">
                  <c:v>0.91666674000000004</c:v>
                </c:pt>
                <c:pt idx="59">
                  <c:v>0.86111117999999998</c:v>
                </c:pt>
                <c:pt idx="60">
                  <c:v>0.86111113999999989</c:v>
                </c:pt>
                <c:pt idx="61">
                  <c:v>0.83333334000000003</c:v>
                </c:pt>
                <c:pt idx="62">
                  <c:v>0.80555558000000005</c:v>
                </c:pt>
                <c:pt idx="63">
                  <c:v>0.69444441999999995</c:v>
                </c:pt>
                <c:pt idx="64">
                  <c:v>0.69444441999999995</c:v>
                </c:pt>
                <c:pt idx="65">
                  <c:v>0.69444449999999991</c:v>
                </c:pt>
                <c:pt idx="66">
                  <c:v>0.66666673999999992</c:v>
                </c:pt>
                <c:pt idx="67">
                  <c:v>0.66666663999999998</c:v>
                </c:pt>
                <c:pt idx="68">
                  <c:v>0.66666663999999998</c:v>
                </c:pt>
                <c:pt idx="69">
                  <c:v>0.66666663999999998</c:v>
                </c:pt>
                <c:pt idx="70">
                  <c:v>0.66666672000000005</c:v>
                </c:pt>
                <c:pt idx="71">
                  <c:v>0.66666672000000005</c:v>
                </c:pt>
                <c:pt idx="72">
                  <c:v>0.66666663999999998</c:v>
                </c:pt>
                <c:pt idx="73">
                  <c:v>0.66666663999999998</c:v>
                </c:pt>
                <c:pt idx="74">
                  <c:v>0.66666663999999998</c:v>
                </c:pt>
                <c:pt idx="75">
                  <c:v>0.66666669999999995</c:v>
                </c:pt>
                <c:pt idx="76">
                  <c:v>0.63888895999999995</c:v>
                </c:pt>
                <c:pt idx="77">
                  <c:v>0.63888893999999996</c:v>
                </c:pt>
                <c:pt idx="78">
                  <c:v>0.63888893999999996</c:v>
                </c:pt>
                <c:pt idx="79">
                  <c:v>0.63888893999999996</c:v>
                </c:pt>
                <c:pt idx="80">
                  <c:v>0.63888893999999996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69D1-4C66-913C-12B64BE5C7EB}"/>
            </c:ext>
          </c:extLst>
        </c:ser>
        <c:ser>
          <c:idx val="11"/>
          <c:order val="11"/>
          <c:tx>
            <c:strRef>
              <c:f>'TDS output'!$M$423</c:f>
              <c:strCache>
                <c:ptCount val="1"/>
                <c:pt idx="0">
                  <c:v>Ps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'TDS output'!$A$424:$A$504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output'!$M$424:$M$504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0.34058392131569626</c:v>
                </c:pt>
                <c:pt idx="4">
                  <c:v>0.25215863195446664</c:v>
                </c:pt>
                <c:pt idx="5">
                  <c:v>0.22859750857640246</c:v>
                </c:pt>
                <c:pt idx="6">
                  <c:v>0.20759240047107147</c:v>
                </c:pt>
                <c:pt idx="7">
                  <c:v>0.19093217737283635</c:v>
                </c:pt>
                <c:pt idx="8">
                  <c:v>0.18505926875872369</c:v>
                </c:pt>
                <c:pt idx="9">
                  <c:v>0.18251960247988339</c:v>
                </c:pt>
                <c:pt idx="10">
                  <c:v>0.18019463883467279</c:v>
                </c:pt>
                <c:pt idx="11">
                  <c:v>0.17253878041268833</c:v>
                </c:pt>
                <c:pt idx="12">
                  <c:v>0.17094432573553858</c:v>
                </c:pt>
                <c:pt idx="13">
                  <c:v>0.17094433239813611</c:v>
                </c:pt>
                <c:pt idx="14">
                  <c:v>0.17094433350856922</c:v>
                </c:pt>
                <c:pt idx="15">
                  <c:v>0.17094433461900238</c:v>
                </c:pt>
                <c:pt idx="16">
                  <c:v>0.16945059586715649</c:v>
                </c:pt>
                <c:pt idx="17">
                  <c:v>0.16945059586715649</c:v>
                </c:pt>
                <c:pt idx="18">
                  <c:v>0.16945059482539765</c:v>
                </c:pt>
                <c:pt idx="19">
                  <c:v>0.16945059378363886</c:v>
                </c:pt>
                <c:pt idx="20">
                  <c:v>0.16804740888271186</c:v>
                </c:pt>
                <c:pt idx="21">
                  <c:v>0.16804740986259445</c:v>
                </c:pt>
                <c:pt idx="22">
                  <c:v>0.16672597695292016</c:v>
                </c:pt>
                <c:pt idx="23">
                  <c:v>0.16547865496510922</c:v>
                </c:pt>
                <c:pt idx="24">
                  <c:v>0.16547865147291427</c:v>
                </c:pt>
                <c:pt idx="25">
                  <c:v>0.16547864885376845</c:v>
                </c:pt>
                <c:pt idx="26">
                  <c:v>0.16429875676829575</c:v>
                </c:pt>
                <c:pt idx="27">
                  <c:v>0.16429875924839052</c:v>
                </c:pt>
                <c:pt idx="28">
                  <c:v>0.16318043459135406</c:v>
                </c:pt>
                <c:pt idx="29">
                  <c:v>0.16110837712259451</c:v>
                </c:pt>
                <c:pt idx="30">
                  <c:v>0.15922766651468709</c:v>
                </c:pt>
                <c:pt idx="31">
                  <c:v>0.15922767039140706</c:v>
                </c:pt>
                <c:pt idx="32">
                  <c:v>0.15922767039140706</c:v>
                </c:pt>
                <c:pt idx="33">
                  <c:v>0.15835017296564496</c:v>
                </c:pt>
                <c:pt idx="34">
                  <c:v>0.15922766586856718</c:v>
                </c:pt>
                <c:pt idx="35">
                  <c:v>0.15922766586856718</c:v>
                </c:pt>
                <c:pt idx="36">
                  <c:v>0.15922766586856718</c:v>
                </c:pt>
                <c:pt idx="37">
                  <c:v>0.15922766845304698</c:v>
                </c:pt>
                <c:pt idx="38">
                  <c:v>0.15922766780692699</c:v>
                </c:pt>
                <c:pt idx="39">
                  <c:v>0.15922766780692699</c:v>
                </c:pt>
                <c:pt idx="40">
                  <c:v>0.15922766845304698</c:v>
                </c:pt>
                <c:pt idx="41">
                  <c:v>0.15922767103752714</c:v>
                </c:pt>
                <c:pt idx="42">
                  <c:v>0.15922767168364724</c:v>
                </c:pt>
                <c:pt idx="43">
                  <c:v>0.16014598235885083</c:v>
                </c:pt>
                <c:pt idx="44">
                  <c:v>0.15922767103752714</c:v>
                </c:pt>
                <c:pt idx="45">
                  <c:v>0.15922767039140706</c:v>
                </c:pt>
                <c:pt idx="46">
                  <c:v>0.15922767232976734</c:v>
                </c:pt>
                <c:pt idx="47">
                  <c:v>0.15835017481912109</c:v>
                </c:pt>
                <c:pt idx="48">
                  <c:v>0.15835017234781965</c:v>
                </c:pt>
                <c:pt idx="49">
                  <c:v>0.15835017358347031</c:v>
                </c:pt>
                <c:pt idx="50">
                  <c:v>0.15835017296564496</c:v>
                </c:pt>
                <c:pt idx="51">
                  <c:v>0.15835017481912109</c:v>
                </c:pt>
                <c:pt idx="52">
                  <c:v>0.15835017481912109</c:v>
                </c:pt>
                <c:pt idx="53">
                  <c:v>0.15835017420129568</c:v>
                </c:pt>
                <c:pt idx="54">
                  <c:v>0.15835017790824829</c:v>
                </c:pt>
                <c:pt idx="55">
                  <c:v>0.15835017358347031</c:v>
                </c:pt>
                <c:pt idx="56">
                  <c:v>0.15922766651468709</c:v>
                </c:pt>
                <c:pt idx="57">
                  <c:v>0.15922766716080705</c:v>
                </c:pt>
                <c:pt idx="58">
                  <c:v>0.15922766716080705</c:v>
                </c:pt>
                <c:pt idx="59">
                  <c:v>0.16110837712259451</c:v>
                </c:pt>
                <c:pt idx="60">
                  <c:v>0.16110837854188581</c:v>
                </c:pt>
                <c:pt idx="61">
                  <c:v>0.16211850361099711</c:v>
                </c:pt>
                <c:pt idx="62">
                  <c:v>0.16318043459135406</c:v>
                </c:pt>
                <c:pt idx="63">
                  <c:v>0.16804741280224261</c:v>
                </c:pt>
                <c:pt idx="64">
                  <c:v>0.16804741280224261</c:v>
                </c:pt>
                <c:pt idx="65">
                  <c:v>0.16804740888271186</c:v>
                </c:pt>
                <c:pt idx="66">
                  <c:v>0.16945059482539765</c:v>
                </c:pt>
                <c:pt idx="67">
                  <c:v>0.16945060003419227</c:v>
                </c:pt>
                <c:pt idx="68">
                  <c:v>0.16945060003419227</c:v>
                </c:pt>
                <c:pt idx="69">
                  <c:v>0.16945060003419227</c:v>
                </c:pt>
                <c:pt idx="70">
                  <c:v>0.16945059586715649</c:v>
                </c:pt>
                <c:pt idx="71">
                  <c:v>0.16945059586715649</c:v>
                </c:pt>
                <c:pt idx="72">
                  <c:v>0.16945060003419227</c:v>
                </c:pt>
                <c:pt idx="73">
                  <c:v>0.16945060003419227</c:v>
                </c:pt>
                <c:pt idx="74">
                  <c:v>0.16945060003419227</c:v>
                </c:pt>
                <c:pt idx="75">
                  <c:v>0.16945059690891537</c:v>
                </c:pt>
                <c:pt idx="76">
                  <c:v>0.17094432684597138</c:v>
                </c:pt>
                <c:pt idx="77">
                  <c:v>0.17094432795640419</c:v>
                </c:pt>
                <c:pt idx="78">
                  <c:v>0.17094432795640419</c:v>
                </c:pt>
                <c:pt idx="79">
                  <c:v>0.17094432795640419</c:v>
                </c:pt>
                <c:pt idx="80">
                  <c:v>0.17094432795640419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69D1-4C66-913C-12B64BE5C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4116175"/>
        <c:axId val="1063954143"/>
      </c:lineChart>
      <c:catAx>
        <c:axId val="974116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3954143"/>
        <c:crosses val="autoZero"/>
        <c:auto val="1"/>
        <c:lblAlgn val="ctr"/>
        <c:lblOffset val="100"/>
        <c:noMultiLvlLbl val="0"/>
      </c:catAx>
      <c:valAx>
        <c:axId val="1063954143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1161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'TDS output'!$B$507</c:f>
              <c:strCache>
                <c:ptCount val="1"/>
                <c:pt idx="0">
                  <c:v>Salty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output'!$B$508:$B$588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5.5555559999999997E-2</c:v>
                </c:pt>
                <c:pt idx="31">
                  <c:v>5.5555559999999997E-2</c:v>
                </c:pt>
                <c:pt idx="32">
                  <c:v>5.5555559999999997E-2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5.5555559999999997E-2</c:v>
                </c:pt>
                <c:pt idx="50">
                  <c:v>5.5555559999999997E-2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C3-48D5-BAD9-8E109A28405E}"/>
            </c:ext>
          </c:extLst>
        </c:ser>
        <c:ser>
          <c:idx val="1"/>
          <c:order val="1"/>
          <c:tx>
            <c:strRef>
              <c:f>'TDS output'!$C$507</c:f>
              <c:strCache>
                <c:ptCount val="1"/>
                <c:pt idx="0">
                  <c:v>Crunchy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output'!$C$508:$C$588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5.5555559999999997E-2</c:v>
                </c:pt>
                <c:pt idx="4">
                  <c:v>8.3333340000000006E-2</c:v>
                </c:pt>
                <c:pt idx="5">
                  <c:v>0.13888890000000001</c:v>
                </c:pt>
                <c:pt idx="6">
                  <c:v>0.1666667</c:v>
                </c:pt>
                <c:pt idx="7">
                  <c:v>0.22222220000000001</c:v>
                </c:pt>
                <c:pt idx="8">
                  <c:v>0.22222220000000001</c:v>
                </c:pt>
                <c:pt idx="9">
                  <c:v>0.27777780000000002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0.22222220000000001</c:v>
                </c:pt>
                <c:pt idx="14">
                  <c:v>0.25</c:v>
                </c:pt>
                <c:pt idx="15">
                  <c:v>0.27777780000000002</c:v>
                </c:pt>
                <c:pt idx="16">
                  <c:v>0.25</c:v>
                </c:pt>
                <c:pt idx="17">
                  <c:v>0.25</c:v>
                </c:pt>
                <c:pt idx="18">
                  <c:v>0.22222220000000001</c:v>
                </c:pt>
                <c:pt idx="19">
                  <c:v>0.27777780000000002</c:v>
                </c:pt>
                <c:pt idx="20">
                  <c:v>0.25</c:v>
                </c:pt>
                <c:pt idx="21">
                  <c:v>0.27777780000000002</c:v>
                </c:pt>
                <c:pt idx="22">
                  <c:v>0.25</c:v>
                </c:pt>
                <c:pt idx="23">
                  <c:v>0.22222220000000001</c:v>
                </c:pt>
                <c:pt idx="24">
                  <c:v>0.22222220000000001</c:v>
                </c:pt>
                <c:pt idx="25">
                  <c:v>0.27777780000000002</c:v>
                </c:pt>
                <c:pt idx="26">
                  <c:v>0.27777780000000002</c:v>
                </c:pt>
                <c:pt idx="27">
                  <c:v>0.25</c:v>
                </c:pt>
                <c:pt idx="28">
                  <c:v>0.22222220000000001</c:v>
                </c:pt>
                <c:pt idx="29">
                  <c:v>0.25</c:v>
                </c:pt>
                <c:pt idx="30">
                  <c:v>0.22222220000000001</c:v>
                </c:pt>
                <c:pt idx="31">
                  <c:v>0.1666667</c:v>
                </c:pt>
                <c:pt idx="32">
                  <c:v>0.13888890000000001</c:v>
                </c:pt>
                <c:pt idx="33">
                  <c:v>0.13888890000000001</c:v>
                </c:pt>
                <c:pt idx="34">
                  <c:v>0.13888890000000001</c:v>
                </c:pt>
                <c:pt idx="35">
                  <c:v>0.13888890000000001</c:v>
                </c:pt>
                <c:pt idx="36">
                  <c:v>0.1111111</c:v>
                </c:pt>
                <c:pt idx="37">
                  <c:v>0.1111111</c:v>
                </c:pt>
                <c:pt idx="38">
                  <c:v>0.1111111</c:v>
                </c:pt>
                <c:pt idx="39">
                  <c:v>0.1111111</c:v>
                </c:pt>
                <c:pt idx="40">
                  <c:v>8.3333340000000006E-2</c:v>
                </c:pt>
                <c:pt idx="41">
                  <c:v>0.1111111</c:v>
                </c:pt>
                <c:pt idx="42">
                  <c:v>0.1111111</c:v>
                </c:pt>
                <c:pt idx="43">
                  <c:v>8.3333340000000006E-2</c:v>
                </c:pt>
                <c:pt idx="44">
                  <c:v>5.5555559999999997E-2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5.5555559999999997E-2</c:v>
                </c:pt>
                <c:pt idx="48">
                  <c:v>5.5555559999999997E-2</c:v>
                </c:pt>
                <c:pt idx="49">
                  <c:v>5.5555559999999997E-2</c:v>
                </c:pt>
                <c:pt idx="50">
                  <c:v>8.3333340000000006E-2</c:v>
                </c:pt>
                <c:pt idx="51">
                  <c:v>8.3333340000000006E-2</c:v>
                </c:pt>
                <c:pt idx="52">
                  <c:v>8.3333340000000006E-2</c:v>
                </c:pt>
                <c:pt idx="53">
                  <c:v>8.3333340000000006E-2</c:v>
                </c:pt>
                <c:pt idx="54">
                  <c:v>8.3333340000000006E-2</c:v>
                </c:pt>
                <c:pt idx="55">
                  <c:v>0.1111111</c:v>
                </c:pt>
                <c:pt idx="56">
                  <c:v>8.3333340000000006E-2</c:v>
                </c:pt>
                <c:pt idx="57">
                  <c:v>8.3333340000000006E-2</c:v>
                </c:pt>
                <c:pt idx="58">
                  <c:v>8.3333340000000006E-2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5.5555559999999997E-2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8.3333340000000006E-2</c:v>
                </c:pt>
                <c:pt idx="68">
                  <c:v>8.3333340000000006E-2</c:v>
                </c:pt>
                <c:pt idx="69">
                  <c:v>8.3333340000000006E-2</c:v>
                </c:pt>
                <c:pt idx="70">
                  <c:v>8.3333340000000006E-2</c:v>
                </c:pt>
                <c:pt idx="71">
                  <c:v>8.3333340000000006E-2</c:v>
                </c:pt>
                <c:pt idx="72">
                  <c:v>8.3333340000000006E-2</c:v>
                </c:pt>
                <c:pt idx="73">
                  <c:v>8.3333340000000006E-2</c:v>
                </c:pt>
                <c:pt idx="74">
                  <c:v>8.3333340000000006E-2</c:v>
                </c:pt>
                <c:pt idx="75">
                  <c:v>8.3333340000000006E-2</c:v>
                </c:pt>
                <c:pt idx="76">
                  <c:v>8.3333340000000006E-2</c:v>
                </c:pt>
                <c:pt idx="77">
                  <c:v>8.3333340000000006E-2</c:v>
                </c:pt>
                <c:pt idx="78">
                  <c:v>8.3333340000000006E-2</c:v>
                </c:pt>
                <c:pt idx="79">
                  <c:v>0.1111111</c:v>
                </c:pt>
                <c:pt idx="80">
                  <c:v>0.1111111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7C3-48D5-BAD9-8E109A28405E}"/>
            </c:ext>
          </c:extLst>
        </c:ser>
        <c:ser>
          <c:idx val="2"/>
          <c:order val="2"/>
          <c:tx>
            <c:strRef>
              <c:f>'TDS output'!$D$507</c:f>
              <c:strCache>
                <c:ptCount val="1"/>
                <c:pt idx="0">
                  <c:v>Bitter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output'!$D$508:$D$588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2.7777779999999998E-2</c:v>
                </c:pt>
                <c:pt idx="15">
                  <c:v>2.7777779999999998E-2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C3-48D5-BAD9-8E109A28405E}"/>
            </c:ext>
          </c:extLst>
        </c:ser>
        <c:ser>
          <c:idx val="3"/>
          <c:order val="3"/>
          <c:tx>
            <c:strRef>
              <c:f>'TDS output'!$E$507</c:f>
              <c:strCache>
                <c:ptCount val="1"/>
                <c:pt idx="0">
                  <c:v>Sweet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output'!$E$508:$E$588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2.7777779999999998E-2</c:v>
                </c:pt>
                <c:pt idx="6">
                  <c:v>2.7777779999999998E-2</c:v>
                </c:pt>
                <c:pt idx="7">
                  <c:v>2.7777779999999998E-2</c:v>
                </c:pt>
                <c:pt idx="8">
                  <c:v>5.5555559999999997E-2</c:v>
                </c:pt>
                <c:pt idx="9">
                  <c:v>2.7777779999999998E-2</c:v>
                </c:pt>
                <c:pt idx="10">
                  <c:v>2.7777779999999998E-2</c:v>
                </c:pt>
                <c:pt idx="11">
                  <c:v>5.5555559999999997E-2</c:v>
                </c:pt>
                <c:pt idx="12">
                  <c:v>8.3333340000000006E-2</c:v>
                </c:pt>
                <c:pt idx="13">
                  <c:v>0.1111111</c:v>
                </c:pt>
                <c:pt idx="14">
                  <c:v>0.1111111</c:v>
                </c:pt>
                <c:pt idx="15">
                  <c:v>0.1111111</c:v>
                </c:pt>
                <c:pt idx="16">
                  <c:v>0.1666667</c:v>
                </c:pt>
                <c:pt idx="17">
                  <c:v>0.1666667</c:v>
                </c:pt>
                <c:pt idx="18">
                  <c:v>0.19444439999999999</c:v>
                </c:pt>
                <c:pt idx="19">
                  <c:v>0.1666667</c:v>
                </c:pt>
                <c:pt idx="20">
                  <c:v>0.19444439999999999</c:v>
                </c:pt>
                <c:pt idx="21">
                  <c:v>0.19444439999999999</c:v>
                </c:pt>
                <c:pt idx="22">
                  <c:v>0.27777780000000002</c:v>
                </c:pt>
                <c:pt idx="23">
                  <c:v>0.3333333</c:v>
                </c:pt>
                <c:pt idx="24">
                  <c:v>0.36111110000000002</c:v>
                </c:pt>
                <c:pt idx="25">
                  <c:v>0.36111110000000002</c:v>
                </c:pt>
                <c:pt idx="26">
                  <c:v>0.36111110000000002</c:v>
                </c:pt>
                <c:pt idx="27">
                  <c:v>0.3333333</c:v>
                </c:pt>
                <c:pt idx="28">
                  <c:v>0.36111110000000002</c:v>
                </c:pt>
                <c:pt idx="29">
                  <c:v>0.36111110000000002</c:v>
                </c:pt>
                <c:pt idx="30">
                  <c:v>0.3333333</c:v>
                </c:pt>
                <c:pt idx="31">
                  <c:v>0.4166667</c:v>
                </c:pt>
                <c:pt idx="32">
                  <c:v>0.44444440000000002</c:v>
                </c:pt>
                <c:pt idx="33">
                  <c:v>0.47222219999999998</c:v>
                </c:pt>
                <c:pt idx="34">
                  <c:v>0.47222219999999998</c:v>
                </c:pt>
                <c:pt idx="35">
                  <c:v>0.44444440000000002</c:v>
                </c:pt>
                <c:pt idx="36">
                  <c:v>0.47222219999999998</c:v>
                </c:pt>
                <c:pt idx="37">
                  <c:v>0.44444440000000002</c:v>
                </c:pt>
                <c:pt idx="38">
                  <c:v>0.47222219999999998</c:v>
                </c:pt>
                <c:pt idx="39">
                  <c:v>0.47222219999999998</c:v>
                </c:pt>
                <c:pt idx="40">
                  <c:v>0.47222219999999998</c:v>
                </c:pt>
                <c:pt idx="41">
                  <c:v>0.4166667</c:v>
                </c:pt>
                <c:pt idx="42">
                  <c:v>0.4166667</c:v>
                </c:pt>
                <c:pt idx="43">
                  <c:v>0.47222219999999998</c:v>
                </c:pt>
                <c:pt idx="44">
                  <c:v>0.47222219999999998</c:v>
                </c:pt>
                <c:pt idx="45">
                  <c:v>0.4166667</c:v>
                </c:pt>
                <c:pt idx="46">
                  <c:v>0.44444440000000002</c:v>
                </c:pt>
                <c:pt idx="47">
                  <c:v>0.4166667</c:v>
                </c:pt>
                <c:pt idx="48">
                  <c:v>0.4166667</c:v>
                </c:pt>
                <c:pt idx="49">
                  <c:v>0.38888889999999998</c:v>
                </c:pt>
                <c:pt idx="50">
                  <c:v>0.36111110000000002</c:v>
                </c:pt>
                <c:pt idx="51">
                  <c:v>0.36111110000000002</c:v>
                </c:pt>
                <c:pt idx="52">
                  <c:v>0.3333333</c:v>
                </c:pt>
                <c:pt idx="53">
                  <c:v>0.30555559999999998</c:v>
                </c:pt>
                <c:pt idx="54">
                  <c:v>0.27777780000000002</c:v>
                </c:pt>
                <c:pt idx="55">
                  <c:v>0.25</c:v>
                </c:pt>
                <c:pt idx="56">
                  <c:v>0.27777780000000002</c:v>
                </c:pt>
                <c:pt idx="57">
                  <c:v>0.27777780000000002</c:v>
                </c:pt>
                <c:pt idx="58">
                  <c:v>0.27777780000000002</c:v>
                </c:pt>
                <c:pt idx="59">
                  <c:v>0.30555559999999998</c:v>
                </c:pt>
                <c:pt idx="60">
                  <c:v>0.30555559999999998</c:v>
                </c:pt>
                <c:pt idx="61">
                  <c:v>0.27777780000000002</c:v>
                </c:pt>
                <c:pt idx="62">
                  <c:v>0.27777780000000002</c:v>
                </c:pt>
                <c:pt idx="63">
                  <c:v>0.25</c:v>
                </c:pt>
                <c:pt idx="64">
                  <c:v>0.25</c:v>
                </c:pt>
                <c:pt idx="65">
                  <c:v>0.25</c:v>
                </c:pt>
                <c:pt idx="66">
                  <c:v>0.25</c:v>
                </c:pt>
                <c:pt idx="67">
                  <c:v>0.22222220000000001</c:v>
                </c:pt>
                <c:pt idx="68">
                  <c:v>0.22222220000000001</c:v>
                </c:pt>
                <c:pt idx="69">
                  <c:v>0.22222220000000001</c:v>
                </c:pt>
                <c:pt idx="70">
                  <c:v>0.22222220000000001</c:v>
                </c:pt>
                <c:pt idx="71">
                  <c:v>0.22222220000000001</c:v>
                </c:pt>
                <c:pt idx="72">
                  <c:v>0.22222220000000001</c:v>
                </c:pt>
                <c:pt idx="73">
                  <c:v>0.22222220000000001</c:v>
                </c:pt>
                <c:pt idx="74">
                  <c:v>0.22222220000000001</c:v>
                </c:pt>
                <c:pt idx="75">
                  <c:v>0.22222220000000001</c:v>
                </c:pt>
                <c:pt idx="76">
                  <c:v>0.22222220000000001</c:v>
                </c:pt>
                <c:pt idx="77">
                  <c:v>0.25</c:v>
                </c:pt>
                <c:pt idx="78">
                  <c:v>0.25</c:v>
                </c:pt>
                <c:pt idx="79">
                  <c:v>0.22222220000000001</c:v>
                </c:pt>
                <c:pt idx="80">
                  <c:v>0.22222220000000001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77C3-48D5-BAD9-8E109A28405E}"/>
            </c:ext>
          </c:extLst>
        </c:ser>
        <c:ser>
          <c:idx val="4"/>
          <c:order val="4"/>
          <c:tx>
            <c:strRef>
              <c:f>'TDS output'!$F$507</c:f>
              <c:strCache>
                <c:ptCount val="1"/>
                <c:pt idx="0">
                  <c:v>Sticky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output'!$F$508:$F$588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8.3333340000000006E-2</c:v>
                </c:pt>
                <c:pt idx="28">
                  <c:v>8.3333340000000006E-2</c:v>
                </c:pt>
                <c:pt idx="29">
                  <c:v>8.3333340000000006E-2</c:v>
                </c:pt>
                <c:pt idx="30">
                  <c:v>5.5555559999999997E-2</c:v>
                </c:pt>
                <c:pt idx="31">
                  <c:v>5.5555559999999997E-2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8.3333340000000006E-2</c:v>
                </c:pt>
                <c:pt idx="35">
                  <c:v>8.3333340000000006E-2</c:v>
                </c:pt>
                <c:pt idx="36">
                  <c:v>8.3333340000000006E-2</c:v>
                </c:pt>
                <c:pt idx="37">
                  <c:v>8.3333340000000006E-2</c:v>
                </c:pt>
                <c:pt idx="38">
                  <c:v>5.5555559999999997E-2</c:v>
                </c:pt>
                <c:pt idx="39">
                  <c:v>5.5555559999999997E-2</c:v>
                </c:pt>
                <c:pt idx="40">
                  <c:v>5.5555559999999997E-2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5.5555559999999997E-2</c:v>
                </c:pt>
                <c:pt idx="44">
                  <c:v>5.5555559999999997E-2</c:v>
                </c:pt>
                <c:pt idx="45">
                  <c:v>8.3333340000000006E-2</c:v>
                </c:pt>
                <c:pt idx="46">
                  <c:v>5.5555559999999997E-2</c:v>
                </c:pt>
                <c:pt idx="47">
                  <c:v>8.3333340000000006E-2</c:v>
                </c:pt>
                <c:pt idx="48">
                  <c:v>8.3333340000000006E-2</c:v>
                </c:pt>
                <c:pt idx="49">
                  <c:v>5.5555559999999997E-2</c:v>
                </c:pt>
                <c:pt idx="50">
                  <c:v>2.7777779999999998E-2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5.5555559999999997E-2</c:v>
                </c:pt>
                <c:pt idx="56">
                  <c:v>5.5555559999999997E-2</c:v>
                </c:pt>
                <c:pt idx="57">
                  <c:v>5.5555559999999997E-2</c:v>
                </c:pt>
                <c:pt idx="58">
                  <c:v>5.5555559999999997E-2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5.5555559999999997E-2</c:v>
                </c:pt>
                <c:pt idx="65">
                  <c:v>8.3333340000000006E-2</c:v>
                </c:pt>
                <c:pt idx="66">
                  <c:v>8.3333340000000006E-2</c:v>
                </c:pt>
                <c:pt idx="67">
                  <c:v>5.5555559999999997E-2</c:v>
                </c:pt>
                <c:pt idx="68">
                  <c:v>5.5555559999999997E-2</c:v>
                </c:pt>
                <c:pt idx="69">
                  <c:v>5.5555559999999997E-2</c:v>
                </c:pt>
                <c:pt idx="70">
                  <c:v>5.5555559999999997E-2</c:v>
                </c:pt>
                <c:pt idx="71">
                  <c:v>5.5555559999999997E-2</c:v>
                </c:pt>
                <c:pt idx="72">
                  <c:v>5.5555559999999997E-2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C3-48D5-BAD9-8E109A28405E}"/>
            </c:ext>
          </c:extLst>
        </c:ser>
        <c:ser>
          <c:idx val="5"/>
          <c:order val="5"/>
          <c:tx>
            <c:strRef>
              <c:f>'TDS output'!$G$507</c:f>
              <c:strCache>
                <c:ptCount val="1"/>
                <c:pt idx="0">
                  <c:v>Fishy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output'!$G$508:$G$588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C3-48D5-BAD9-8E109A28405E}"/>
            </c:ext>
          </c:extLst>
        </c:ser>
        <c:ser>
          <c:idx val="6"/>
          <c:order val="6"/>
          <c:tx>
            <c:strRef>
              <c:f>'TDS output'!$H$507</c:f>
              <c:strCache>
                <c:ptCount val="1"/>
                <c:pt idx="0">
                  <c:v>Chewy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output'!$H$508:$H$588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2.7777779999999998E-2</c:v>
                </c:pt>
                <c:pt idx="11">
                  <c:v>5.5555559999999997E-2</c:v>
                </c:pt>
                <c:pt idx="12">
                  <c:v>8.3333340000000006E-2</c:v>
                </c:pt>
                <c:pt idx="13">
                  <c:v>8.3333340000000006E-2</c:v>
                </c:pt>
                <c:pt idx="14">
                  <c:v>8.3333340000000006E-2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2.7777779999999998E-2</c:v>
                </c:pt>
                <c:pt idx="19">
                  <c:v>2.7777779999999998E-2</c:v>
                </c:pt>
                <c:pt idx="20">
                  <c:v>5.5555559999999997E-2</c:v>
                </c:pt>
                <c:pt idx="21">
                  <c:v>5.5555559999999997E-2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5.5555559999999997E-2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5.5555559999999997E-2</c:v>
                </c:pt>
                <c:pt idx="33">
                  <c:v>5.5555559999999997E-2</c:v>
                </c:pt>
                <c:pt idx="34">
                  <c:v>5.5555559999999997E-2</c:v>
                </c:pt>
                <c:pt idx="35">
                  <c:v>8.3333340000000006E-2</c:v>
                </c:pt>
                <c:pt idx="36">
                  <c:v>8.3333340000000006E-2</c:v>
                </c:pt>
                <c:pt idx="37">
                  <c:v>8.3333340000000006E-2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5.5555559999999997E-2</c:v>
                </c:pt>
                <c:pt idx="50">
                  <c:v>5.5555559999999997E-2</c:v>
                </c:pt>
                <c:pt idx="51">
                  <c:v>5.5555559999999997E-2</c:v>
                </c:pt>
                <c:pt idx="52">
                  <c:v>5.5555559999999997E-2</c:v>
                </c:pt>
                <c:pt idx="53">
                  <c:v>8.3333340000000006E-2</c:v>
                </c:pt>
                <c:pt idx="54">
                  <c:v>8.3333340000000006E-2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5.5555559999999997E-2</c:v>
                </c:pt>
                <c:pt idx="58">
                  <c:v>5.5555559999999997E-2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5.5555559999999997E-2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5.5555559999999997E-2</c:v>
                </c:pt>
                <c:pt idx="68">
                  <c:v>5.5555559999999997E-2</c:v>
                </c:pt>
                <c:pt idx="69">
                  <c:v>5.5555559999999997E-2</c:v>
                </c:pt>
                <c:pt idx="70">
                  <c:v>5.5555559999999997E-2</c:v>
                </c:pt>
                <c:pt idx="71">
                  <c:v>5.5555559999999997E-2</c:v>
                </c:pt>
                <c:pt idx="72">
                  <c:v>5.5555559999999997E-2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77C3-48D5-BAD9-8E109A28405E}"/>
            </c:ext>
          </c:extLst>
        </c:ser>
        <c:ser>
          <c:idx val="7"/>
          <c:order val="7"/>
          <c:tx>
            <c:strRef>
              <c:f>'TDS output'!$I$507</c:f>
              <c:strCache>
                <c:ptCount val="1"/>
                <c:pt idx="0">
                  <c:v>Hard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output'!$I$508:$I$588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2.7777779999999998E-2</c:v>
                </c:pt>
                <c:pt idx="7">
                  <c:v>5.5555559999999997E-2</c:v>
                </c:pt>
                <c:pt idx="8">
                  <c:v>5.5555559999999997E-2</c:v>
                </c:pt>
                <c:pt idx="9">
                  <c:v>5.5555559999999997E-2</c:v>
                </c:pt>
                <c:pt idx="10">
                  <c:v>5.5555559999999997E-2</c:v>
                </c:pt>
                <c:pt idx="11">
                  <c:v>2.7777779999999998E-2</c:v>
                </c:pt>
                <c:pt idx="12">
                  <c:v>2.7777779999999998E-2</c:v>
                </c:pt>
                <c:pt idx="13">
                  <c:v>2.7777779999999998E-2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2.7777779999999998E-2</c:v>
                </c:pt>
                <c:pt idx="21">
                  <c:v>5.5555559999999997E-2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5.5555559999999997E-2</c:v>
                </c:pt>
                <c:pt idx="31">
                  <c:v>5.5555559999999997E-2</c:v>
                </c:pt>
                <c:pt idx="32">
                  <c:v>5.5555559999999997E-2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77C3-48D5-BAD9-8E109A28405E}"/>
            </c:ext>
          </c:extLst>
        </c:ser>
        <c:ser>
          <c:idx val="8"/>
          <c:order val="8"/>
          <c:tx>
            <c:strRef>
              <c:f>'TDS output'!$J$507</c:f>
              <c:strCache>
                <c:ptCount val="1"/>
                <c:pt idx="0">
                  <c:v>Gritty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output'!$J$508:$J$588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2.7777779999999998E-2</c:v>
                </c:pt>
                <c:pt idx="11">
                  <c:v>2.7777779999999998E-2</c:v>
                </c:pt>
                <c:pt idx="12">
                  <c:v>2.7777779999999998E-2</c:v>
                </c:pt>
                <c:pt idx="13">
                  <c:v>2.7777779999999998E-2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7C3-48D5-BAD9-8E109A28405E}"/>
            </c:ext>
          </c:extLst>
        </c:ser>
        <c:ser>
          <c:idx val="9"/>
          <c:order val="9"/>
          <c:tx>
            <c:strRef>
              <c:f>'TDS output'!$K$507</c:f>
              <c:strCache>
                <c:ptCount val="1"/>
                <c:pt idx="0">
                  <c:v>Soft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output'!$K$508:$K$588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2.7777779999999998E-2</c:v>
                </c:pt>
                <c:pt idx="6">
                  <c:v>2.7777779999999998E-2</c:v>
                </c:pt>
                <c:pt idx="7">
                  <c:v>5.5555559999999997E-2</c:v>
                </c:pt>
                <c:pt idx="8">
                  <c:v>0.1111111</c:v>
                </c:pt>
                <c:pt idx="9">
                  <c:v>0.13888890000000001</c:v>
                </c:pt>
                <c:pt idx="10">
                  <c:v>0.13888890000000001</c:v>
                </c:pt>
                <c:pt idx="11">
                  <c:v>0.13888890000000001</c:v>
                </c:pt>
                <c:pt idx="12">
                  <c:v>0.1111111</c:v>
                </c:pt>
                <c:pt idx="13">
                  <c:v>0.1111111</c:v>
                </c:pt>
                <c:pt idx="14">
                  <c:v>0.1111111</c:v>
                </c:pt>
                <c:pt idx="15">
                  <c:v>0.13888890000000001</c:v>
                </c:pt>
                <c:pt idx="16">
                  <c:v>0.13888890000000001</c:v>
                </c:pt>
                <c:pt idx="17">
                  <c:v>0.13888890000000001</c:v>
                </c:pt>
                <c:pt idx="18">
                  <c:v>0.13888890000000001</c:v>
                </c:pt>
                <c:pt idx="19">
                  <c:v>0.13888890000000001</c:v>
                </c:pt>
                <c:pt idx="20">
                  <c:v>0.13888890000000001</c:v>
                </c:pt>
                <c:pt idx="21">
                  <c:v>0.19444439999999999</c:v>
                </c:pt>
                <c:pt idx="22">
                  <c:v>0.19444439999999999</c:v>
                </c:pt>
                <c:pt idx="23">
                  <c:v>0.1666667</c:v>
                </c:pt>
                <c:pt idx="24">
                  <c:v>0.13888890000000001</c:v>
                </c:pt>
                <c:pt idx="25">
                  <c:v>0.13888890000000001</c:v>
                </c:pt>
                <c:pt idx="26">
                  <c:v>0.13888890000000001</c:v>
                </c:pt>
                <c:pt idx="27">
                  <c:v>0.13888890000000001</c:v>
                </c:pt>
                <c:pt idx="28">
                  <c:v>0.13888890000000001</c:v>
                </c:pt>
                <c:pt idx="29">
                  <c:v>0.13888890000000001</c:v>
                </c:pt>
                <c:pt idx="30">
                  <c:v>0.13888890000000001</c:v>
                </c:pt>
                <c:pt idx="31">
                  <c:v>0.1111111</c:v>
                </c:pt>
                <c:pt idx="32">
                  <c:v>0.1111111</c:v>
                </c:pt>
                <c:pt idx="33">
                  <c:v>0.1111111</c:v>
                </c:pt>
                <c:pt idx="34">
                  <c:v>8.3333340000000006E-2</c:v>
                </c:pt>
                <c:pt idx="35">
                  <c:v>8.3333340000000006E-2</c:v>
                </c:pt>
                <c:pt idx="36">
                  <c:v>8.3333340000000006E-2</c:v>
                </c:pt>
                <c:pt idx="37">
                  <c:v>0.1111111</c:v>
                </c:pt>
                <c:pt idx="38">
                  <c:v>0.1666667</c:v>
                </c:pt>
                <c:pt idx="39">
                  <c:v>0.1666667</c:v>
                </c:pt>
                <c:pt idx="40">
                  <c:v>0.19444439999999999</c:v>
                </c:pt>
                <c:pt idx="41">
                  <c:v>0.19444439999999999</c:v>
                </c:pt>
                <c:pt idx="42">
                  <c:v>0.19444439999999999</c:v>
                </c:pt>
                <c:pt idx="43">
                  <c:v>0.1666667</c:v>
                </c:pt>
                <c:pt idx="44">
                  <c:v>0.1666667</c:v>
                </c:pt>
                <c:pt idx="45">
                  <c:v>0.1666667</c:v>
                </c:pt>
                <c:pt idx="46">
                  <c:v>0.1666667</c:v>
                </c:pt>
                <c:pt idx="47">
                  <c:v>0.1666667</c:v>
                </c:pt>
                <c:pt idx="48">
                  <c:v>0.1666667</c:v>
                </c:pt>
                <c:pt idx="49">
                  <c:v>0.1666667</c:v>
                </c:pt>
                <c:pt idx="50">
                  <c:v>0.1666667</c:v>
                </c:pt>
                <c:pt idx="51">
                  <c:v>0.1666667</c:v>
                </c:pt>
                <c:pt idx="52">
                  <c:v>0.1666667</c:v>
                </c:pt>
                <c:pt idx="53">
                  <c:v>0.1666667</c:v>
                </c:pt>
                <c:pt idx="54">
                  <c:v>0.1666667</c:v>
                </c:pt>
                <c:pt idx="55">
                  <c:v>0.19444439999999999</c:v>
                </c:pt>
                <c:pt idx="56">
                  <c:v>0.19444439999999999</c:v>
                </c:pt>
                <c:pt idx="57">
                  <c:v>0.1666667</c:v>
                </c:pt>
                <c:pt idx="58">
                  <c:v>0.1666667</c:v>
                </c:pt>
                <c:pt idx="59">
                  <c:v>0.1666667</c:v>
                </c:pt>
                <c:pt idx="60">
                  <c:v>0.1666667</c:v>
                </c:pt>
                <c:pt idx="61">
                  <c:v>0.1666667</c:v>
                </c:pt>
                <c:pt idx="62">
                  <c:v>0.1666667</c:v>
                </c:pt>
                <c:pt idx="63">
                  <c:v>0.1666667</c:v>
                </c:pt>
                <c:pt idx="64">
                  <c:v>0.1666667</c:v>
                </c:pt>
                <c:pt idx="65">
                  <c:v>0.1666667</c:v>
                </c:pt>
                <c:pt idx="66">
                  <c:v>0.1666667</c:v>
                </c:pt>
                <c:pt idx="67">
                  <c:v>0.1666667</c:v>
                </c:pt>
                <c:pt idx="68">
                  <c:v>0.1666667</c:v>
                </c:pt>
                <c:pt idx="69">
                  <c:v>0.1666667</c:v>
                </c:pt>
                <c:pt idx="70">
                  <c:v>0.1666667</c:v>
                </c:pt>
                <c:pt idx="71">
                  <c:v>0.1666667</c:v>
                </c:pt>
                <c:pt idx="72">
                  <c:v>0.1666667</c:v>
                </c:pt>
                <c:pt idx="73">
                  <c:v>0.1666667</c:v>
                </c:pt>
                <c:pt idx="74">
                  <c:v>0.1666667</c:v>
                </c:pt>
                <c:pt idx="75">
                  <c:v>0.1666667</c:v>
                </c:pt>
                <c:pt idx="76">
                  <c:v>0.1666667</c:v>
                </c:pt>
                <c:pt idx="77">
                  <c:v>0.1666667</c:v>
                </c:pt>
                <c:pt idx="78">
                  <c:v>0.1666667</c:v>
                </c:pt>
                <c:pt idx="79">
                  <c:v>0.1666667</c:v>
                </c:pt>
                <c:pt idx="80">
                  <c:v>0.1666667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77C3-48D5-BAD9-8E109A28405E}"/>
            </c:ext>
          </c:extLst>
        </c:ser>
        <c:ser>
          <c:idx val="10"/>
          <c:order val="10"/>
          <c:tx>
            <c:strRef>
              <c:f>'TDS output'!$L$507</c:f>
              <c:strCache>
                <c:ptCount val="1"/>
                <c:pt idx="0">
                  <c:v>Response rate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output'!$L$508:$L$588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5.5555559999999997E-2</c:v>
                </c:pt>
                <c:pt idx="5">
                  <c:v>8.3333340000000006E-2</c:v>
                </c:pt>
                <c:pt idx="6">
                  <c:v>0.19444446000000001</c:v>
                </c:pt>
                <c:pt idx="7">
                  <c:v>0.25000003999999998</c:v>
                </c:pt>
                <c:pt idx="8">
                  <c:v>0.36111110000000002</c:v>
                </c:pt>
                <c:pt idx="9">
                  <c:v>0.44444442000000001</c:v>
                </c:pt>
                <c:pt idx="10">
                  <c:v>0.50000003999999998</c:v>
                </c:pt>
                <c:pt idx="11">
                  <c:v>0.52777779999999996</c:v>
                </c:pt>
                <c:pt idx="12">
                  <c:v>0.55555557999999994</c:v>
                </c:pt>
                <c:pt idx="13">
                  <c:v>0.58333334000000003</c:v>
                </c:pt>
                <c:pt idx="14">
                  <c:v>0.58333329999999994</c:v>
                </c:pt>
                <c:pt idx="15">
                  <c:v>0.58333332000000004</c:v>
                </c:pt>
                <c:pt idx="16">
                  <c:v>0.58333336000000002</c:v>
                </c:pt>
                <c:pt idx="17">
                  <c:v>0.58333338000000001</c:v>
                </c:pt>
                <c:pt idx="18">
                  <c:v>0.58333338000000001</c:v>
                </c:pt>
                <c:pt idx="19">
                  <c:v>0.58333327999999995</c:v>
                </c:pt>
                <c:pt idx="20">
                  <c:v>0.61111117999999998</c:v>
                </c:pt>
                <c:pt idx="21">
                  <c:v>0.66666663999999998</c:v>
                </c:pt>
                <c:pt idx="22">
                  <c:v>0.77777771999999989</c:v>
                </c:pt>
                <c:pt idx="23">
                  <c:v>0.83333331999999982</c:v>
                </c:pt>
                <c:pt idx="24">
                  <c:v>0.83333331999999993</c:v>
                </c:pt>
                <c:pt idx="25">
                  <c:v>0.83333331999999993</c:v>
                </c:pt>
                <c:pt idx="26">
                  <c:v>0.86111113999999989</c:v>
                </c:pt>
                <c:pt idx="27">
                  <c:v>0.86111113999999989</c:v>
                </c:pt>
                <c:pt idx="28">
                  <c:v>0.86111110000000002</c:v>
                </c:pt>
                <c:pt idx="29">
                  <c:v>0.86111110000000002</c:v>
                </c:pt>
                <c:pt idx="30">
                  <c:v>0.88888889999999998</c:v>
                </c:pt>
                <c:pt idx="31">
                  <c:v>0.88888885999999989</c:v>
                </c:pt>
                <c:pt idx="32">
                  <c:v>0.88888895999999995</c:v>
                </c:pt>
                <c:pt idx="33">
                  <c:v>0.88888885999999989</c:v>
                </c:pt>
                <c:pt idx="34">
                  <c:v>0.86111109999999991</c:v>
                </c:pt>
                <c:pt idx="35">
                  <c:v>0.88888889999999998</c:v>
                </c:pt>
                <c:pt idx="36">
                  <c:v>0.8888888800000001</c:v>
                </c:pt>
                <c:pt idx="37">
                  <c:v>0.88888887999999999</c:v>
                </c:pt>
                <c:pt idx="38">
                  <c:v>0.88888884000000001</c:v>
                </c:pt>
                <c:pt idx="39">
                  <c:v>0.88888889999999976</c:v>
                </c:pt>
                <c:pt idx="40">
                  <c:v>0.88888889999999976</c:v>
                </c:pt>
                <c:pt idx="41">
                  <c:v>0.86111105999999982</c:v>
                </c:pt>
                <c:pt idx="42">
                  <c:v>0.83333331999999993</c:v>
                </c:pt>
                <c:pt idx="43">
                  <c:v>0.83333331999999993</c:v>
                </c:pt>
                <c:pt idx="44">
                  <c:v>0.83333335999999991</c:v>
                </c:pt>
                <c:pt idx="45">
                  <c:v>0.80555557999999983</c:v>
                </c:pt>
                <c:pt idx="46">
                  <c:v>0.77777786000000004</c:v>
                </c:pt>
                <c:pt idx="47">
                  <c:v>0.77777777999999986</c:v>
                </c:pt>
                <c:pt idx="48">
                  <c:v>0.77777786000000004</c:v>
                </c:pt>
                <c:pt idx="49">
                  <c:v>0.77777786000000004</c:v>
                </c:pt>
                <c:pt idx="50">
                  <c:v>0.77777783999999994</c:v>
                </c:pt>
                <c:pt idx="51">
                  <c:v>0.75000003999999998</c:v>
                </c:pt>
                <c:pt idx="52">
                  <c:v>0.72222225999999989</c:v>
                </c:pt>
                <c:pt idx="53">
                  <c:v>0.72222224000000002</c:v>
                </c:pt>
                <c:pt idx="54">
                  <c:v>0.72222231999999997</c:v>
                </c:pt>
                <c:pt idx="55">
                  <c:v>0.69444452000000001</c:v>
                </c:pt>
                <c:pt idx="56">
                  <c:v>0.69444439999999996</c:v>
                </c:pt>
                <c:pt idx="57">
                  <c:v>0.69444443999999994</c:v>
                </c:pt>
                <c:pt idx="58">
                  <c:v>0.69444452000000001</c:v>
                </c:pt>
                <c:pt idx="59">
                  <c:v>0.66666673999999992</c:v>
                </c:pt>
                <c:pt idx="60">
                  <c:v>0.66666676000000002</c:v>
                </c:pt>
                <c:pt idx="61">
                  <c:v>0.66666676000000002</c:v>
                </c:pt>
                <c:pt idx="62">
                  <c:v>0.63888896000000006</c:v>
                </c:pt>
                <c:pt idx="63">
                  <c:v>0.63888896000000006</c:v>
                </c:pt>
                <c:pt idx="64">
                  <c:v>0.61111115999999999</c:v>
                </c:pt>
                <c:pt idx="65">
                  <c:v>0.61111115999999999</c:v>
                </c:pt>
                <c:pt idx="66">
                  <c:v>0.61111115999999999</c:v>
                </c:pt>
                <c:pt idx="67">
                  <c:v>0.61111115999999999</c:v>
                </c:pt>
                <c:pt idx="68">
                  <c:v>0.61111114</c:v>
                </c:pt>
                <c:pt idx="69">
                  <c:v>0.61111114</c:v>
                </c:pt>
                <c:pt idx="70">
                  <c:v>0.61111114</c:v>
                </c:pt>
                <c:pt idx="71">
                  <c:v>0.61111114</c:v>
                </c:pt>
                <c:pt idx="72">
                  <c:v>0.61111114</c:v>
                </c:pt>
                <c:pt idx="73">
                  <c:v>0.61111114</c:v>
                </c:pt>
                <c:pt idx="74">
                  <c:v>0.61111114</c:v>
                </c:pt>
                <c:pt idx="75">
                  <c:v>0.61111114</c:v>
                </c:pt>
                <c:pt idx="76">
                  <c:v>0.61111114</c:v>
                </c:pt>
                <c:pt idx="77">
                  <c:v>0.61111114</c:v>
                </c:pt>
                <c:pt idx="78">
                  <c:v>0.6111111600000001</c:v>
                </c:pt>
                <c:pt idx="79">
                  <c:v>0.6111111600000001</c:v>
                </c:pt>
                <c:pt idx="80">
                  <c:v>0.61111112000000001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77C3-48D5-BAD9-8E109A28405E}"/>
            </c:ext>
          </c:extLst>
        </c:ser>
        <c:ser>
          <c:idx val="11"/>
          <c:order val="11"/>
          <c:tx>
            <c:strRef>
              <c:f>'TDS output'!$M$507</c:f>
              <c:strCache>
                <c:ptCount val="1"/>
                <c:pt idx="0">
                  <c:v>Ps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output'!$A$508:$A$588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output'!$M$508:$M$588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0.34058392131569626</c:v>
                </c:pt>
                <c:pt idx="5">
                  <c:v>0.29643594918045102</c:v>
                </c:pt>
                <c:pt idx="6">
                  <c:v>0.22859751518998792</c:v>
                </c:pt>
                <c:pt idx="7">
                  <c:v>0.21341234360135974</c:v>
                </c:pt>
                <c:pt idx="8">
                  <c:v>0.19436478287600356</c:v>
                </c:pt>
                <c:pt idx="9">
                  <c:v>0.18505926684489002</c:v>
                </c:pt>
                <c:pt idx="10">
                  <c:v>0.18019464043856542</c:v>
                </c:pt>
                <c:pt idx="11">
                  <c:v>0.17805573271303821</c:v>
                </c:pt>
                <c:pt idx="12">
                  <c:v>0.17607931734666094</c:v>
                </c:pt>
                <c:pt idx="13">
                  <c:v>0.17424581255762706</c:v>
                </c:pt>
                <c:pt idx="14">
                  <c:v>0.17424581510319789</c:v>
                </c:pt>
                <c:pt idx="15">
                  <c:v>0.17424581383041243</c:v>
                </c:pt>
                <c:pt idx="16">
                  <c:v>0.17424581128484176</c:v>
                </c:pt>
                <c:pt idx="17">
                  <c:v>0.17424581001205652</c:v>
                </c:pt>
                <c:pt idx="18">
                  <c:v>0.17424581001205652</c:v>
                </c:pt>
                <c:pt idx="19">
                  <c:v>0.17424581637598341</c:v>
                </c:pt>
                <c:pt idx="20">
                  <c:v>0.17253878041268833</c:v>
                </c:pt>
                <c:pt idx="21">
                  <c:v>0.16945060003419227</c:v>
                </c:pt>
                <c:pt idx="22">
                  <c:v>0.164298762555184</c:v>
                </c:pt>
                <c:pt idx="23">
                  <c:v>0.16211850435641917</c:v>
                </c:pt>
                <c:pt idx="24">
                  <c:v>0.16211850435641917</c:v>
                </c:pt>
                <c:pt idx="25">
                  <c:v>0.16211850435641917</c:v>
                </c:pt>
                <c:pt idx="26">
                  <c:v>0.16110837854188581</c:v>
                </c:pt>
                <c:pt idx="27">
                  <c:v>0.16110837854188581</c:v>
                </c:pt>
                <c:pt idx="28">
                  <c:v>0.16110837996117716</c:v>
                </c:pt>
                <c:pt idx="29">
                  <c:v>0.16110837996117716</c:v>
                </c:pt>
                <c:pt idx="30">
                  <c:v>0.16014598235885083</c:v>
                </c:pt>
                <c:pt idx="31">
                  <c:v>0.16014598371213548</c:v>
                </c:pt>
                <c:pt idx="32">
                  <c:v>0.16014598032892408</c:v>
                </c:pt>
                <c:pt idx="33">
                  <c:v>0.16014598371213548</c:v>
                </c:pt>
                <c:pt idx="34">
                  <c:v>0.16110837996117716</c:v>
                </c:pt>
                <c:pt idx="35">
                  <c:v>0.16014598235885083</c:v>
                </c:pt>
                <c:pt idx="36">
                  <c:v>0.16014598303549313</c:v>
                </c:pt>
                <c:pt idx="37">
                  <c:v>0.16014598303549313</c:v>
                </c:pt>
                <c:pt idx="38">
                  <c:v>0.16014598438877781</c:v>
                </c:pt>
                <c:pt idx="39">
                  <c:v>0.16014598235885086</c:v>
                </c:pt>
                <c:pt idx="40">
                  <c:v>0.16014598235885086</c:v>
                </c:pt>
                <c:pt idx="41">
                  <c:v>0.16110838138046865</c:v>
                </c:pt>
                <c:pt idx="42">
                  <c:v>0.16211850435641917</c:v>
                </c:pt>
                <c:pt idx="43">
                  <c:v>0.16211850435641917</c:v>
                </c:pt>
                <c:pt idx="44">
                  <c:v>0.16211850286557511</c:v>
                </c:pt>
                <c:pt idx="45">
                  <c:v>0.16318043459135406</c:v>
                </c:pt>
                <c:pt idx="46">
                  <c:v>0.16429875676829575</c:v>
                </c:pt>
                <c:pt idx="47">
                  <c:v>0.16429876007508884</c:v>
                </c:pt>
                <c:pt idx="48">
                  <c:v>0.16429875676829575</c:v>
                </c:pt>
                <c:pt idx="49">
                  <c:v>0.16429875676829575</c:v>
                </c:pt>
                <c:pt idx="50">
                  <c:v>0.16429875759499396</c:v>
                </c:pt>
                <c:pt idx="51">
                  <c:v>0.16547865059986563</c:v>
                </c:pt>
                <c:pt idx="52">
                  <c:v>0.16672597510512394</c:v>
                </c:pt>
                <c:pt idx="53">
                  <c:v>0.166725976029022</c:v>
                </c:pt>
                <c:pt idx="54">
                  <c:v>0.16672597233342989</c:v>
                </c:pt>
                <c:pt idx="55">
                  <c:v>0.16804740790282924</c:v>
                </c:pt>
                <c:pt idx="56">
                  <c:v>0.1680474137821254</c:v>
                </c:pt>
                <c:pt idx="57">
                  <c:v>0.16804741182235985</c:v>
                </c:pt>
                <c:pt idx="58">
                  <c:v>0.16804740790282924</c:v>
                </c:pt>
                <c:pt idx="59">
                  <c:v>0.16945059482539765</c:v>
                </c:pt>
                <c:pt idx="60">
                  <c:v>0.16945059378363886</c:v>
                </c:pt>
                <c:pt idx="61">
                  <c:v>0.16945059378363886</c:v>
                </c:pt>
                <c:pt idx="62">
                  <c:v>0.17094432684597136</c:v>
                </c:pt>
                <c:pt idx="63">
                  <c:v>0.17094432684597136</c:v>
                </c:pt>
                <c:pt idx="64">
                  <c:v>0.17253878159968644</c:v>
                </c:pt>
                <c:pt idx="65">
                  <c:v>0.17253878159968644</c:v>
                </c:pt>
                <c:pt idx="66">
                  <c:v>0.17253878159968644</c:v>
                </c:pt>
                <c:pt idx="67">
                  <c:v>0.17253878159968644</c:v>
                </c:pt>
                <c:pt idx="68">
                  <c:v>0.17253878278668464</c:v>
                </c:pt>
                <c:pt idx="69">
                  <c:v>0.17253878278668464</c:v>
                </c:pt>
                <c:pt idx="70">
                  <c:v>0.17253878278668464</c:v>
                </c:pt>
                <c:pt idx="71">
                  <c:v>0.17253878278668464</c:v>
                </c:pt>
                <c:pt idx="72">
                  <c:v>0.17253878278668464</c:v>
                </c:pt>
                <c:pt idx="73">
                  <c:v>0.17253878278668464</c:v>
                </c:pt>
                <c:pt idx="74">
                  <c:v>0.17253878278668464</c:v>
                </c:pt>
                <c:pt idx="75">
                  <c:v>0.17253878278668464</c:v>
                </c:pt>
                <c:pt idx="76">
                  <c:v>0.17253878278668464</c:v>
                </c:pt>
                <c:pt idx="77">
                  <c:v>0.17253878278668464</c:v>
                </c:pt>
                <c:pt idx="78">
                  <c:v>0.17253878159968644</c:v>
                </c:pt>
                <c:pt idx="79">
                  <c:v>0.17253878159968644</c:v>
                </c:pt>
                <c:pt idx="80">
                  <c:v>0.17253878397368289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77C3-48D5-BAD9-8E109A284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4077775"/>
        <c:axId val="998088287"/>
      </c:lineChart>
      <c:catAx>
        <c:axId val="974077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088287"/>
        <c:crosses val="autoZero"/>
        <c:auto val="1"/>
        <c:lblAlgn val="ctr"/>
        <c:lblOffset val="100"/>
        <c:noMultiLvlLbl val="0"/>
      </c:catAx>
      <c:valAx>
        <c:axId val="998088287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077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'TDS output'!$B$591</c:f>
              <c:strCache>
                <c:ptCount val="1"/>
                <c:pt idx="0">
                  <c:v>Salty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output'!$B$592:$B$672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2.7777779999999998E-2</c:v>
                </c:pt>
                <c:pt idx="5">
                  <c:v>2.7777779999999998E-2</c:v>
                </c:pt>
                <c:pt idx="6">
                  <c:v>2.7777779999999998E-2</c:v>
                </c:pt>
                <c:pt idx="7">
                  <c:v>2.7777779999999998E-2</c:v>
                </c:pt>
                <c:pt idx="8">
                  <c:v>2.7777779999999998E-2</c:v>
                </c:pt>
                <c:pt idx="9">
                  <c:v>2.7777779999999998E-2</c:v>
                </c:pt>
                <c:pt idx="10">
                  <c:v>2.7777779999999998E-2</c:v>
                </c:pt>
                <c:pt idx="11">
                  <c:v>5.5555559999999997E-2</c:v>
                </c:pt>
                <c:pt idx="12">
                  <c:v>2.7777779999999998E-2</c:v>
                </c:pt>
                <c:pt idx="13">
                  <c:v>2.7777779999999998E-2</c:v>
                </c:pt>
                <c:pt idx="14">
                  <c:v>2.7777779999999998E-2</c:v>
                </c:pt>
                <c:pt idx="15">
                  <c:v>2.7777779999999998E-2</c:v>
                </c:pt>
                <c:pt idx="16">
                  <c:v>5.5555559999999997E-2</c:v>
                </c:pt>
                <c:pt idx="17">
                  <c:v>5.5555559999999997E-2</c:v>
                </c:pt>
                <c:pt idx="18">
                  <c:v>5.5555559999999997E-2</c:v>
                </c:pt>
                <c:pt idx="19">
                  <c:v>0.1111111</c:v>
                </c:pt>
                <c:pt idx="20">
                  <c:v>5.5555559999999997E-2</c:v>
                </c:pt>
                <c:pt idx="21">
                  <c:v>8.3333340000000006E-2</c:v>
                </c:pt>
                <c:pt idx="22">
                  <c:v>0.1666667</c:v>
                </c:pt>
                <c:pt idx="23">
                  <c:v>0.19444439999999999</c:v>
                </c:pt>
                <c:pt idx="24">
                  <c:v>0.1666667</c:v>
                </c:pt>
                <c:pt idx="25">
                  <c:v>0.19444439999999999</c:v>
                </c:pt>
                <c:pt idx="26">
                  <c:v>0.22222220000000001</c:v>
                </c:pt>
                <c:pt idx="27">
                  <c:v>0.22222220000000001</c:v>
                </c:pt>
                <c:pt idx="28">
                  <c:v>0.1666667</c:v>
                </c:pt>
                <c:pt idx="29">
                  <c:v>0.1666667</c:v>
                </c:pt>
                <c:pt idx="30">
                  <c:v>0.22222220000000001</c:v>
                </c:pt>
                <c:pt idx="31">
                  <c:v>0.1666667</c:v>
                </c:pt>
                <c:pt idx="32">
                  <c:v>0.25</c:v>
                </c:pt>
                <c:pt idx="33">
                  <c:v>0.22222220000000001</c:v>
                </c:pt>
                <c:pt idx="34">
                  <c:v>0.25</c:v>
                </c:pt>
                <c:pt idx="35">
                  <c:v>0.25</c:v>
                </c:pt>
                <c:pt idx="36">
                  <c:v>0.27777780000000002</c:v>
                </c:pt>
                <c:pt idx="37">
                  <c:v>0.27777780000000002</c:v>
                </c:pt>
                <c:pt idx="38">
                  <c:v>0.19444439999999999</c:v>
                </c:pt>
                <c:pt idx="39">
                  <c:v>0.19444439999999999</c:v>
                </c:pt>
                <c:pt idx="40">
                  <c:v>0.22222220000000001</c:v>
                </c:pt>
                <c:pt idx="41">
                  <c:v>0.19444439999999999</c:v>
                </c:pt>
                <c:pt idx="42">
                  <c:v>0.1111111</c:v>
                </c:pt>
                <c:pt idx="43">
                  <c:v>0.1666667</c:v>
                </c:pt>
                <c:pt idx="44">
                  <c:v>0.1666667</c:v>
                </c:pt>
                <c:pt idx="45">
                  <c:v>0.1666667</c:v>
                </c:pt>
                <c:pt idx="46">
                  <c:v>0.19444439999999999</c:v>
                </c:pt>
                <c:pt idx="47">
                  <c:v>0.1666667</c:v>
                </c:pt>
                <c:pt idx="48">
                  <c:v>0.19444439999999999</c:v>
                </c:pt>
                <c:pt idx="49">
                  <c:v>0.22222220000000001</c:v>
                </c:pt>
                <c:pt idx="50">
                  <c:v>0.25</c:v>
                </c:pt>
                <c:pt idx="51">
                  <c:v>0.1666667</c:v>
                </c:pt>
                <c:pt idx="52">
                  <c:v>0.1111111</c:v>
                </c:pt>
                <c:pt idx="53">
                  <c:v>0.1111111</c:v>
                </c:pt>
                <c:pt idx="54">
                  <c:v>0.1111111</c:v>
                </c:pt>
                <c:pt idx="55">
                  <c:v>0.13888890000000001</c:v>
                </c:pt>
                <c:pt idx="56">
                  <c:v>0.1666667</c:v>
                </c:pt>
                <c:pt idx="57">
                  <c:v>0.1666667</c:v>
                </c:pt>
                <c:pt idx="58">
                  <c:v>0.19444439999999999</c:v>
                </c:pt>
                <c:pt idx="59">
                  <c:v>0.19444439999999999</c:v>
                </c:pt>
                <c:pt idx="60">
                  <c:v>0.22222220000000001</c:v>
                </c:pt>
                <c:pt idx="61">
                  <c:v>0.22222220000000001</c:v>
                </c:pt>
                <c:pt idx="62">
                  <c:v>0.22222220000000001</c:v>
                </c:pt>
                <c:pt idx="63">
                  <c:v>0.25</c:v>
                </c:pt>
                <c:pt idx="64">
                  <c:v>0.27777780000000002</c:v>
                </c:pt>
                <c:pt idx="65">
                  <c:v>0.30555559999999998</c:v>
                </c:pt>
                <c:pt idx="66">
                  <c:v>0.25</c:v>
                </c:pt>
                <c:pt idx="67">
                  <c:v>0.22222220000000001</c:v>
                </c:pt>
                <c:pt idx="68">
                  <c:v>0.19444439999999999</c:v>
                </c:pt>
                <c:pt idx="69">
                  <c:v>0.19444439999999999</c:v>
                </c:pt>
                <c:pt idx="70">
                  <c:v>0.1666667</c:v>
                </c:pt>
                <c:pt idx="71">
                  <c:v>0.1666667</c:v>
                </c:pt>
                <c:pt idx="72">
                  <c:v>0.1666667</c:v>
                </c:pt>
                <c:pt idx="73">
                  <c:v>0.1666667</c:v>
                </c:pt>
                <c:pt idx="74">
                  <c:v>0.1666667</c:v>
                </c:pt>
                <c:pt idx="75">
                  <c:v>0.1666667</c:v>
                </c:pt>
                <c:pt idx="76">
                  <c:v>0.1666667</c:v>
                </c:pt>
                <c:pt idx="77">
                  <c:v>0.1666667</c:v>
                </c:pt>
                <c:pt idx="78">
                  <c:v>0.1666667</c:v>
                </c:pt>
                <c:pt idx="79">
                  <c:v>0.1666667</c:v>
                </c:pt>
                <c:pt idx="80">
                  <c:v>0.1666667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83-4B8C-A2D6-23563852E6C4}"/>
            </c:ext>
          </c:extLst>
        </c:ser>
        <c:ser>
          <c:idx val="1"/>
          <c:order val="1"/>
          <c:tx>
            <c:strRef>
              <c:f>'TDS output'!$C$591</c:f>
              <c:strCache>
                <c:ptCount val="1"/>
                <c:pt idx="0">
                  <c:v>Crunchy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output'!$C$592:$C$672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2.7777779999999998E-2</c:v>
                </c:pt>
                <c:pt idx="3">
                  <c:v>0.13888890000000001</c:v>
                </c:pt>
                <c:pt idx="4">
                  <c:v>0.22222220000000001</c:v>
                </c:pt>
                <c:pt idx="5">
                  <c:v>0.25</c:v>
                </c:pt>
                <c:pt idx="6">
                  <c:v>0.30555559999999998</c:v>
                </c:pt>
                <c:pt idx="7">
                  <c:v>0.27777780000000002</c:v>
                </c:pt>
                <c:pt idx="8">
                  <c:v>0.27777780000000002</c:v>
                </c:pt>
                <c:pt idx="9">
                  <c:v>0.22222220000000001</c:v>
                </c:pt>
                <c:pt idx="10">
                  <c:v>0.27777780000000002</c:v>
                </c:pt>
                <c:pt idx="11">
                  <c:v>0.27777780000000002</c:v>
                </c:pt>
                <c:pt idx="12">
                  <c:v>0.27777780000000002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0.30555559999999998</c:v>
                </c:pt>
                <c:pt idx="17">
                  <c:v>0.30555559999999998</c:v>
                </c:pt>
                <c:pt idx="18">
                  <c:v>0.30555559999999998</c:v>
                </c:pt>
                <c:pt idx="19">
                  <c:v>0.25</c:v>
                </c:pt>
                <c:pt idx="20">
                  <c:v>0.25</c:v>
                </c:pt>
                <c:pt idx="21">
                  <c:v>0.27777780000000002</c:v>
                </c:pt>
                <c:pt idx="22">
                  <c:v>0.25</c:v>
                </c:pt>
                <c:pt idx="23">
                  <c:v>0.27777780000000002</c:v>
                </c:pt>
                <c:pt idx="24">
                  <c:v>0.25</c:v>
                </c:pt>
                <c:pt idx="25">
                  <c:v>0.19444439999999999</c:v>
                </c:pt>
                <c:pt idx="26">
                  <c:v>0.1666667</c:v>
                </c:pt>
                <c:pt idx="27">
                  <c:v>8.3333340000000006E-2</c:v>
                </c:pt>
                <c:pt idx="28">
                  <c:v>0.1111111</c:v>
                </c:pt>
                <c:pt idx="29">
                  <c:v>0.1111111</c:v>
                </c:pt>
                <c:pt idx="30">
                  <c:v>0.1111111</c:v>
                </c:pt>
                <c:pt idx="31">
                  <c:v>8.3333340000000006E-2</c:v>
                </c:pt>
                <c:pt idx="32">
                  <c:v>5.5555559999999997E-2</c:v>
                </c:pt>
                <c:pt idx="33">
                  <c:v>5.5555559999999997E-2</c:v>
                </c:pt>
                <c:pt idx="34">
                  <c:v>8.3333340000000006E-2</c:v>
                </c:pt>
                <c:pt idx="35">
                  <c:v>8.3333340000000006E-2</c:v>
                </c:pt>
                <c:pt idx="36">
                  <c:v>8.3333340000000006E-2</c:v>
                </c:pt>
                <c:pt idx="37">
                  <c:v>8.3333340000000006E-2</c:v>
                </c:pt>
                <c:pt idx="38">
                  <c:v>0.1111111</c:v>
                </c:pt>
                <c:pt idx="39">
                  <c:v>0.1111111</c:v>
                </c:pt>
                <c:pt idx="40">
                  <c:v>8.3333340000000006E-2</c:v>
                </c:pt>
                <c:pt idx="41">
                  <c:v>0.1111111</c:v>
                </c:pt>
                <c:pt idx="42">
                  <c:v>8.3333340000000006E-2</c:v>
                </c:pt>
                <c:pt idx="43">
                  <c:v>0.1111111</c:v>
                </c:pt>
                <c:pt idx="44">
                  <c:v>8.3333340000000006E-2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2.7777779999999998E-2</c:v>
                </c:pt>
                <c:pt idx="48">
                  <c:v>2.7777779999999998E-2</c:v>
                </c:pt>
                <c:pt idx="49">
                  <c:v>2.7777779999999998E-2</c:v>
                </c:pt>
                <c:pt idx="50">
                  <c:v>8.3333340000000006E-2</c:v>
                </c:pt>
                <c:pt idx="51">
                  <c:v>8.3333340000000006E-2</c:v>
                </c:pt>
                <c:pt idx="52">
                  <c:v>8.3333340000000006E-2</c:v>
                </c:pt>
                <c:pt idx="53">
                  <c:v>8.3333340000000006E-2</c:v>
                </c:pt>
                <c:pt idx="54">
                  <c:v>8.3333340000000006E-2</c:v>
                </c:pt>
                <c:pt idx="55">
                  <c:v>0.1111111</c:v>
                </c:pt>
                <c:pt idx="56">
                  <c:v>0.1111111</c:v>
                </c:pt>
                <c:pt idx="57">
                  <c:v>8.3333340000000006E-2</c:v>
                </c:pt>
                <c:pt idx="58">
                  <c:v>8.3333340000000006E-2</c:v>
                </c:pt>
                <c:pt idx="59">
                  <c:v>8.3333340000000006E-2</c:v>
                </c:pt>
                <c:pt idx="60">
                  <c:v>8.3333340000000006E-2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83-4B8C-A2D6-23563852E6C4}"/>
            </c:ext>
          </c:extLst>
        </c:ser>
        <c:ser>
          <c:idx val="2"/>
          <c:order val="2"/>
          <c:tx>
            <c:strRef>
              <c:f>'TDS output'!$D$591</c:f>
              <c:strCache>
                <c:ptCount val="1"/>
                <c:pt idx="0">
                  <c:v>Bitter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output'!$D$592:$D$672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2.7777779999999998E-2</c:v>
                </c:pt>
                <c:pt idx="11">
                  <c:v>2.7777779999999998E-2</c:v>
                </c:pt>
                <c:pt idx="12">
                  <c:v>2.7777779999999998E-2</c:v>
                </c:pt>
                <c:pt idx="13">
                  <c:v>5.5555559999999997E-2</c:v>
                </c:pt>
                <c:pt idx="14">
                  <c:v>5.5555559999999997E-2</c:v>
                </c:pt>
                <c:pt idx="15">
                  <c:v>8.3333340000000006E-2</c:v>
                </c:pt>
                <c:pt idx="16">
                  <c:v>8.3333340000000006E-2</c:v>
                </c:pt>
                <c:pt idx="17">
                  <c:v>8.3333340000000006E-2</c:v>
                </c:pt>
                <c:pt idx="18">
                  <c:v>8.3333340000000006E-2</c:v>
                </c:pt>
                <c:pt idx="19">
                  <c:v>5.5555559999999997E-2</c:v>
                </c:pt>
                <c:pt idx="20">
                  <c:v>5.5555559999999997E-2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0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5.5555559999999997E-2</c:v>
                </c:pt>
                <c:pt idx="29">
                  <c:v>8.3333340000000006E-2</c:v>
                </c:pt>
                <c:pt idx="30">
                  <c:v>8.3333340000000006E-2</c:v>
                </c:pt>
                <c:pt idx="31">
                  <c:v>8.3333340000000006E-2</c:v>
                </c:pt>
                <c:pt idx="32">
                  <c:v>5.5555559999999997E-2</c:v>
                </c:pt>
                <c:pt idx="33">
                  <c:v>5.5555559999999997E-2</c:v>
                </c:pt>
                <c:pt idx="34">
                  <c:v>5.5555559999999997E-2</c:v>
                </c:pt>
                <c:pt idx="35">
                  <c:v>8.3333340000000006E-2</c:v>
                </c:pt>
                <c:pt idx="36">
                  <c:v>0.1111111</c:v>
                </c:pt>
                <c:pt idx="37">
                  <c:v>0.1111111</c:v>
                </c:pt>
                <c:pt idx="38">
                  <c:v>0.1111111</c:v>
                </c:pt>
                <c:pt idx="39">
                  <c:v>0.1111111</c:v>
                </c:pt>
                <c:pt idx="40">
                  <c:v>0.1111111</c:v>
                </c:pt>
                <c:pt idx="41">
                  <c:v>0.1111111</c:v>
                </c:pt>
                <c:pt idx="42">
                  <c:v>0.13888890000000001</c:v>
                </c:pt>
                <c:pt idx="43">
                  <c:v>0.1111111</c:v>
                </c:pt>
                <c:pt idx="44">
                  <c:v>0.13888890000000001</c:v>
                </c:pt>
                <c:pt idx="45">
                  <c:v>0.1666667</c:v>
                </c:pt>
                <c:pt idx="46">
                  <c:v>0.1666667</c:v>
                </c:pt>
                <c:pt idx="47">
                  <c:v>0.19444439999999999</c:v>
                </c:pt>
                <c:pt idx="48">
                  <c:v>0.13888890000000001</c:v>
                </c:pt>
                <c:pt idx="49">
                  <c:v>0.1111111</c:v>
                </c:pt>
                <c:pt idx="50">
                  <c:v>8.3333340000000006E-2</c:v>
                </c:pt>
                <c:pt idx="51">
                  <c:v>8.3333340000000006E-2</c:v>
                </c:pt>
                <c:pt idx="52">
                  <c:v>8.3333340000000006E-2</c:v>
                </c:pt>
                <c:pt idx="53">
                  <c:v>5.5555559999999997E-2</c:v>
                </c:pt>
                <c:pt idx="54">
                  <c:v>8.3333340000000006E-2</c:v>
                </c:pt>
                <c:pt idx="55">
                  <c:v>5.5555559999999997E-2</c:v>
                </c:pt>
                <c:pt idx="56">
                  <c:v>5.5555559999999997E-2</c:v>
                </c:pt>
                <c:pt idx="57">
                  <c:v>8.3333340000000006E-2</c:v>
                </c:pt>
                <c:pt idx="58">
                  <c:v>5.5555559999999997E-2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5.5555559999999997E-2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5.5555559999999997E-2</c:v>
                </c:pt>
                <c:pt idx="68">
                  <c:v>5.5555559999999997E-2</c:v>
                </c:pt>
                <c:pt idx="69">
                  <c:v>5.5555559999999997E-2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83-4B8C-A2D6-23563852E6C4}"/>
            </c:ext>
          </c:extLst>
        </c:ser>
        <c:ser>
          <c:idx val="3"/>
          <c:order val="3"/>
          <c:tx>
            <c:strRef>
              <c:f>'TDS output'!$E$591</c:f>
              <c:strCache>
                <c:ptCount val="1"/>
                <c:pt idx="0">
                  <c:v>Sweet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output'!$E$592:$E$672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5.5555559999999997E-2</c:v>
                </c:pt>
                <c:pt idx="24">
                  <c:v>5.5555559999999997E-2</c:v>
                </c:pt>
                <c:pt idx="25">
                  <c:v>5.5555559999999997E-2</c:v>
                </c:pt>
                <c:pt idx="26">
                  <c:v>5.5555559999999997E-2</c:v>
                </c:pt>
                <c:pt idx="27">
                  <c:v>8.3333340000000006E-2</c:v>
                </c:pt>
                <c:pt idx="28">
                  <c:v>0.1111111</c:v>
                </c:pt>
                <c:pt idx="29">
                  <c:v>0.1111111</c:v>
                </c:pt>
                <c:pt idx="30">
                  <c:v>5.5555559999999997E-2</c:v>
                </c:pt>
                <c:pt idx="31">
                  <c:v>8.3333340000000006E-2</c:v>
                </c:pt>
                <c:pt idx="32">
                  <c:v>8.3333340000000006E-2</c:v>
                </c:pt>
                <c:pt idx="33">
                  <c:v>0.1111111</c:v>
                </c:pt>
                <c:pt idx="34">
                  <c:v>0.1111111</c:v>
                </c:pt>
                <c:pt idx="35">
                  <c:v>0.1111111</c:v>
                </c:pt>
                <c:pt idx="36">
                  <c:v>8.3333340000000006E-2</c:v>
                </c:pt>
                <c:pt idx="37">
                  <c:v>8.3333340000000006E-2</c:v>
                </c:pt>
                <c:pt idx="38">
                  <c:v>5.5555559999999997E-2</c:v>
                </c:pt>
                <c:pt idx="39">
                  <c:v>5.5555559999999997E-2</c:v>
                </c:pt>
                <c:pt idx="40">
                  <c:v>8.3333340000000006E-2</c:v>
                </c:pt>
                <c:pt idx="41">
                  <c:v>8.3333340000000006E-2</c:v>
                </c:pt>
                <c:pt idx="42">
                  <c:v>8.3333340000000006E-2</c:v>
                </c:pt>
                <c:pt idx="43">
                  <c:v>8.3333340000000006E-2</c:v>
                </c:pt>
                <c:pt idx="44">
                  <c:v>8.3333340000000006E-2</c:v>
                </c:pt>
                <c:pt idx="45">
                  <c:v>8.3333340000000006E-2</c:v>
                </c:pt>
                <c:pt idx="46">
                  <c:v>8.3333340000000006E-2</c:v>
                </c:pt>
                <c:pt idx="47">
                  <c:v>8.3333340000000006E-2</c:v>
                </c:pt>
                <c:pt idx="48">
                  <c:v>8.3333340000000006E-2</c:v>
                </c:pt>
                <c:pt idx="49">
                  <c:v>8.3333340000000006E-2</c:v>
                </c:pt>
                <c:pt idx="50">
                  <c:v>8.3333340000000006E-2</c:v>
                </c:pt>
                <c:pt idx="51">
                  <c:v>8.3333340000000006E-2</c:v>
                </c:pt>
                <c:pt idx="52">
                  <c:v>0.1111111</c:v>
                </c:pt>
                <c:pt idx="53">
                  <c:v>8.3333340000000006E-2</c:v>
                </c:pt>
                <c:pt idx="54">
                  <c:v>8.3333340000000006E-2</c:v>
                </c:pt>
                <c:pt idx="55">
                  <c:v>8.3333340000000006E-2</c:v>
                </c:pt>
                <c:pt idx="56">
                  <c:v>8.3333340000000006E-2</c:v>
                </c:pt>
                <c:pt idx="57">
                  <c:v>8.3333340000000006E-2</c:v>
                </c:pt>
                <c:pt idx="58">
                  <c:v>0.1111111</c:v>
                </c:pt>
                <c:pt idx="59">
                  <c:v>0.1111111</c:v>
                </c:pt>
                <c:pt idx="60">
                  <c:v>8.3333340000000006E-2</c:v>
                </c:pt>
                <c:pt idx="61">
                  <c:v>8.3333340000000006E-2</c:v>
                </c:pt>
                <c:pt idx="62">
                  <c:v>0.1111111</c:v>
                </c:pt>
                <c:pt idx="63">
                  <c:v>8.3333340000000006E-2</c:v>
                </c:pt>
                <c:pt idx="64">
                  <c:v>5.5555559999999997E-2</c:v>
                </c:pt>
                <c:pt idx="65">
                  <c:v>5.5555559999999997E-2</c:v>
                </c:pt>
                <c:pt idx="66">
                  <c:v>8.3333340000000006E-2</c:v>
                </c:pt>
                <c:pt idx="67">
                  <c:v>8.3333340000000006E-2</c:v>
                </c:pt>
                <c:pt idx="68">
                  <c:v>8.3333340000000006E-2</c:v>
                </c:pt>
                <c:pt idx="69">
                  <c:v>8.3333340000000006E-2</c:v>
                </c:pt>
                <c:pt idx="70">
                  <c:v>8.3333340000000006E-2</c:v>
                </c:pt>
                <c:pt idx="71">
                  <c:v>8.3333340000000006E-2</c:v>
                </c:pt>
                <c:pt idx="72">
                  <c:v>8.3333340000000006E-2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83-4B8C-A2D6-23563852E6C4}"/>
            </c:ext>
          </c:extLst>
        </c:ser>
        <c:ser>
          <c:idx val="4"/>
          <c:order val="4"/>
          <c:tx>
            <c:strRef>
              <c:f>'TDS output'!$F$591</c:f>
              <c:strCache>
                <c:ptCount val="1"/>
                <c:pt idx="0">
                  <c:v>Sticky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output'!$F$592:$F$672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2.7777779999999998E-2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0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0</c:v>
                </c:pt>
                <c:pt idx="39">
                  <c:v>0</c:v>
                </c:pt>
                <c:pt idx="40">
                  <c:v>2.7777779999999998E-2</c:v>
                </c:pt>
                <c:pt idx="41">
                  <c:v>2.7777779999999998E-2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83-4B8C-A2D6-23563852E6C4}"/>
            </c:ext>
          </c:extLst>
        </c:ser>
        <c:ser>
          <c:idx val="5"/>
          <c:order val="5"/>
          <c:tx>
            <c:strRef>
              <c:f>'TDS output'!$G$591</c:f>
              <c:strCache>
                <c:ptCount val="1"/>
                <c:pt idx="0">
                  <c:v>Fishy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output'!$G$592:$G$672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2.7777779999999998E-2</c:v>
                </c:pt>
                <c:pt idx="10">
                  <c:v>0</c:v>
                </c:pt>
                <c:pt idx="11">
                  <c:v>2.7777779999999998E-2</c:v>
                </c:pt>
                <c:pt idx="12">
                  <c:v>5.5555559999999997E-2</c:v>
                </c:pt>
                <c:pt idx="13">
                  <c:v>5.5555559999999997E-2</c:v>
                </c:pt>
                <c:pt idx="14">
                  <c:v>5.5555559999999997E-2</c:v>
                </c:pt>
                <c:pt idx="15">
                  <c:v>5.5555559999999997E-2</c:v>
                </c:pt>
                <c:pt idx="16">
                  <c:v>5.5555559999999997E-2</c:v>
                </c:pt>
                <c:pt idx="17">
                  <c:v>5.5555559999999997E-2</c:v>
                </c:pt>
                <c:pt idx="18">
                  <c:v>5.5555559999999997E-2</c:v>
                </c:pt>
                <c:pt idx="19">
                  <c:v>5.5555559999999997E-2</c:v>
                </c:pt>
                <c:pt idx="20">
                  <c:v>0.1111111</c:v>
                </c:pt>
                <c:pt idx="21">
                  <c:v>0.13888890000000001</c:v>
                </c:pt>
                <c:pt idx="22">
                  <c:v>0.1111111</c:v>
                </c:pt>
                <c:pt idx="23">
                  <c:v>8.3333340000000006E-2</c:v>
                </c:pt>
                <c:pt idx="24">
                  <c:v>0.1111111</c:v>
                </c:pt>
                <c:pt idx="25">
                  <c:v>0.1111111</c:v>
                </c:pt>
                <c:pt idx="26">
                  <c:v>0.1666667</c:v>
                </c:pt>
                <c:pt idx="27">
                  <c:v>0.22222220000000001</c:v>
                </c:pt>
                <c:pt idx="28">
                  <c:v>0.22222220000000001</c:v>
                </c:pt>
                <c:pt idx="29">
                  <c:v>0.19444439999999999</c:v>
                </c:pt>
                <c:pt idx="30">
                  <c:v>0.22222220000000001</c:v>
                </c:pt>
                <c:pt idx="31">
                  <c:v>0.22222220000000001</c:v>
                </c:pt>
                <c:pt idx="32">
                  <c:v>0.25</c:v>
                </c:pt>
                <c:pt idx="33">
                  <c:v>0.25</c:v>
                </c:pt>
                <c:pt idx="34">
                  <c:v>0.25</c:v>
                </c:pt>
                <c:pt idx="35">
                  <c:v>0.30555559999999998</c:v>
                </c:pt>
                <c:pt idx="36">
                  <c:v>0.30555559999999998</c:v>
                </c:pt>
                <c:pt idx="37">
                  <c:v>0.27777780000000002</c:v>
                </c:pt>
                <c:pt idx="38">
                  <c:v>0.38888889999999998</c:v>
                </c:pt>
                <c:pt idx="39">
                  <c:v>0.4166667</c:v>
                </c:pt>
                <c:pt idx="40">
                  <c:v>0.38888889999999998</c:v>
                </c:pt>
                <c:pt idx="41">
                  <c:v>0.36111110000000002</c:v>
                </c:pt>
                <c:pt idx="42">
                  <c:v>0.4166667</c:v>
                </c:pt>
                <c:pt idx="43">
                  <c:v>0.36111110000000002</c:v>
                </c:pt>
                <c:pt idx="44">
                  <c:v>0.36111110000000002</c:v>
                </c:pt>
                <c:pt idx="45">
                  <c:v>0.3333333</c:v>
                </c:pt>
                <c:pt idx="46">
                  <c:v>0.27777780000000002</c:v>
                </c:pt>
                <c:pt idx="47">
                  <c:v>0.30555559999999998</c:v>
                </c:pt>
                <c:pt idx="48">
                  <c:v>0.27777780000000002</c:v>
                </c:pt>
                <c:pt idx="49">
                  <c:v>0.27777780000000002</c:v>
                </c:pt>
                <c:pt idx="50">
                  <c:v>0.27777780000000002</c:v>
                </c:pt>
                <c:pt idx="51">
                  <c:v>0.3333333</c:v>
                </c:pt>
                <c:pt idx="52">
                  <c:v>0.36111110000000002</c:v>
                </c:pt>
                <c:pt idx="53">
                  <c:v>0.44444440000000002</c:v>
                </c:pt>
                <c:pt idx="54">
                  <c:v>0.4166667</c:v>
                </c:pt>
                <c:pt idx="55">
                  <c:v>0.3333333</c:v>
                </c:pt>
                <c:pt idx="56">
                  <c:v>0.3333333</c:v>
                </c:pt>
                <c:pt idx="57">
                  <c:v>0.3333333</c:v>
                </c:pt>
                <c:pt idx="58">
                  <c:v>0.30555559999999998</c:v>
                </c:pt>
                <c:pt idx="59">
                  <c:v>0.3333333</c:v>
                </c:pt>
                <c:pt idx="60">
                  <c:v>0.3333333</c:v>
                </c:pt>
                <c:pt idx="61">
                  <c:v>0.3333333</c:v>
                </c:pt>
                <c:pt idx="62">
                  <c:v>0.27777780000000002</c:v>
                </c:pt>
                <c:pt idx="63">
                  <c:v>0.25</c:v>
                </c:pt>
                <c:pt idx="64">
                  <c:v>0.22222220000000001</c:v>
                </c:pt>
                <c:pt idx="65">
                  <c:v>0.22222220000000001</c:v>
                </c:pt>
                <c:pt idx="66">
                  <c:v>0.19444439999999999</c:v>
                </c:pt>
                <c:pt idx="67">
                  <c:v>0.22222220000000001</c:v>
                </c:pt>
                <c:pt idx="68">
                  <c:v>0.25</c:v>
                </c:pt>
                <c:pt idx="69">
                  <c:v>0.25</c:v>
                </c:pt>
                <c:pt idx="70">
                  <c:v>0.22222220000000001</c:v>
                </c:pt>
                <c:pt idx="71">
                  <c:v>0.22222220000000001</c:v>
                </c:pt>
                <c:pt idx="72">
                  <c:v>0.22222220000000001</c:v>
                </c:pt>
                <c:pt idx="73">
                  <c:v>0.19444439999999999</c:v>
                </c:pt>
                <c:pt idx="74">
                  <c:v>0.19444439999999999</c:v>
                </c:pt>
                <c:pt idx="75">
                  <c:v>0.19444439999999999</c:v>
                </c:pt>
                <c:pt idx="76">
                  <c:v>0.19444439999999999</c:v>
                </c:pt>
                <c:pt idx="77">
                  <c:v>0.22222220000000001</c:v>
                </c:pt>
                <c:pt idx="78">
                  <c:v>0.22222220000000001</c:v>
                </c:pt>
                <c:pt idx="79">
                  <c:v>0.22222220000000001</c:v>
                </c:pt>
                <c:pt idx="80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83-4B8C-A2D6-23563852E6C4}"/>
            </c:ext>
          </c:extLst>
        </c:ser>
        <c:ser>
          <c:idx val="6"/>
          <c:order val="6"/>
          <c:tx>
            <c:strRef>
              <c:f>'TDS output'!$H$591</c:f>
              <c:strCache>
                <c:ptCount val="1"/>
                <c:pt idx="0">
                  <c:v>Chewy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output'!$H$592:$H$672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2.7777779999999998E-2</c:v>
                </c:pt>
                <c:pt idx="10">
                  <c:v>2.7777779999999998E-2</c:v>
                </c:pt>
                <c:pt idx="11">
                  <c:v>2.7777779999999998E-2</c:v>
                </c:pt>
                <c:pt idx="12">
                  <c:v>2.7777779999999998E-2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2.7777779999999998E-2</c:v>
                </c:pt>
                <c:pt idx="48">
                  <c:v>5.5555559999999997E-2</c:v>
                </c:pt>
                <c:pt idx="49">
                  <c:v>2.7777779999999998E-2</c:v>
                </c:pt>
                <c:pt idx="50">
                  <c:v>2.7777779999999998E-2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5.5555559999999997E-2</c:v>
                </c:pt>
                <c:pt idx="56">
                  <c:v>5.5555559999999997E-2</c:v>
                </c:pt>
                <c:pt idx="57">
                  <c:v>5.5555559999999997E-2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883-4B8C-A2D6-23563852E6C4}"/>
            </c:ext>
          </c:extLst>
        </c:ser>
        <c:ser>
          <c:idx val="7"/>
          <c:order val="7"/>
          <c:tx>
            <c:strRef>
              <c:f>'TDS output'!$I$591</c:f>
              <c:strCache>
                <c:ptCount val="1"/>
                <c:pt idx="0">
                  <c:v>Hard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output'!$I$592:$I$672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8.3333340000000006E-2</c:v>
                </c:pt>
                <c:pt idx="8">
                  <c:v>0.1111111</c:v>
                </c:pt>
                <c:pt idx="9">
                  <c:v>0.1666667</c:v>
                </c:pt>
                <c:pt idx="10">
                  <c:v>0.1666667</c:v>
                </c:pt>
                <c:pt idx="11">
                  <c:v>0.13888890000000001</c:v>
                </c:pt>
                <c:pt idx="12">
                  <c:v>0.13888890000000001</c:v>
                </c:pt>
                <c:pt idx="13">
                  <c:v>0.13888890000000001</c:v>
                </c:pt>
                <c:pt idx="14">
                  <c:v>0.1111111</c:v>
                </c:pt>
                <c:pt idx="15">
                  <c:v>0.1111111</c:v>
                </c:pt>
                <c:pt idx="16">
                  <c:v>0.1111111</c:v>
                </c:pt>
                <c:pt idx="17">
                  <c:v>0.1111111</c:v>
                </c:pt>
                <c:pt idx="18">
                  <c:v>0.1111111</c:v>
                </c:pt>
                <c:pt idx="19">
                  <c:v>0.13888890000000001</c:v>
                </c:pt>
                <c:pt idx="20">
                  <c:v>0.1666667</c:v>
                </c:pt>
                <c:pt idx="21">
                  <c:v>0.1111111</c:v>
                </c:pt>
                <c:pt idx="22">
                  <c:v>0.1111111</c:v>
                </c:pt>
                <c:pt idx="23">
                  <c:v>8.3333340000000006E-2</c:v>
                </c:pt>
                <c:pt idx="24">
                  <c:v>8.3333340000000006E-2</c:v>
                </c:pt>
                <c:pt idx="25">
                  <c:v>0.1111111</c:v>
                </c:pt>
                <c:pt idx="26">
                  <c:v>0.1111111</c:v>
                </c:pt>
                <c:pt idx="27">
                  <c:v>0.1111111</c:v>
                </c:pt>
                <c:pt idx="28">
                  <c:v>5.5555559999999997E-2</c:v>
                </c:pt>
                <c:pt idx="29">
                  <c:v>5.5555559999999997E-2</c:v>
                </c:pt>
                <c:pt idx="30">
                  <c:v>5.5555559999999997E-2</c:v>
                </c:pt>
                <c:pt idx="31">
                  <c:v>5.5555559999999997E-2</c:v>
                </c:pt>
                <c:pt idx="32">
                  <c:v>5.5555559999999997E-2</c:v>
                </c:pt>
                <c:pt idx="33">
                  <c:v>5.5555559999999997E-2</c:v>
                </c:pt>
                <c:pt idx="34">
                  <c:v>5.5555559999999997E-2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0</c:v>
                </c:pt>
                <c:pt idx="49">
                  <c:v>2.7777779999999998E-2</c:v>
                </c:pt>
                <c:pt idx="50">
                  <c:v>2.7777779999999998E-2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0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883-4B8C-A2D6-23563852E6C4}"/>
            </c:ext>
          </c:extLst>
        </c:ser>
        <c:ser>
          <c:idx val="8"/>
          <c:order val="8"/>
          <c:tx>
            <c:strRef>
              <c:f>'TDS output'!$J$591</c:f>
              <c:strCache>
                <c:ptCount val="1"/>
                <c:pt idx="0">
                  <c:v>Gritty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output'!$J$592:$J$672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2.7777779999999998E-2</c:v>
                </c:pt>
                <c:pt idx="14">
                  <c:v>2.7777779999999998E-2</c:v>
                </c:pt>
                <c:pt idx="15">
                  <c:v>2.7777779999999998E-2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2.7777779999999998E-2</c:v>
                </c:pt>
                <c:pt idx="19">
                  <c:v>2.7777779999999998E-2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5.5555559999999997E-2</c:v>
                </c:pt>
                <c:pt idx="24">
                  <c:v>5.5555559999999997E-2</c:v>
                </c:pt>
                <c:pt idx="25">
                  <c:v>5.5555559999999997E-2</c:v>
                </c:pt>
                <c:pt idx="26">
                  <c:v>5.5555559999999997E-2</c:v>
                </c:pt>
                <c:pt idx="27">
                  <c:v>8.3333340000000006E-2</c:v>
                </c:pt>
                <c:pt idx="28">
                  <c:v>8.3333340000000006E-2</c:v>
                </c:pt>
                <c:pt idx="29">
                  <c:v>8.3333340000000006E-2</c:v>
                </c:pt>
                <c:pt idx="30">
                  <c:v>8.3333340000000006E-2</c:v>
                </c:pt>
                <c:pt idx="31">
                  <c:v>0.1111111</c:v>
                </c:pt>
                <c:pt idx="32">
                  <c:v>0.1111111</c:v>
                </c:pt>
                <c:pt idx="33">
                  <c:v>0.1111111</c:v>
                </c:pt>
                <c:pt idx="34">
                  <c:v>8.3333340000000006E-2</c:v>
                </c:pt>
                <c:pt idx="35">
                  <c:v>5.5555559999999997E-2</c:v>
                </c:pt>
                <c:pt idx="36">
                  <c:v>2.7777779999999998E-2</c:v>
                </c:pt>
                <c:pt idx="37">
                  <c:v>5.5555559999999997E-2</c:v>
                </c:pt>
                <c:pt idx="38">
                  <c:v>5.5555559999999997E-2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5.5555559999999997E-2</c:v>
                </c:pt>
                <c:pt idx="44">
                  <c:v>5.5555559999999997E-2</c:v>
                </c:pt>
                <c:pt idx="45">
                  <c:v>5.5555559999999997E-2</c:v>
                </c:pt>
                <c:pt idx="46">
                  <c:v>2.7777779999999998E-2</c:v>
                </c:pt>
                <c:pt idx="47">
                  <c:v>5.5555559999999997E-2</c:v>
                </c:pt>
                <c:pt idx="48">
                  <c:v>0.13888890000000001</c:v>
                </c:pt>
                <c:pt idx="49">
                  <c:v>0.13888890000000001</c:v>
                </c:pt>
                <c:pt idx="50">
                  <c:v>0.1111111</c:v>
                </c:pt>
                <c:pt idx="51">
                  <c:v>0.1111111</c:v>
                </c:pt>
                <c:pt idx="52">
                  <c:v>0.1111111</c:v>
                </c:pt>
                <c:pt idx="53">
                  <c:v>8.3333340000000006E-2</c:v>
                </c:pt>
                <c:pt idx="54">
                  <c:v>8.3333340000000006E-2</c:v>
                </c:pt>
                <c:pt idx="55">
                  <c:v>8.3333340000000006E-2</c:v>
                </c:pt>
                <c:pt idx="56">
                  <c:v>5.5555559999999997E-2</c:v>
                </c:pt>
                <c:pt idx="57">
                  <c:v>8.3333340000000006E-2</c:v>
                </c:pt>
                <c:pt idx="58">
                  <c:v>8.3333340000000006E-2</c:v>
                </c:pt>
                <c:pt idx="59">
                  <c:v>5.5555559999999997E-2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5.5555559999999997E-2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5.5555559999999997E-2</c:v>
                </c:pt>
                <c:pt idx="68">
                  <c:v>5.5555559999999997E-2</c:v>
                </c:pt>
                <c:pt idx="69">
                  <c:v>5.5555559999999997E-2</c:v>
                </c:pt>
                <c:pt idx="70">
                  <c:v>8.3333340000000006E-2</c:v>
                </c:pt>
                <c:pt idx="71">
                  <c:v>8.3333340000000006E-2</c:v>
                </c:pt>
                <c:pt idx="72">
                  <c:v>8.3333340000000006E-2</c:v>
                </c:pt>
                <c:pt idx="73">
                  <c:v>0.1111111</c:v>
                </c:pt>
                <c:pt idx="74">
                  <c:v>0.1111111</c:v>
                </c:pt>
                <c:pt idx="75">
                  <c:v>0.1111111</c:v>
                </c:pt>
                <c:pt idx="76">
                  <c:v>0.1111111</c:v>
                </c:pt>
                <c:pt idx="77">
                  <c:v>0.1111111</c:v>
                </c:pt>
                <c:pt idx="78">
                  <c:v>0.1111111</c:v>
                </c:pt>
                <c:pt idx="79">
                  <c:v>0.1111111</c:v>
                </c:pt>
                <c:pt idx="80">
                  <c:v>8.3333340000000006E-2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883-4B8C-A2D6-23563852E6C4}"/>
            </c:ext>
          </c:extLst>
        </c:ser>
        <c:ser>
          <c:idx val="9"/>
          <c:order val="9"/>
          <c:tx>
            <c:strRef>
              <c:f>'TDS output'!$K$591</c:f>
              <c:strCache>
                <c:ptCount val="1"/>
                <c:pt idx="0">
                  <c:v>Soft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output'!$K$592:$K$672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883-4B8C-A2D6-23563852E6C4}"/>
            </c:ext>
          </c:extLst>
        </c:ser>
        <c:ser>
          <c:idx val="10"/>
          <c:order val="10"/>
          <c:tx>
            <c:strRef>
              <c:f>'TDS output'!$L$591</c:f>
              <c:strCache>
                <c:ptCount val="1"/>
                <c:pt idx="0">
                  <c:v>Response rate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output'!$L$592:$L$672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2.7777779999999998E-2</c:v>
                </c:pt>
                <c:pt idx="4">
                  <c:v>0.13888890000000001</c:v>
                </c:pt>
                <c:pt idx="5">
                  <c:v>0.24999998000000001</c:v>
                </c:pt>
                <c:pt idx="6">
                  <c:v>0.27777777999999997</c:v>
                </c:pt>
                <c:pt idx="7">
                  <c:v>0.33333337999999996</c:v>
                </c:pt>
                <c:pt idx="8">
                  <c:v>0.38888891999999997</c:v>
                </c:pt>
                <c:pt idx="9">
                  <c:v>0.41666668000000001</c:v>
                </c:pt>
                <c:pt idx="10">
                  <c:v>0.47222223999999996</c:v>
                </c:pt>
                <c:pt idx="11">
                  <c:v>0.52777783999999994</c:v>
                </c:pt>
                <c:pt idx="12">
                  <c:v>0.55555559999999993</c:v>
                </c:pt>
                <c:pt idx="13">
                  <c:v>0.55555559999999993</c:v>
                </c:pt>
                <c:pt idx="14">
                  <c:v>0.55555557999999994</c:v>
                </c:pt>
                <c:pt idx="15">
                  <c:v>0.55555555999999995</c:v>
                </c:pt>
                <c:pt idx="16">
                  <c:v>0.55555555999999995</c:v>
                </c:pt>
                <c:pt idx="17">
                  <c:v>0.63888893999999996</c:v>
                </c:pt>
                <c:pt idx="18">
                  <c:v>0.63888893999999996</c:v>
                </c:pt>
                <c:pt idx="19">
                  <c:v>0.63888893999999996</c:v>
                </c:pt>
                <c:pt idx="20">
                  <c:v>0.63888889999999998</c:v>
                </c:pt>
                <c:pt idx="21">
                  <c:v>0.66666670000000006</c:v>
                </c:pt>
                <c:pt idx="22">
                  <c:v>0.69444447999999992</c:v>
                </c:pt>
                <c:pt idx="23">
                  <c:v>0.7222222399999999</c:v>
                </c:pt>
                <c:pt idx="24">
                  <c:v>0.75</c:v>
                </c:pt>
                <c:pt idx="25">
                  <c:v>0.75000003999999998</c:v>
                </c:pt>
                <c:pt idx="26">
                  <c:v>0.74999989999999994</c:v>
                </c:pt>
                <c:pt idx="27">
                  <c:v>0.80555559999999993</c:v>
                </c:pt>
                <c:pt idx="28">
                  <c:v>0.83333330000000005</c:v>
                </c:pt>
                <c:pt idx="29">
                  <c:v>0.83333334000000003</c:v>
                </c:pt>
                <c:pt idx="30">
                  <c:v>0.83333331999999993</c:v>
                </c:pt>
                <c:pt idx="31">
                  <c:v>0.83333329999999994</c:v>
                </c:pt>
                <c:pt idx="32">
                  <c:v>0.83333336000000002</c:v>
                </c:pt>
                <c:pt idx="33">
                  <c:v>0.88888889999999998</c:v>
                </c:pt>
                <c:pt idx="34">
                  <c:v>0.88888886</c:v>
                </c:pt>
                <c:pt idx="35">
                  <c:v>0.91666667999999996</c:v>
                </c:pt>
                <c:pt idx="36">
                  <c:v>0.94444450000000002</c:v>
                </c:pt>
                <c:pt idx="37">
                  <c:v>0.94444452000000001</c:v>
                </c:pt>
                <c:pt idx="38">
                  <c:v>0.94444450000000002</c:v>
                </c:pt>
                <c:pt idx="39">
                  <c:v>0.94444439999999996</c:v>
                </c:pt>
                <c:pt idx="40">
                  <c:v>0.94444441999999995</c:v>
                </c:pt>
                <c:pt idx="41">
                  <c:v>0.94444443999999994</c:v>
                </c:pt>
                <c:pt idx="42">
                  <c:v>0.94444437999999997</c:v>
                </c:pt>
                <c:pt idx="43">
                  <c:v>0.94444450000000002</c:v>
                </c:pt>
                <c:pt idx="44">
                  <c:v>0.94444445999999993</c:v>
                </c:pt>
                <c:pt idx="45">
                  <c:v>0.94444449999999991</c:v>
                </c:pt>
                <c:pt idx="46">
                  <c:v>0.94444449999999991</c:v>
                </c:pt>
                <c:pt idx="47">
                  <c:v>0.91666669999999995</c:v>
                </c:pt>
                <c:pt idx="48">
                  <c:v>0.91666671999999982</c:v>
                </c:pt>
                <c:pt idx="49">
                  <c:v>0.91666668000000007</c:v>
                </c:pt>
                <c:pt idx="50">
                  <c:v>0.91666668000000007</c:v>
                </c:pt>
                <c:pt idx="51">
                  <c:v>0.94444448000000003</c:v>
                </c:pt>
                <c:pt idx="52">
                  <c:v>0.91666668000000007</c:v>
                </c:pt>
                <c:pt idx="53">
                  <c:v>0.91666663999999998</c:v>
                </c:pt>
                <c:pt idx="54">
                  <c:v>0.91666664000000009</c:v>
                </c:pt>
                <c:pt idx="55">
                  <c:v>0.91666672000000005</c:v>
                </c:pt>
                <c:pt idx="56">
                  <c:v>0.88888887999999999</c:v>
                </c:pt>
                <c:pt idx="57">
                  <c:v>0.88888889999999987</c:v>
                </c:pt>
                <c:pt idx="58">
                  <c:v>0.88888892000000008</c:v>
                </c:pt>
                <c:pt idx="59">
                  <c:v>0.86111112000000001</c:v>
                </c:pt>
                <c:pt idx="60">
                  <c:v>0.86111103999999994</c:v>
                </c:pt>
                <c:pt idx="61">
                  <c:v>0.86111108000000003</c:v>
                </c:pt>
                <c:pt idx="62">
                  <c:v>0.83333329999999983</c:v>
                </c:pt>
                <c:pt idx="63">
                  <c:v>0.80555555999999995</c:v>
                </c:pt>
                <c:pt idx="64">
                  <c:v>0.77777779999999985</c:v>
                </c:pt>
                <c:pt idx="65">
                  <c:v>0.75000001999999988</c:v>
                </c:pt>
                <c:pt idx="66">
                  <c:v>0.75000003999999987</c:v>
                </c:pt>
                <c:pt idx="67">
                  <c:v>0.69444441999999984</c:v>
                </c:pt>
                <c:pt idx="68">
                  <c:v>0.69444441999999995</c:v>
                </c:pt>
                <c:pt idx="69">
                  <c:v>0.69444441999999995</c:v>
                </c:pt>
                <c:pt idx="70">
                  <c:v>0.69444441999999995</c:v>
                </c:pt>
                <c:pt idx="71">
                  <c:v>0.63888892000000008</c:v>
                </c:pt>
                <c:pt idx="72">
                  <c:v>0.63888892000000008</c:v>
                </c:pt>
                <c:pt idx="73">
                  <c:v>0.63888892000000008</c:v>
                </c:pt>
                <c:pt idx="74">
                  <c:v>0.66666665999999997</c:v>
                </c:pt>
                <c:pt idx="75">
                  <c:v>0.66666665999999997</c:v>
                </c:pt>
                <c:pt idx="76">
                  <c:v>0.66666665999999997</c:v>
                </c:pt>
                <c:pt idx="77">
                  <c:v>0.66666665999999997</c:v>
                </c:pt>
                <c:pt idx="78">
                  <c:v>0.66666667999999996</c:v>
                </c:pt>
                <c:pt idx="79">
                  <c:v>0.66666667999999996</c:v>
                </c:pt>
                <c:pt idx="80">
                  <c:v>0.66666667999999996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D883-4B8C-A2D6-23563852E6C4}"/>
            </c:ext>
          </c:extLst>
        </c:ser>
        <c:ser>
          <c:idx val="11"/>
          <c:order val="11"/>
          <c:tx>
            <c:strRef>
              <c:f>'TDS output'!$M$591</c:f>
              <c:strCache>
                <c:ptCount val="1"/>
                <c:pt idx="0">
                  <c:v>Ps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output'!$A$592:$A$672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output'!$M$592:$M$672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0.44023704441355915</c:v>
                </c:pt>
                <c:pt idx="4">
                  <c:v>0.25215863195446664</c:v>
                </c:pt>
                <c:pt idx="5">
                  <c:v>0.21341235721084126</c:v>
                </c:pt>
                <c:pt idx="6">
                  <c:v>0.2075924043443978</c:v>
                </c:pt>
                <c:pt idx="7">
                  <c:v>0.19821797164368665</c:v>
                </c:pt>
                <c:pt idx="8">
                  <c:v>0.19093217503458051</c:v>
                </c:pt>
                <c:pt idx="9">
                  <c:v>0.18784882922680826</c:v>
                </c:pt>
                <c:pt idx="10">
                  <c:v>0.18251960597483102</c:v>
                </c:pt>
                <c:pt idx="11">
                  <c:v>0.17805572975513706</c:v>
                </c:pt>
                <c:pt idx="12">
                  <c:v>0.17607931597723334</c:v>
                </c:pt>
                <c:pt idx="13">
                  <c:v>0.17607931597723334</c:v>
                </c:pt>
                <c:pt idx="14">
                  <c:v>0.17607931734666094</c:v>
                </c:pt>
                <c:pt idx="15">
                  <c:v>0.17607931871608865</c:v>
                </c:pt>
                <c:pt idx="16">
                  <c:v>0.17607931871608865</c:v>
                </c:pt>
                <c:pt idx="17">
                  <c:v>0.17094432795640419</c:v>
                </c:pt>
                <c:pt idx="18">
                  <c:v>0.17094432795640419</c:v>
                </c:pt>
                <c:pt idx="19">
                  <c:v>0.17094432795640419</c:v>
                </c:pt>
                <c:pt idx="20">
                  <c:v>0.17094433017727007</c:v>
                </c:pt>
                <c:pt idx="21">
                  <c:v>0.16945059690891534</c:v>
                </c:pt>
                <c:pt idx="22">
                  <c:v>0.16804740986259448</c:v>
                </c:pt>
                <c:pt idx="23">
                  <c:v>0.16672597602902203</c:v>
                </c:pt>
                <c:pt idx="24">
                  <c:v>0.16547865234596293</c:v>
                </c:pt>
                <c:pt idx="25">
                  <c:v>0.16547865059986563</c:v>
                </c:pt>
                <c:pt idx="26">
                  <c:v>0.16547865671120687</c:v>
                </c:pt>
                <c:pt idx="27">
                  <c:v>0.16318043380704528</c:v>
                </c:pt>
                <c:pt idx="28">
                  <c:v>0.16211850510184125</c:v>
                </c:pt>
                <c:pt idx="29">
                  <c:v>0.16211850361099711</c:v>
                </c:pt>
                <c:pt idx="30">
                  <c:v>0.16211850435641917</c:v>
                </c:pt>
                <c:pt idx="31">
                  <c:v>0.16211850510184125</c:v>
                </c:pt>
                <c:pt idx="32">
                  <c:v>0.16211850286557511</c:v>
                </c:pt>
                <c:pt idx="33">
                  <c:v>0.16014598235885083</c:v>
                </c:pt>
                <c:pt idx="34">
                  <c:v>0.16014598371213545</c:v>
                </c:pt>
                <c:pt idx="35">
                  <c:v>0.159227669099167</c:v>
                </c:pt>
                <c:pt idx="36">
                  <c:v>0.15835017234781965</c:v>
                </c:pt>
                <c:pt idx="37">
                  <c:v>0.15835017172999433</c:v>
                </c:pt>
                <c:pt idx="38">
                  <c:v>0.15835017234781965</c:v>
                </c:pt>
                <c:pt idx="39">
                  <c:v>0.15835017543694649</c:v>
                </c:pt>
                <c:pt idx="40">
                  <c:v>0.15835017481912109</c:v>
                </c:pt>
                <c:pt idx="41">
                  <c:v>0.15835017420129568</c:v>
                </c:pt>
                <c:pt idx="42">
                  <c:v>0.15835017605477192</c:v>
                </c:pt>
                <c:pt idx="43">
                  <c:v>0.15835017234781965</c:v>
                </c:pt>
                <c:pt idx="44">
                  <c:v>0.15835017358347031</c:v>
                </c:pt>
                <c:pt idx="45">
                  <c:v>0.15835017234781965</c:v>
                </c:pt>
                <c:pt idx="46">
                  <c:v>0.15835017234781965</c:v>
                </c:pt>
                <c:pt idx="47">
                  <c:v>0.15922766845304698</c:v>
                </c:pt>
                <c:pt idx="48">
                  <c:v>0.15922766780692699</c:v>
                </c:pt>
                <c:pt idx="49">
                  <c:v>0.159227669099167</c:v>
                </c:pt>
                <c:pt idx="50">
                  <c:v>0.159227669099167</c:v>
                </c:pt>
                <c:pt idx="51">
                  <c:v>0.15835017296564496</c:v>
                </c:pt>
                <c:pt idx="52">
                  <c:v>0.159227669099167</c:v>
                </c:pt>
                <c:pt idx="53">
                  <c:v>0.15922767039140706</c:v>
                </c:pt>
                <c:pt idx="54">
                  <c:v>0.15922767039140706</c:v>
                </c:pt>
                <c:pt idx="55">
                  <c:v>0.15922766780692699</c:v>
                </c:pt>
                <c:pt idx="56">
                  <c:v>0.16014598303549313</c:v>
                </c:pt>
                <c:pt idx="57">
                  <c:v>0.16014598235885083</c:v>
                </c:pt>
                <c:pt idx="58">
                  <c:v>0.16014598168220856</c:v>
                </c:pt>
                <c:pt idx="59">
                  <c:v>0.16110837925153149</c:v>
                </c:pt>
                <c:pt idx="60">
                  <c:v>0.16110838209011441</c:v>
                </c:pt>
                <c:pt idx="61">
                  <c:v>0.16110838067082289</c:v>
                </c:pt>
                <c:pt idx="62">
                  <c:v>0.16211850510184128</c:v>
                </c:pt>
                <c:pt idx="63">
                  <c:v>0.1631804353756629</c:v>
                </c:pt>
                <c:pt idx="64">
                  <c:v>0.16429875924839052</c:v>
                </c:pt>
                <c:pt idx="65">
                  <c:v>0.16547865147291427</c:v>
                </c:pt>
                <c:pt idx="66">
                  <c:v>0.16547865059986563</c:v>
                </c:pt>
                <c:pt idx="67">
                  <c:v>0.16804741280224261</c:v>
                </c:pt>
                <c:pt idx="68">
                  <c:v>0.16804741280224261</c:v>
                </c:pt>
                <c:pt idx="69">
                  <c:v>0.16804741280224261</c:v>
                </c:pt>
                <c:pt idx="70">
                  <c:v>0.16804741280224261</c:v>
                </c:pt>
                <c:pt idx="71">
                  <c:v>0.1709443290668371</c:v>
                </c:pt>
                <c:pt idx="72">
                  <c:v>0.1709443290668371</c:v>
                </c:pt>
                <c:pt idx="73">
                  <c:v>0.1709443290668371</c:v>
                </c:pt>
                <c:pt idx="74">
                  <c:v>0.16945059899243325</c:v>
                </c:pt>
                <c:pt idx="75">
                  <c:v>0.16945059899243325</c:v>
                </c:pt>
                <c:pt idx="76">
                  <c:v>0.16945059899243325</c:v>
                </c:pt>
                <c:pt idx="77">
                  <c:v>0.16945059899243325</c:v>
                </c:pt>
                <c:pt idx="78">
                  <c:v>0.1694505979506743</c:v>
                </c:pt>
                <c:pt idx="79">
                  <c:v>0.1694505979506743</c:v>
                </c:pt>
                <c:pt idx="80">
                  <c:v>0.1694505979506743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883-4B8C-A2D6-23563852E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4068655"/>
        <c:axId val="1050020431"/>
      </c:lineChart>
      <c:catAx>
        <c:axId val="974068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020431"/>
        <c:crosses val="autoZero"/>
        <c:auto val="1"/>
        <c:lblAlgn val="ctr"/>
        <c:lblOffset val="100"/>
        <c:noMultiLvlLbl val="0"/>
      </c:catAx>
      <c:valAx>
        <c:axId val="1050020431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068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'TDS output'!$B$675</c:f>
              <c:strCache>
                <c:ptCount val="1"/>
                <c:pt idx="0">
                  <c:v>Salty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output'!$B$676:$B$756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5.5555559999999997E-2</c:v>
                </c:pt>
                <c:pt idx="9">
                  <c:v>8.3333340000000006E-2</c:v>
                </c:pt>
                <c:pt idx="10">
                  <c:v>8.3333340000000006E-2</c:v>
                </c:pt>
                <c:pt idx="11">
                  <c:v>0.1111111</c:v>
                </c:pt>
                <c:pt idx="12">
                  <c:v>8.3333340000000006E-2</c:v>
                </c:pt>
                <c:pt idx="13">
                  <c:v>5.5555559999999997E-2</c:v>
                </c:pt>
                <c:pt idx="14">
                  <c:v>5.5555559999999997E-2</c:v>
                </c:pt>
                <c:pt idx="15">
                  <c:v>8.3333340000000006E-2</c:v>
                </c:pt>
                <c:pt idx="16">
                  <c:v>8.3333340000000006E-2</c:v>
                </c:pt>
                <c:pt idx="17">
                  <c:v>8.3333340000000006E-2</c:v>
                </c:pt>
                <c:pt idx="18">
                  <c:v>0.1111111</c:v>
                </c:pt>
                <c:pt idx="19">
                  <c:v>0.1111111</c:v>
                </c:pt>
                <c:pt idx="20">
                  <c:v>0.13888890000000001</c:v>
                </c:pt>
                <c:pt idx="21">
                  <c:v>0.19444439999999999</c:v>
                </c:pt>
                <c:pt idx="22">
                  <c:v>0.19444439999999999</c:v>
                </c:pt>
                <c:pt idx="23">
                  <c:v>0.22222220000000001</c:v>
                </c:pt>
                <c:pt idx="24">
                  <c:v>0.19444439999999999</c:v>
                </c:pt>
                <c:pt idx="25">
                  <c:v>0.27777780000000002</c:v>
                </c:pt>
                <c:pt idx="26">
                  <c:v>0.30555559999999998</c:v>
                </c:pt>
                <c:pt idx="27">
                  <c:v>0.25</c:v>
                </c:pt>
                <c:pt idx="28">
                  <c:v>0.27777780000000002</c:v>
                </c:pt>
                <c:pt idx="29">
                  <c:v>0.25</c:v>
                </c:pt>
                <c:pt idx="30">
                  <c:v>0.25</c:v>
                </c:pt>
                <c:pt idx="31">
                  <c:v>0.36111110000000002</c:v>
                </c:pt>
                <c:pt idx="32">
                  <c:v>0.3333333</c:v>
                </c:pt>
                <c:pt idx="33">
                  <c:v>0.36111110000000002</c:v>
                </c:pt>
                <c:pt idx="34">
                  <c:v>0.38888889999999998</c:v>
                </c:pt>
                <c:pt idx="35">
                  <c:v>0.44444440000000002</c:v>
                </c:pt>
                <c:pt idx="36">
                  <c:v>0.36111110000000002</c:v>
                </c:pt>
                <c:pt idx="37">
                  <c:v>0.44444440000000002</c:v>
                </c:pt>
                <c:pt idx="38">
                  <c:v>0.44444440000000002</c:v>
                </c:pt>
                <c:pt idx="39">
                  <c:v>0.47222219999999998</c:v>
                </c:pt>
                <c:pt idx="40">
                  <c:v>0.44444440000000002</c:v>
                </c:pt>
                <c:pt idx="41">
                  <c:v>0.4166667</c:v>
                </c:pt>
                <c:pt idx="42">
                  <c:v>0.4166667</c:v>
                </c:pt>
                <c:pt idx="43">
                  <c:v>0.38888889999999998</c:v>
                </c:pt>
                <c:pt idx="44">
                  <c:v>0.4166667</c:v>
                </c:pt>
                <c:pt idx="45">
                  <c:v>0.4166667</c:v>
                </c:pt>
                <c:pt idx="46">
                  <c:v>0.36111110000000002</c:v>
                </c:pt>
                <c:pt idx="47">
                  <c:v>0.38888889999999998</c:v>
                </c:pt>
                <c:pt idx="48">
                  <c:v>0.38888889999999998</c:v>
                </c:pt>
                <c:pt idx="49">
                  <c:v>0.38888889999999998</c:v>
                </c:pt>
                <c:pt idx="50">
                  <c:v>0.36111110000000002</c:v>
                </c:pt>
                <c:pt idx="51">
                  <c:v>0.3333333</c:v>
                </c:pt>
                <c:pt idx="52">
                  <c:v>0.30555559999999998</c:v>
                </c:pt>
                <c:pt idx="53">
                  <c:v>0.3333333</c:v>
                </c:pt>
                <c:pt idx="54">
                  <c:v>0.3333333</c:v>
                </c:pt>
                <c:pt idx="55">
                  <c:v>0.38888889999999998</c:v>
                </c:pt>
                <c:pt idx="56">
                  <c:v>0.38888889999999998</c:v>
                </c:pt>
                <c:pt idx="57">
                  <c:v>0.36111110000000002</c:v>
                </c:pt>
                <c:pt idx="58">
                  <c:v>0.36111110000000002</c:v>
                </c:pt>
                <c:pt idx="59">
                  <c:v>0.36111110000000002</c:v>
                </c:pt>
                <c:pt idx="60">
                  <c:v>0.36111110000000002</c:v>
                </c:pt>
                <c:pt idx="61">
                  <c:v>0.38888889999999998</c:v>
                </c:pt>
                <c:pt idx="62">
                  <c:v>0.36111110000000002</c:v>
                </c:pt>
                <c:pt idx="63">
                  <c:v>0.3333333</c:v>
                </c:pt>
                <c:pt idx="64">
                  <c:v>0.27777780000000002</c:v>
                </c:pt>
                <c:pt idx="65">
                  <c:v>0.27777780000000002</c:v>
                </c:pt>
                <c:pt idx="66">
                  <c:v>0.30555559999999998</c:v>
                </c:pt>
                <c:pt idx="67">
                  <c:v>0.30555559999999998</c:v>
                </c:pt>
                <c:pt idx="68">
                  <c:v>0.30555559999999998</c:v>
                </c:pt>
                <c:pt idx="69">
                  <c:v>0.27777780000000002</c:v>
                </c:pt>
                <c:pt idx="70">
                  <c:v>0.30555559999999998</c:v>
                </c:pt>
                <c:pt idx="71">
                  <c:v>0.27777780000000002</c:v>
                </c:pt>
                <c:pt idx="72">
                  <c:v>0.30555559999999998</c:v>
                </c:pt>
                <c:pt idx="73">
                  <c:v>0.30555559999999998</c:v>
                </c:pt>
                <c:pt idx="74">
                  <c:v>0.30555559999999998</c:v>
                </c:pt>
                <c:pt idx="75">
                  <c:v>0.30555559999999998</c:v>
                </c:pt>
                <c:pt idx="76">
                  <c:v>0.27777780000000002</c:v>
                </c:pt>
                <c:pt idx="77">
                  <c:v>0.27777780000000002</c:v>
                </c:pt>
                <c:pt idx="78">
                  <c:v>0.30555559999999998</c:v>
                </c:pt>
                <c:pt idx="79">
                  <c:v>0.30555559999999998</c:v>
                </c:pt>
                <c:pt idx="80">
                  <c:v>0.27777780000000002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091-4468-BE6F-FA3A60938A5F}"/>
            </c:ext>
          </c:extLst>
        </c:ser>
        <c:ser>
          <c:idx val="1"/>
          <c:order val="1"/>
          <c:tx>
            <c:strRef>
              <c:f>'TDS output'!$C$675</c:f>
              <c:strCache>
                <c:ptCount val="1"/>
                <c:pt idx="0">
                  <c:v>Crunchy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output'!$C$676:$C$756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5.5555559999999997E-2</c:v>
                </c:pt>
                <c:pt idx="3">
                  <c:v>8.3333340000000006E-2</c:v>
                </c:pt>
                <c:pt idx="4">
                  <c:v>0.13888890000000001</c:v>
                </c:pt>
                <c:pt idx="5">
                  <c:v>0.25</c:v>
                </c:pt>
                <c:pt idx="6">
                  <c:v>0.27777780000000002</c:v>
                </c:pt>
                <c:pt idx="7">
                  <c:v>0.27777780000000002</c:v>
                </c:pt>
                <c:pt idx="8">
                  <c:v>0.25</c:v>
                </c:pt>
                <c:pt idx="9">
                  <c:v>0.3333333</c:v>
                </c:pt>
                <c:pt idx="10">
                  <c:v>0.38888889999999998</c:v>
                </c:pt>
                <c:pt idx="11">
                  <c:v>0.38888889999999998</c:v>
                </c:pt>
                <c:pt idx="12">
                  <c:v>0.36111110000000002</c:v>
                </c:pt>
                <c:pt idx="13">
                  <c:v>0.36111110000000002</c:v>
                </c:pt>
                <c:pt idx="14">
                  <c:v>0.38888889999999998</c:v>
                </c:pt>
                <c:pt idx="15">
                  <c:v>0.4166667</c:v>
                </c:pt>
                <c:pt idx="16">
                  <c:v>0.44444440000000002</c:v>
                </c:pt>
                <c:pt idx="17">
                  <c:v>0.4166667</c:v>
                </c:pt>
                <c:pt idx="18">
                  <c:v>0.4166667</c:v>
                </c:pt>
                <c:pt idx="19">
                  <c:v>0.4166667</c:v>
                </c:pt>
                <c:pt idx="20">
                  <c:v>0.36111110000000002</c:v>
                </c:pt>
                <c:pt idx="21">
                  <c:v>0.38888889999999998</c:v>
                </c:pt>
                <c:pt idx="22">
                  <c:v>0.38888889999999998</c:v>
                </c:pt>
                <c:pt idx="23">
                  <c:v>0.38888889999999998</c:v>
                </c:pt>
                <c:pt idx="24">
                  <c:v>0.38888889999999998</c:v>
                </c:pt>
                <c:pt idx="25">
                  <c:v>0.27777780000000002</c:v>
                </c:pt>
                <c:pt idx="26">
                  <c:v>0.22222220000000001</c:v>
                </c:pt>
                <c:pt idx="27">
                  <c:v>0.25</c:v>
                </c:pt>
                <c:pt idx="28">
                  <c:v>0.22222220000000001</c:v>
                </c:pt>
                <c:pt idx="29">
                  <c:v>0.19444439999999999</c:v>
                </c:pt>
                <c:pt idx="30">
                  <c:v>0.19444439999999999</c:v>
                </c:pt>
                <c:pt idx="31">
                  <c:v>0.13888890000000001</c:v>
                </c:pt>
                <c:pt idx="32">
                  <c:v>0.1111111</c:v>
                </c:pt>
                <c:pt idx="33">
                  <c:v>8.3333340000000006E-2</c:v>
                </c:pt>
                <c:pt idx="34">
                  <c:v>8.3333340000000006E-2</c:v>
                </c:pt>
                <c:pt idx="35">
                  <c:v>8.3333340000000006E-2</c:v>
                </c:pt>
                <c:pt idx="36">
                  <c:v>0.1111111</c:v>
                </c:pt>
                <c:pt idx="37">
                  <c:v>8.3333340000000006E-2</c:v>
                </c:pt>
                <c:pt idx="38">
                  <c:v>5.5555559999999997E-2</c:v>
                </c:pt>
                <c:pt idx="39">
                  <c:v>5.5555559999999997E-2</c:v>
                </c:pt>
                <c:pt idx="40">
                  <c:v>5.5555559999999997E-2</c:v>
                </c:pt>
                <c:pt idx="41">
                  <c:v>5.5555559999999997E-2</c:v>
                </c:pt>
                <c:pt idx="42">
                  <c:v>5.5555559999999997E-2</c:v>
                </c:pt>
                <c:pt idx="43">
                  <c:v>5.5555559999999997E-2</c:v>
                </c:pt>
                <c:pt idx="44">
                  <c:v>5.5555559999999997E-2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8.3333340000000006E-2</c:v>
                </c:pt>
                <c:pt idx="48">
                  <c:v>8.3333340000000006E-2</c:v>
                </c:pt>
                <c:pt idx="49">
                  <c:v>8.3333340000000006E-2</c:v>
                </c:pt>
                <c:pt idx="50">
                  <c:v>0.1111111</c:v>
                </c:pt>
                <c:pt idx="51">
                  <c:v>0.1111111</c:v>
                </c:pt>
                <c:pt idx="52">
                  <c:v>8.3333340000000006E-2</c:v>
                </c:pt>
                <c:pt idx="53">
                  <c:v>8.3333340000000006E-2</c:v>
                </c:pt>
                <c:pt idx="54">
                  <c:v>8.3333340000000006E-2</c:v>
                </c:pt>
                <c:pt idx="55">
                  <c:v>8.3333340000000006E-2</c:v>
                </c:pt>
                <c:pt idx="56">
                  <c:v>8.3333340000000006E-2</c:v>
                </c:pt>
                <c:pt idx="57">
                  <c:v>8.3333340000000006E-2</c:v>
                </c:pt>
                <c:pt idx="58">
                  <c:v>8.3333340000000006E-2</c:v>
                </c:pt>
                <c:pt idx="59">
                  <c:v>8.3333340000000006E-2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8.3333340000000006E-2</c:v>
                </c:pt>
                <c:pt idx="65">
                  <c:v>8.3333340000000006E-2</c:v>
                </c:pt>
                <c:pt idx="66">
                  <c:v>5.5555559999999997E-2</c:v>
                </c:pt>
                <c:pt idx="67">
                  <c:v>5.5555559999999997E-2</c:v>
                </c:pt>
                <c:pt idx="68">
                  <c:v>5.5555559999999997E-2</c:v>
                </c:pt>
                <c:pt idx="69">
                  <c:v>5.5555559999999997E-2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091-4468-BE6F-FA3A60938A5F}"/>
            </c:ext>
          </c:extLst>
        </c:ser>
        <c:ser>
          <c:idx val="2"/>
          <c:order val="2"/>
          <c:tx>
            <c:strRef>
              <c:f>'TDS output'!$D$675</c:f>
              <c:strCache>
                <c:ptCount val="1"/>
                <c:pt idx="0">
                  <c:v>Bitter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output'!$D$676:$D$756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0</c:v>
                </c:pt>
                <c:pt idx="25">
                  <c:v>0</c:v>
                </c:pt>
                <c:pt idx="26">
                  <c:v>2.7777779999999998E-2</c:v>
                </c:pt>
                <c:pt idx="27">
                  <c:v>5.5555559999999997E-2</c:v>
                </c:pt>
                <c:pt idx="28">
                  <c:v>5.5555559999999997E-2</c:v>
                </c:pt>
                <c:pt idx="29">
                  <c:v>0.1111111</c:v>
                </c:pt>
                <c:pt idx="30">
                  <c:v>0.1111111</c:v>
                </c:pt>
                <c:pt idx="31">
                  <c:v>0.1111111</c:v>
                </c:pt>
                <c:pt idx="32">
                  <c:v>5.5555559999999997E-2</c:v>
                </c:pt>
                <c:pt idx="33">
                  <c:v>2.7777779999999998E-2</c:v>
                </c:pt>
                <c:pt idx="34">
                  <c:v>2.7777779999999998E-2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2.7777779999999998E-2</c:v>
                </c:pt>
                <c:pt idx="44">
                  <c:v>5.5555559999999997E-2</c:v>
                </c:pt>
                <c:pt idx="45">
                  <c:v>5.5555559999999997E-2</c:v>
                </c:pt>
                <c:pt idx="46">
                  <c:v>5.5555559999999997E-2</c:v>
                </c:pt>
                <c:pt idx="47">
                  <c:v>5.5555559999999997E-2</c:v>
                </c:pt>
                <c:pt idx="48">
                  <c:v>5.5555559999999997E-2</c:v>
                </c:pt>
                <c:pt idx="49">
                  <c:v>5.5555559999999997E-2</c:v>
                </c:pt>
                <c:pt idx="50">
                  <c:v>5.5555559999999997E-2</c:v>
                </c:pt>
                <c:pt idx="51">
                  <c:v>8.3333340000000006E-2</c:v>
                </c:pt>
                <c:pt idx="52">
                  <c:v>0.1111111</c:v>
                </c:pt>
                <c:pt idx="53">
                  <c:v>0.1666667</c:v>
                </c:pt>
                <c:pt idx="54">
                  <c:v>0.13888890000000001</c:v>
                </c:pt>
                <c:pt idx="55">
                  <c:v>0.13888890000000001</c:v>
                </c:pt>
                <c:pt idx="56">
                  <c:v>0.1111111</c:v>
                </c:pt>
                <c:pt idx="57">
                  <c:v>0.1111111</c:v>
                </c:pt>
                <c:pt idx="58">
                  <c:v>0.1111111</c:v>
                </c:pt>
                <c:pt idx="59">
                  <c:v>0.1111111</c:v>
                </c:pt>
                <c:pt idx="60">
                  <c:v>0.1111111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8.3333340000000006E-2</c:v>
                </c:pt>
                <c:pt idx="64">
                  <c:v>8.3333340000000006E-2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5.5555559999999997E-2</c:v>
                </c:pt>
                <c:pt idx="68">
                  <c:v>5.5555559999999997E-2</c:v>
                </c:pt>
                <c:pt idx="69">
                  <c:v>5.5555559999999997E-2</c:v>
                </c:pt>
                <c:pt idx="70">
                  <c:v>5.5555559999999997E-2</c:v>
                </c:pt>
                <c:pt idx="71">
                  <c:v>5.5555559999999997E-2</c:v>
                </c:pt>
                <c:pt idx="72">
                  <c:v>5.5555559999999997E-2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091-4468-BE6F-FA3A60938A5F}"/>
            </c:ext>
          </c:extLst>
        </c:ser>
        <c:ser>
          <c:idx val="3"/>
          <c:order val="3"/>
          <c:tx>
            <c:strRef>
              <c:f>'TDS output'!$E$675</c:f>
              <c:strCache>
                <c:ptCount val="1"/>
                <c:pt idx="0">
                  <c:v>Sweet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output'!$E$676:$E$756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2.7777779999999998E-2</c:v>
                </c:pt>
                <c:pt idx="16">
                  <c:v>0</c:v>
                </c:pt>
                <c:pt idx="17">
                  <c:v>2.7777779999999998E-2</c:v>
                </c:pt>
                <c:pt idx="18">
                  <c:v>2.7777779999999998E-2</c:v>
                </c:pt>
                <c:pt idx="19">
                  <c:v>2.7777779999999998E-2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5.5555559999999997E-2</c:v>
                </c:pt>
                <c:pt idx="24">
                  <c:v>5.5555559999999997E-2</c:v>
                </c:pt>
                <c:pt idx="25">
                  <c:v>8.3333340000000006E-2</c:v>
                </c:pt>
                <c:pt idx="26">
                  <c:v>8.3333340000000006E-2</c:v>
                </c:pt>
                <c:pt idx="27">
                  <c:v>0.1111111</c:v>
                </c:pt>
                <c:pt idx="28">
                  <c:v>5.5555559999999997E-2</c:v>
                </c:pt>
                <c:pt idx="29">
                  <c:v>5.5555559999999997E-2</c:v>
                </c:pt>
                <c:pt idx="30">
                  <c:v>5.5555559999999997E-2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2.7777779999999998E-2</c:v>
                </c:pt>
                <c:pt idx="34">
                  <c:v>0</c:v>
                </c:pt>
                <c:pt idx="35">
                  <c:v>0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5.5555559999999997E-2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5.5555559999999997E-2</c:v>
                </c:pt>
                <c:pt idx="46">
                  <c:v>8.3333340000000006E-2</c:v>
                </c:pt>
                <c:pt idx="47">
                  <c:v>8.3333340000000006E-2</c:v>
                </c:pt>
                <c:pt idx="48">
                  <c:v>8.3333340000000006E-2</c:v>
                </c:pt>
                <c:pt idx="49">
                  <c:v>8.3333340000000006E-2</c:v>
                </c:pt>
                <c:pt idx="50">
                  <c:v>8.3333340000000006E-2</c:v>
                </c:pt>
                <c:pt idx="51">
                  <c:v>8.3333340000000006E-2</c:v>
                </c:pt>
                <c:pt idx="52">
                  <c:v>8.3333340000000006E-2</c:v>
                </c:pt>
                <c:pt idx="53">
                  <c:v>5.5555559999999997E-2</c:v>
                </c:pt>
                <c:pt idx="54">
                  <c:v>8.3333340000000006E-2</c:v>
                </c:pt>
                <c:pt idx="55">
                  <c:v>8.3333340000000006E-2</c:v>
                </c:pt>
                <c:pt idx="56">
                  <c:v>8.3333340000000006E-2</c:v>
                </c:pt>
                <c:pt idx="57">
                  <c:v>8.3333340000000006E-2</c:v>
                </c:pt>
                <c:pt idx="58">
                  <c:v>0.1111111</c:v>
                </c:pt>
                <c:pt idx="59">
                  <c:v>0.1111111</c:v>
                </c:pt>
                <c:pt idx="60">
                  <c:v>8.3333340000000006E-2</c:v>
                </c:pt>
                <c:pt idx="61">
                  <c:v>8.3333340000000006E-2</c:v>
                </c:pt>
                <c:pt idx="62">
                  <c:v>8.3333340000000006E-2</c:v>
                </c:pt>
                <c:pt idx="63">
                  <c:v>8.3333340000000006E-2</c:v>
                </c:pt>
                <c:pt idx="64">
                  <c:v>8.3333340000000006E-2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5.5555559999999997E-2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2091-4468-BE6F-FA3A60938A5F}"/>
            </c:ext>
          </c:extLst>
        </c:ser>
        <c:ser>
          <c:idx val="4"/>
          <c:order val="4"/>
          <c:tx>
            <c:strRef>
              <c:f>'TDS output'!$F$675</c:f>
              <c:strCache>
                <c:ptCount val="1"/>
                <c:pt idx="0">
                  <c:v>Sticky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output'!$F$676:$F$756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091-4468-BE6F-FA3A60938A5F}"/>
            </c:ext>
          </c:extLst>
        </c:ser>
        <c:ser>
          <c:idx val="5"/>
          <c:order val="5"/>
          <c:tx>
            <c:strRef>
              <c:f>'TDS output'!$G$675</c:f>
              <c:strCache>
                <c:ptCount val="1"/>
                <c:pt idx="0">
                  <c:v>Fishy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output'!$G$676:$G$756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2.7777779999999998E-2</c:v>
                </c:pt>
                <c:pt idx="13">
                  <c:v>2.7777779999999998E-2</c:v>
                </c:pt>
                <c:pt idx="14">
                  <c:v>2.7777779999999998E-2</c:v>
                </c:pt>
                <c:pt idx="15">
                  <c:v>2.7777779999999998E-2</c:v>
                </c:pt>
                <c:pt idx="16">
                  <c:v>5.5555559999999997E-2</c:v>
                </c:pt>
                <c:pt idx="17">
                  <c:v>5.5555559999999997E-2</c:v>
                </c:pt>
                <c:pt idx="18">
                  <c:v>5.5555559999999997E-2</c:v>
                </c:pt>
                <c:pt idx="19">
                  <c:v>5.5555559999999997E-2</c:v>
                </c:pt>
                <c:pt idx="20">
                  <c:v>8.3333340000000006E-2</c:v>
                </c:pt>
                <c:pt idx="21">
                  <c:v>2.7777779999999998E-2</c:v>
                </c:pt>
                <c:pt idx="22">
                  <c:v>5.5555559999999997E-2</c:v>
                </c:pt>
                <c:pt idx="23">
                  <c:v>5.5555559999999997E-2</c:v>
                </c:pt>
                <c:pt idx="24">
                  <c:v>0.1111111</c:v>
                </c:pt>
                <c:pt idx="25">
                  <c:v>0.1111111</c:v>
                </c:pt>
                <c:pt idx="26">
                  <c:v>0.1111111</c:v>
                </c:pt>
                <c:pt idx="27">
                  <c:v>0.13888890000000001</c:v>
                </c:pt>
                <c:pt idx="28">
                  <c:v>0.22222220000000001</c:v>
                </c:pt>
                <c:pt idx="29">
                  <c:v>0.27777780000000002</c:v>
                </c:pt>
                <c:pt idx="30">
                  <c:v>0.27777780000000002</c:v>
                </c:pt>
                <c:pt idx="31">
                  <c:v>0.27777780000000002</c:v>
                </c:pt>
                <c:pt idx="32">
                  <c:v>0.36111110000000002</c:v>
                </c:pt>
                <c:pt idx="33">
                  <c:v>0.38888889999999998</c:v>
                </c:pt>
                <c:pt idx="34">
                  <c:v>0.38888889999999998</c:v>
                </c:pt>
                <c:pt idx="35">
                  <c:v>0.30555559999999998</c:v>
                </c:pt>
                <c:pt idx="36">
                  <c:v>0.3333333</c:v>
                </c:pt>
                <c:pt idx="37">
                  <c:v>0.27777780000000002</c:v>
                </c:pt>
                <c:pt idx="38">
                  <c:v>0.30555559999999998</c:v>
                </c:pt>
                <c:pt idx="39">
                  <c:v>0.30555559999999998</c:v>
                </c:pt>
                <c:pt idx="40">
                  <c:v>0.30555559999999998</c:v>
                </c:pt>
                <c:pt idx="41">
                  <c:v>0.27777780000000002</c:v>
                </c:pt>
                <c:pt idx="42">
                  <c:v>0.27777780000000002</c:v>
                </c:pt>
                <c:pt idx="43">
                  <c:v>0.25</c:v>
                </c:pt>
                <c:pt idx="44">
                  <c:v>0.22222220000000001</c:v>
                </c:pt>
                <c:pt idx="45">
                  <c:v>0.19444439999999999</c:v>
                </c:pt>
                <c:pt idx="46">
                  <c:v>0.25</c:v>
                </c:pt>
                <c:pt idx="47">
                  <c:v>0.27777780000000002</c:v>
                </c:pt>
                <c:pt idx="48">
                  <c:v>0.25</c:v>
                </c:pt>
                <c:pt idx="49">
                  <c:v>0.27777780000000002</c:v>
                </c:pt>
                <c:pt idx="50">
                  <c:v>0.25</c:v>
                </c:pt>
                <c:pt idx="51">
                  <c:v>0.25</c:v>
                </c:pt>
                <c:pt idx="52">
                  <c:v>0.27777780000000002</c:v>
                </c:pt>
                <c:pt idx="53">
                  <c:v>0.19444439999999999</c:v>
                </c:pt>
                <c:pt idx="54">
                  <c:v>0.22222220000000001</c:v>
                </c:pt>
                <c:pt idx="55">
                  <c:v>0.1666667</c:v>
                </c:pt>
                <c:pt idx="56">
                  <c:v>0.19444439999999999</c:v>
                </c:pt>
                <c:pt idx="57">
                  <c:v>0.19444439999999999</c:v>
                </c:pt>
                <c:pt idx="58">
                  <c:v>0.19444439999999999</c:v>
                </c:pt>
                <c:pt idx="59">
                  <c:v>0.19444439999999999</c:v>
                </c:pt>
                <c:pt idx="60">
                  <c:v>0.19444439999999999</c:v>
                </c:pt>
                <c:pt idx="61">
                  <c:v>0.1666667</c:v>
                </c:pt>
                <c:pt idx="62">
                  <c:v>0.1666667</c:v>
                </c:pt>
                <c:pt idx="63">
                  <c:v>0.1111111</c:v>
                </c:pt>
                <c:pt idx="64">
                  <c:v>0.13888890000000001</c:v>
                </c:pt>
                <c:pt idx="65">
                  <c:v>0.13888890000000001</c:v>
                </c:pt>
                <c:pt idx="66">
                  <c:v>0.1111111</c:v>
                </c:pt>
                <c:pt idx="67">
                  <c:v>0.1111111</c:v>
                </c:pt>
                <c:pt idx="68">
                  <c:v>0.1111111</c:v>
                </c:pt>
                <c:pt idx="69">
                  <c:v>0.13888890000000001</c:v>
                </c:pt>
                <c:pt idx="70">
                  <c:v>0.13888890000000001</c:v>
                </c:pt>
                <c:pt idx="71">
                  <c:v>0.1666667</c:v>
                </c:pt>
                <c:pt idx="72">
                  <c:v>0.13888890000000001</c:v>
                </c:pt>
                <c:pt idx="73">
                  <c:v>0.13888890000000001</c:v>
                </c:pt>
                <c:pt idx="74">
                  <c:v>0.13888890000000001</c:v>
                </c:pt>
                <c:pt idx="75">
                  <c:v>0.13888890000000001</c:v>
                </c:pt>
                <c:pt idx="76">
                  <c:v>0.13888890000000001</c:v>
                </c:pt>
                <c:pt idx="77">
                  <c:v>0.13888890000000001</c:v>
                </c:pt>
                <c:pt idx="78">
                  <c:v>0.1111111</c:v>
                </c:pt>
                <c:pt idx="79">
                  <c:v>8.3333340000000006E-2</c:v>
                </c:pt>
                <c:pt idx="80">
                  <c:v>0.1111111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2091-4468-BE6F-FA3A60938A5F}"/>
            </c:ext>
          </c:extLst>
        </c:ser>
        <c:ser>
          <c:idx val="6"/>
          <c:order val="6"/>
          <c:tx>
            <c:strRef>
              <c:f>'TDS output'!$H$675</c:f>
              <c:strCache>
                <c:ptCount val="1"/>
                <c:pt idx="0">
                  <c:v>Chewy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output'!$H$676:$H$756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5.5555559999999997E-2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2.7777779999999998E-2</c:v>
                </c:pt>
                <c:pt idx="33">
                  <c:v>0</c:v>
                </c:pt>
                <c:pt idx="34">
                  <c:v>0</c:v>
                </c:pt>
                <c:pt idx="35">
                  <c:v>2.7777779999999998E-2</c:v>
                </c:pt>
                <c:pt idx="36">
                  <c:v>2.7777779999999998E-2</c:v>
                </c:pt>
                <c:pt idx="37">
                  <c:v>2.7777779999999998E-2</c:v>
                </c:pt>
                <c:pt idx="38">
                  <c:v>2.7777779999999998E-2</c:v>
                </c:pt>
                <c:pt idx="39">
                  <c:v>2.7777779999999998E-2</c:v>
                </c:pt>
                <c:pt idx="40">
                  <c:v>2.7777779999999998E-2</c:v>
                </c:pt>
                <c:pt idx="41">
                  <c:v>5.5555559999999997E-2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5.5555559999999997E-2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091-4468-BE6F-FA3A60938A5F}"/>
            </c:ext>
          </c:extLst>
        </c:ser>
        <c:ser>
          <c:idx val="7"/>
          <c:order val="7"/>
          <c:tx>
            <c:strRef>
              <c:f>'TDS output'!$I$675</c:f>
              <c:strCache>
                <c:ptCount val="1"/>
                <c:pt idx="0">
                  <c:v>Hard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output'!$I$676:$I$756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2.7777779999999998E-2</c:v>
                </c:pt>
                <c:pt idx="5">
                  <c:v>5.5555559999999997E-2</c:v>
                </c:pt>
                <c:pt idx="6">
                  <c:v>5.5555559999999997E-2</c:v>
                </c:pt>
                <c:pt idx="7">
                  <c:v>8.3333340000000006E-2</c:v>
                </c:pt>
                <c:pt idx="8">
                  <c:v>5.5555559999999997E-2</c:v>
                </c:pt>
                <c:pt idx="9">
                  <c:v>2.7777779999999998E-2</c:v>
                </c:pt>
                <c:pt idx="10">
                  <c:v>2.7777779999999998E-2</c:v>
                </c:pt>
                <c:pt idx="11">
                  <c:v>2.7777779999999998E-2</c:v>
                </c:pt>
                <c:pt idx="12">
                  <c:v>8.3333340000000006E-2</c:v>
                </c:pt>
                <c:pt idx="13">
                  <c:v>0.1111111</c:v>
                </c:pt>
                <c:pt idx="14">
                  <c:v>8.3333340000000006E-2</c:v>
                </c:pt>
                <c:pt idx="15">
                  <c:v>5.5555559999999997E-2</c:v>
                </c:pt>
                <c:pt idx="16">
                  <c:v>2.7777779999999998E-2</c:v>
                </c:pt>
                <c:pt idx="17">
                  <c:v>2.7777779999999998E-2</c:v>
                </c:pt>
                <c:pt idx="18">
                  <c:v>2.7777779999999998E-2</c:v>
                </c:pt>
                <c:pt idx="19">
                  <c:v>2.7777779999999998E-2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091-4468-BE6F-FA3A60938A5F}"/>
            </c:ext>
          </c:extLst>
        </c:ser>
        <c:ser>
          <c:idx val="8"/>
          <c:order val="8"/>
          <c:tx>
            <c:strRef>
              <c:f>'TDS output'!$J$675</c:f>
              <c:strCache>
                <c:ptCount val="1"/>
                <c:pt idx="0">
                  <c:v>Gritty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output'!$J$676:$J$756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2.7777779999999998E-2</c:v>
                </c:pt>
                <c:pt idx="32">
                  <c:v>2.7777779999999998E-2</c:v>
                </c:pt>
                <c:pt idx="33">
                  <c:v>5.5555559999999997E-2</c:v>
                </c:pt>
                <c:pt idx="34">
                  <c:v>5.5555559999999997E-2</c:v>
                </c:pt>
                <c:pt idx="35">
                  <c:v>5.5555559999999997E-2</c:v>
                </c:pt>
                <c:pt idx="36">
                  <c:v>5.5555559999999997E-2</c:v>
                </c:pt>
                <c:pt idx="37">
                  <c:v>8.3333340000000006E-2</c:v>
                </c:pt>
                <c:pt idx="38">
                  <c:v>8.3333340000000006E-2</c:v>
                </c:pt>
                <c:pt idx="39">
                  <c:v>5.5555559999999997E-2</c:v>
                </c:pt>
                <c:pt idx="40">
                  <c:v>8.3333340000000006E-2</c:v>
                </c:pt>
                <c:pt idx="41">
                  <c:v>5.5555559999999997E-2</c:v>
                </c:pt>
                <c:pt idx="42">
                  <c:v>0.1111111</c:v>
                </c:pt>
                <c:pt idx="43">
                  <c:v>0.13888890000000001</c:v>
                </c:pt>
                <c:pt idx="44">
                  <c:v>0.13888890000000001</c:v>
                </c:pt>
                <c:pt idx="45">
                  <c:v>0.13888890000000001</c:v>
                </c:pt>
                <c:pt idx="46">
                  <c:v>0.13888890000000001</c:v>
                </c:pt>
                <c:pt idx="47">
                  <c:v>5.5555559999999997E-2</c:v>
                </c:pt>
                <c:pt idx="48">
                  <c:v>5.5555559999999997E-2</c:v>
                </c:pt>
                <c:pt idx="49">
                  <c:v>2.7777779999999998E-2</c:v>
                </c:pt>
                <c:pt idx="50">
                  <c:v>2.7777779999999998E-2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5.5555559999999997E-2</c:v>
                </c:pt>
                <c:pt idx="61">
                  <c:v>5.5555559999999997E-2</c:v>
                </c:pt>
                <c:pt idx="62">
                  <c:v>5.5555559999999997E-2</c:v>
                </c:pt>
                <c:pt idx="63">
                  <c:v>5.5555559999999997E-2</c:v>
                </c:pt>
                <c:pt idx="64">
                  <c:v>5.5555559999999997E-2</c:v>
                </c:pt>
                <c:pt idx="65">
                  <c:v>2.7777779999999998E-2</c:v>
                </c:pt>
                <c:pt idx="66">
                  <c:v>2.7777779999999998E-2</c:v>
                </c:pt>
                <c:pt idx="67">
                  <c:v>2.7777779999999998E-2</c:v>
                </c:pt>
                <c:pt idx="68">
                  <c:v>2.7777779999999998E-2</c:v>
                </c:pt>
                <c:pt idx="69">
                  <c:v>2.7777779999999998E-2</c:v>
                </c:pt>
                <c:pt idx="70">
                  <c:v>2.7777779999999998E-2</c:v>
                </c:pt>
                <c:pt idx="71">
                  <c:v>2.7777779999999998E-2</c:v>
                </c:pt>
                <c:pt idx="72">
                  <c:v>2.7777779999999998E-2</c:v>
                </c:pt>
                <c:pt idx="73">
                  <c:v>2.7777779999999998E-2</c:v>
                </c:pt>
                <c:pt idx="74">
                  <c:v>2.7777779999999998E-2</c:v>
                </c:pt>
                <c:pt idx="75">
                  <c:v>2.7777779999999998E-2</c:v>
                </c:pt>
                <c:pt idx="76">
                  <c:v>2.7777779999999998E-2</c:v>
                </c:pt>
                <c:pt idx="77">
                  <c:v>2.7777779999999998E-2</c:v>
                </c:pt>
                <c:pt idx="78">
                  <c:v>2.7777779999999998E-2</c:v>
                </c:pt>
                <c:pt idx="79">
                  <c:v>2.7777779999999998E-2</c:v>
                </c:pt>
                <c:pt idx="80">
                  <c:v>2.7777779999999998E-2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8-2091-4468-BE6F-FA3A60938A5F}"/>
            </c:ext>
          </c:extLst>
        </c:ser>
        <c:ser>
          <c:idx val="9"/>
          <c:order val="9"/>
          <c:tx>
            <c:strRef>
              <c:f>'TDS output'!$K$675</c:f>
              <c:strCache>
                <c:ptCount val="1"/>
                <c:pt idx="0">
                  <c:v>Soft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output'!$K$676:$K$756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2.7777779999999998E-2</c:v>
                </c:pt>
                <c:pt idx="21">
                  <c:v>2.7777779999999998E-2</c:v>
                </c:pt>
                <c:pt idx="22">
                  <c:v>2.7777779999999998E-2</c:v>
                </c:pt>
                <c:pt idx="23">
                  <c:v>2.7777779999999998E-2</c:v>
                </c:pt>
                <c:pt idx="24">
                  <c:v>2.7777779999999998E-2</c:v>
                </c:pt>
                <c:pt idx="25">
                  <c:v>2.7777779999999998E-2</c:v>
                </c:pt>
                <c:pt idx="26">
                  <c:v>2.7777779999999998E-2</c:v>
                </c:pt>
                <c:pt idx="27">
                  <c:v>2.7777779999999998E-2</c:v>
                </c:pt>
                <c:pt idx="28">
                  <c:v>2.7777779999999998E-2</c:v>
                </c:pt>
                <c:pt idx="29">
                  <c:v>2.7777779999999998E-2</c:v>
                </c:pt>
                <c:pt idx="30">
                  <c:v>2.7777779999999998E-2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2.7777779999999998E-2</c:v>
                </c:pt>
                <c:pt idx="42">
                  <c:v>2.7777779999999998E-2</c:v>
                </c:pt>
                <c:pt idx="43">
                  <c:v>2.7777779999999998E-2</c:v>
                </c:pt>
                <c:pt idx="44">
                  <c:v>2.7777779999999998E-2</c:v>
                </c:pt>
                <c:pt idx="45">
                  <c:v>2.7777779999999998E-2</c:v>
                </c:pt>
                <c:pt idx="46">
                  <c:v>2.7777779999999998E-2</c:v>
                </c:pt>
                <c:pt idx="47">
                  <c:v>2.7777779999999998E-2</c:v>
                </c:pt>
                <c:pt idx="48">
                  <c:v>5.5555559999999997E-2</c:v>
                </c:pt>
                <c:pt idx="49">
                  <c:v>5.5555559999999997E-2</c:v>
                </c:pt>
                <c:pt idx="50">
                  <c:v>5.5555559999999997E-2</c:v>
                </c:pt>
                <c:pt idx="51">
                  <c:v>2.7777779999999998E-2</c:v>
                </c:pt>
                <c:pt idx="52">
                  <c:v>2.7777779999999998E-2</c:v>
                </c:pt>
                <c:pt idx="53">
                  <c:v>2.7777779999999998E-2</c:v>
                </c:pt>
                <c:pt idx="54">
                  <c:v>2.7777779999999998E-2</c:v>
                </c:pt>
                <c:pt idx="55">
                  <c:v>2.7777779999999998E-2</c:v>
                </c:pt>
                <c:pt idx="56">
                  <c:v>2.7777779999999998E-2</c:v>
                </c:pt>
                <c:pt idx="57">
                  <c:v>2.7777779999999998E-2</c:v>
                </c:pt>
                <c:pt idx="58">
                  <c:v>2.7777779999999998E-2</c:v>
                </c:pt>
                <c:pt idx="59">
                  <c:v>2.7777779999999998E-2</c:v>
                </c:pt>
                <c:pt idx="60">
                  <c:v>2.7777779999999998E-2</c:v>
                </c:pt>
                <c:pt idx="61">
                  <c:v>2.7777779999999998E-2</c:v>
                </c:pt>
                <c:pt idx="62">
                  <c:v>2.7777779999999998E-2</c:v>
                </c:pt>
                <c:pt idx="63">
                  <c:v>2.7777779999999998E-2</c:v>
                </c:pt>
                <c:pt idx="64">
                  <c:v>2.7777779999999998E-2</c:v>
                </c:pt>
                <c:pt idx="65">
                  <c:v>5.5555559999999997E-2</c:v>
                </c:pt>
                <c:pt idx="66">
                  <c:v>5.5555559999999997E-2</c:v>
                </c:pt>
                <c:pt idx="67">
                  <c:v>5.5555559999999997E-2</c:v>
                </c:pt>
                <c:pt idx="68">
                  <c:v>5.5555559999999997E-2</c:v>
                </c:pt>
                <c:pt idx="69">
                  <c:v>5.5555559999999997E-2</c:v>
                </c:pt>
                <c:pt idx="70">
                  <c:v>5.5555559999999997E-2</c:v>
                </c:pt>
                <c:pt idx="71">
                  <c:v>5.5555559999999997E-2</c:v>
                </c:pt>
                <c:pt idx="72">
                  <c:v>5.5555559999999997E-2</c:v>
                </c:pt>
                <c:pt idx="73">
                  <c:v>5.5555559999999997E-2</c:v>
                </c:pt>
                <c:pt idx="74">
                  <c:v>5.5555559999999997E-2</c:v>
                </c:pt>
                <c:pt idx="75">
                  <c:v>5.5555559999999997E-2</c:v>
                </c:pt>
                <c:pt idx="76">
                  <c:v>5.5555559999999997E-2</c:v>
                </c:pt>
                <c:pt idx="77">
                  <c:v>5.5555559999999997E-2</c:v>
                </c:pt>
                <c:pt idx="78">
                  <c:v>5.5555559999999997E-2</c:v>
                </c:pt>
                <c:pt idx="79">
                  <c:v>5.5555559999999997E-2</c:v>
                </c:pt>
                <c:pt idx="80">
                  <c:v>5.5555559999999997E-2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2091-4468-BE6F-FA3A60938A5F}"/>
            </c:ext>
          </c:extLst>
        </c:ser>
        <c:ser>
          <c:idx val="10"/>
          <c:order val="10"/>
          <c:tx>
            <c:strRef>
              <c:f>'TDS output'!$L$675</c:f>
              <c:strCache>
                <c:ptCount val="1"/>
                <c:pt idx="0">
                  <c:v>Response rate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output'!$L$676:$L$756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5.5555559999999997E-2</c:v>
                </c:pt>
                <c:pt idx="4">
                  <c:v>8.3333340000000006E-2</c:v>
                </c:pt>
                <c:pt idx="5">
                  <c:v>0.16666668000000001</c:v>
                </c:pt>
                <c:pt idx="6">
                  <c:v>0.30555556</c:v>
                </c:pt>
                <c:pt idx="7">
                  <c:v>0.33333336000000002</c:v>
                </c:pt>
                <c:pt idx="8">
                  <c:v>0.36111114</c:v>
                </c:pt>
                <c:pt idx="9">
                  <c:v>0.36111112000000001</c:v>
                </c:pt>
                <c:pt idx="10">
                  <c:v>0.44444441999999995</c:v>
                </c:pt>
                <c:pt idx="11">
                  <c:v>0.50000001999999999</c:v>
                </c:pt>
                <c:pt idx="12">
                  <c:v>0.52777777999999997</c:v>
                </c:pt>
                <c:pt idx="13">
                  <c:v>0.55555556000000006</c:v>
                </c:pt>
                <c:pt idx="14">
                  <c:v>0.55555553999999996</c:v>
                </c:pt>
                <c:pt idx="15">
                  <c:v>0.55555557999999994</c:v>
                </c:pt>
                <c:pt idx="16">
                  <c:v>0.61111115999999988</c:v>
                </c:pt>
                <c:pt idx="17">
                  <c:v>0.61111107999999992</c:v>
                </c:pt>
                <c:pt idx="18">
                  <c:v>0.61111115999999988</c:v>
                </c:pt>
                <c:pt idx="19">
                  <c:v>0.63888891999999986</c:v>
                </c:pt>
                <c:pt idx="20">
                  <c:v>0.63888891999999986</c:v>
                </c:pt>
                <c:pt idx="21">
                  <c:v>0.69444445999999993</c:v>
                </c:pt>
                <c:pt idx="22">
                  <c:v>0.72222219999999981</c:v>
                </c:pt>
                <c:pt idx="23">
                  <c:v>0.80555553999999974</c:v>
                </c:pt>
                <c:pt idx="24">
                  <c:v>0.83333333999999981</c:v>
                </c:pt>
                <c:pt idx="25">
                  <c:v>0.83333329999999983</c:v>
                </c:pt>
                <c:pt idx="26">
                  <c:v>0.83333338000000001</c:v>
                </c:pt>
                <c:pt idx="27">
                  <c:v>0.83333335999999991</c:v>
                </c:pt>
                <c:pt idx="28">
                  <c:v>0.88888889999999987</c:v>
                </c:pt>
                <c:pt idx="29">
                  <c:v>0.88888887999999988</c:v>
                </c:pt>
                <c:pt idx="30">
                  <c:v>0.94444441999999995</c:v>
                </c:pt>
                <c:pt idx="31">
                  <c:v>0.94444441999999995</c:v>
                </c:pt>
                <c:pt idx="32">
                  <c:v>0.94444446000000004</c:v>
                </c:pt>
                <c:pt idx="33">
                  <c:v>0.94444439999999996</c:v>
                </c:pt>
                <c:pt idx="34">
                  <c:v>0.94444445999999993</c:v>
                </c:pt>
                <c:pt idx="35">
                  <c:v>0.94444447999999992</c:v>
                </c:pt>
                <c:pt idx="36">
                  <c:v>0.94444445999999982</c:v>
                </c:pt>
                <c:pt idx="37">
                  <c:v>0.94444439999999996</c:v>
                </c:pt>
                <c:pt idx="38">
                  <c:v>0.94444443999999994</c:v>
                </c:pt>
                <c:pt idx="39">
                  <c:v>0.94444446000000004</c:v>
                </c:pt>
                <c:pt idx="40">
                  <c:v>0.94444447999999992</c:v>
                </c:pt>
                <c:pt idx="41">
                  <c:v>0.94444446000000004</c:v>
                </c:pt>
                <c:pt idx="42">
                  <c:v>0.9444445199999999</c:v>
                </c:pt>
                <c:pt idx="43">
                  <c:v>0.94444449999999991</c:v>
                </c:pt>
                <c:pt idx="44">
                  <c:v>0.94444447999999992</c:v>
                </c:pt>
                <c:pt idx="45">
                  <c:v>0.94444447999999992</c:v>
                </c:pt>
                <c:pt idx="46">
                  <c:v>0.94444445999999982</c:v>
                </c:pt>
                <c:pt idx="47">
                  <c:v>0.97222224000000002</c:v>
                </c:pt>
                <c:pt idx="48">
                  <c:v>0.97222227999999988</c:v>
                </c:pt>
                <c:pt idx="49">
                  <c:v>0.97222225999999989</c:v>
                </c:pt>
                <c:pt idx="50">
                  <c:v>0.97222227999999988</c:v>
                </c:pt>
                <c:pt idx="51">
                  <c:v>0.94444443999999994</c:v>
                </c:pt>
                <c:pt idx="52">
                  <c:v>0.94444441999999995</c:v>
                </c:pt>
                <c:pt idx="53">
                  <c:v>0.94444452000000001</c:v>
                </c:pt>
                <c:pt idx="54">
                  <c:v>0.94444441999999984</c:v>
                </c:pt>
                <c:pt idx="55">
                  <c:v>0.94444441999999995</c:v>
                </c:pt>
                <c:pt idx="56">
                  <c:v>0.9444445199999999</c:v>
                </c:pt>
                <c:pt idx="57">
                  <c:v>0.94444441999999995</c:v>
                </c:pt>
                <c:pt idx="58">
                  <c:v>0.91666661999999999</c:v>
                </c:pt>
                <c:pt idx="59">
                  <c:v>0.9166666</c:v>
                </c:pt>
                <c:pt idx="60">
                  <c:v>0.9166666</c:v>
                </c:pt>
                <c:pt idx="61">
                  <c:v>0.8888888399999999</c:v>
                </c:pt>
                <c:pt idx="62">
                  <c:v>0.8333334</c:v>
                </c:pt>
                <c:pt idx="63">
                  <c:v>0.80555560000000004</c:v>
                </c:pt>
                <c:pt idx="64">
                  <c:v>0.77777775999999998</c:v>
                </c:pt>
                <c:pt idx="65">
                  <c:v>0.77777783999999994</c:v>
                </c:pt>
                <c:pt idx="66">
                  <c:v>0.72222227999999988</c:v>
                </c:pt>
                <c:pt idx="67">
                  <c:v>0.69444449999999991</c:v>
                </c:pt>
                <c:pt idx="68">
                  <c:v>0.69444449999999991</c:v>
                </c:pt>
                <c:pt idx="69">
                  <c:v>0.66666671999999982</c:v>
                </c:pt>
                <c:pt idx="70">
                  <c:v>0.66666671999999993</c:v>
                </c:pt>
                <c:pt idx="71">
                  <c:v>0.66666673999999981</c:v>
                </c:pt>
                <c:pt idx="72">
                  <c:v>0.66666673999999981</c:v>
                </c:pt>
                <c:pt idx="73">
                  <c:v>0.66666673999999981</c:v>
                </c:pt>
                <c:pt idx="74">
                  <c:v>0.66666673999999981</c:v>
                </c:pt>
                <c:pt idx="75">
                  <c:v>0.66666673999999981</c:v>
                </c:pt>
                <c:pt idx="76">
                  <c:v>0.66666673999999981</c:v>
                </c:pt>
                <c:pt idx="77">
                  <c:v>0.66666671999999993</c:v>
                </c:pt>
                <c:pt idx="78">
                  <c:v>0.66666671999999993</c:v>
                </c:pt>
                <c:pt idx="79">
                  <c:v>0.66666671999999982</c:v>
                </c:pt>
                <c:pt idx="80">
                  <c:v>0.63888895999999984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A-2091-4468-BE6F-FA3A60938A5F}"/>
            </c:ext>
          </c:extLst>
        </c:ser>
        <c:ser>
          <c:idx val="11"/>
          <c:order val="11"/>
          <c:tx>
            <c:strRef>
              <c:f>'TDS output'!$M$675</c:f>
              <c:strCache>
                <c:ptCount val="1"/>
                <c:pt idx="0">
                  <c:v>Ps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'TDS output'!$A$676:$A$756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cat>
          <c:val>
            <c:numRef>
              <c:f>'TDS output'!$M$676:$M$756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0.34058392131569626</c:v>
                </c:pt>
                <c:pt idx="4">
                  <c:v>0.29643594918045102</c:v>
                </c:pt>
                <c:pt idx="5">
                  <c:v>0.23890119173431296</c:v>
                </c:pt>
                <c:pt idx="6">
                  <c:v>0.20258533209363444</c:v>
                </c:pt>
                <c:pt idx="7">
                  <c:v>0.1982179745902255</c:v>
                </c:pt>
                <c:pt idx="8">
                  <c:v>0.19436477764964666</c:v>
                </c:pt>
                <c:pt idx="9">
                  <c:v>0.194364780262825</c:v>
                </c:pt>
                <c:pt idx="10">
                  <c:v>0.18505926684489005</c:v>
                </c:pt>
                <c:pt idx="11">
                  <c:v>0.18019464204245814</c:v>
                </c:pt>
                <c:pt idx="12">
                  <c:v>0.17805573419198892</c:v>
                </c:pt>
                <c:pt idx="13">
                  <c:v>0.17607931871608862</c:v>
                </c:pt>
                <c:pt idx="14">
                  <c:v>0.17607932008551641</c:v>
                </c:pt>
                <c:pt idx="15">
                  <c:v>0.17607931734666094</c:v>
                </c:pt>
                <c:pt idx="16">
                  <c:v>0.17253878159968644</c:v>
                </c:pt>
                <c:pt idx="17">
                  <c:v>0.17253878634767952</c:v>
                </c:pt>
                <c:pt idx="18">
                  <c:v>0.17253878159968644</c:v>
                </c:pt>
                <c:pt idx="19">
                  <c:v>0.1709443290668371</c:v>
                </c:pt>
                <c:pt idx="20">
                  <c:v>0.1709443290668371</c:v>
                </c:pt>
                <c:pt idx="21">
                  <c:v>0.16804741084247715</c:v>
                </c:pt>
                <c:pt idx="22">
                  <c:v>0.16672597787681831</c:v>
                </c:pt>
                <c:pt idx="23">
                  <c:v>0.16318043615997177</c:v>
                </c:pt>
                <c:pt idx="24">
                  <c:v>0.16211850361099714</c:v>
                </c:pt>
                <c:pt idx="25">
                  <c:v>0.16211850510184128</c:v>
                </c:pt>
                <c:pt idx="26">
                  <c:v>0.16211850212015311</c:v>
                </c:pt>
                <c:pt idx="27">
                  <c:v>0.16211850286557511</c:v>
                </c:pt>
                <c:pt idx="28">
                  <c:v>0.16014598235885083</c:v>
                </c:pt>
                <c:pt idx="29">
                  <c:v>0.16014598303549316</c:v>
                </c:pt>
                <c:pt idx="30">
                  <c:v>0.15835017481912109</c:v>
                </c:pt>
                <c:pt idx="31">
                  <c:v>0.15835017481912109</c:v>
                </c:pt>
                <c:pt idx="32">
                  <c:v>0.15835017358347031</c:v>
                </c:pt>
                <c:pt idx="33">
                  <c:v>0.15835017543694649</c:v>
                </c:pt>
                <c:pt idx="34">
                  <c:v>0.15835017358347031</c:v>
                </c:pt>
                <c:pt idx="35">
                  <c:v>0.15835017296564496</c:v>
                </c:pt>
                <c:pt idx="36">
                  <c:v>0.15835017358347031</c:v>
                </c:pt>
                <c:pt idx="37">
                  <c:v>0.15835017543694649</c:v>
                </c:pt>
                <c:pt idx="38">
                  <c:v>0.15835017420129568</c:v>
                </c:pt>
                <c:pt idx="39">
                  <c:v>0.15835017358347031</c:v>
                </c:pt>
                <c:pt idx="40">
                  <c:v>0.15835017296564496</c:v>
                </c:pt>
                <c:pt idx="41">
                  <c:v>0.15835017358347031</c:v>
                </c:pt>
                <c:pt idx="42">
                  <c:v>0.15835017172999433</c:v>
                </c:pt>
                <c:pt idx="43">
                  <c:v>0.15835017234781965</c:v>
                </c:pt>
                <c:pt idx="44">
                  <c:v>0.15835017296564496</c:v>
                </c:pt>
                <c:pt idx="45">
                  <c:v>0.15835017296564496</c:v>
                </c:pt>
                <c:pt idx="46">
                  <c:v>0.15835017358347031</c:v>
                </c:pt>
                <c:pt idx="47">
                  <c:v>0.15751055891508636</c:v>
                </c:pt>
                <c:pt idx="48">
                  <c:v>0.15751055773201209</c:v>
                </c:pt>
                <c:pt idx="49">
                  <c:v>0.15751055832354921</c:v>
                </c:pt>
                <c:pt idx="50">
                  <c:v>0.15751055773201209</c:v>
                </c:pt>
                <c:pt idx="51">
                  <c:v>0.15835017420129568</c:v>
                </c:pt>
                <c:pt idx="52">
                  <c:v>0.15835017481912109</c:v>
                </c:pt>
                <c:pt idx="53">
                  <c:v>0.15835017172999433</c:v>
                </c:pt>
                <c:pt idx="54">
                  <c:v>0.15835017481912109</c:v>
                </c:pt>
                <c:pt idx="55">
                  <c:v>0.15835017481912109</c:v>
                </c:pt>
                <c:pt idx="56">
                  <c:v>0.15835017172999433</c:v>
                </c:pt>
                <c:pt idx="57">
                  <c:v>0.15835017481912109</c:v>
                </c:pt>
                <c:pt idx="58">
                  <c:v>0.15922767103752714</c:v>
                </c:pt>
                <c:pt idx="59">
                  <c:v>0.15922767168364724</c:v>
                </c:pt>
                <c:pt idx="60">
                  <c:v>0.15922767168364724</c:v>
                </c:pt>
                <c:pt idx="61">
                  <c:v>0.16014598438877781</c:v>
                </c:pt>
                <c:pt idx="62">
                  <c:v>0.16211850137473113</c:v>
                </c:pt>
                <c:pt idx="63">
                  <c:v>0.16318043380704528</c:v>
                </c:pt>
                <c:pt idx="64">
                  <c:v>0.16429876090178719</c:v>
                </c:pt>
                <c:pt idx="65">
                  <c:v>0.16429875759499396</c:v>
                </c:pt>
                <c:pt idx="66">
                  <c:v>0.16672597418122589</c:v>
                </c:pt>
                <c:pt idx="67">
                  <c:v>0.16804740888271186</c:v>
                </c:pt>
                <c:pt idx="68">
                  <c:v>0.16804740888271186</c:v>
                </c:pt>
                <c:pt idx="69">
                  <c:v>0.16945059586715649</c:v>
                </c:pt>
                <c:pt idx="70">
                  <c:v>0.16945059586715649</c:v>
                </c:pt>
                <c:pt idx="71">
                  <c:v>0.16945059482539765</c:v>
                </c:pt>
                <c:pt idx="72">
                  <c:v>0.16945059482539765</c:v>
                </c:pt>
                <c:pt idx="73">
                  <c:v>0.16945059482539765</c:v>
                </c:pt>
                <c:pt idx="74">
                  <c:v>0.16945059482539765</c:v>
                </c:pt>
                <c:pt idx="75">
                  <c:v>0.16945059482539765</c:v>
                </c:pt>
                <c:pt idx="76">
                  <c:v>0.16945059482539765</c:v>
                </c:pt>
                <c:pt idx="77">
                  <c:v>0.16945059586715649</c:v>
                </c:pt>
                <c:pt idx="78">
                  <c:v>0.16945059586715649</c:v>
                </c:pt>
                <c:pt idx="79">
                  <c:v>0.16945059586715649</c:v>
                </c:pt>
                <c:pt idx="80">
                  <c:v>0.17094432684597138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B-2091-4468-BE6F-FA3A60938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0325424"/>
        <c:axId val="369876352"/>
      </c:lineChart>
      <c:catAx>
        <c:axId val="195032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876352"/>
        <c:crosses val="autoZero"/>
        <c:auto val="1"/>
        <c:lblAlgn val="ctr"/>
        <c:lblOffset val="100"/>
        <c:noMultiLvlLbl val="0"/>
      </c:catAx>
      <c:valAx>
        <c:axId val="369876352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0325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6350</xdr:colOff>
      <xdr:row>3</xdr:row>
      <xdr:rowOff>171450</xdr:rowOff>
    </xdr:from>
    <xdr:to>
      <xdr:col>24</xdr:col>
      <xdr:colOff>434975</xdr:colOff>
      <xdr:row>20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599C62-0A8F-4316-A77C-DAF4D51687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598487</xdr:colOff>
      <xdr:row>87</xdr:row>
      <xdr:rowOff>160337</xdr:rowOff>
    </xdr:from>
    <xdr:to>
      <xdr:col>27</xdr:col>
      <xdr:colOff>247650</xdr:colOff>
      <xdr:row>115</xdr:row>
      <xdr:rowOff>15875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DA67236-4531-4366-8F74-D9C1DA4AC4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592137</xdr:colOff>
      <xdr:row>171</xdr:row>
      <xdr:rowOff>7937</xdr:rowOff>
    </xdr:from>
    <xdr:to>
      <xdr:col>23</xdr:col>
      <xdr:colOff>287337</xdr:colOff>
      <xdr:row>186</xdr:row>
      <xdr:rowOff>30162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C74EF73-7800-41BB-B1CE-F157E1138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9525</xdr:colOff>
      <xdr:row>255</xdr:row>
      <xdr:rowOff>1587</xdr:rowOff>
    </xdr:from>
    <xdr:to>
      <xdr:col>23</xdr:col>
      <xdr:colOff>314325</xdr:colOff>
      <xdr:row>270</xdr:row>
      <xdr:rowOff>20637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7696AE4-A628-43C7-8A9D-24A738E71B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608012</xdr:colOff>
      <xdr:row>339</xdr:row>
      <xdr:rowOff>11112</xdr:rowOff>
    </xdr:from>
    <xdr:to>
      <xdr:col>23</xdr:col>
      <xdr:colOff>303212</xdr:colOff>
      <xdr:row>354</xdr:row>
      <xdr:rowOff>30162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F58E543-FC07-4F2C-9B81-D77E83D35D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1587</xdr:colOff>
      <xdr:row>423</xdr:row>
      <xdr:rowOff>11112</xdr:rowOff>
    </xdr:from>
    <xdr:to>
      <xdr:col>23</xdr:col>
      <xdr:colOff>306387</xdr:colOff>
      <xdr:row>438</xdr:row>
      <xdr:rowOff>26987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9AB283A-1C52-43EF-9FDA-99CA3E4F36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7937</xdr:colOff>
      <xdr:row>506</xdr:row>
      <xdr:rowOff>173037</xdr:rowOff>
    </xdr:from>
    <xdr:to>
      <xdr:col>23</xdr:col>
      <xdr:colOff>312737</xdr:colOff>
      <xdr:row>522</xdr:row>
      <xdr:rowOff>7937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785B93-7BD8-4DEB-B7EF-AEAAF633CC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17462</xdr:colOff>
      <xdr:row>591</xdr:row>
      <xdr:rowOff>11112</xdr:rowOff>
    </xdr:from>
    <xdr:to>
      <xdr:col>23</xdr:col>
      <xdr:colOff>322262</xdr:colOff>
      <xdr:row>606</xdr:row>
      <xdr:rowOff>26987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9A17F4A-282E-4A56-A89F-F214995DCD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11112</xdr:colOff>
      <xdr:row>674</xdr:row>
      <xdr:rowOff>169861</xdr:rowOff>
    </xdr:from>
    <xdr:to>
      <xdr:col>24</xdr:col>
      <xdr:colOff>415925</xdr:colOff>
      <xdr:row>692</xdr:row>
      <xdr:rowOff>9524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0D21CA5-9469-4E4C-855C-06C8321CBF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601662</xdr:colOff>
      <xdr:row>759</xdr:row>
      <xdr:rowOff>1587</xdr:rowOff>
    </xdr:from>
    <xdr:to>
      <xdr:col>23</xdr:col>
      <xdr:colOff>296862</xdr:colOff>
      <xdr:row>774</xdr:row>
      <xdr:rowOff>17462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5E94905-39CD-4B05-BDDB-AFB67BE8E1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4802C-79B7-4FE9-86E8-77A3E4C86EE3}">
  <dimension ref="A1:P27"/>
  <sheetViews>
    <sheetView topLeftCell="A4" workbookViewId="0">
      <selection activeCell="A24" sqref="A24"/>
    </sheetView>
  </sheetViews>
  <sheetFormatPr defaultRowHeight="14.5" x14ac:dyDescent="0.35"/>
  <cols>
    <col min="1" max="1" width="18.36328125" bestFit="1" customWidth="1"/>
    <col min="2" max="2" width="21.90625" bestFit="1" customWidth="1"/>
    <col min="11" max="11" width="22.7265625" bestFit="1" customWidth="1"/>
  </cols>
  <sheetData>
    <row r="1" spans="1:16" x14ac:dyDescent="0.35">
      <c r="C1" t="s">
        <v>4</v>
      </c>
      <c r="D1" s="1">
        <v>0.05</v>
      </c>
      <c r="E1" s="1">
        <v>0.1</v>
      </c>
      <c r="F1" s="1">
        <v>0.15</v>
      </c>
    </row>
    <row r="2" spans="1:16" x14ac:dyDescent="0.35">
      <c r="B2" t="s">
        <v>0</v>
      </c>
      <c r="C2">
        <v>65</v>
      </c>
      <c r="D2">
        <f>$C$2-D3</f>
        <v>61.75</v>
      </c>
      <c r="E2">
        <f>$C$2-E3</f>
        <v>58.5</v>
      </c>
      <c r="F2">
        <f t="shared" ref="F2" si="0">$C$2-F3</f>
        <v>55.25</v>
      </c>
      <c r="K2" t="s">
        <v>17</v>
      </c>
      <c r="L2" t="s">
        <v>88</v>
      </c>
    </row>
    <row r="3" spans="1:16" x14ac:dyDescent="0.35">
      <c r="A3">
        <v>25</v>
      </c>
      <c r="B3" t="s">
        <v>5</v>
      </c>
      <c r="D3">
        <f>$C$2*D1</f>
        <v>3.25</v>
      </c>
      <c r="E3">
        <f>$C$2*E1</f>
        <v>6.5</v>
      </c>
      <c r="F3">
        <f>$C$2*F1</f>
        <v>9.75</v>
      </c>
      <c r="K3" t="s">
        <v>89</v>
      </c>
      <c r="L3" t="s">
        <v>88</v>
      </c>
      <c r="M3">
        <v>5</v>
      </c>
      <c r="N3">
        <v>10</v>
      </c>
      <c r="O3">
        <v>15</v>
      </c>
    </row>
    <row r="4" spans="1:16" x14ac:dyDescent="0.35">
      <c r="A4">
        <f>A3*2</f>
        <v>50</v>
      </c>
      <c r="B4" t="s">
        <v>6</v>
      </c>
      <c r="D4">
        <f>D3*2</f>
        <v>6.5</v>
      </c>
      <c r="E4">
        <f>E3*2</f>
        <v>13</v>
      </c>
      <c r="F4">
        <f>F3*2</f>
        <v>19.5</v>
      </c>
      <c r="K4" t="s">
        <v>90</v>
      </c>
      <c r="L4" t="s">
        <v>88</v>
      </c>
      <c r="M4" t="s">
        <v>20</v>
      </c>
      <c r="N4" t="s">
        <v>19</v>
      </c>
      <c r="O4" t="s">
        <v>18</v>
      </c>
      <c r="P4">
        <v>27</v>
      </c>
    </row>
    <row r="5" spans="1:16" x14ac:dyDescent="0.35">
      <c r="B5" t="s">
        <v>1</v>
      </c>
      <c r="C5">
        <v>42.75</v>
      </c>
      <c r="D5">
        <f>$C$5-D4</f>
        <v>36.25</v>
      </c>
      <c r="E5">
        <f>$C$5-E4</f>
        <v>29.75</v>
      </c>
      <c r="F5">
        <f>$C$5-F4</f>
        <v>23.25</v>
      </c>
      <c r="K5" t="s">
        <v>4</v>
      </c>
      <c r="L5" t="s">
        <v>91</v>
      </c>
      <c r="P5">
        <v>28</v>
      </c>
    </row>
    <row r="6" spans="1:16" x14ac:dyDescent="0.35">
      <c r="B6" t="s">
        <v>2</v>
      </c>
      <c r="C6">
        <v>5</v>
      </c>
      <c r="D6">
        <v>5</v>
      </c>
      <c r="E6">
        <v>5</v>
      </c>
      <c r="F6">
        <v>5</v>
      </c>
    </row>
    <row r="7" spans="1:16" x14ac:dyDescent="0.35">
      <c r="B7" t="s">
        <v>3</v>
      </c>
      <c r="C7">
        <v>2.5</v>
      </c>
      <c r="D7">
        <v>2.5</v>
      </c>
      <c r="E7">
        <v>2.5</v>
      </c>
      <c r="F7">
        <v>2.5</v>
      </c>
    </row>
    <row r="8" spans="1:16" x14ac:dyDescent="0.35">
      <c r="A8">
        <f>SUM(A3:A4)</f>
        <v>75</v>
      </c>
      <c r="C8">
        <f>SUM(C2:C7)</f>
        <v>115.25</v>
      </c>
      <c r="D8">
        <f>SUM(D2:D7)</f>
        <v>115.25</v>
      </c>
      <c r="E8">
        <f>SUM(E2:E7)</f>
        <v>115.25</v>
      </c>
      <c r="F8">
        <f>SUM(F2:F7)</f>
        <v>115.25</v>
      </c>
    </row>
    <row r="9" spans="1:16" x14ac:dyDescent="0.35">
      <c r="D9" s="17" t="s">
        <v>14</v>
      </c>
      <c r="E9" s="17"/>
      <c r="F9" s="17"/>
    </row>
    <row r="10" spans="1:16" x14ac:dyDescent="0.35">
      <c r="D10" s="17" t="s">
        <v>15</v>
      </c>
      <c r="E10" s="17"/>
      <c r="F10" s="17"/>
    </row>
    <row r="11" spans="1:16" x14ac:dyDescent="0.35">
      <c r="D11" s="17" t="s">
        <v>16</v>
      </c>
      <c r="E11" s="17"/>
      <c r="F11" s="17"/>
    </row>
    <row r="13" spans="1:16" x14ac:dyDescent="0.35">
      <c r="B13" t="s">
        <v>92</v>
      </c>
      <c r="C13">
        <f>SUM(C3:C4)</f>
        <v>0</v>
      </c>
      <c r="D13">
        <f>SUM(D3:D4)</f>
        <v>9.75</v>
      </c>
      <c r="E13">
        <f>SUM(E3:E4)</f>
        <v>19.5</v>
      </c>
      <c r="F13">
        <f>SUM(F3:F4)</f>
        <v>29.25</v>
      </c>
    </row>
    <row r="16" spans="1:16" x14ac:dyDescent="0.35">
      <c r="A16" t="s">
        <v>93</v>
      </c>
      <c r="B16" t="s">
        <v>46</v>
      </c>
      <c r="C16">
        <v>0</v>
      </c>
      <c r="D16">
        <v>3.25</v>
      </c>
      <c r="E16">
        <v>6.5</v>
      </c>
      <c r="F16">
        <v>9.75</v>
      </c>
    </row>
    <row r="17" spans="1:6" x14ac:dyDescent="0.35">
      <c r="B17" t="s">
        <v>45</v>
      </c>
      <c r="C17">
        <v>65</v>
      </c>
      <c r="D17">
        <v>61.75</v>
      </c>
      <c r="E17">
        <v>58.8</v>
      </c>
      <c r="F17">
        <v>55.25</v>
      </c>
    </row>
    <row r="18" spans="1:6" x14ac:dyDescent="0.35">
      <c r="B18" t="s">
        <v>47</v>
      </c>
      <c r="C18">
        <v>0</v>
      </c>
      <c r="D18">
        <v>9.75</v>
      </c>
      <c r="E18">
        <v>19.5</v>
      </c>
      <c r="F18">
        <v>29.25</v>
      </c>
    </row>
    <row r="20" spans="1:6" x14ac:dyDescent="0.35">
      <c r="A20" t="s">
        <v>49</v>
      </c>
      <c r="B20" t="s">
        <v>48</v>
      </c>
      <c r="C20">
        <f t="shared" ref="C20:F21" si="1">C17/$C$17*100</f>
        <v>100</v>
      </c>
      <c r="D20">
        <f t="shared" si="1"/>
        <v>95</v>
      </c>
      <c r="E20" s="2">
        <f t="shared" si="1"/>
        <v>90.461538461538453</v>
      </c>
      <c r="F20">
        <f t="shared" si="1"/>
        <v>85</v>
      </c>
    </row>
    <row r="21" spans="1:6" x14ac:dyDescent="0.35">
      <c r="B21" t="s">
        <v>52</v>
      </c>
      <c r="C21">
        <f t="shared" si="1"/>
        <v>0</v>
      </c>
      <c r="D21">
        <f t="shared" si="1"/>
        <v>15</v>
      </c>
      <c r="E21">
        <f t="shared" si="1"/>
        <v>30</v>
      </c>
      <c r="F21">
        <f t="shared" si="1"/>
        <v>45</v>
      </c>
    </row>
    <row r="22" spans="1:6" x14ac:dyDescent="0.35">
      <c r="B22" t="s">
        <v>51</v>
      </c>
      <c r="C22">
        <f>C16/$C$17*100</f>
        <v>0</v>
      </c>
      <c r="D22">
        <f>D16/$C$17*100</f>
        <v>5</v>
      </c>
      <c r="E22">
        <f>E16/$C$17*100</f>
        <v>10</v>
      </c>
      <c r="F22">
        <f>F16/$C$17*100</f>
        <v>15</v>
      </c>
    </row>
    <row r="24" spans="1:6" x14ac:dyDescent="0.35">
      <c r="A24" t="s">
        <v>50</v>
      </c>
      <c r="B24" t="s">
        <v>48</v>
      </c>
      <c r="C24" s="2">
        <f>C17/$C$8*100</f>
        <v>56.399132321041215</v>
      </c>
      <c r="D24" s="2">
        <f t="shared" ref="D24:F25" si="2">D17/$C$8*100</f>
        <v>53.579175704989154</v>
      </c>
      <c r="E24" s="2">
        <f t="shared" si="2"/>
        <v>51.019522776572671</v>
      </c>
      <c r="F24" s="2">
        <f t="shared" si="2"/>
        <v>47.939262472885034</v>
      </c>
    </row>
    <row r="25" spans="1:6" x14ac:dyDescent="0.35">
      <c r="B25" t="s">
        <v>52</v>
      </c>
      <c r="C25" s="2">
        <f>C18/$C$8*100</f>
        <v>0</v>
      </c>
      <c r="D25" s="2">
        <f t="shared" si="2"/>
        <v>8.4598698481561811</v>
      </c>
      <c r="E25" s="2">
        <f t="shared" si="2"/>
        <v>16.919739696312362</v>
      </c>
      <c r="F25" s="2">
        <f t="shared" si="2"/>
        <v>25.379609544468547</v>
      </c>
    </row>
    <row r="26" spans="1:6" x14ac:dyDescent="0.35">
      <c r="B26" t="s">
        <v>51</v>
      </c>
      <c r="C26" s="2">
        <f>C16/$C$8*100</f>
        <v>0</v>
      </c>
      <c r="D26" s="2">
        <f t="shared" ref="D26:F26" si="3">D16/$C$8*100</f>
        <v>2.8199566160520604</v>
      </c>
      <c r="E26" s="2">
        <f t="shared" si="3"/>
        <v>5.6399132321041208</v>
      </c>
      <c r="F26" s="2">
        <f t="shared" si="3"/>
        <v>8.4598698481561811</v>
      </c>
    </row>
    <row r="27" spans="1:6" x14ac:dyDescent="0.35">
      <c r="B27" t="s">
        <v>53</v>
      </c>
      <c r="C27" s="2">
        <f>(C5+C4)/$C$8*100</f>
        <v>37.093275488069416</v>
      </c>
      <c r="D27" s="2">
        <f>(D5+D4)/$C$8*100</f>
        <v>37.093275488069416</v>
      </c>
      <c r="E27" s="2">
        <f>(E5+E4)/$C$8*100</f>
        <v>37.093275488069416</v>
      </c>
      <c r="F27" s="2">
        <f>(F5+F4)/$C$8*100</f>
        <v>37.093275488069416</v>
      </c>
    </row>
  </sheetData>
  <mergeCells count="3">
    <mergeCell ref="D9:F9"/>
    <mergeCell ref="D10:F10"/>
    <mergeCell ref="D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2990C-A9D9-4A29-8DA3-4B1B071DE5BC}">
  <dimension ref="A1:AP92"/>
  <sheetViews>
    <sheetView zoomScale="80" zoomScaleNormal="80" workbookViewId="0"/>
  </sheetViews>
  <sheetFormatPr defaultRowHeight="14.5" x14ac:dyDescent="0.35"/>
  <cols>
    <col min="1" max="2" width="18.81640625" bestFit="1" customWidth="1"/>
    <col min="3" max="3" width="8" bestFit="1" customWidth="1"/>
    <col min="4" max="5" width="9.1796875" style="8" customWidth="1"/>
    <col min="6" max="6" width="9.1796875" style="13" customWidth="1"/>
    <col min="7" max="7" width="9.1796875" style="8" customWidth="1"/>
    <col min="8" max="20" width="9.1796875" style="9" customWidth="1"/>
    <col min="21" max="29" width="10.7265625" style="10" customWidth="1"/>
    <col min="30" max="35" width="9.1796875" style="10" customWidth="1"/>
    <col min="36" max="38" width="11.08984375" style="11" customWidth="1"/>
    <col min="39" max="39" width="11.08984375" style="12" customWidth="1"/>
    <col min="40" max="42" width="11.08984375" style="11" customWidth="1"/>
  </cols>
  <sheetData>
    <row r="1" spans="1:42" ht="15" thickBot="1" x14ac:dyDescent="0.4">
      <c r="A1" s="34"/>
      <c r="B1" s="35"/>
      <c r="C1" s="37"/>
      <c r="D1" s="144"/>
      <c r="E1" s="84"/>
      <c r="F1" s="85"/>
      <c r="G1" s="145"/>
      <c r="H1" s="142"/>
      <c r="I1" s="86"/>
      <c r="J1" s="86"/>
      <c r="K1" s="143"/>
      <c r="L1" s="140" t="s">
        <v>33</v>
      </c>
      <c r="M1" s="87"/>
      <c r="N1" s="141"/>
      <c r="O1" s="140" t="s">
        <v>34</v>
      </c>
      <c r="P1" s="87"/>
      <c r="Q1" s="141"/>
      <c r="R1" s="140" t="s">
        <v>31</v>
      </c>
      <c r="S1" s="87"/>
      <c r="T1" s="141"/>
      <c r="U1" s="138" t="s">
        <v>65</v>
      </c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139"/>
      <c r="AJ1" s="137" t="s">
        <v>60</v>
      </c>
      <c r="AK1" s="89"/>
      <c r="AL1" s="89"/>
      <c r="AM1" s="89"/>
      <c r="AN1" s="89"/>
      <c r="AO1" s="89"/>
      <c r="AP1" s="90"/>
    </row>
    <row r="2" spans="1:42" s="7" customFormat="1" ht="59.5" customHeight="1" x14ac:dyDescent="0.35">
      <c r="A2" s="91" t="s">
        <v>5</v>
      </c>
      <c r="B2" s="92" t="s">
        <v>21</v>
      </c>
      <c r="C2" s="93" t="s">
        <v>22</v>
      </c>
      <c r="D2" s="97" t="s">
        <v>58</v>
      </c>
      <c r="E2" s="98" t="s">
        <v>59</v>
      </c>
      <c r="F2" s="99" t="s">
        <v>32</v>
      </c>
      <c r="G2" s="100" t="s">
        <v>57</v>
      </c>
      <c r="H2" s="105" t="s">
        <v>29</v>
      </c>
      <c r="I2" s="106" t="s">
        <v>30</v>
      </c>
      <c r="J2" s="106" t="s">
        <v>31</v>
      </c>
      <c r="K2" s="107" t="s">
        <v>32</v>
      </c>
      <c r="L2" s="105" t="s">
        <v>26</v>
      </c>
      <c r="M2" s="106" t="s">
        <v>27</v>
      </c>
      <c r="N2" s="107" t="s">
        <v>28</v>
      </c>
      <c r="O2" s="105" t="s">
        <v>26</v>
      </c>
      <c r="P2" s="106" t="s">
        <v>27</v>
      </c>
      <c r="Q2" s="107" t="s">
        <v>28</v>
      </c>
      <c r="R2" s="105" t="s">
        <v>26</v>
      </c>
      <c r="S2" s="106" t="s">
        <v>27</v>
      </c>
      <c r="T2" s="107" t="s">
        <v>28</v>
      </c>
      <c r="U2" s="116" t="s">
        <v>35</v>
      </c>
      <c r="V2" s="117" t="s">
        <v>36</v>
      </c>
      <c r="W2" s="117" t="s">
        <v>83</v>
      </c>
      <c r="X2" s="117" t="s">
        <v>37</v>
      </c>
      <c r="Y2" s="117" t="s">
        <v>38</v>
      </c>
      <c r="Z2" s="117" t="s">
        <v>84</v>
      </c>
      <c r="AA2" s="117" t="s">
        <v>66</v>
      </c>
      <c r="AB2" s="117" t="s">
        <v>67</v>
      </c>
      <c r="AC2" s="118" t="s">
        <v>85</v>
      </c>
      <c r="AD2" s="116" t="s">
        <v>68</v>
      </c>
      <c r="AE2" s="117" t="s">
        <v>69</v>
      </c>
      <c r="AF2" s="117" t="s">
        <v>70</v>
      </c>
      <c r="AG2" s="117" t="s">
        <v>71</v>
      </c>
      <c r="AH2" s="117" t="s">
        <v>86</v>
      </c>
      <c r="AI2" s="118" t="s">
        <v>87</v>
      </c>
      <c r="AJ2" s="130" t="s">
        <v>61</v>
      </c>
      <c r="AK2" s="131" t="s">
        <v>62</v>
      </c>
      <c r="AL2" s="131" t="s">
        <v>94</v>
      </c>
      <c r="AM2" s="132" t="s">
        <v>63</v>
      </c>
      <c r="AN2" s="123" t="s">
        <v>26</v>
      </c>
      <c r="AO2" s="82" t="s">
        <v>27</v>
      </c>
      <c r="AP2" s="83" t="s">
        <v>28</v>
      </c>
    </row>
    <row r="3" spans="1:42" x14ac:dyDescent="0.35">
      <c r="A3" s="68" t="s">
        <v>24</v>
      </c>
      <c r="B3" s="20" t="s">
        <v>14</v>
      </c>
      <c r="C3" s="94">
        <v>5</v>
      </c>
      <c r="D3" s="101">
        <f>115.2</f>
        <v>115.2</v>
      </c>
      <c r="E3" s="59">
        <f>115.14-0.57</f>
        <v>114.57000000000001</v>
      </c>
      <c r="F3" s="60">
        <f>(D3-E3)/D3*100</f>
        <v>0.54687499999999611</v>
      </c>
      <c r="G3" s="102">
        <v>61</v>
      </c>
      <c r="H3" s="108">
        <v>1.57</v>
      </c>
      <c r="I3" s="58">
        <v>0.95</v>
      </c>
      <c r="J3" s="58">
        <f>H3-I3</f>
        <v>0.62000000000000011</v>
      </c>
      <c r="K3" s="109">
        <f>100-(J3/H3*100)</f>
        <v>60.509554140127378</v>
      </c>
      <c r="L3" s="112">
        <f>AVERAGE(H3:H5)</f>
        <v>1.7566666666666666</v>
      </c>
      <c r="M3" s="61">
        <f>STDEV(H3:H5)</f>
        <v>0.16921386861996068</v>
      </c>
      <c r="N3" s="113">
        <f>M3/L3*100</f>
        <v>9.6326680428820133</v>
      </c>
      <c r="O3" s="112">
        <f>AVERAGE(I3:I5)</f>
        <v>1.05</v>
      </c>
      <c r="P3" s="61">
        <f>STDEV(I3:I5)</f>
        <v>8.8881944173155966E-2</v>
      </c>
      <c r="Q3" s="113">
        <f>P3/O3*100</f>
        <v>8.4649470641100919</v>
      </c>
      <c r="R3" s="112">
        <f>AVERAGE(K3:K5)</f>
        <v>59.818974187060007</v>
      </c>
      <c r="S3" s="61">
        <f>STDEV(K3:K5)</f>
        <v>0.796670455039727</v>
      </c>
      <c r="T3" s="113">
        <f>S3/R3*100</f>
        <v>1.3318022682041615</v>
      </c>
      <c r="U3" s="119">
        <v>28</v>
      </c>
      <c r="V3" s="62">
        <v>29</v>
      </c>
      <c r="W3" s="62">
        <f>U3*V3</f>
        <v>812</v>
      </c>
      <c r="X3" s="62">
        <v>24</v>
      </c>
      <c r="Y3" s="62">
        <v>25</v>
      </c>
      <c r="Z3" s="62">
        <f>X3*Y3</f>
        <v>600</v>
      </c>
      <c r="AA3" s="63">
        <f>100-(X3/U3*100)</f>
        <v>14.285714285714292</v>
      </c>
      <c r="AB3" s="63">
        <f>100-(Y3/V3*100)</f>
        <v>13.793103448275872</v>
      </c>
      <c r="AC3" s="120">
        <f>100-(Z3/W3*100)</f>
        <v>26.108374384236456</v>
      </c>
      <c r="AD3" s="124">
        <f>AVERAGE(AA3:AA5)</f>
        <v>13.095238095238097</v>
      </c>
      <c r="AE3" s="64">
        <f>AVERAGE(AB3:AB5)</f>
        <v>10.55008210180624</v>
      </c>
      <c r="AF3" s="64">
        <f>STDEV(AA3:AA5)</f>
        <v>2.0619652471058201</v>
      </c>
      <c r="AG3" s="64">
        <f>STDEV(AB3:AB5)</f>
        <v>3.3281625712166378</v>
      </c>
      <c r="AH3" s="64">
        <f>AVERAGE(AC3:AC5)</f>
        <v>22.265716631480178</v>
      </c>
      <c r="AI3" s="125">
        <f>STDEV(AC3:AC5)</f>
        <v>3.3284502804330911</v>
      </c>
      <c r="AJ3" s="133">
        <v>0.64810000000000001</v>
      </c>
      <c r="AK3" s="65">
        <v>1.071</v>
      </c>
      <c r="AL3" s="65">
        <v>1.6932</v>
      </c>
      <c r="AM3" s="134">
        <f>100-((AL3-AJ3)/AK3*100)</f>
        <v>2.4183006535947555</v>
      </c>
      <c r="AN3" s="128">
        <f>AVERAGE(AM3:AM5)</f>
        <v>2.6807094749854485</v>
      </c>
      <c r="AO3" s="66">
        <f t="shared" ref="AO3" si="0">STDEV(AM3:AM5)</f>
        <v>0.31229566704518674</v>
      </c>
      <c r="AP3" s="69">
        <f t="shared" ref="AP3" si="1">AO3/AN3*100</f>
        <v>11.649739367854547</v>
      </c>
    </row>
    <row r="4" spans="1:42" x14ac:dyDescent="0.35">
      <c r="A4" s="68"/>
      <c r="B4" s="20"/>
      <c r="C4" s="94"/>
      <c r="D4" s="101"/>
      <c r="E4" s="59"/>
      <c r="F4" s="60"/>
      <c r="G4" s="102"/>
      <c r="H4" s="108">
        <v>1.9</v>
      </c>
      <c r="I4" s="58">
        <v>1.1200000000000001</v>
      </c>
      <c r="J4" s="58">
        <f t="shared" ref="J4:J67" si="2">H4-I4</f>
        <v>0.7799999999999998</v>
      </c>
      <c r="K4" s="109">
        <f t="shared" ref="K4:K67" si="3">100-(J4/H4*100)</f>
        <v>58.947368421052637</v>
      </c>
      <c r="L4" s="112"/>
      <c r="M4" s="61"/>
      <c r="N4" s="113"/>
      <c r="O4" s="112"/>
      <c r="P4" s="61"/>
      <c r="Q4" s="113"/>
      <c r="R4" s="112"/>
      <c r="S4" s="61"/>
      <c r="T4" s="113"/>
      <c r="U4" s="119">
        <v>28</v>
      </c>
      <c r="V4" s="62">
        <v>28</v>
      </c>
      <c r="W4" s="62">
        <f t="shared" ref="W4:W67" si="4">U4*V4</f>
        <v>784</v>
      </c>
      <c r="X4" s="62">
        <v>24</v>
      </c>
      <c r="Y4" s="62">
        <v>26</v>
      </c>
      <c r="Z4" s="62">
        <f t="shared" ref="Z4:Z67" si="5">X4*Y4</f>
        <v>624</v>
      </c>
      <c r="AA4" s="63">
        <f t="shared" ref="AA4:AA67" si="6">100-(X4/U4*100)</f>
        <v>14.285714285714292</v>
      </c>
      <c r="AB4" s="63">
        <f t="shared" ref="AB4:AB67" si="7">100-(Y4/V4*100)</f>
        <v>7.1428571428571388</v>
      </c>
      <c r="AC4" s="120">
        <f t="shared" ref="AC4:AC67" si="8">100-(Z4/W4*100)</f>
        <v>20.408163265306129</v>
      </c>
      <c r="AD4" s="124"/>
      <c r="AE4" s="64"/>
      <c r="AF4" s="64"/>
      <c r="AG4" s="64"/>
      <c r="AH4" s="64"/>
      <c r="AI4" s="125"/>
      <c r="AJ4" s="133">
        <v>0.63260000000000005</v>
      </c>
      <c r="AK4" s="65">
        <v>1.2819</v>
      </c>
      <c r="AL4" s="65">
        <v>1.8812</v>
      </c>
      <c r="AM4" s="134">
        <f t="shared" ref="AM4:AM67" si="9">100-((AL4-AJ4)/AK4*100)</f>
        <v>2.5977065293704698</v>
      </c>
      <c r="AN4" s="128"/>
      <c r="AO4" s="66"/>
      <c r="AP4" s="69"/>
    </row>
    <row r="5" spans="1:42" x14ac:dyDescent="0.35">
      <c r="A5" s="68"/>
      <c r="B5" s="20"/>
      <c r="C5" s="94"/>
      <c r="D5" s="101"/>
      <c r="E5" s="59"/>
      <c r="F5" s="60"/>
      <c r="G5" s="102"/>
      <c r="H5" s="108">
        <v>1.8</v>
      </c>
      <c r="I5" s="58">
        <v>1.08</v>
      </c>
      <c r="J5" s="58">
        <f t="shared" si="2"/>
        <v>0.72</v>
      </c>
      <c r="K5" s="109">
        <f t="shared" si="3"/>
        <v>60</v>
      </c>
      <c r="L5" s="112"/>
      <c r="M5" s="61"/>
      <c r="N5" s="113"/>
      <c r="O5" s="112"/>
      <c r="P5" s="61"/>
      <c r="Q5" s="113"/>
      <c r="R5" s="112"/>
      <c r="S5" s="61"/>
      <c r="T5" s="113"/>
      <c r="U5" s="119">
        <v>28</v>
      </c>
      <c r="V5" s="62">
        <v>28</v>
      </c>
      <c r="W5" s="62">
        <f t="shared" si="4"/>
        <v>784</v>
      </c>
      <c r="X5" s="62">
        <v>25</v>
      </c>
      <c r="Y5" s="62">
        <v>25</v>
      </c>
      <c r="Z5" s="62">
        <f t="shared" si="5"/>
        <v>625</v>
      </c>
      <c r="AA5" s="63">
        <f t="shared" si="6"/>
        <v>10.714285714285708</v>
      </c>
      <c r="AB5" s="63">
        <f t="shared" si="7"/>
        <v>10.714285714285708</v>
      </c>
      <c r="AC5" s="120">
        <f t="shared" si="8"/>
        <v>20.280612244897952</v>
      </c>
      <c r="AD5" s="124"/>
      <c r="AE5" s="64"/>
      <c r="AF5" s="64"/>
      <c r="AG5" s="64"/>
      <c r="AH5" s="64"/>
      <c r="AI5" s="125"/>
      <c r="AJ5" s="133">
        <v>0.6452</v>
      </c>
      <c r="AK5" s="65">
        <v>1.0145</v>
      </c>
      <c r="AL5" s="65">
        <v>1.629</v>
      </c>
      <c r="AM5" s="134">
        <f t="shared" si="9"/>
        <v>3.0261212419911203</v>
      </c>
      <c r="AN5" s="128"/>
      <c r="AO5" s="66"/>
      <c r="AP5" s="69"/>
    </row>
    <row r="6" spans="1:42" x14ac:dyDescent="0.35">
      <c r="A6" s="68"/>
      <c r="B6" s="20"/>
      <c r="C6" s="94">
        <v>10</v>
      </c>
      <c r="D6" s="101">
        <f>115.36</f>
        <v>115.36</v>
      </c>
      <c r="E6" s="59">
        <f>115.32-0.68</f>
        <v>114.63999999999999</v>
      </c>
      <c r="F6" s="60">
        <f t="shared" ref="F6" si="10">(D6-E6)/D6*100</f>
        <v>0.62413314840500445</v>
      </c>
      <c r="G6" s="102">
        <v>63</v>
      </c>
      <c r="H6" s="108">
        <v>1.77</v>
      </c>
      <c r="I6" s="58">
        <v>1.06</v>
      </c>
      <c r="J6" s="58">
        <f t="shared" si="2"/>
        <v>0.71</v>
      </c>
      <c r="K6" s="109">
        <f t="shared" si="3"/>
        <v>59.887005649717516</v>
      </c>
      <c r="L6" s="112">
        <f t="shared" ref="L6" si="11">AVERAGE(H6:H8)</f>
        <v>1.7466666666666668</v>
      </c>
      <c r="M6" s="61">
        <f t="shared" ref="M6" si="12">STDEV(H6:H8)</f>
        <v>2.5166114784235857E-2</v>
      </c>
      <c r="N6" s="113">
        <f t="shared" ref="N6" si="13">M6/L6*100</f>
        <v>1.4408080983341138</v>
      </c>
      <c r="O6" s="112">
        <f t="shared" ref="O6" si="14">AVERAGE(I6:I8)</f>
        <v>1.04</v>
      </c>
      <c r="P6" s="61">
        <f t="shared" ref="P6" si="15">STDEV(I6:I8)</f>
        <v>2.0000000000000018E-2</v>
      </c>
      <c r="Q6" s="113">
        <f t="shared" ref="Q6" si="16">P6/O6*100</f>
        <v>1.9230769230769247</v>
      </c>
      <c r="R6" s="112">
        <f t="shared" ref="R6" si="17">AVERAGE(K6:K8)</f>
        <v>59.539300886561442</v>
      </c>
      <c r="S6" s="61">
        <f t="shared" ref="S6" si="18">STDEV(K6:K8)</f>
        <v>0.30766614247162849</v>
      </c>
      <c r="T6" s="113">
        <f t="shared" ref="T6" si="19">S6/R6*100</f>
        <v>0.51674463403226067</v>
      </c>
      <c r="U6" s="119">
        <v>28</v>
      </c>
      <c r="V6" s="62">
        <v>29</v>
      </c>
      <c r="W6" s="62">
        <f t="shared" si="4"/>
        <v>812</v>
      </c>
      <c r="X6" s="62">
        <v>26</v>
      </c>
      <c r="Y6" s="62">
        <v>24</v>
      </c>
      <c r="Z6" s="62">
        <f t="shared" si="5"/>
        <v>624</v>
      </c>
      <c r="AA6" s="63">
        <f t="shared" si="6"/>
        <v>7.1428571428571388</v>
      </c>
      <c r="AB6" s="63">
        <f t="shared" si="7"/>
        <v>17.241379310344826</v>
      </c>
      <c r="AC6" s="120">
        <f t="shared" si="8"/>
        <v>23.152709359605922</v>
      </c>
      <c r="AD6" s="124">
        <f>AVERAGE(AA6:AA8)</f>
        <v>8.4215167548500833</v>
      </c>
      <c r="AE6" s="64">
        <f>AVERAGE(AB6:AB8)</f>
        <v>13.916256157635468</v>
      </c>
      <c r="AF6" s="64">
        <f>STDEV(AA6:AA8)</f>
        <v>1.9899971951317015</v>
      </c>
      <c r="AG6" s="64">
        <f>STDEV(AB6:AB8)</f>
        <v>3.2652890599908551</v>
      </c>
      <c r="AH6" s="64">
        <f t="shared" ref="AH6" si="20">AVERAGE(AC6:AC8)</f>
        <v>21.204040364549396</v>
      </c>
      <c r="AI6" s="125">
        <f t="shared" ref="AI6" si="21">STDEV(AC6:AC8)</f>
        <v>1.6883644744336155</v>
      </c>
      <c r="AJ6" s="133">
        <v>0.64529999999999998</v>
      </c>
      <c r="AK6" s="65">
        <v>1.2109000000000001</v>
      </c>
      <c r="AL6" s="65">
        <v>1.8211999999999999</v>
      </c>
      <c r="AM6" s="134">
        <f t="shared" si="9"/>
        <v>2.8904120901808739</v>
      </c>
      <c r="AN6" s="128">
        <f t="shared" ref="AN6" si="22">AVERAGE(AM6:AM8)</f>
        <v>2.8067185243373749</v>
      </c>
      <c r="AO6" s="66">
        <f t="shared" ref="AO6" si="23">STDEV(AM6:AM8)</f>
        <v>7.8066486986312925E-2</v>
      </c>
      <c r="AP6" s="69">
        <f t="shared" ref="AP6" si="24">AO6/AN6*100</f>
        <v>2.7814148910690388</v>
      </c>
    </row>
    <row r="7" spans="1:42" x14ac:dyDescent="0.35">
      <c r="A7" s="68"/>
      <c r="B7" s="20"/>
      <c r="C7" s="94"/>
      <c r="D7" s="101"/>
      <c r="E7" s="59"/>
      <c r="F7" s="60"/>
      <c r="G7" s="102"/>
      <c r="H7" s="108">
        <v>1.75</v>
      </c>
      <c r="I7" s="58">
        <v>1.04</v>
      </c>
      <c r="J7" s="58">
        <f t="shared" si="2"/>
        <v>0.71</v>
      </c>
      <c r="K7" s="109">
        <f t="shared" si="3"/>
        <v>59.428571428571431</v>
      </c>
      <c r="L7" s="112"/>
      <c r="M7" s="61"/>
      <c r="N7" s="113"/>
      <c r="O7" s="112"/>
      <c r="P7" s="61"/>
      <c r="Q7" s="113"/>
      <c r="R7" s="112"/>
      <c r="S7" s="61"/>
      <c r="T7" s="113"/>
      <c r="U7" s="119">
        <v>28</v>
      </c>
      <c r="V7" s="62">
        <v>28</v>
      </c>
      <c r="W7" s="62">
        <f t="shared" si="4"/>
        <v>784</v>
      </c>
      <c r="X7" s="62">
        <v>25</v>
      </c>
      <c r="Y7" s="62">
        <v>25</v>
      </c>
      <c r="Z7" s="62">
        <f t="shared" si="5"/>
        <v>625</v>
      </c>
      <c r="AA7" s="63">
        <f t="shared" si="6"/>
        <v>10.714285714285708</v>
      </c>
      <c r="AB7" s="63">
        <f t="shared" si="7"/>
        <v>10.714285714285708</v>
      </c>
      <c r="AC7" s="120">
        <f t="shared" si="8"/>
        <v>20.280612244897952</v>
      </c>
      <c r="AD7" s="124"/>
      <c r="AE7" s="64"/>
      <c r="AF7" s="64"/>
      <c r="AG7" s="64"/>
      <c r="AH7" s="64"/>
      <c r="AI7" s="125"/>
      <c r="AJ7" s="133">
        <v>0.64700000000000002</v>
      </c>
      <c r="AK7" s="65">
        <v>1.1733</v>
      </c>
      <c r="AL7" s="65">
        <v>1.7882</v>
      </c>
      <c r="AM7" s="134">
        <f t="shared" si="9"/>
        <v>2.7358731782152859</v>
      </c>
      <c r="AN7" s="128"/>
      <c r="AO7" s="66"/>
      <c r="AP7" s="69"/>
    </row>
    <row r="8" spans="1:42" x14ac:dyDescent="0.35">
      <c r="A8" s="68"/>
      <c r="B8" s="20"/>
      <c r="C8" s="94"/>
      <c r="D8" s="101"/>
      <c r="E8" s="59"/>
      <c r="F8" s="60"/>
      <c r="G8" s="102"/>
      <c r="H8" s="108">
        <v>1.72</v>
      </c>
      <c r="I8" s="58">
        <v>1.02</v>
      </c>
      <c r="J8" s="58">
        <f t="shared" si="2"/>
        <v>0.7</v>
      </c>
      <c r="K8" s="109">
        <f t="shared" si="3"/>
        <v>59.302325581395351</v>
      </c>
      <c r="L8" s="112"/>
      <c r="M8" s="61"/>
      <c r="N8" s="113"/>
      <c r="O8" s="112"/>
      <c r="P8" s="61"/>
      <c r="Q8" s="113"/>
      <c r="R8" s="112"/>
      <c r="S8" s="61"/>
      <c r="T8" s="113"/>
      <c r="U8" s="119">
        <v>27</v>
      </c>
      <c r="V8" s="62">
        <v>29</v>
      </c>
      <c r="W8" s="62">
        <f t="shared" si="4"/>
        <v>783</v>
      </c>
      <c r="X8" s="62">
        <v>25</v>
      </c>
      <c r="Y8" s="62">
        <v>25</v>
      </c>
      <c r="Z8" s="62">
        <f t="shared" si="5"/>
        <v>625</v>
      </c>
      <c r="AA8" s="63">
        <f t="shared" si="6"/>
        <v>7.4074074074074048</v>
      </c>
      <c r="AB8" s="63">
        <f t="shared" si="7"/>
        <v>13.793103448275872</v>
      </c>
      <c r="AC8" s="120">
        <f t="shared" si="8"/>
        <v>20.178799489144311</v>
      </c>
      <c r="AD8" s="124"/>
      <c r="AE8" s="64"/>
      <c r="AF8" s="64"/>
      <c r="AG8" s="64"/>
      <c r="AH8" s="64"/>
      <c r="AI8" s="125"/>
      <c r="AJ8" s="133">
        <v>0.64070000000000005</v>
      </c>
      <c r="AK8" s="65">
        <v>1.0702</v>
      </c>
      <c r="AL8" s="65">
        <v>1.681</v>
      </c>
      <c r="AM8" s="134">
        <f t="shared" si="9"/>
        <v>2.7938703046159645</v>
      </c>
      <c r="AN8" s="128"/>
      <c r="AO8" s="66"/>
      <c r="AP8" s="69"/>
    </row>
    <row r="9" spans="1:42" x14ac:dyDescent="0.35">
      <c r="A9" s="68"/>
      <c r="B9" s="20"/>
      <c r="C9" s="94">
        <v>15</v>
      </c>
      <c r="D9" s="101">
        <v>115.38</v>
      </c>
      <c r="E9" s="59">
        <f>115.36-0.51</f>
        <v>114.85</v>
      </c>
      <c r="F9" s="60">
        <f t="shared" ref="F9" si="25">(D9-E9)/D9*100</f>
        <v>0.45935170740163034</v>
      </c>
      <c r="G9" s="102">
        <v>68</v>
      </c>
      <c r="H9" s="108">
        <v>1.63</v>
      </c>
      <c r="I9" s="58">
        <v>0.97</v>
      </c>
      <c r="J9" s="58">
        <f t="shared" si="2"/>
        <v>0.65999999999999992</v>
      </c>
      <c r="K9" s="109">
        <f t="shared" si="3"/>
        <v>59.509202453987733</v>
      </c>
      <c r="L9" s="112">
        <f t="shared" ref="L9" si="26">AVERAGE(H9:H11)</f>
        <v>1.6833333333333336</v>
      </c>
      <c r="M9" s="61">
        <f t="shared" ref="M9" si="27">STDEV(H9:H11)</f>
        <v>0.14742229591663991</v>
      </c>
      <c r="N9" s="113">
        <f t="shared" ref="N9" si="28">M9/L9*100</f>
        <v>8.7577601534637566</v>
      </c>
      <c r="O9" s="112">
        <f t="shared" ref="O9" si="29">AVERAGE(I9:I11)</f>
        <v>0.9966666666666667</v>
      </c>
      <c r="P9" s="61">
        <f t="shared" ref="P9" si="30">STDEV(I9:I11)</f>
        <v>7.3711147958320011E-2</v>
      </c>
      <c r="Q9" s="113">
        <f t="shared" ref="Q9" si="31">P9/O9*100</f>
        <v>7.3957673536775932</v>
      </c>
      <c r="R9" s="112">
        <f t="shared" ref="R9" si="32">AVERAGE(K9:K11)</f>
        <v>59.253397432444757</v>
      </c>
      <c r="S9" s="61">
        <f t="shared" ref="S9" si="33">STDEV(K9:K11)</f>
        <v>0.77926907166257309</v>
      </c>
      <c r="T9" s="113">
        <f t="shared" ref="T9" si="34">S9/R9*100</f>
        <v>1.3151466505376737</v>
      </c>
      <c r="U9" s="119">
        <v>28</v>
      </c>
      <c r="V9" s="62">
        <v>28</v>
      </c>
      <c r="W9" s="62">
        <f t="shared" si="4"/>
        <v>784</v>
      </c>
      <c r="X9" s="62">
        <v>25</v>
      </c>
      <c r="Y9" s="62">
        <v>25</v>
      </c>
      <c r="Z9" s="62">
        <f t="shared" si="5"/>
        <v>625</v>
      </c>
      <c r="AA9" s="63">
        <f t="shared" si="6"/>
        <v>10.714285714285708</v>
      </c>
      <c r="AB9" s="63">
        <f t="shared" si="7"/>
        <v>10.714285714285708</v>
      </c>
      <c r="AC9" s="120">
        <f t="shared" si="8"/>
        <v>20.280612244897952</v>
      </c>
      <c r="AD9" s="124">
        <f>AVERAGE(AA9:AA11)</f>
        <v>11.740558292282429</v>
      </c>
      <c r="AE9" s="64">
        <f>AVERAGE(AB9:AB11)</f>
        <v>11.740558292282429</v>
      </c>
      <c r="AF9" s="64">
        <f>STDEV(AA9:AA11)</f>
        <v>1.7775562475050131</v>
      </c>
      <c r="AG9" s="64">
        <f>STDEV(AB9:AB11)</f>
        <v>1.7775562475050131</v>
      </c>
      <c r="AH9" s="64">
        <f t="shared" ref="AH9" si="35">AVERAGE(AC9:AC11)</f>
        <v>22.081644786333076</v>
      </c>
      <c r="AI9" s="125">
        <f t="shared" ref="AI9" si="36">STDEV(AC9:AC11)</f>
        <v>3.1194798678505529</v>
      </c>
      <c r="AJ9" s="133">
        <v>0.65049999999999997</v>
      </c>
      <c r="AK9" s="65">
        <v>1.1565000000000001</v>
      </c>
      <c r="AL9" s="65">
        <v>1.7762</v>
      </c>
      <c r="AM9" s="134">
        <f t="shared" si="9"/>
        <v>2.6632079550367393</v>
      </c>
      <c r="AN9" s="128">
        <f t="shared" ref="AN9" si="37">AVERAGE(AM9:AM11)</f>
        <v>2.6915304738108716</v>
      </c>
      <c r="AO9" s="66">
        <f t="shared" ref="AO9" si="38">STDEV(AM9:AM11)</f>
        <v>5.6195949632726165E-2</v>
      </c>
      <c r="AP9" s="69">
        <f t="shared" ref="AP9" si="39">AO9/AN9*100</f>
        <v>2.0878808610760293</v>
      </c>
    </row>
    <row r="10" spans="1:42" x14ac:dyDescent="0.35">
      <c r="A10" s="68"/>
      <c r="B10" s="20"/>
      <c r="C10" s="94"/>
      <c r="D10" s="101"/>
      <c r="E10" s="59"/>
      <c r="F10" s="60"/>
      <c r="G10" s="102"/>
      <c r="H10" s="108">
        <v>1.57</v>
      </c>
      <c r="I10" s="58">
        <v>0.94</v>
      </c>
      <c r="J10" s="58">
        <f t="shared" si="2"/>
        <v>0.63000000000000012</v>
      </c>
      <c r="K10" s="109">
        <f t="shared" si="3"/>
        <v>59.872611464968145</v>
      </c>
      <c r="L10" s="112"/>
      <c r="M10" s="61"/>
      <c r="N10" s="113"/>
      <c r="O10" s="112"/>
      <c r="P10" s="61"/>
      <c r="Q10" s="113"/>
      <c r="R10" s="112"/>
      <c r="S10" s="61"/>
      <c r="T10" s="113"/>
      <c r="U10" s="119">
        <v>28</v>
      </c>
      <c r="V10" s="62">
        <v>28</v>
      </c>
      <c r="W10" s="62">
        <f t="shared" si="4"/>
        <v>784</v>
      </c>
      <c r="X10" s="62">
        <v>25</v>
      </c>
      <c r="Y10" s="62">
        <v>25</v>
      </c>
      <c r="Z10" s="62">
        <f t="shared" si="5"/>
        <v>625</v>
      </c>
      <c r="AA10" s="63">
        <f t="shared" si="6"/>
        <v>10.714285714285708</v>
      </c>
      <c r="AB10" s="63">
        <f t="shared" si="7"/>
        <v>10.714285714285708</v>
      </c>
      <c r="AC10" s="120">
        <f t="shared" si="8"/>
        <v>20.280612244897952</v>
      </c>
      <c r="AD10" s="124"/>
      <c r="AE10" s="64"/>
      <c r="AF10" s="64"/>
      <c r="AG10" s="64"/>
      <c r="AH10" s="64"/>
      <c r="AI10" s="125"/>
      <c r="AJ10" s="133">
        <v>0.64039999999999997</v>
      </c>
      <c r="AK10" s="65">
        <v>1.0056</v>
      </c>
      <c r="AL10" s="65">
        <v>1.6193</v>
      </c>
      <c r="AM10" s="134">
        <f t="shared" si="9"/>
        <v>2.6551312649164771</v>
      </c>
      <c r="AN10" s="128"/>
      <c r="AO10" s="66"/>
      <c r="AP10" s="69"/>
    </row>
    <row r="11" spans="1:42" x14ac:dyDescent="0.35">
      <c r="A11" s="68"/>
      <c r="B11" s="20"/>
      <c r="C11" s="94"/>
      <c r="D11" s="101"/>
      <c r="E11" s="59"/>
      <c r="F11" s="60"/>
      <c r="G11" s="102"/>
      <c r="H11" s="108">
        <v>1.85</v>
      </c>
      <c r="I11" s="58">
        <v>1.08</v>
      </c>
      <c r="J11" s="58">
        <f t="shared" si="2"/>
        <v>0.77</v>
      </c>
      <c r="K11" s="109">
        <f t="shared" si="3"/>
        <v>58.378378378378379</v>
      </c>
      <c r="L11" s="112"/>
      <c r="M11" s="61"/>
      <c r="N11" s="113"/>
      <c r="O11" s="112"/>
      <c r="P11" s="61"/>
      <c r="Q11" s="113"/>
      <c r="R11" s="112"/>
      <c r="S11" s="61"/>
      <c r="T11" s="113"/>
      <c r="U11" s="119">
        <v>29</v>
      </c>
      <c r="V11" s="62">
        <v>29</v>
      </c>
      <c r="W11" s="62">
        <f t="shared" si="4"/>
        <v>841</v>
      </c>
      <c r="X11" s="62">
        <v>25</v>
      </c>
      <c r="Y11" s="62">
        <v>25</v>
      </c>
      <c r="Z11" s="62">
        <f t="shared" si="5"/>
        <v>625</v>
      </c>
      <c r="AA11" s="63">
        <f t="shared" si="6"/>
        <v>13.793103448275872</v>
      </c>
      <c r="AB11" s="63">
        <f t="shared" si="7"/>
        <v>13.793103448275872</v>
      </c>
      <c r="AC11" s="120">
        <f t="shared" si="8"/>
        <v>25.683709869203327</v>
      </c>
      <c r="AD11" s="124"/>
      <c r="AE11" s="64"/>
      <c r="AF11" s="64"/>
      <c r="AG11" s="64"/>
      <c r="AH11" s="64"/>
      <c r="AI11" s="125"/>
      <c r="AJ11" s="133">
        <v>0.63829999999999998</v>
      </c>
      <c r="AK11" s="65">
        <v>1.1355999999999999</v>
      </c>
      <c r="AL11" s="65">
        <v>1.7425999999999999</v>
      </c>
      <c r="AM11" s="134">
        <f t="shared" si="9"/>
        <v>2.7562522014793984</v>
      </c>
      <c r="AN11" s="128"/>
      <c r="AO11" s="66"/>
      <c r="AP11" s="69"/>
    </row>
    <row r="12" spans="1:42" x14ac:dyDescent="0.35">
      <c r="A12" s="68"/>
      <c r="B12" s="20" t="s">
        <v>23</v>
      </c>
      <c r="C12" s="94">
        <v>5</v>
      </c>
      <c r="D12" s="101">
        <v>114.1</v>
      </c>
      <c r="E12" s="59">
        <f>114.79-0.74</f>
        <v>114.05000000000001</v>
      </c>
      <c r="F12" s="60">
        <f t="shared" ref="F12" si="40">(D12-E12)/D12*100</f>
        <v>4.3821209465366301E-2</v>
      </c>
      <c r="G12" s="102">
        <v>62</v>
      </c>
      <c r="H12" s="108">
        <v>1.88</v>
      </c>
      <c r="I12" s="58">
        <v>1.1499999999999999</v>
      </c>
      <c r="J12" s="58">
        <f t="shared" si="2"/>
        <v>0.73</v>
      </c>
      <c r="K12" s="109">
        <f t="shared" si="3"/>
        <v>61.170212765957444</v>
      </c>
      <c r="L12" s="112">
        <f t="shared" ref="L12" si="41">AVERAGE(H12:H14)</f>
        <v>1.9400000000000002</v>
      </c>
      <c r="M12" s="61">
        <f t="shared" ref="M12" si="42">STDEV(H12:H14)</f>
        <v>5.2915026221291857E-2</v>
      </c>
      <c r="N12" s="113">
        <f t="shared" ref="N12" si="43">M12/L12*100</f>
        <v>2.7275786712006109</v>
      </c>
      <c r="O12" s="112">
        <f t="shared" ref="O12" si="44">AVERAGE(I12:I14)</f>
        <v>1.1866666666666665</v>
      </c>
      <c r="P12" s="61">
        <f t="shared" ref="P12" si="45">STDEV(I12:I14)</f>
        <v>3.2145502536643208E-2</v>
      </c>
      <c r="Q12" s="113">
        <f t="shared" ref="Q12" si="46">P12/O12*100</f>
        <v>2.7088906632002705</v>
      </c>
      <c r="R12" s="112">
        <f t="shared" ref="R12" si="47">AVERAGE(K12:K14)</f>
        <v>61.168604557662313</v>
      </c>
      <c r="S12" s="61">
        <f t="shared" ref="S12" si="48">STDEV(K12:K14)</f>
        <v>5.6706448421642075E-2</v>
      </c>
      <c r="T12" s="113">
        <f t="shared" ref="T12" si="49">S12/R12*100</f>
        <v>9.2705152964845133E-2</v>
      </c>
      <c r="U12" s="119">
        <v>29</v>
      </c>
      <c r="V12" s="62">
        <v>28</v>
      </c>
      <c r="W12" s="62">
        <f t="shared" si="4"/>
        <v>812</v>
      </c>
      <c r="X12" s="62">
        <v>26</v>
      </c>
      <c r="Y12" s="62">
        <v>25</v>
      </c>
      <c r="Z12" s="62">
        <f t="shared" si="5"/>
        <v>650</v>
      </c>
      <c r="AA12" s="63">
        <f t="shared" si="6"/>
        <v>10.34482758620689</v>
      </c>
      <c r="AB12" s="63">
        <f t="shared" si="7"/>
        <v>10.714285714285708</v>
      </c>
      <c r="AC12" s="120">
        <f t="shared" si="8"/>
        <v>19.950738916256157</v>
      </c>
      <c r="AD12" s="124">
        <f>AVERAGE(AA12:AA14)</f>
        <v>8.2101806239737218</v>
      </c>
      <c r="AE12" s="64">
        <f>AVERAGE(AB12:AB14)</f>
        <v>11.740558292282429</v>
      </c>
      <c r="AF12" s="64">
        <f>STDEV(AA12:AA14)</f>
        <v>1.8486584974052032</v>
      </c>
      <c r="AG12" s="64">
        <f>STDEV(AB12:AB14)</f>
        <v>1.7775562475050131</v>
      </c>
      <c r="AH12" s="64">
        <f t="shared" ref="AH12" si="50">AVERAGE(AC12:AC14)</f>
        <v>18.997771522402061</v>
      </c>
      <c r="AI12" s="125">
        <f t="shared" ref="AI12" si="51">STDEV(AC12:AC14)</f>
        <v>1.6505879441117941</v>
      </c>
      <c r="AJ12" s="133">
        <v>0.64659999999999995</v>
      </c>
      <c r="AK12" s="65">
        <v>1.3528</v>
      </c>
      <c r="AL12" s="65">
        <v>1.9496</v>
      </c>
      <c r="AM12" s="134">
        <f t="shared" si="9"/>
        <v>3.6812536960378566</v>
      </c>
      <c r="AN12" s="128">
        <f t="shared" ref="AN12" si="52">AVERAGE(AM12:AM14)</f>
        <v>3.5978014211300859</v>
      </c>
      <c r="AO12" s="66">
        <f t="shared" ref="AO12" si="53">STDEV(AM12:AM14)</f>
        <v>8.9627487215233087E-2</v>
      </c>
      <c r="AP12" s="69">
        <f t="shared" ref="AP12" si="54">AO12/AN12*100</f>
        <v>2.4911738232367666</v>
      </c>
    </row>
    <row r="13" spans="1:42" x14ac:dyDescent="0.35">
      <c r="A13" s="68"/>
      <c r="B13" s="20"/>
      <c r="C13" s="94"/>
      <c r="D13" s="101"/>
      <c r="E13" s="59"/>
      <c r="F13" s="60"/>
      <c r="G13" s="102"/>
      <c r="H13" s="108">
        <v>1.98</v>
      </c>
      <c r="I13" s="58">
        <v>1.21</v>
      </c>
      <c r="J13" s="58">
        <f t="shared" si="2"/>
        <v>0.77</v>
      </c>
      <c r="K13" s="109">
        <f t="shared" si="3"/>
        <v>61.111111111111107</v>
      </c>
      <c r="L13" s="112"/>
      <c r="M13" s="61"/>
      <c r="N13" s="113"/>
      <c r="O13" s="112"/>
      <c r="P13" s="61"/>
      <c r="Q13" s="113"/>
      <c r="R13" s="112"/>
      <c r="S13" s="61"/>
      <c r="T13" s="113"/>
      <c r="U13" s="119">
        <v>28</v>
      </c>
      <c r="V13" s="62">
        <v>28</v>
      </c>
      <c r="W13" s="62">
        <f t="shared" si="4"/>
        <v>784</v>
      </c>
      <c r="X13" s="62">
        <v>26</v>
      </c>
      <c r="Y13" s="62">
        <v>25</v>
      </c>
      <c r="Z13" s="62">
        <f t="shared" si="5"/>
        <v>650</v>
      </c>
      <c r="AA13" s="63">
        <f t="shared" si="6"/>
        <v>7.1428571428571388</v>
      </c>
      <c r="AB13" s="63">
        <f t="shared" si="7"/>
        <v>10.714285714285708</v>
      </c>
      <c r="AC13" s="120">
        <f t="shared" si="8"/>
        <v>17.091836734693871</v>
      </c>
      <c r="AD13" s="124"/>
      <c r="AE13" s="64"/>
      <c r="AF13" s="64"/>
      <c r="AG13" s="64"/>
      <c r="AH13" s="64"/>
      <c r="AI13" s="125"/>
      <c r="AJ13" s="133">
        <v>0.64880000000000004</v>
      </c>
      <c r="AK13" s="65">
        <v>1.2330000000000001</v>
      </c>
      <c r="AL13" s="65">
        <v>1.8372999999999999</v>
      </c>
      <c r="AM13" s="134">
        <f t="shared" si="9"/>
        <v>3.60908353609085</v>
      </c>
      <c r="AN13" s="128"/>
      <c r="AO13" s="66"/>
      <c r="AP13" s="69"/>
    </row>
    <row r="14" spans="1:42" x14ac:dyDescent="0.35">
      <c r="A14" s="68"/>
      <c r="B14" s="20"/>
      <c r="C14" s="94"/>
      <c r="D14" s="101"/>
      <c r="E14" s="59"/>
      <c r="F14" s="60"/>
      <c r="G14" s="102"/>
      <c r="H14" s="108">
        <v>1.96</v>
      </c>
      <c r="I14" s="58">
        <v>1.2</v>
      </c>
      <c r="J14" s="58">
        <f t="shared" si="2"/>
        <v>0.76</v>
      </c>
      <c r="K14" s="109">
        <f t="shared" si="3"/>
        <v>61.224489795918366</v>
      </c>
      <c r="L14" s="112"/>
      <c r="M14" s="61"/>
      <c r="N14" s="113"/>
      <c r="O14" s="112"/>
      <c r="P14" s="61"/>
      <c r="Q14" s="113"/>
      <c r="R14" s="112"/>
      <c r="S14" s="61"/>
      <c r="T14" s="113"/>
      <c r="U14" s="119">
        <v>28</v>
      </c>
      <c r="V14" s="62">
        <v>29</v>
      </c>
      <c r="W14" s="62">
        <f t="shared" si="4"/>
        <v>812</v>
      </c>
      <c r="X14" s="62">
        <v>26</v>
      </c>
      <c r="Y14" s="62">
        <v>25</v>
      </c>
      <c r="Z14" s="62">
        <f t="shared" si="5"/>
        <v>650</v>
      </c>
      <c r="AA14" s="63">
        <f t="shared" si="6"/>
        <v>7.1428571428571388</v>
      </c>
      <c r="AB14" s="63">
        <f t="shared" si="7"/>
        <v>13.793103448275872</v>
      </c>
      <c r="AC14" s="120">
        <f t="shared" si="8"/>
        <v>19.950738916256157</v>
      </c>
      <c r="AD14" s="124"/>
      <c r="AE14" s="64"/>
      <c r="AF14" s="64"/>
      <c r="AG14" s="64"/>
      <c r="AH14" s="64"/>
      <c r="AI14" s="125"/>
      <c r="AJ14" s="133">
        <v>0.64480000000000004</v>
      </c>
      <c r="AK14" s="65">
        <v>1.3531</v>
      </c>
      <c r="AL14" s="65">
        <v>1.9504999999999999</v>
      </c>
      <c r="AM14" s="134">
        <f t="shared" si="9"/>
        <v>3.5030670312615513</v>
      </c>
      <c r="AN14" s="128"/>
      <c r="AO14" s="66"/>
      <c r="AP14" s="69"/>
    </row>
    <row r="15" spans="1:42" x14ac:dyDescent="0.35">
      <c r="A15" s="68"/>
      <c r="B15" s="20"/>
      <c r="C15" s="94">
        <v>10</v>
      </c>
      <c r="D15" s="101">
        <v>115.08</v>
      </c>
      <c r="E15" s="59">
        <f>115.04-0.79</f>
        <v>114.25</v>
      </c>
      <c r="F15" s="60">
        <f t="shared" ref="F15" si="55">(D15-E15)/D15*100</f>
        <v>0.72123740006951542</v>
      </c>
      <c r="G15" s="102">
        <v>66</v>
      </c>
      <c r="H15" s="108">
        <v>1.71</v>
      </c>
      <c r="I15" s="58">
        <v>1.04</v>
      </c>
      <c r="J15" s="58">
        <f t="shared" si="2"/>
        <v>0.66999999999999993</v>
      </c>
      <c r="K15" s="109">
        <f t="shared" si="3"/>
        <v>60.8187134502924</v>
      </c>
      <c r="L15" s="112">
        <f t="shared" ref="L15" si="56">AVERAGE(H15:H17)</f>
        <v>1.6966666666666665</v>
      </c>
      <c r="M15" s="61">
        <f t="shared" ref="M15" si="57">STDEV(H15:H17)</f>
        <v>3.2145502536643208E-2</v>
      </c>
      <c r="N15" s="113">
        <f t="shared" ref="N15" si="58">M15/L15*100</f>
        <v>1.8946268685644327</v>
      </c>
      <c r="O15" s="112">
        <f t="shared" ref="O15" si="59">AVERAGE(I15:I17)</f>
        <v>1.0200000000000002</v>
      </c>
      <c r="P15" s="61">
        <f t="shared" ref="P15" si="60">STDEV(I15:I17)</f>
        <v>2.6457513110645932E-2</v>
      </c>
      <c r="Q15" s="113">
        <f t="shared" ref="Q15" si="61">P15/O15*100</f>
        <v>2.5938738343770513</v>
      </c>
      <c r="R15" s="112">
        <f t="shared" ref="R15" si="62">AVERAGE(K15:K17)</f>
        <v>60.113662865797473</v>
      </c>
      <c r="S15" s="61">
        <f t="shared" ref="S15" si="63">STDEV(K15:K17)</f>
        <v>0.62277517962586837</v>
      </c>
      <c r="T15" s="113">
        <f t="shared" ref="T15" si="64">S15/R15*100</f>
        <v>1.0359960613549724</v>
      </c>
      <c r="U15" s="119">
        <v>28</v>
      </c>
      <c r="V15" s="62">
        <v>28</v>
      </c>
      <c r="W15" s="62">
        <f t="shared" si="4"/>
        <v>784</v>
      </c>
      <c r="X15" s="62">
        <v>25</v>
      </c>
      <c r="Y15" s="62">
        <v>25</v>
      </c>
      <c r="Z15" s="62">
        <f t="shared" si="5"/>
        <v>625</v>
      </c>
      <c r="AA15" s="63">
        <f t="shared" si="6"/>
        <v>10.714285714285708</v>
      </c>
      <c r="AB15" s="63">
        <f t="shared" si="7"/>
        <v>10.714285714285708</v>
      </c>
      <c r="AC15" s="120">
        <f t="shared" si="8"/>
        <v>20.280612244897952</v>
      </c>
      <c r="AD15" s="124">
        <f>AVERAGE(AA15:AA17)</f>
        <v>9.5238095238095184</v>
      </c>
      <c r="AE15" s="64">
        <f>AVERAGE(AB15:AB17)</f>
        <v>9.4006568144499116</v>
      </c>
      <c r="AF15" s="64">
        <f>STDEV(AA15:AA17)</f>
        <v>2.0619652471058063</v>
      </c>
      <c r="AG15" s="64">
        <f>STDEV(AB15:AB17)</f>
        <v>1.964018672234102</v>
      </c>
      <c r="AH15" s="64">
        <f t="shared" ref="AH15" si="65">AVERAGE(AC15:AC17)</f>
        <v>18.040405817499408</v>
      </c>
      <c r="AI15" s="125">
        <f t="shared" ref="AI15" si="66">STDEV(AC15:AC17)</f>
        <v>1.9476441117616365</v>
      </c>
      <c r="AJ15" s="133">
        <v>0.63680000000000003</v>
      </c>
      <c r="AK15" s="65">
        <v>1.2182999999999999</v>
      </c>
      <c r="AL15" s="65">
        <v>1.8112999999999999</v>
      </c>
      <c r="AM15" s="134">
        <f t="shared" si="9"/>
        <v>3.5951736025609478</v>
      </c>
      <c r="AN15" s="128">
        <f t="shared" ref="AN15" si="67">AVERAGE(AM15:AM17)</f>
        <v>3.4818171735479857</v>
      </c>
      <c r="AO15" s="66">
        <f t="shared" ref="AO15" si="68">STDEV(AM15:AM17)</f>
        <v>0.10342280940952681</v>
      </c>
      <c r="AP15" s="69">
        <f t="shared" ref="AP15" si="69">AO15/AN15*100</f>
        <v>2.9703687544322883</v>
      </c>
    </row>
    <row r="16" spans="1:42" x14ac:dyDescent="0.35">
      <c r="A16" s="68"/>
      <c r="B16" s="20"/>
      <c r="C16" s="94"/>
      <c r="D16" s="101"/>
      <c r="E16" s="59"/>
      <c r="F16" s="60"/>
      <c r="G16" s="102"/>
      <c r="H16" s="108">
        <v>1.66</v>
      </c>
      <c r="I16" s="58">
        <v>0.99</v>
      </c>
      <c r="J16" s="58">
        <f t="shared" si="2"/>
        <v>0.66999999999999993</v>
      </c>
      <c r="K16" s="109">
        <f t="shared" si="3"/>
        <v>59.638554216867476</v>
      </c>
      <c r="L16" s="112"/>
      <c r="M16" s="61"/>
      <c r="N16" s="113"/>
      <c r="O16" s="112"/>
      <c r="P16" s="61"/>
      <c r="Q16" s="113"/>
      <c r="R16" s="112"/>
      <c r="S16" s="61"/>
      <c r="T16" s="113"/>
      <c r="U16" s="119">
        <v>28</v>
      </c>
      <c r="V16" s="62">
        <v>29</v>
      </c>
      <c r="W16" s="62">
        <f t="shared" si="4"/>
        <v>812</v>
      </c>
      <c r="X16" s="62">
        <v>26</v>
      </c>
      <c r="Y16" s="62">
        <v>26</v>
      </c>
      <c r="Z16" s="62">
        <f t="shared" si="5"/>
        <v>676</v>
      </c>
      <c r="AA16" s="63">
        <f t="shared" si="6"/>
        <v>7.1428571428571388</v>
      </c>
      <c r="AB16" s="63">
        <f t="shared" si="7"/>
        <v>10.34482758620689</v>
      </c>
      <c r="AC16" s="120">
        <f t="shared" si="8"/>
        <v>16.748768472906406</v>
      </c>
      <c r="AD16" s="124"/>
      <c r="AE16" s="64"/>
      <c r="AF16" s="64"/>
      <c r="AG16" s="64"/>
      <c r="AH16" s="64"/>
      <c r="AI16" s="125"/>
      <c r="AJ16" s="133">
        <v>0.64339999999999997</v>
      </c>
      <c r="AK16" s="65">
        <v>1.2464999999999999</v>
      </c>
      <c r="AL16" s="65">
        <v>1.8468</v>
      </c>
      <c r="AM16" s="134">
        <f t="shared" si="9"/>
        <v>3.4576815082230183</v>
      </c>
      <c r="AN16" s="128"/>
      <c r="AO16" s="66"/>
      <c r="AP16" s="69"/>
    </row>
    <row r="17" spans="1:42" x14ac:dyDescent="0.35">
      <c r="A17" s="68"/>
      <c r="B17" s="20"/>
      <c r="C17" s="94"/>
      <c r="D17" s="101"/>
      <c r="E17" s="59"/>
      <c r="F17" s="60"/>
      <c r="G17" s="102"/>
      <c r="H17" s="108">
        <v>1.72</v>
      </c>
      <c r="I17" s="58">
        <v>1.03</v>
      </c>
      <c r="J17" s="58">
        <f t="shared" si="2"/>
        <v>0.69</v>
      </c>
      <c r="K17" s="109">
        <f t="shared" si="3"/>
        <v>59.883720930232556</v>
      </c>
      <c r="L17" s="112"/>
      <c r="M17" s="61"/>
      <c r="N17" s="113"/>
      <c r="O17" s="112"/>
      <c r="P17" s="61"/>
      <c r="Q17" s="113"/>
      <c r="R17" s="112"/>
      <c r="S17" s="61"/>
      <c r="T17" s="113"/>
      <c r="U17" s="119">
        <v>28</v>
      </c>
      <c r="V17" s="62">
        <v>28</v>
      </c>
      <c r="W17" s="62">
        <f t="shared" si="4"/>
        <v>784</v>
      </c>
      <c r="X17" s="62">
        <v>25</v>
      </c>
      <c r="Y17" s="62">
        <v>26</v>
      </c>
      <c r="Z17" s="62">
        <f t="shared" si="5"/>
        <v>650</v>
      </c>
      <c r="AA17" s="63">
        <f t="shared" si="6"/>
        <v>10.714285714285708</v>
      </c>
      <c r="AB17" s="63">
        <f t="shared" si="7"/>
        <v>7.1428571428571388</v>
      </c>
      <c r="AC17" s="120">
        <f t="shared" si="8"/>
        <v>17.091836734693871</v>
      </c>
      <c r="AD17" s="124"/>
      <c r="AE17" s="64"/>
      <c r="AF17" s="64"/>
      <c r="AG17" s="64"/>
      <c r="AH17" s="64"/>
      <c r="AI17" s="125"/>
      <c r="AJ17" s="133">
        <v>0.64610000000000001</v>
      </c>
      <c r="AK17" s="65">
        <v>1.1642999999999999</v>
      </c>
      <c r="AL17" s="65">
        <v>1.7708999999999999</v>
      </c>
      <c r="AM17" s="134">
        <f t="shared" si="9"/>
        <v>3.3925964098599906</v>
      </c>
      <c r="AN17" s="128"/>
      <c r="AO17" s="66"/>
      <c r="AP17" s="69"/>
    </row>
    <row r="18" spans="1:42" x14ac:dyDescent="0.35">
      <c r="A18" s="68"/>
      <c r="B18" s="20"/>
      <c r="C18" s="94">
        <v>15</v>
      </c>
      <c r="D18" s="101">
        <v>115.33</v>
      </c>
      <c r="E18" s="59">
        <f>115.31-0.72</f>
        <v>114.59</v>
      </c>
      <c r="F18" s="60">
        <f t="shared" ref="F18" si="70">(D18-E18)/D18*100</f>
        <v>0.64163704153298784</v>
      </c>
      <c r="G18" s="102">
        <v>71</v>
      </c>
      <c r="H18" s="108">
        <v>1.65</v>
      </c>
      <c r="I18" s="58">
        <v>0.9</v>
      </c>
      <c r="J18" s="58">
        <f t="shared" si="2"/>
        <v>0.74999999999999989</v>
      </c>
      <c r="K18" s="109">
        <f t="shared" si="3"/>
        <v>54.545454545454547</v>
      </c>
      <c r="L18" s="112">
        <f t="shared" ref="L18" si="71">AVERAGE(H18:H20)</f>
        <v>1.6500000000000001</v>
      </c>
      <c r="M18" s="61">
        <f t="shared" ref="M18" si="72">STDEV(H18:H20)</f>
        <v>1.0000000000000009E-2</v>
      </c>
      <c r="N18" s="113">
        <f t="shared" ref="N18" si="73">M18/L18*100</f>
        <v>0.60606060606060663</v>
      </c>
      <c r="O18" s="112">
        <f t="shared" ref="O18" si="74">AVERAGE(I18:I20)</f>
        <v>0.96</v>
      </c>
      <c r="P18" s="61">
        <f t="shared" ref="P18" si="75">STDEV(I18:I20)</f>
        <v>8.717797887081348E-2</v>
      </c>
      <c r="Q18" s="113">
        <f t="shared" ref="Q18" si="76">P18/O18*100</f>
        <v>9.081039465709738</v>
      </c>
      <c r="R18" s="112">
        <f t="shared" ref="R18" si="77">AVERAGE(K18:K20)</f>
        <v>58.20042921130198</v>
      </c>
      <c r="S18" s="61">
        <f t="shared" ref="S18" si="78">STDEV(K18:K20)</f>
        <v>5.5889607979436242</v>
      </c>
      <c r="T18" s="113">
        <f t="shared" ref="T18" si="79">S18/R18*100</f>
        <v>9.6029546064899129</v>
      </c>
      <c r="U18" s="119">
        <v>28</v>
      </c>
      <c r="V18" s="62">
        <v>28</v>
      </c>
      <c r="W18" s="62">
        <f t="shared" si="4"/>
        <v>784</v>
      </c>
      <c r="X18" s="62">
        <v>25</v>
      </c>
      <c r="Y18" s="62">
        <v>25</v>
      </c>
      <c r="Z18" s="62">
        <f t="shared" si="5"/>
        <v>625</v>
      </c>
      <c r="AA18" s="63">
        <f t="shared" si="6"/>
        <v>10.714285714285708</v>
      </c>
      <c r="AB18" s="63">
        <f t="shared" si="7"/>
        <v>10.714285714285708</v>
      </c>
      <c r="AC18" s="120">
        <f t="shared" si="8"/>
        <v>20.280612244897952</v>
      </c>
      <c r="AD18" s="124">
        <f>AVERAGE(AA18:AA20)</f>
        <v>9.5238095238095184</v>
      </c>
      <c r="AE18" s="64">
        <f>AVERAGE(AB18:AB20)</f>
        <v>11.740558292282429</v>
      </c>
      <c r="AF18" s="64">
        <f>STDEV(AA18:AA20)</f>
        <v>2.0619652471058063</v>
      </c>
      <c r="AG18" s="64">
        <f>STDEV(AB18:AB20)</f>
        <v>1.7775562475050131</v>
      </c>
      <c r="AH18" s="64">
        <f t="shared" ref="AH18" si="80">AVERAGE(AC18:AC20)</f>
        <v>20.17065446868402</v>
      </c>
      <c r="AI18" s="125">
        <f t="shared" ref="AI18" si="81">STDEV(AC18:AC20)</f>
        <v>0.19045245508981859</v>
      </c>
      <c r="AJ18" s="133">
        <v>0.64</v>
      </c>
      <c r="AK18" s="65">
        <v>1.2419</v>
      </c>
      <c r="AL18" s="65">
        <v>1.8337000000000001</v>
      </c>
      <c r="AM18" s="134">
        <f t="shared" si="9"/>
        <v>3.8811498510346922</v>
      </c>
      <c r="AN18" s="128">
        <f t="shared" ref="AN18" si="82">AVERAGE(AM18:AM20)</f>
        <v>3.8549165642588341</v>
      </c>
      <c r="AO18" s="66">
        <f t="shared" ref="AO18" si="83">STDEV(AM18:AM20)</f>
        <v>6.6914639710887777E-2</v>
      </c>
      <c r="AP18" s="69">
        <f t="shared" ref="AP18" si="84">AO18/AN18*100</f>
        <v>1.7358258887181164</v>
      </c>
    </row>
    <row r="19" spans="1:42" x14ac:dyDescent="0.35">
      <c r="A19" s="68"/>
      <c r="B19" s="20"/>
      <c r="C19" s="94"/>
      <c r="D19" s="101"/>
      <c r="E19" s="59"/>
      <c r="F19" s="60"/>
      <c r="G19" s="102"/>
      <c r="H19" s="108">
        <v>1.64</v>
      </c>
      <c r="I19" s="58">
        <v>1.06</v>
      </c>
      <c r="J19" s="58">
        <f t="shared" si="2"/>
        <v>0.57999999999999985</v>
      </c>
      <c r="K19" s="109">
        <f t="shared" si="3"/>
        <v>64.634146341463421</v>
      </c>
      <c r="L19" s="112"/>
      <c r="M19" s="61"/>
      <c r="N19" s="113"/>
      <c r="O19" s="112"/>
      <c r="P19" s="61"/>
      <c r="Q19" s="113"/>
      <c r="R19" s="112"/>
      <c r="S19" s="61"/>
      <c r="T19" s="113"/>
      <c r="U19" s="119">
        <v>28</v>
      </c>
      <c r="V19" s="62">
        <v>28</v>
      </c>
      <c r="W19" s="62">
        <f t="shared" si="4"/>
        <v>784</v>
      </c>
      <c r="X19" s="62">
        <v>25</v>
      </c>
      <c r="Y19" s="62">
        <v>25</v>
      </c>
      <c r="Z19" s="62">
        <f t="shared" si="5"/>
        <v>625</v>
      </c>
      <c r="AA19" s="63">
        <f t="shared" si="6"/>
        <v>10.714285714285708</v>
      </c>
      <c r="AB19" s="63">
        <f t="shared" si="7"/>
        <v>10.714285714285708</v>
      </c>
      <c r="AC19" s="120">
        <f t="shared" si="8"/>
        <v>20.280612244897952</v>
      </c>
      <c r="AD19" s="124"/>
      <c r="AE19" s="64"/>
      <c r="AF19" s="64"/>
      <c r="AG19" s="64"/>
      <c r="AH19" s="64"/>
      <c r="AI19" s="125"/>
      <c r="AJ19" s="133">
        <v>0.63890000000000002</v>
      </c>
      <c r="AK19" s="65">
        <v>1.2932999999999999</v>
      </c>
      <c r="AL19" s="65">
        <v>1.8816999999999999</v>
      </c>
      <c r="AM19" s="134">
        <f t="shared" si="9"/>
        <v>3.9047398128817719</v>
      </c>
      <c r="AN19" s="128"/>
      <c r="AO19" s="66"/>
      <c r="AP19" s="69"/>
    </row>
    <row r="20" spans="1:42" x14ac:dyDescent="0.35">
      <c r="A20" s="68"/>
      <c r="B20" s="20"/>
      <c r="C20" s="94"/>
      <c r="D20" s="101"/>
      <c r="E20" s="59"/>
      <c r="F20" s="60"/>
      <c r="G20" s="102"/>
      <c r="H20" s="108">
        <v>1.66</v>
      </c>
      <c r="I20" s="58">
        <v>0.92</v>
      </c>
      <c r="J20" s="58">
        <f t="shared" si="2"/>
        <v>0.73999999999999988</v>
      </c>
      <c r="K20" s="109">
        <f t="shared" si="3"/>
        <v>55.421686746987959</v>
      </c>
      <c r="L20" s="112"/>
      <c r="M20" s="61"/>
      <c r="N20" s="113"/>
      <c r="O20" s="112"/>
      <c r="P20" s="61"/>
      <c r="Q20" s="113"/>
      <c r="R20" s="112"/>
      <c r="S20" s="61"/>
      <c r="T20" s="113"/>
      <c r="U20" s="119">
        <v>28</v>
      </c>
      <c r="V20" s="62">
        <v>29</v>
      </c>
      <c r="W20" s="62">
        <f t="shared" si="4"/>
        <v>812</v>
      </c>
      <c r="X20" s="62">
        <v>26</v>
      </c>
      <c r="Y20" s="62">
        <v>25</v>
      </c>
      <c r="Z20" s="62">
        <f t="shared" si="5"/>
        <v>650</v>
      </c>
      <c r="AA20" s="63">
        <f t="shared" si="6"/>
        <v>7.1428571428571388</v>
      </c>
      <c r="AB20" s="63">
        <f t="shared" si="7"/>
        <v>13.793103448275872</v>
      </c>
      <c r="AC20" s="120">
        <f t="shared" si="8"/>
        <v>19.950738916256157</v>
      </c>
      <c r="AD20" s="124"/>
      <c r="AE20" s="64"/>
      <c r="AF20" s="64"/>
      <c r="AG20" s="64"/>
      <c r="AH20" s="64"/>
      <c r="AI20" s="125"/>
      <c r="AJ20" s="133">
        <v>0.63580000000000003</v>
      </c>
      <c r="AK20" s="65">
        <v>1.1088</v>
      </c>
      <c r="AL20" s="65">
        <v>1.7027000000000001</v>
      </c>
      <c r="AM20" s="134">
        <f t="shared" si="9"/>
        <v>3.7788600288600378</v>
      </c>
      <c r="AN20" s="128"/>
      <c r="AO20" s="66"/>
      <c r="AP20" s="69"/>
    </row>
    <row r="21" spans="1:42" x14ac:dyDescent="0.35">
      <c r="A21" s="68"/>
      <c r="B21" s="20" t="s">
        <v>4</v>
      </c>
      <c r="C21" s="94">
        <v>5</v>
      </c>
      <c r="D21" s="101">
        <v>114.82</v>
      </c>
      <c r="E21" s="59">
        <f>115.38-0.57</f>
        <v>114.81</v>
      </c>
      <c r="F21" s="60">
        <f t="shared" ref="F21" si="85">(D21-E21)/D21*100</f>
        <v>8.709284096839319E-3</v>
      </c>
      <c r="G21" s="102">
        <v>59</v>
      </c>
      <c r="H21" s="108">
        <v>1.75</v>
      </c>
      <c r="I21" s="58">
        <v>1.03</v>
      </c>
      <c r="J21" s="58">
        <f t="shared" si="2"/>
        <v>0.72</v>
      </c>
      <c r="K21" s="109">
        <f t="shared" si="3"/>
        <v>58.857142857142861</v>
      </c>
      <c r="L21" s="112">
        <f t="shared" ref="L21" si="86">AVERAGE(H21:H23)</f>
        <v>1.9733333333333334</v>
      </c>
      <c r="M21" s="61">
        <f t="shared" ref="M21" si="87">STDEV(H21:H23)</f>
        <v>0.201080415091409</v>
      </c>
      <c r="N21" s="113">
        <f t="shared" ref="N21" si="88">M21/L21*100</f>
        <v>10.189885899902484</v>
      </c>
      <c r="O21" s="112">
        <f t="shared" ref="O21" si="89">AVERAGE(I21:I23)</f>
        <v>1.1599999999999999</v>
      </c>
      <c r="P21" s="61">
        <f t="shared" ref="P21" si="90">STDEV(I21:I23)</f>
        <v>0.11789826122551593</v>
      </c>
      <c r="Q21" s="113">
        <f t="shared" ref="Q21" si="91">P21/O21*100</f>
        <v>10.163643209096202</v>
      </c>
      <c r="R21" s="112">
        <f t="shared" ref="R21" si="92">AVERAGE(K21:K23)</f>
        <v>58.785445728404149</v>
      </c>
      <c r="S21" s="61">
        <f t="shared" ref="S21" si="93">STDEV(K21:K23)</f>
        <v>0.14308216011487285</v>
      </c>
      <c r="T21" s="113">
        <f t="shared" ref="T21" si="94">S21/R21*100</f>
        <v>0.24339725308187621</v>
      </c>
      <c r="U21" s="119">
        <v>28</v>
      </c>
      <c r="V21" s="62">
        <v>31</v>
      </c>
      <c r="W21" s="62">
        <f t="shared" si="4"/>
        <v>868</v>
      </c>
      <c r="X21" s="62">
        <v>28</v>
      </c>
      <c r="Y21" s="62">
        <v>24</v>
      </c>
      <c r="Z21" s="62">
        <f t="shared" si="5"/>
        <v>672</v>
      </c>
      <c r="AA21" s="63">
        <f t="shared" si="6"/>
        <v>0</v>
      </c>
      <c r="AB21" s="63">
        <f t="shared" si="7"/>
        <v>22.58064516129032</v>
      </c>
      <c r="AC21" s="120">
        <f t="shared" si="8"/>
        <v>22.58064516129032</v>
      </c>
      <c r="AD21" s="124">
        <f>AVERAGE(AA21:AA23)</f>
        <v>1.1904761904761898</v>
      </c>
      <c r="AE21" s="64">
        <f>AVERAGE(AB21:AB23)</f>
        <v>19.940674823878382</v>
      </c>
      <c r="AF21" s="64">
        <f>STDEV(AA21:AA23)</f>
        <v>2.061965247105805</v>
      </c>
      <c r="AG21" s="64">
        <f>STDEV(AB21:AB23)</f>
        <v>2.6701272561733083</v>
      </c>
      <c r="AH21" s="64">
        <f t="shared" ref="AH21" si="95">AVERAGE(AC21:AC23)</f>
        <v>20.925896498755232</v>
      </c>
      <c r="AI21" s="125">
        <f t="shared" ref="AI21" si="96">STDEV(AC21:AC23)</f>
        <v>1.4364370747121926</v>
      </c>
      <c r="AJ21" s="133">
        <v>0.64039999999999997</v>
      </c>
      <c r="AK21" s="65">
        <v>1.3442000000000001</v>
      </c>
      <c r="AL21" s="65">
        <v>1.9334</v>
      </c>
      <c r="AM21" s="134">
        <f t="shared" si="9"/>
        <v>3.8089570004463553</v>
      </c>
      <c r="AN21" s="128">
        <f t="shared" ref="AN21" si="97">AVERAGE(AM21:AM23)</f>
        <v>3.8110673873323102</v>
      </c>
      <c r="AO21" s="66">
        <f t="shared" ref="AO21" si="98">STDEV(AM21:AM23)</f>
        <v>4.5530010447877196E-2</v>
      </c>
      <c r="AP21" s="69">
        <f t="shared" ref="AP21" si="99">AO21/AN21*100</f>
        <v>1.194678703378885</v>
      </c>
    </row>
    <row r="22" spans="1:42" x14ac:dyDescent="0.35">
      <c r="A22" s="68"/>
      <c r="B22" s="20"/>
      <c r="C22" s="94"/>
      <c r="D22" s="101"/>
      <c r="E22" s="59"/>
      <c r="F22" s="60"/>
      <c r="G22" s="102"/>
      <c r="H22" s="108">
        <v>2.14</v>
      </c>
      <c r="I22" s="58">
        <v>1.26</v>
      </c>
      <c r="J22" s="58">
        <f t="shared" si="2"/>
        <v>0.88000000000000012</v>
      </c>
      <c r="K22" s="109">
        <f t="shared" si="3"/>
        <v>58.878504672897193</v>
      </c>
      <c r="L22" s="112"/>
      <c r="M22" s="61"/>
      <c r="N22" s="113"/>
      <c r="O22" s="112"/>
      <c r="P22" s="61"/>
      <c r="Q22" s="113"/>
      <c r="R22" s="112"/>
      <c r="S22" s="61"/>
      <c r="T22" s="113"/>
      <c r="U22" s="119">
        <v>28</v>
      </c>
      <c r="V22" s="62">
        <v>29</v>
      </c>
      <c r="W22" s="62">
        <f t="shared" si="4"/>
        <v>812</v>
      </c>
      <c r="X22" s="62">
        <v>27</v>
      </c>
      <c r="Y22" s="62">
        <v>24</v>
      </c>
      <c r="Z22" s="62">
        <f t="shared" si="5"/>
        <v>648</v>
      </c>
      <c r="AA22" s="63">
        <f t="shared" si="6"/>
        <v>3.5714285714285694</v>
      </c>
      <c r="AB22" s="63">
        <f t="shared" si="7"/>
        <v>17.241379310344826</v>
      </c>
      <c r="AC22" s="120">
        <f t="shared" si="8"/>
        <v>20.197044334975374</v>
      </c>
      <c r="AD22" s="124"/>
      <c r="AE22" s="64"/>
      <c r="AF22" s="64"/>
      <c r="AG22" s="64"/>
      <c r="AH22" s="64"/>
      <c r="AI22" s="125"/>
      <c r="AJ22" s="133">
        <v>0.63890000000000002</v>
      </c>
      <c r="AK22" s="65">
        <v>1.2478</v>
      </c>
      <c r="AL22" s="65">
        <v>1.8396999999999999</v>
      </c>
      <c r="AM22" s="134">
        <f t="shared" si="9"/>
        <v>3.7666292675108366</v>
      </c>
      <c r="AN22" s="128"/>
      <c r="AO22" s="66"/>
      <c r="AP22" s="69"/>
    </row>
    <row r="23" spans="1:42" x14ac:dyDescent="0.35">
      <c r="A23" s="68"/>
      <c r="B23" s="20"/>
      <c r="C23" s="94"/>
      <c r="D23" s="101"/>
      <c r="E23" s="59"/>
      <c r="F23" s="60"/>
      <c r="G23" s="102"/>
      <c r="H23" s="108">
        <v>2.0299999999999998</v>
      </c>
      <c r="I23" s="58">
        <v>1.19</v>
      </c>
      <c r="J23" s="58">
        <f t="shared" si="2"/>
        <v>0.83999999999999986</v>
      </c>
      <c r="K23" s="109">
        <f t="shared" si="3"/>
        <v>58.620689655172413</v>
      </c>
      <c r="L23" s="112"/>
      <c r="M23" s="61"/>
      <c r="N23" s="113"/>
      <c r="O23" s="112"/>
      <c r="P23" s="61"/>
      <c r="Q23" s="113"/>
      <c r="R23" s="112"/>
      <c r="S23" s="61"/>
      <c r="T23" s="113"/>
      <c r="U23" s="119">
        <v>28</v>
      </c>
      <c r="V23" s="62">
        <v>30</v>
      </c>
      <c r="W23" s="62">
        <f t="shared" si="4"/>
        <v>840</v>
      </c>
      <c r="X23" s="62">
        <v>28</v>
      </c>
      <c r="Y23" s="62">
        <v>24</v>
      </c>
      <c r="Z23" s="62">
        <f t="shared" si="5"/>
        <v>672</v>
      </c>
      <c r="AA23" s="63">
        <f t="shared" si="6"/>
        <v>0</v>
      </c>
      <c r="AB23" s="63">
        <f t="shared" si="7"/>
        <v>20</v>
      </c>
      <c r="AC23" s="120">
        <f t="shared" si="8"/>
        <v>20</v>
      </c>
      <c r="AD23" s="124"/>
      <c r="AE23" s="64"/>
      <c r="AF23" s="64"/>
      <c r="AG23" s="64"/>
      <c r="AH23" s="64"/>
      <c r="AI23" s="125"/>
      <c r="AJ23" s="133">
        <v>0.64180000000000004</v>
      </c>
      <c r="AK23" s="65">
        <v>1.208</v>
      </c>
      <c r="AL23" s="65">
        <v>1.8031999999999999</v>
      </c>
      <c r="AM23" s="134">
        <f t="shared" si="9"/>
        <v>3.8576158940397391</v>
      </c>
      <c r="AN23" s="128"/>
      <c r="AO23" s="66"/>
      <c r="AP23" s="69"/>
    </row>
    <row r="24" spans="1:42" x14ac:dyDescent="0.35">
      <c r="A24" s="68"/>
      <c r="B24" s="20"/>
      <c r="C24" s="94">
        <v>10</v>
      </c>
      <c r="D24" s="101">
        <v>114.28</v>
      </c>
      <c r="E24" s="59">
        <f>114.87-0.72</f>
        <v>114.15</v>
      </c>
      <c r="F24" s="60">
        <f t="shared" ref="F24" si="100">(D24-E24)/D24*100</f>
        <v>0.11375568778438523</v>
      </c>
      <c r="G24" s="102">
        <v>62</v>
      </c>
      <c r="H24" s="108">
        <v>1.79</v>
      </c>
      <c r="I24" s="58">
        <v>1.04</v>
      </c>
      <c r="J24" s="58">
        <f t="shared" si="2"/>
        <v>0.75</v>
      </c>
      <c r="K24" s="109">
        <f t="shared" si="3"/>
        <v>58.100558659217874</v>
      </c>
      <c r="L24" s="112">
        <f t="shared" ref="L24" si="101">AVERAGE(H24:H26)</f>
        <v>1.7466666666666668</v>
      </c>
      <c r="M24" s="61">
        <f t="shared" ref="M24" si="102">STDEV(H24:H26)</f>
        <v>7.5055534994651424E-2</v>
      </c>
      <c r="N24" s="113">
        <f t="shared" ref="N24" si="103">M24/L24*100</f>
        <v>4.2970726141976003</v>
      </c>
      <c r="O24" s="112">
        <f t="shared" ref="O24" si="104">AVERAGE(I24:I26)</f>
        <v>1.0033333333333334</v>
      </c>
      <c r="P24" s="61">
        <f t="shared" ref="P24" si="105">STDEV(I24:I26)</f>
        <v>6.350852961085883E-2</v>
      </c>
      <c r="Q24" s="113">
        <f t="shared" ref="Q24" si="106">P24/O24*100</f>
        <v>6.3297537818131717</v>
      </c>
      <c r="R24" s="112">
        <f t="shared" ref="R24" si="107">AVERAGE(K24:K26)</f>
        <v>57.408404567992648</v>
      </c>
      <c r="S24" s="61">
        <f t="shared" ref="S24" si="108">STDEV(K24:K26)</f>
        <v>1.1988460526687648</v>
      </c>
      <c r="T24" s="113">
        <f t="shared" ref="T24" si="109">S24/R24*100</f>
        <v>2.0882762057058919</v>
      </c>
      <c r="U24" s="119">
        <v>29</v>
      </c>
      <c r="V24" s="62">
        <v>29</v>
      </c>
      <c r="W24" s="62">
        <f t="shared" si="4"/>
        <v>841</v>
      </c>
      <c r="X24" s="62">
        <v>26</v>
      </c>
      <c r="Y24" s="62">
        <v>24</v>
      </c>
      <c r="Z24" s="62">
        <f t="shared" si="5"/>
        <v>624</v>
      </c>
      <c r="AA24" s="63">
        <f t="shared" si="6"/>
        <v>10.34482758620689</v>
      </c>
      <c r="AB24" s="63">
        <f t="shared" si="7"/>
        <v>17.241379310344826</v>
      </c>
      <c r="AC24" s="120">
        <f t="shared" si="8"/>
        <v>25.802615933412611</v>
      </c>
      <c r="AD24" s="124">
        <f>AVERAGE(AA24:AA26)</f>
        <v>12.972085385878492</v>
      </c>
      <c r="AE24" s="64">
        <f>AVERAGE(AB24:AB26)</f>
        <v>13.793103448275863</v>
      </c>
      <c r="AF24" s="64">
        <f>STDEV(AA24:AA26)</f>
        <v>2.2752719968064135</v>
      </c>
      <c r="AG24" s="64">
        <f>STDEV(AB24:AB26)</f>
        <v>3.4482758620689697</v>
      </c>
      <c r="AH24" s="64">
        <f t="shared" ref="AH24" si="110">AVERAGE(AC24:AC26)</f>
        <v>25.021233225751661</v>
      </c>
      <c r="AI24" s="125">
        <f t="shared" ref="AI24" si="111">STDEV(AC24:AC26)</f>
        <v>1.6253947632282195</v>
      </c>
      <c r="AJ24" s="133">
        <v>0.64500000000000002</v>
      </c>
      <c r="AK24" s="65">
        <v>1.0801000000000001</v>
      </c>
      <c r="AL24" s="65">
        <v>1.6934</v>
      </c>
      <c r="AM24" s="134">
        <f t="shared" si="9"/>
        <v>2.9349134339413041</v>
      </c>
      <c r="AN24" s="128">
        <f t="shared" ref="AN24" si="112">AVERAGE(AM24:AM26)</f>
        <v>2.94309890192865</v>
      </c>
      <c r="AO24" s="66">
        <f t="shared" ref="AO24" si="113">STDEV(AM24:AM26)</f>
        <v>3.4019316464325107E-2</v>
      </c>
      <c r="AP24" s="69">
        <f t="shared" ref="AP24" si="114">AO24/AN24*100</f>
        <v>1.15590123193046</v>
      </c>
    </row>
    <row r="25" spans="1:42" x14ac:dyDescent="0.35">
      <c r="A25" s="68"/>
      <c r="B25" s="20"/>
      <c r="C25" s="94"/>
      <c r="D25" s="101"/>
      <c r="E25" s="59"/>
      <c r="F25" s="60"/>
      <c r="G25" s="102"/>
      <c r="H25" s="108">
        <v>1.79</v>
      </c>
      <c r="I25" s="58">
        <v>1.04</v>
      </c>
      <c r="J25" s="58">
        <f t="shared" si="2"/>
        <v>0.75</v>
      </c>
      <c r="K25" s="109">
        <f t="shared" si="3"/>
        <v>58.100558659217874</v>
      </c>
      <c r="L25" s="112"/>
      <c r="M25" s="61"/>
      <c r="N25" s="113"/>
      <c r="O25" s="112"/>
      <c r="P25" s="61"/>
      <c r="Q25" s="113"/>
      <c r="R25" s="112"/>
      <c r="S25" s="61"/>
      <c r="T25" s="113"/>
      <c r="U25" s="119">
        <v>28</v>
      </c>
      <c r="V25" s="62">
        <v>29</v>
      </c>
      <c r="W25" s="62">
        <f t="shared" si="4"/>
        <v>812</v>
      </c>
      <c r="X25" s="62">
        <v>24</v>
      </c>
      <c r="Y25" s="62">
        <v>25</v>
      </c>
      <c r="Z25" s="62">
        <f t="shared" si="5"/>
        <v>600</v>
      </c>
      <c r="AA25" s="63">
        <f t="shared" si="6"/>
        <v>14.285714285714292</v>
      </c>
      <c r="AB25" s="63">
        <f t="shared" si="7"/>
        <v>13.793103448275872</v>
      </c>
      <c r="AC25" s="120">
        <f t="shared" si="8"/>
        <v>26.108374384236456</v>
      </c>
      <c r="AD25" s="124"/>
      <c r="AE25" s="64"/>
      <c r="AF25" s="64"/>
      <c r="AG25" s="64"/>
      <c r="AH25" s="64"/>
      <c r="AI25" s="125"/>
      <c r="AJ25" s="133">
        <v>0.6512</v>
      </c>
      <c r="AK25" s="65">
        <v>1.1978</v>
      </c>
      <c r="AL25" s="65">
        <v>1.8132999999999999</v>
      </c>
      <c r="AM25" s="134">
        <f t="shared" si="9"/>
        <v>2.9804641843379613</v>
      </c>
      <c r="AN25" s="128"/>
      <c r="AO25" s="66"/>
      <c r="AP25" s="69"/>
    </row>
    <row r="26" spans="1:42" x14ac:dyDescent="0.35">
      <c r="A26" s="68"/>
      <c r="B26" s="20"/>
      <c r="C26" s="94"/>
      <c r="D26" s="101"/>
      <c r="E26" s="59"/>
      <c r="F26" s="60"/>
      <c r="G26" s="102"/>
      <c r="H26" s="108">
        <v>1.66</v>
      </c>
      <c r="I26" s="58">
        <v>0.93</v>
      </c>
      <c r="J26" s="58">
        <f t="shared" si="2"/>
        <v>0.72999999999999987</v>
      </c>
      <c r="K26" s="109">
        <f t="shared" si="3"/>
        <v>56.02409638554218</v>
      </c>
      <c r="L26" s="112"/>
      <c r="M26" s="61"/>
      <c r="N26" s="113"/>
      <c r="O26" s="112"/>
      <c r="P26" s="61"/>
      <c r="Q26" s="113"/>
      <c r="R26" s="112"/>
      <c r="S26" s="61"/>
      <c r="T26" s="113"/>
      <c r="U26" s="119">
        <v>28</v>
      </c>
      <c r="V26" s="62">
        <v>29</v>
      </c>
      <c r="W26" s="62">
        <f t="shared" si="4"/>
        <v>812</v>
      </c>
      <c r="X26" s="62">
        <v>24</v>
      </c>
      <c r="Y26" s="62">
        <v>26</v>
      </c>
      <c r="Z26" s="62">
        <f t="shared" si="5"/>
        <v>624</v>
      </c>
      <c r="AA26" s="63">
        <f t="shared" si="6"/>
        <v>14.285714285714292</v>
      </c>
      <c r="AB26" s="63">
        <f t="shared" si="7"/>
        <v>10.34482758620689</v>
      </c>
      <c r="AC26" s="120">
        <f t="shared" si="8"/>
        <v>23.152709359605922</v>
      </c>
      <c r="AD26" s="124"/>
      <c r="AE26" s="64"/>
      <c r="AF26" s="64"/>
      <c r="AG26" s="64"/>
      <c r="AH26" s="64"/>
      <c r="AI26" s="125"/>
      <c r="AJ26" s="133">
        <v>0.64239999999999997</v>
      </c>
      <c r="AK26" s="65">
        <v>1.1222000000000001</v>
      </c>
      <c r="AL26" s="65">
        <v>1.7319</v>
      </c>
      <c r="AM26" s="134">
        <f t="shared" si="9"/>
        <v>2.9139190875066845</v>
      </c>
      <c r="AN26" s="128"/>
      <c r="AO26" s="66"/>
      <c r="AP26" s="69"/>
    </row>
    <row r="27" spans="1:42" x14ac:dyDescent="0.35">
      <c r="A27" s="68"/>
      <c r="B27" s="20"/>
      <c r="C27" s="94">
        <v>15</v>
      </c>
      <c r="D27" s="101">
        <v>114.64</v>
      </c>
      <c r="E27" s="59">
        <f>115.38-0.81</f>
        <v>114.57</v>
      </c>
      <c r="F27" s="60">
        <f t="shared" ref="F27" si="115">(D27-E27)/D27*100</f>
        <v>6.1060711793446784E-2</v>
      </c>
      <c r="G27" s="102">
        <v>66</v>
      </c>
      <c r="H27" s="108">
        <v>1.49</v>
      </c>
      <c r="I27" s="58">
        <v>0.87</v>
      </c>
      <c r="J27" s="58">
        <f t="shared" si="2"/>
        <v>0.62</v>
      </c>
      <c r="K27" s="109">
        <f t="shared" si="3"/>
        <v>58.38926174496644</v>
      </c>
      <c r="L27" s="112">
        <f t="shared" ref="L27" si="116">AVERAGE(H27:H29)</f>
        <v>1.4866666666666666</v>
      </c>
      <c r="M27" s="61">
        <f t="shared" ref="M27" si="117">STDEV(H27:H29)</f>
        <v>5.7735026918962632E-3</v>
      </c>
      <c r="N27" s="113">
        <f t="shared" ref="N27" si="118">M27/L27*100</f>
        <v>0.38835219900647511</v>
      </c>
      <c r="O27" s="112">
        <f t="shared" ref="O27" si="119">AVERAGE(I27:I29)</f>
        <v>0.87</v>
      </c>
      <c r="P27" s="61">
        <f t="shared" ref="P27" si="120">STDEV(I27:I29)</f>
        <v>0</v>
      </c>
      <c r="Q27" s="113">
        <f t="shared" ref="Q27" si="121">P27/O27*100</f>
        <v>0</v>
      </c>
      <c r="R27" s="112">
        <f t="shared" ref="R27" si="122">AVERAGE(K27:K29)</f>
        <v>58.52076909123889</v>
      </c>
      <c r="S27" s="61">
        <f t="shared" ref="S27" si="123">STDEV(K27:K29)</f>
        <v>0.22777740531243268</v>
      </c>
      <c r="T27" s="113">
        <f t="shared" ref="T27" si="124">S27/R27*100</f>
        <v>0.38922490057727743</v>
      </c>
      <c r="U27" s="119">
        <v>28</v>
      </c>
      <c r="V27" s="62">
        <v>29</v>
      </c>
      <c r="W27" s="62">
        <f t="shared" si="4"/>
        <v>812</v>
      </c>
      <c r="X27" s="62">
        <v>25</v>
      </c>
      <c r="Y27" s="62">
        <v>26</v>
      </c>
      <c r="Z27" s="62">
        <f t="shared" si="5"/>
        <v>650</v>
      </c>
      <c r="AA27" s="63">
        <f t="shared" si="6"/>
        <v>10.714285714285708</v>
      </c>
      <c r="AB27" s="63">
        <f t="shared" si="7"/>
        <v>10.34482758620689</v>
      </c>
      <c r="AC27" s="120">
        <f t="shared" si="8"/>
        <v>19.950738916256157</v>
      </c>
      <c r="AD27" s="124">
        <f>AVERAGE(AA27:AA29)</f>
        <v>10.714285714285708</v>
      </c>
      <c r="AE27" s="64">
        <f>AVERAGE(AB27:AB29)</f>
        <v>11.494252873563218</v>
      </c>
      <c r="AF27" s="64">
        <f>STDEV(AA27:AA29)</f>
        <v>0</v>
      </c>
      <c r="AG27" s="64">
        <f>STDEV(AB27:AB29)</f>
        <v>1.9908629972056109</v>
      </c>
      <c r="AH27" s="64">
        <f t="shared" ref="AH27" si="125">AVERAGE(AC27:AC29)</f>
        <v>20.977011494252874</v>
      </c>
      <c r="AI27" s="125">
        <f t="shared" ref="AI27" si="126">STDEV(AC27:AC29)</f>
        <v>1.7775562475050062</v>
      </c>
      <c r="AJ27" s="133">
        <v>0.64480000000000004</v>
      </c>
      <c r="AK27" s="65">
        <v>1.0576000000000001</v>
      </c>
      <c r="AL27" s="65">
        <v>1.6608000000000001</v>
      </c>
      <c r="AM27" s="134">
        <f t="shared" si="9"/>
        <v>3.9334341906202752</v>
      </c>
      <c r="AN27" s="128">
        <f t="shared" ref="AN27" si="127">AVERAGE(AM27:AM29)</f>
        <v>3.7601353426477715</v>
      </c>
      <c r="AO27" s="66">
        <f t="shared" ref="AO27" si="128">STDEV(AM27:AM29)</f>
        <v>0.31576730411581544</v>
      </c>
      <c r="AP27" s="69">
        <f t="shared" ref="AP27" si="129">AO27/AN27*100</f>
        <v>8.3977643180647288</v>
      </c>
    </row>
    <row r="28" spans="1:42" x14ac:dyDescent="0.35">
      <c r="A28" s="68"/>
      <c r="B28" s="20"/>
      <c r="C28" s="94"/>
      <c r="D28" s="101"/>
      <c r="E28" s="59"/>
      <c r="F28" s="60"/>
      <c r="G28" s="102"/>
      <c r="H28" s="108">
        <v>1.49</v>
      </c>
      <c r="I28" s="58">
        <v>0.87</v>
      </c>
      <c r="J28" s="58">
        <f t="shared" si="2"/>
        <v>0.62</v>
      </c>
      <c r="K28" s="109">
        <f t="shared" si="3"/>
        <v>58.38926174496644</v>
      </c>
      <c r="L28" s="112"/>
      <c r="M28" s="61"/>
      <c r="N28" s="113"/>
      <c r="O28" s="112"/>
      <c r="P28" s="61"/>
      <c r="Q28" s="113"/>
      <c r="R28" s="112"/>
      <c r="S28" s="61"/>
      <c r="T28" s="113"/>
      <c r="U28" s="119">
        <v>28</v>
      </c>
      <c r="V28" s="62">
        <v>29</v>
      </c>
      <c r="W28" s="62">
        <f t="shared" si="4"/>
        <v>812</v>
      </c>
      <c r="X28" s="62">
        <v>25</v>
      </c>
      <c r="Y28" s="62">
        <v>25</v>
      </c>
      <c r="Z28" s="62">
        <f t="shared" si="5"/>
        <v>625</v>
      </c>
      <c r="AA28" s="63">
        <f t="shared" si="6"/>
        <v>10.714285714285708</v>
      </c>
      <c r="AB28" s="63">
        <f t="shared" si="7"/>
        <v>13.793103448275872</v>
      </c>
      <c r="AC28" s="120">
        <f t="shared" si="8"/>
        <v>23.029556650246306</v>
      </c>
      <c r="AD28" s="124"/>
      <c r="AE28" s="64"/>
      <c r="AF28" s="64"/>
      <c r="AG28" s="64"/>
      <c r="AH28" s="64"/>
      <c r="AI28" s="125"/>
      <c r="AJ28" s="133">
        <v>0.63160000000000005</v>
      </c>
      <c r="AK28" s="65">
        <v>1.0749</v>
      </c>
      <c r="AL28" s="65">
        <v>1.67</v>
      </c>
      <c r="AM28" s="134">
        <f t="shared" si="9"/>
        <v>3.3956647129965774</v>
      </c>
      <c r="AN28" s="128"/>
      <c r="AO28" s="66"/>
      <c r="AP28" s="69"/>
    </row>
    <row r="29" spans="1:42" x14ac:dyDescent="0.35">
      <c r="A29" s="68"/>
      <c r="B29" s="20"/>
      <c r="C29" s="94"/>
      <c r="D29" s="101"/>
      <c r="E29" s="59"/>
      <c r="F29" s="60"/>
      <c r="G29" s="102"/>
      <c r="H29" s="108">
        <v>1.48</v>
      </c>
      <c r="I29" s="58">
        <v>0.87</v>
      </c>
      <c r="J29" s="58">
        <f t="shared" si="2"/>
        <v>0.61</v>
      </c>
      <c r="K29" s="109">
        <f t="shared" si="3"/>
        <v>58.783783783783782</v>
      </c>
      <c r="L29" s="112"/>
      <c r="M29" s="61"/>
      <c r="N29" s="113"/>
      <c r="O29" s="112"/>
      <c r="P29" s="61"/>
      <c r="Q29" s="113"/>
      <c r="R29" s="112"/>
      <c r="S29" s="61"/>
      <c r="T29" s="113"/>
      <c r="U29" s="119">
        <v>28</v>
      </c>
      <c r="V29" s="62">
        <v>29</v>
      </c>
      <c r="W29" s="62">
        <f t="shared" si="4"/>
        <v>812</v>
      </c>
      <c r="X29" s="62">
        <v>25</v>
      </c>
      <c r="Y29" s="62">
        <v>26</v>
      </c>
      <c r="Z29" s="62">
        <f t="shared" si="5"/>
        <v>650</v>
      </c>
      <c r="AA29" s="63">
        <f t="shared" si="6"/>
        <v>10.714285714285708</v>
      </c>
      <c r="AB29" s="63">
        <f t="shared" si="7"/>
        <v>10.34482758620689</v>
      </c>
      <c r="AC29" s="120">
        <f t="shared" si="8"/>
        <v>19.950738916256157</v>
      </c>
      <c r="AD29" s="124"/>
      <c r="AE29" s="64"/>
      <c r="AF29" s="64"/>
      <c r="AG29" s="64"/>
      <c r="AH29" s="64"/>
      <c r="AI29" s="125"/>
      <c r="AJ29" s="133">
        <v>0.64159999999999995</v>
      </c>
      <c r="AK29" s="65">
        <v>1.0022</v>
      </c>
      <c r="AL29" s="65">
        <v>1.6042000000000001</v>
      </c>
      <c r="AM29" s="134">
        <f t="shared" si="9"/>
        <v>3.9513071243264619</v>
      </c>
      <c r="AN29" s="128"/>
      <c r="AO29" s="66"/>
      <c r="AP29" s="69"/>
    </row>
    <row r="30" spans="1:42" x14ac:dyDescent="0.35">
      <c r="A30" s="68" t="s">
        <v>25</v>
      </c>
      <c r="B30" s="20" t="s">
        <v>14</v>
      </c>
      <c r="C30" s="94">
        <v>5</v>
      </c>
      <c r="D30" s="101">
        <v>114.5</v>
      </c>
      <c r="E30" s="59">
        <f>114.46-0.76</f>
        <v>113.69999999999999</v>
      </c>
      <c r="F30" s="60">
        <f t="shared" ref="F30" si="130">(D30-E30)/D30*100</f>
        <v>0.69868995633188768</v>
      </c>
      <c r="G30" s="102">
        <v>62</v>
      </c>
      <c r="H30" s="108">
        <v>1.73</v>
      </c>
      <c r="I30" s="58">
        <v>1.05</v>
      </c>
      <c r="J30" s="58">
        <f t="shared" si="2"/>
        <v>0.67999999999999994</v>
      </c>
      <c r="K30" s="109">
        <f t="shared" si="3"/>
        <v>60.693641618497111</v>
      </c>
      <c r="L30" s="112">
        <f t="shared" ref="L30" si="131">AVERAGE(H30:H32)</f>
        <v>1.7066666666666668</v>
      </c>
      <c r="M30" s="61">
        <f t="shared" ref="M30" si="132">STDEV(H30:H32)</f>
        <v>5.8594652770823208E-2</v>
      </c>
      <c r="N30" s="113">
        <f t="shared" ref="N30" si="133">M30/L30*100</f>
        <v>3.4332804357904223</v>
      </c>
      <c r="O30" s="112">
        <f t="shared" ref="O30" si="134">AVERAGE(I30:I32)</f>
        <v>1.04</v>
      </c>
      <c r="P30" s="61">
        <f t="shared" ref="P30" si="135">STDEV(I30:I32)</f>
        <v>2.6457513110645928E-2</v>
      </c>
      <c r="Q30" s="113">
        <f t="shared" ref="Q30" si="136">P30/O30*100</f>
        <v>2.5439916452544162</v>
      </c>
      <c r="R30" s="112">
        <f t="shared" ref="R30" si="137">AVERAGE(K30:K32)</f>
        <v>60.950145347861415</v>
      </c>
      <c r="S30" s="61">
        <f t="shared" ref="S30" si="138">STDEV(K30:K32)</f>
        <v>0.55350051983473214</v>
      </c>
      <c r="T30" s="113">
        <f t="shared" ref="T30" si="139">S30/R30*100</f>
        <v>0.9081200982798856</v>
      </c>
      <c r="U30" s="119">
        <v>28</v>
      </c>
      <c r="V30" s="62">
        <v>28</v>
      </c>
      <c r="W30" s="62">
        <f t="shared" si="4"/>
        <v>784</v>
      </c>
      <c r="X30" s="62">
        <v>25</v>
      </c>
      <c r="Y30" s="62">
        <v>25</v>
      </c>
      <c r="Z30" s="62">
        <f t="shared" si="5"/>
        <v>625</v>
      </c>
      <c r="AA30" s="63">
        <f t="shared" si="6"/>
        <v>10.714285714285708</v>
      </c>
      <c r="AB30" s="63">
        <f t="shared" si="7"/>
        <v>10.714285714285708</v>
      </c>
      <c r="AC30" s="120">
        <f t="shared" si="8"/>
        <v>20.280612244897952</v>
      </c>
      <c r="AD30" s="124">
        <f>AVERAGE(AA30:AA32)</f>
        <v>10.591133004926101</v>
      </c>
      <c r="AE30" s="64">
        <f>AVERAGE(AB30:AB32)</f>
        <v>10.714285714285708</v>
      </c>
      <c r="AF30" s="64">
        <f>STDEV(AA30:AA32)</f>
        <v>0.21330674970060112</v>
      </c>
      <c r="AG30" s="64">
        <f>STDEV(AB30:AB32)</f>
        <v>0</v>
      </c>
      <c r="AH30" s="64">
        <f t="shared" ref="AH30" si="140">AVERAGE(AC30:AC32)</f>
        <v>20.17065446868402</v>
      </c>
      <c r="AI30" s="125">
        <f t="shared" ref="AI30" si="141">STDEV(AC30:AC32)</f>
        <v>0.19045245508981859</v>
      </c>
      <c r="AJ30" s="133">
        <v>0.63890000000000002</v>
      </c>
      <c r="AK30" s="65">
        <v>1.0988</v>
      </c>
      <c r="AL30" s="65">
        <v>1.7056</v>
      </c>
      <c r="AM30" s="134">
        <f t="shared" si="9"/>
        <v>2.9213687659264735</v>
      </c>
      <c r="AN30" s="128">
        <f t="shared" ref="AN30" si="142">AVERAGE(AM30:AM32)</f>
        <v>3.0060886089594874</v>
      </c>
      <c r="AO30" s="66">
        <f t="shared" ref="AO30" si="143">STDEV(AM30:AM32)</f>
        <v>8.5084756494141767E-2</v>
      </c>
      <c r="AP30" s="69">
        <f t="shared" ref="AP30" si="144">AO30/AN30*100</f>
        <v>2.830414121544893</v>
      </c>
    </row>
    <row r="31" spans="1:42" x14ac:dyDescent="0.35">
      <c r="A31" s="68"/>
      <c r="B31" s="20"/>
      <c r="C31" s="94"/>
      <c r="D31" s="101"/>
      <c r="E31" s="59"/>
      <c r="F31" s="60"/>
      <c r="G31" s="102"/>
      <c r="H31" s="108">
        <v>1.64</v>
      </c>
      <c r="I31" s="58">
        <v>1.01</v>
      </c>
      <c r="J31" s="58">
        <f t="shared" si="2"/>
        <v>0.62999999999999989</v>
      </c>
      <c r="K31" s="109">
        <f t="shared" si="3"/>
        <v>61.585365853658544</v>
      </c>
      <c r="L31" s="112"/>
      <c r="M31" s="61"/>
      <c r="N31" s="113"/>
      <c r="O31" s="112"/>
      <c r="P31" s="61"/>
      <c r="Q31" s="113"/>
      <c r="R31" s="112"/>
      <c r="S31" s="61"/>
      <c r="T31" s="113"/>
      <c r="U31" s="119">
        <v>28</v>
      </c>
      <c r="V31" s="62">
        <v>28</v>
      </c>
      <c r="W31" s="62">
        <f t="shared" si="4"/>
        <v>784</v>
      </c>
      <c r="X31" s="62">
        <v>25</v>
      </c>
      <c r="Y31" s="62">
        <v>25</v>
      </c>
      <c r="Z31" s="62">
        <f t="shared" si="5"/>
        <v>625</v>
      </c>
      <c r="AA31" s="63">
        <f t="shared" si="6"/>
        <v>10.714285714285708</v>
      </c>
      <c r="AB31" s="63">
        <f t="shared" si="7"/>
        <v>10.714285714285708</v>
      </c>
      <c r="AC31" s="120">
        <f t="shared" si="8"/>
        <v>20.280612244897952</v>
      </c>
      <c r="AD31" s="124"/>
      <c r="AE31" s="64"/>
      <c r="AF31" s="64"/>
      <c r="AG31" s="64"/>
      <c r="AH31" s="64"/>
      <c r="AI31" s="125"/>
      <c r="AJ31" s="133">
        <v>0.65090000000000003</v>
      </c>
      <c r="AK31" s="65">
        <v>0.98980000000000001</v>
      </c>
      <c r="AL31" s="65">
        <v>1.6101000000000001</v>
      </c>
      <c r="AM31" s="134">
        <f t="shared" si="9"/>
        <v>3.0915336431602327</v>
      </c>
      <c r="AN31" s="128"/>
      <c r="AO31" s="66"/>
      <c r="AP31" s="69"/>
    </row>
    <row r="32" spans="1:42" x14ac:dyDescent="0.35">
      <c r="A32" s="68"/>
      <c r="B32" s="20"/>
      <c r="C32" s="94"/>
      <c r="D32" s="101"/>
      <c r="E32" s="59"/>
      <c r="F32" s="60"/>
      <c r="G32" s="102"/>
      <c r="H32" s="108">
        <v>1.75</v>
      </c>
      <c r="I32" s="58">
        <v>1.06</v>
      </c>
      <c r="J32" s="58">
        <f t="shared" si="2"/>
        <v>0.69</v>
      </c>
      <c r="K32" s="109">
        <f t="shared" si="3"/>
        <v>60.571428571428577</v>
      </c>
      <c r="L32" s="112"/>
      <c r="M32" s="61"/>
      <c r="N32" s="113"/>
      <c r="O32" s="112"/>
      <c r="P32" s="61"/>
      <c r="Q32" s="113"/>
      <c r="R32" s="112"/>
      <c r="S32" s="61"/>
      <c r="T32" s="113"/>
      <c r="U32" s="119">
        <v>29</v>
      </c>
      <c r="V32" s="62">
        <v>28</v>
      </c>
      <c r="W32" s="62">
        <f t="shared" si="4"/>
        <v>812</v>
      </c>
      <c r="X32" s="62">
        <v>26</v>
      </c>
      <c r="Y32" s="62">
        <v>25</v>
      </c>
      <c r="Z32" s="62">
        <f t="shared" si="5"/>
        <v>650</v>
      </c>
      <c r="AA32" s="63">
        <f t="shared" si="6"/>
        <v>10.34482758620689</v>
      </c>
      <c r="AB32" s="63">
        <f t="shared" si="7"/>
        <v>10.714285714285708</v>
      </c>
      <c r="AC32" s="120">
        <f t="shared" si="8"/>
        <v>19.950738916256157</v>
      </c>
      <c r="AD32" s="124"/>
      <c r="AE32" s="64"/>
      <c r="AF32" s="64"/>
      <c r="AG32" s="64"/>
      <c r="AH32" s="64"/>
      <c r="AI32" s="125"/>
      <c r="AJ32" s="133">
        <v>0.64290000000000003</v>
      </c>
      <c r="AK32" s="65">
        <v>1.0813999999999999</v>
      </c>
      <c r="AL32" s="65">
        <v>1.6918</v>
      </c>
      <c r="AM32" s="134">
        <f t="shared" si="9"/>
        <v>3.0053634177917559</v>
      </c>
      <c r="AN32" s="128"/>
      <c r="AO32" s="66"/>
      <c r="AP32" s="69"/>
    </row>
    <row r="33" spans="1:42" x14ac:dyDescent="0.35">
      <c r="A33" s="68"/>
      <c r="B33" s="20"/>
      <c r="C33" s="94">
        <v>10</v>
      </c>
      <c r="D33" s="101">
        <v>115.24</v>
      </c>
      <c r="E33" s="59">
        <f>115.15-0.54</f>
        <v>114.61</v>
      </c>
      <c r="F33" s="60">
        <f t="shared" ref="F33" si="145">(D33-E33)/D33*100</f>
        <v>0.54668517875737199</v>
      </c>
      <c r="G33" s="102">
        <v>60</v>
      </c>
      <c r="H33" s="108">
        <v>1.71</v>
      </c>
      <c r="I33" s="58">
        <v>1</v>
      </c>
      <c r="J33" s="58">
        <f t="shared" si="2"/>
        <v>0.71</v>
      </c>
      <c r="K33" s="109">
        <f t="shared" si="3"/>
        <v>58.479532163742689</v>
      </c>
      <c r="L33" s="112">
        <f t="shared" ref="L33" si="146">AVERAGE(H33:H35)</f>
        <v>1.7266666666666666</v>
      </c>
      <c r="M33" s="61">
        <f t="shared" ref="M33" si="147">STDEV(H33:H35)</f>
        <v>1.527525231651948E-2</v>
      </c>
      <c r="N33" s="113">
        <f t="shared" ref="N33" si="148">M33/L33*100</f>
        <v>0.88466712257834823</v>
      </c>
      <c r="O33" s="112">
        <f t="shared" ref="O33" si="149">AVERAGE(I33:I35)</f>
        <v>1.01</v>
      </c>
      <c r="P33" s="61">
        <f t="shared" ref="P33" si="150">STDEV(I33:I35)</f>
        <v>1.732050807568879E-2</v>
      </c>
      <c r="Q33" s="113">
        <f t="shared" ref="Q33" si="151">P33/O33*100</f>
        <v>1.7149017896721575</v>
      </c>
      <c r="R33" s="112">
        <f t="shared" ref="R33" si="152">AVERAGE(K33:K35)</f>
        <v>58.49280089022858</v>
      </c>
      <c r="S33" s="61">
        <f t="shared" ref="S33" si="153">STDEV(K33:K35)</f>
        <v>0.69606190283663494</v>
      </c>
      <c r="T33" s="113">
        <f t="shared" ref="T33" si="154">S33/R33*100</f>
        <v>1.1899958494771183</v>
      </c>
      <c r="U33" s="119">
        <v>28</v>
      </c>
      <c r="V33" s="62">
        <v>29</v>
      </c>
      <c r="W33" s="62">
        <f t="shared" si="4"/>
        <v>812</v>
      </c>
      <c r="X33" s="62">
        <v>25</v>
      </c>
      <c r="Y33" s="62">
        <v>25</v>
      </c>
      <c r="Z33" s="62">
        <f t="shared" si="5"/>
        <v>625</v>
      </c>
      <c r="AA33" s="63">
        <f t="shared" si="6"/>
        <v>10.714285714285708</v>
      </c>
      <c r="AB33" s="63">
        <f t="shared" si="7"/>
        <v>13.793103448275872</v>
      </c>
      <c r="AC33" s="120">
        <f t="shared" si="8"/>
        <v>23.029556650246306</v>
      </c>
      <c r="AD33" s="124">
        <f>AVERAGE(AA33:AA35)</f>
        <v>9.5238095238095184</v>
      </c>
      <c r="AE33" s="64">
        <f>AVERAGE(AB33:AB35)</f>
        <v>11.617405582922823</v>
      </c>
      <c r="AF33" s="64">
        <f>STDEV(AA33:AA35)</f>
        <v>2.0619652471058063</v>
      </c>
      <c r="AG33" s="64">
        <f>STDEV(AB33:AB35)</f>
        <v>1.8932434413136712</v>
      </c>
      <c r="AH33" s="64">
        <f t="shared" ref="AH33" si="155">AVERAGE(AC33:AC35)</f>
        <v>20.024044100398779</v>
      </c>
      <c r="AI33" s="125">
        <f t="shared" ref="AI33" si="156">STDEV(AC33:AC35)</f>
        <v>2.9695386319095989</v>
      </c>
      <c r="AJ33" s="133">
        <v>0.64690000000000003</v>
      </c>
      <c r="AK33" s="65">
        <v>1.1676</v>
      </c>
      <c r="AL33" s="65">
        <v>1.7787999999999999</v>
      </c>
      <c r="AM33" s="134">
        <f t="shared" si="9"/>
        <v>3.0575539568345391</v>
      </c>
      <c r="AN33" s="128">
        <f t="shared" ref="AN33" si="157">AVERAGE(AM33:AM35)</f>
        <v>3.1106249639240011</v>
      </c>
      <c r="AO33" s="66">
        <f t="shared" ref="AO33" si="158">STDEV(AM33:AM35)</f>
        <v>4.6088068037660621E-2</v>
      </c>
      <c r="AP33" s="69">
        <f>AO33/AN33*100</f>
        <v>1.4816337093727074</v>
      </c>
    </row>
    <row r="34" spans="1:42" x14ac:dyDescent="0.35">
      <c r="A34" s="68"/>
      <c r="B34" s="20"/>
      <c r="C34" s="94"/>
      <c r="D34" s="101"/>
      <c r="E34" s="59"/>
      <c r="F34" s="60"/>
      <c r="G34" s="102"/>
      <c r="H34" s="108">
        <v>1.73</v>
      </c>
      <c r="I34" s="58">
        <v>1</v>
      </c>
      <c r="J34" s="58">
        <f t="shared" si="2"/>
        <v>0.73</v>
      </c>
      <c r="K34" s="109">
        <f t="shared" si="3"/>
        <v>57.803468208092482</v>
      </c>
      <c r="L34" s="112"/>
      <c r="M34" s="61"/>
      <c r="N34" s="113"/>
      <c r="O34" s="112"/>
      <c r="P34" s="61"/>
      <c r="Q34" s="113"/>
      <c r="R34" s="112"/>
      <c r="S34" s="61"/>
      <c r="T34" s="113"/>
      <c r="U34" s="119">
        <v>28</v>
      </c>
      <c r="V34" s="62">
        <v>29</v>
      </c>
      <c r="W34" s="62">
        <f t="shared" si="4"/>
        <v>812</v>
      </c>
      <c r="X34" s="62">
        <v>25</v>
      </c>
      <c r="Y34" s="62">
        <v>26</v>
      </c>
      <c r="Z34" s="62">
        <f t="shared" si="5"/>
        <v>650</v>
      </c>
      <c r="AA34" s="63">
        <f t="shared" si="6"/>
        <v>10.714285714285708</v>
      </c>
      <c r="AB34" s="63">
        <f t="shared" si="7"/>
        <v>10.34482758620689</v>
      </c>
      <c r="AC34" s="120">
        <f t="shared" si="8"/>
        <v>19.950738916256157</v>
      </c>
      <c r="AD34" s="124"/>
      <c r="AE34" s="64"/>
      <c r="AF34" s="64"/>
      <c r="AG34" s="64"/>
      <c r="AH34" s="64"/>
      <c r="AI34" s="125"/>
      <c r="AJ34" s="133">
        <v>0.64229999999999998</v>
      </c>
      <c r="AK34" s="65">
        <v>1.0370999999999999</v>
      </c>
      <c r="AL34" s="65">
        <v>1.6469</v>
      </c>
      <c r="AM34" s="134">
        <f t="shared" si="9"/>
        <v>3.1337383087455351</v>
      </c>
      <c r="AN34" s="128"/>
      <c r="AO34" s="66"/>
      <c r="AP34" s="69"/>
    </row>
    <row r="35" spans="1:42" x14ac:dyDescent="0.35">
      <c r="A35" s="68"/>
      <c r="B35" s="20"/>
      <c r="C35" s="94"/>
      <c r="D35" s="101"/>
      <c r="E35" s="59"/>
      <c r="F35" s="60"/>
      <c r="G35" s="102"/>
      <c r="H35" s="108">
        <v>1.74</v>
      </c>
      <c r="I35" s="58">
        <v>1.03</v>
      </c>
      <c r="J35" s="58">
        <f t="shared" si="2"/>
        <v>0.71</v>
      </c>
      <c r="K35" s="109">
        <f t="shared" si="3"/>
        <v>59.195402298850574</v>
      </c>
      <c r="L35" s="112"/>
      <c r="M35" s="61"/>
      <c r="N35" s="113"/>
      <c r="O35" s="112"/>
      <c r="P35" s="61"/>
      <c r="Q35" s="113"/>
      <c r="R35" s="112"/>
      <c r="S35" s="61"/>
      <c r="T35" s="113"/>
      <c r="U35" s="119">
        <v>28</v>
      </c>
      <c r="V35" s="62">
        <v>28</v>
      </c>
      <c r="W35" s="62">
        <f t="shared" si="4"/>
        <v>784</v>
      </c>
      <c r="X35" s="62">
        <v>26</v>
      </c>
      <c r="Y35" s="62">
        <v>25</v>
      </c>
      <c r="Z35" s="62">
        <f t="shared" si="5"/>
        <v>650</v>
      </c>
      <c r="AA35" s="63">
        <f t="shared" si="6"/>
        <v>7.1428571428571388</v>
      </c>
      <c r="AB35" s="63">
        <f t="shared" si="7"/>
        <v>10.714285714285708</v>
      </c>
      <c r="AC35" s="120">
        <f t="shared" si="8"/>
        <v>17.091836734693871</v>
      </c>
      <c r="AD35" s="124"/>
      <c r="AE35" s="64"/>
      <c r="AF35" s="64"/>
      <c r="AG35" s="64"/>
      <c r="AH35" s="64"/>
      <c r="AI35" s="125"/>
      <c r="AJ35" s="133">
        <v>0.63429999999999997</v>
      </c>
      <c r="AK35" s="65">
        <v>1.1431</v>
      </c>
      <c r="AL35" s="65">
        <v>1.7415</v>
      </c>
      <c r="AM35" s="134">
        <f t="shared" si="9"/>
        <v>3.1405826261919287</v>
      </c>
      <c r="AN35" s="128"/>
      <c r="AO35" s="66"/>
      <c r="AP35" s="69"/>
    </row>
    <row r="36" spans="1:42" x14ac:dyDescent="0.35">
      <c r="A36" s="68"/>
      <c r="B36" s="20"/>
      <c r="C36" s="94">
        <v>15</v>
      </c>
      <c r="D36" s="101">
        <v>114.89</v>
      </c>
      <c r="E36" s="59">
        <f>114.84-0.49</f>
        <v>114.35000000000001</v>
      </c>
      <c r="F36" s="60">
        <f t="shared" ref="F36" si="159">(D36-E36)/D36*100</f>
        <v>0.47001479676211333</v>
      </c>
      <c r="G36" s="102">
        <v>70</v>
      </c>
      <c r="H36" s="108">
        <v>1.84</v>
      </c>
      <c r="I36" s="58">
        <v>1.1000000000000001</v>
      </c>
      <c r="J36" s="58">
        <f t="shared" si="2"/>
        <v>0.74</v>
      </c>
      <c r="K36" s="109">
        <f t="shared" si="3"/>
        <v>59.782608695652179</v>
      </c>
      <c r="L36" s="112">
        <f t="shared" ref="L36" si="160">AVERAGE(H36:H38)</f>
        <v>1.6933333333333334</v>
      </c>
      <c r="M36" s="61">
        <f t="shared" ref="M36" si="161">STDEV(H36:H38)</f>
        <v>0.14047538337136986</v>
      </c>
      <c r="N36" s="113">
        <f t="shared" ref="N36" si="162">M36/L36*100</f>
        <v>8.2957903565769602</v>
      </c>
      <c r="O36" s="112">
        <f t="shared" ref="O36" si="163">AVERAGE(I36:I38)</f>
        <v>1.01</v>
      </c>
      <c r="P36" s="61">
        <f t="shared" ref="P36" si="164">STDEV(I36:I38)</f>
        <v>9.0000000000000024E-2</v>
      </c>
      <c r="Q36" s="113">
        <f t="shared" ref="Q36" si="165">P36/O36*100</f>
        <v>8.9108910891089135</v>
      </c>
      <c r="R36" s="112">
        <f t="shared" ref="R36" si="166">AVERAGE(K36:K38)</f>
        <v>59.625338429686259</v>
      </c>
      <c r="S36" s="61">
        <f t="shared" ref="S36" si="167">STDEV(K36:K38)</f>
        <v>0.58832684431149629</v>
      </c>
      <c r="T36" s="113">
        <f t="shared" ref="T36" si="168">S36/R36*100</f>
        <v>0.98670608805899906</v>
      </c>
      <c r="U36" s="119">
        <v>28</v>
      </c>
      <c r="V36" s="62">
        <v>28</v>
      </c>
      <c r="W36" s="62">
        <f t="shared" si="4"/>
        <v>784</v>
      </c>
      <c r="X36" s="62">
        <v>25</v>
      </c>
      <c r="Y36" s="62">
        <v>26</v>
      </c>
      <c r="Z36" s="62">
        <f t="shared" si="5"/>
        <v>650</v>
      </c>
      <c r="AA36" s="63">
        <f t="shared" si="6"/>
        <v>10.714285714285708</v>
      </c>
      <c r="AB36" s="63">
        <f t="shared" si="7"/>
        <v>7.1428571428571388</v>
      </c>
      <c r="AC36" s="120">
        <f t="shared" si="8"/>
        <v>17.091836734693871</v>
      </c>
      <c r="AD36" s="124">
        <f>AVERAGE(AA36:AA38)</f>
        <v>10.55008210180624</v>
      </c>
      <c r="AE36" s="64">
        <f>AVERAGE(AB36:AB38)</f>
        <v>9.3596059113300498</v>
      </c>
      <c r="AF36" s="64">
        <f>STDEV(AA36:AA38)</f>
        <v>3.3281625712166378</v>
      </c>
      <c r="AG36" s="64">
        <f>STDEV(AB36:AB38)</f>
        <v>3.8395214946108189</v>
      </c>
      <c r="AH36" s="64">
        <f t="shared" ref="AH36" si="169">AVERAGE(AC36:AC38)</f>
        <v>18.850352269326276</v>
      </c>
      <c r="AI36" s="125">
        <f t="shared" ref="AI36" si="170">STDEV(AC36:AC38)</f>
        <v>6.1457780207438963</v>
      </c>
      <c r="AJ36" s="133">
        <v>0.64390000000000003</v>
      </c>
      <c r="AK36" s="65">
        <v>0.89180000000000004</v>
      </c>
      <c r="AL36" s="65">
        <v>1.5038</v>
      </c>
      <c r="AM36" s="134">
        <f>100-((AL36-AJ36)/AK36*100)</f>
        <v>3.577035209688276</v>
      </c>
      <c r="AN36" s="128">
        <f t="shared" ref="AN36" si="171">AVERAGE(AM36:AM38)</f>
        <v>3.5338667635329748</v>
      </c>
      <c r="AO36" s="66">
        <f t="shared" ref="AO36" si="172">STDEV(AM36:AM38)</f>
        <v>3.8916728761462294E-2</v>
      </c>
      <c r="AP36" s="69">
        <f t="shared" ref="AP36" si="173">AO36/AN36*100</f>
        <v>1.1012505950438094</v>
      </c>
    </row>
    <row r="37" spans="1:42" x14ac:dyDescent="0.35">
      <c r="A37" s="68"/>
      <c r="B37" s="20"/>
      <c r="C37" s="94"/>
      <c r="D37" s="101"/>
      <c r="E37" s="59"/>
      <c r="F37" s="60"/>
      <c r="G37" s="102"/>
      <c r="H37" s="108">
        <v>1.68</v>
      </c>
      <c r="I37" s="58">
        <v>1.01</v>
      </c>
      <c r="J37" s="58">
        <f t="shared" si="2"/>
        <v>0.66999999999999993</v>
      </c>
      <c r="K37" s="109">
        <f t="shared" si="3"/>
        <v>60.11904761904762</v>
      </c>
      <c r="L37" s="112"/>
      <c r="M37" s="61"/>
      <c r="N37" s="113"/>
      <c r="O37" s="112"/>
      <c r="P37" s="61"/>
      <c r="Q37" s="113"/>
      <c r="R37" s="112"/>
      <c r="S37" s="61"/>
      <c r="T37" s="113"/>
      <c r="U37" s="119">
        <v>28</v>
      </c>
      <c r="V37" s="62">
        <v>28</v>
      </c>
      <c r="W37" s="62">
        <f t="shared" si="4"/>
        <v>784</v>
      </c>
      <c r="X37" s="62">
        <v>26</v>
      </c>
      <c r="Y37" s="62">
        <v>26</v>
      </c>
      <c r="Z37" s="62">
        <f t="shared" si="5"/>
        <v>676</v>
      </c>
      <c r="AA37" s="63">
        <f t="shared" si="6"/>
        <v>7.1428571428571388</v>
      </c>
      <c r="AB37" s="63">
        <f t="shared" si="7"/>
        <v>7.1428571428571388</v>
      </c>
      <c r="AC37" s="120">
        <f t="shared" si="8"/>
        <v>13.775510204081627</v>
      </c>
      <c r="AD37" s="124"/>
      <c r="AE37" s="64"/>
      <c r="AF37" s="64"/>
      <c r="AG37" s="64"/>
      <c r="AH37" s="64"/>
      <c r="AI37" s="125"/>
      <c r="AJ37" s="133">
        <v>0.64829999999999999</v>
      </c>
      <c r="AK37" s="65">
        <v>0.98529999999999995</v>
      </c>
      <c r="AL37" s="65">
        <v>1.5991</v>
      </c>
      <c r="AM37" s="134">
        <f t="shared" si="9"/>
        <v>3.501471633005167</v>
      </c>
      <c r="AN37" s="128"/>
      <c r="AO37" s="66"/>
      <c r="AP37" s="69"/>
    </row>
    <row r="38" spans="1:42" x14ac:dyDescent="0.35">
      <c r="A38" s="68"/>
      <c r="B38" s="20"/>
      <c r="C38" s="94"/>
      <c r="D38" s="101"/>
      <c r="E38" s="59"/>
      <c r="F38" s="60"/>
      <c r="G38" s="102"/>
      <c r="H38" s="108">
        <v>1.56</v>
      </c>
      <c r="I38" s="58">
        <v>0.92</v>
      </c>
      <c r="J38" s="58">
        <f t="shared" si="2"/>
        <v>0.64</v>
      </c>
      <c r="K38" s="109">
        <f t="shared" si="3"/>
        <v>58.974358974358978</v>
      </c>
      <c r="L38" s="112"/>
      <c r="M38" s="61"/>
      <c r="N38" s="113"/>
      <c r="O38" s="112"/>
      <c r="P38" s="61"/>
      <c r="Q38" s="113"/>
      <c r="R38" s="112"/>
      <c r="S38" s="61"/>
      <c r="T38" s="113"/>
      <c r="U38" s="119">
        <v>29</v>
      </c>
      <c r="V38" s="62">
        <v>29</v>
      </c>
      <c r="W38" s="62">
        <f t="shared" si="4"/>
        <v>841</v>
      </c>
      <c r="X38" s="62">
        <v>25</v>
      </c>
      <c r="Y38" s="62">
        <v>25</v>
      </c>
      <c r="Z38" s="62">
        <f t="shared" si="5"/>
        <v>625</v>
      </c>
      <c r="AA38" s="63">
        <f t="shared" si="6"/>
        <v>13.793103448275872</v>
      </c>
      <c r="AB38" s="63">
        <f t="shared" si="7"/>
        <v>13.793103448275872</v>
      </c>
      <c r="AC38" s="120">
        <f t="shared" si="8"/>
        <v>25.683709869203327</v>
      </c>
      <c r="AD38" s="124"/>
      <c r="AE38" s="64"/>
      <c r="AF38" s="64"/>
      <c r="AG38" s="64"/>
      <c r="AH38" s="64"/>
      <c r="AI38" s="125"/>
      <c r="AJ38" s="133">
        <v>0.64370000000000005</v>
      </c>
      <c r="AK38" s="65">
        <v>0.93100000000000005</v>
      </c>
      <c r="AL38" s="65">
        <v>1.5419</v>
      </c>
      <c r="AM38" s="134">
        <f t="shared" si="9"/>
        <v>3.523093447905481</v>
      </c>
      <c r="AN38" s="128"/>
      <c r="AO38" s="66"/>
      <c r="AP38" s="69"/>
    </row>
    <row r="39" spans="1:42" x14ac:dyDescent="0.35">
      <c r="A39" s="68"/>
      <c r="B39" s="20" t="s">
        <v>23</v>
      </c>
      <c r="C39" s="94">
        <v>5</v>
      </c>
      <c r="D39" s="101">
        <v>114.18</v>
      </c>
      <c r="E39" s="59">
        <f>114.81-0.66</f>
        <v>114.15</v>
      </c>
      <c r="F39" s="60">
        <f t="shared" ref="F39" si="174">(D39-E39)/D39*100</f>
        <v>2.6274303730952128E-2</v>
      </c>
      <c r="G39" s="102">
        <v>56</v>
      </c>
      <c r="H39" s="108">
        <v>1.85</v>
      </c>
      <c r="I39" s="58">
        <v>1.1100000000000001</v>
      </c>
      <c r="J39" s="58">
        <f t="shared" si="2"/>
        <v>0.74</v>
      </c>
      <c r="K39" s="109">
        <f t="shared" si="3"/>
        <v>60</v>
      </c>
      <c r="L39" s="112">
        <f t="shared" ref="L39" si="175">AVERAGE(H39:H41)</f>
        <v>1.8233333333333335</v>
      </c>
      <c r="M39" s="61">
        <f t="shared" ref="M39" si="176">STDEV(H39:H41)</f>
        <v>2.5166114784235857E-2</v>
      </c>
      <c r="N39" s="113">
        <f t="shared" ref="N39" si="177">M39/L39*100</f>
        <v>1.3802256737240872</v>
      </c>
      <c r="O39" s="112">
        <f t="shared" ref="O39" si="178">AVERAGE(I39:I41)</f>
        <v>1.0999999999999999</v>
      </c>
      <c r="P39" s="61">
        <f t="shared" ref="P39" si="179">STDEV(I39:I41)</f>
        <v>1.0000000000000009E-2</v>
      </c>
      <c r="Q39" s="113">
        <f t="shared" ref="Q39" si="180">P39/O39*100</f>
        <v>0.90909090909091006</v>
      </c>
      <c r="R39" s="112">
        <f t="shared" ref="R39" si="181">AVERAGE(K39:K41)</f>
        <v>60.333740333740337</v>
      </c>
      <c r="S39" s="61">
        <f t="shared" ref="S39" si="182">STDEV(K39:K41)</f>
        <v>0.67546128919091464</v>
      </c>
      <c r="T39" s="113">
        <f t="shared" ref="T39" si="183">S39/R39*100</f>
        <v>1.119541545832486</v>
      </c>
      <c r="U39" s="119">
        <v>28</v>
      </c>
      <c r="V39" s="62">
        <v>28</v>
      </c>
      <c r="W39" s="62">
        <f t="shared" si="4"/>
        <v>784</v>
      </c>
      <c r="X39" s="62">
        <v>27</v>
      </c>
      <c r="Y39" s="62">
        <v>25</v>
      </c>
      <c r="Z39" s="62">
        <f t="shared" si="5"/>
        <v>675</v>
      </c>
      <c r="AA39" s="63">
        <f t="shared" si="6"/>
        <v>3.5714285714285694</v>
      </c>
      <c r="AB39" s="63">
        <f t="shared" si="7"/>
        <v>10.714285714285708</v>
      </c>
      <c r="AC39" s="120">
        <f t="shared" si="8"/>
        <v>13.903061224489804</v>
      </c>
      <c r="AD39" s="124">
        <f>AVERAGE(AA39:AA41)</f>
        <v>7.1428571428571388</v>
      </c>
      <c r="AE39" s="64">
        <f>AVERAGE(AB39:AB41)</f>
        <v>11.740558292282429</v>
      </c>
      <c r="AF39" s="64">
        <f>STDEV(AA39:AA41)</f>
        <v>3.5714285714285694</v>
      </c>
      <c r="AG39" s="64">
        <f>STDEV(AB39:AB41)</f>
        <v>1.7775562475050131</v>
      </c>
      <c r="AH39" s="64">
        <f t="shared" ref="AH39" si="184">AVERAGE(AC39:AC41)</f>
        <v>18.00815153647666</v>
      </c>
      <c r="AI39" s="125">
        <f t="shared" ref="AI39" si="185">STDEV(AC39:AC41)</f>
        <v>4.6317334013372617</v>
      </c>
      <c r="AJ39" s="133">
        <v>0.64049999999999996</v>
      </c>
      <c r="AK39" s="65">
        <v>1.4916</v>
      </c>
      <c r="AL39" s="65">
        <v>2.0857999999999999</v>
      </c>
      <c r="AM39" s="134">
        <f t="shared" si="9"/>
        <v>3.1040493429873948</v>
      </c>
      <c r="AN39" s="128">
        <f t="shared" ref="AN39" si="186">AVERAGE(AM39:AM41)</f>
        <v>3.0093141206659766</v>
      </c>
      <c r="AO39" s="66">
        <f t="shared" ref="AO39" si="187">STDEV(AM39:AM41)</f>
        <v>8.3552752481280065E-2</v>
      </c>
      <c r="AP39" s="69">
        <f t="shared" ref="AP39" si="188">AO39/AN39*100</f>
        <v>2.7764716188149019</v>
      </c>
    </row>
    <row r="40" spans="1:42" x14ac:dyDescent="0.35">
      <c r="A40" s="68"/>
      <c r="B40" s="20"/>
      <c r="C40" s="94"/>
      <c r="D40" s="101"/>
      <c r="E40" s="59"/>
      <c r="F40" s="60"/>
      <c r="G40" s="102"/>
      <c r="H40" s="108">
        <v>1.8</v>
      </c>
      <c r="I40" s="58">
        <v>1.1000000000000001</v>
      </c>
      <c r="J40" s="58">
        <f t="shared" si="2"/>
        <v>0.7</v>
      </c>
      <c r="K40" s="109">
        <f t="shared" si="3"/>
        <v>61.111111111111114</v>
      </c>
      <c r="L40" s="112"/>
      <c r="M40" s="61"/>
      <c r="N40" s="113"/>
      <c r="O40" s="112"/>
      <c r="P40" s="61"/>
      <c r="Q40" s="113"/>
      <c r="R40" s="112"/>
      <c r="S40" s="61"/>
      <c r="T40" s="113"/>
      <c r="U40" s="119">
        <v>28</v>
      </c>
      <c r="V40" s="62">
        <v>28</v>
      </c>
      <c r="W40" s="62">
        <f t="shared" si="4"/>
        <v>784</v>
      </c>
      <c r="X40" s="62">
        <v>26</v>
      </c>
      <c r="Y40" s="62">
        <v>25</v>
      </c>
      <c r="Z40" s="62">
        <f t="shared" si="5"/>
        <v>650</v>
      </c>
      <c r="AA40" s="63">
        <f t="shared" si="6"/>
        <v>7.1428571428571388</v>
      </c>
      <c r="AB40" s="63">
        <f t="shared" si="7"/>
        <v>10.714285714285708</v>
      </c>
      <c r="AC40" s="120">
        <f t="shared" si="8"/>
        <v>17.091836734693871</v>
      </c>
      <c r="AD40" s="124"/>
      <c r="AE40" s="64"/>
      <c r="AF40" s="64"/>
      <c r="AG40" s="64"/>
      <c r="AH40" s="64"/>
      <c r="AI40" s="125"/>
      <c r="AJ40" s="133">
        <v>0.64159999999999995</v>
      </c>
      <c r="AK40" s="65">
        <v>1.1269</v>
      </c>
      <c r="AL40" s="65">
        <v>1.7353000000000001</v>
      </c>
      <c r="AM40" s="134">
        <f t="shared" si="9"/>
        <v>2.9461354157422903</v>
      </c>
      <c r="AN40" s="128"/>
      <c r="AO40" s="66"/>
      <c r="AP40" s="69"/>
    </row>
    <row r="41" spans="1:42" x14ac:dyDescent="0.35">
      <c r="A41" s="68"/>
      <c r="B41" s="20"/>
      <c r="C41" s="94"/>
      <c r="D41" s="101"/>
      <c r="E41" s="59"/>
      <c r="F41" s="60"/>
      <c r="G41" s="102"/>
      <c r="H41" s="108">
        <v>1.82</v>
      </c>
      <c r="I41" s="58">
        <v>1.0900000000000001</v>
      </c>
      <c r="J41" s="58">
        <f t="shared" si="2"/>
        <v>0.73</v>
      </c>
      <c r="K41" s="109">
        <f t="shared" si="3"/>
        <v>59.890109890109891</v>
      </c>
      <c r="L41" s="112"/>
      <c r="M41" s="61"/>
      <c r="N41" s="113"/>
      <c r="O41" s="112"/>
      <c r="P41" s="61"/>
      <c r="Q41" s="113"/>
      <c r="R41" s="112"/>
      <c r="S41" s="61"/>
      <c r="T41" s="113"/>
      <c r="U41" s="119">
        <v>28</v>
      </c>
      <c r="V41" s="62">
        <v>29</v>
      </c>
      <c r="W41" s="62">
        <f t="shared" si="4"/>
        <v>812</v>
      </c>
      <c r="X41" s="62">
        <v>25</v>
      </c>
      <c r="Y41" s="62">
        <v>25</v>
      </c>
      <c r="Z41" s="62">
        <f t="shared" si="5"/>
        <v>625</v>
      </c>
      <c r="AA41" s="63">
        <f t="shared" si="6"/>
        <v>10.714285714285708</v>
      </c>
      <c r="AB41" s="63">
        <f t="shared" si="7"/>
        <v>13.793103448275872</v>
      </c>
      <c r="AC41" s="120">
        <f t="shared" si="8"/>
        <v>23.029556650246306</v>
      </c>
      <c r="AD41" s="124"/>
      <c r="AE41" s="64"/>
      <c r="AF41" s="64"/>
      <c r="AG41" s="64"/>
      <c r="AH41" s="64"/>
      <c r="AI41" s="125"/>
      <c r="AJ41" s="133">
        <v>0.64610000000000001</v>
      </c>
      <c r="AK41" s="65">
        <v>1.1014999999999999</v>
      </c>
      <c r="AL41" s="65">
        <v>1.7148000000000001</v>
      </c>
      <c r="AM41" s="134">
        <f t="shared" si="9"/>
        <v>2.9777576032682447</v>
      </c>
      <c r="AN41" s="128"/>
      <c r="AO41" s="66"/>
      <c r="AP41" s="69"/>
    </row>
    <row r="42" spans="1:42" x14ac:dyDescent="0.35">
      <c r="A42" s="68"/>
      <c r="B42" s="20"/>
      <c r="C42" s="94">
        <v>10</v>
      </c>
      <c r="D42" s="101">
        <v>115.5</v>
      </c>
      <c r="E42" s="59">
        <f>115.44-0.94</f>
        <v>114.5</v>
      </c>
      <c r="F42" s="60">
        <f t="shared" ref="F42" si="189">(D42-E42)/D42*100</f>
        <v>0.86580086580086579</v>
      </c>
      <c r="G42" s="102">
        <v>67</v>
      </c>
      <c r="H42" s="108">
        <v>1.71</v>
      </c>
      <c r="I42" s="58">
        <v>1.04</v>
      </c>
      <c r="J42" s="58">
        <f t="shared" si="2"/>
        <v>0.66999999999999993</v>
      </c>
      <c r="K42" s="109">
        <f t="shared" si="3"/>
        <v>60.8187134502924</v>
      </c>
      <c r="L42" s="112">
        <f t="shared" ref="L42" si="190">AVERAGE(H42:H44)</f>
        <v>1.76</v>
      </c>
      <c r="M42" s="61">
        <f t="shared" ref="M42" si="191">STDEV(H42:H44)</f>
        <v>5.5677643628300272E-2</v>
      </c>
      <c r="N42" s="113">
        <f t="shared" ref="N42" si="192">M42/L42*100</f>
        <v>3.1635024788806976</v>
      </c>
      <c r="O42" s="112">
        <f t="shared" ref="O42" si="193">AVERAGE(I42:I44)</f>
        <v>1.0533333333333335</v>
      </c>
      <c r="P42" s="61">
        <f t="shared" ref="P42" si="194">STDEV(I42:I44)</f>
        <v>1.527525231651948E-2</v>
      </c>
      <c r="Q42" s="113">
        <f t="shared" ref="Q42" si="195">P42/O42*100</f>
        <v>1.4501821819480518</v>
      </c>
      <c r="R42" s="112">
        <f t="shared" ref="R42" si="196">AVERAGE(K42:K44)</f>
        <v>59.869974080500391</v>
      </c>
      <c r="S42" s="61">
        <f t="shared" ref="S42" si="197">STDEV(K42:K44)</f>
        <v>1.0199871766143525</v>
      </c>
      <c r="T42" s="113">
        <f t="shared" ref="T42" si="198">S42/R42*100</f>
        <v>1.703670650070586</v>
      </c>
      <c r="U42" s="119">
        <v>28</v>
      </c>
      <c r="V42" s="62">
        <v>28</v>
      </c>
      <c r="W42" s="62">
        <f t="shared" si="4"/>
        <v>784</v>
      </c>
      <c r="X42" s="62">
        <v>25</v>
      </c>
      <c r="Y42" s="62">
        <v>25</v>
      </c>
      <c r="Z42" s="62">
        <f t="shared" si="5"/>
        <v>625</v>
      </c>
      <c r="AA42" s="63">
        <f t="shared" si="6"/>
        <v>10.714285714285708</v>
      </c>
      <c r="AB42" s="63">
        <f t="shared" si="7"/>
        <v>10.714285714285708</v>
      </c>
      <c r="AC42" s="120">
        <f t="shared" si="8"/>
        <v>20.280612244897952</v>
      </c>
      <c r="AD42" s="124">
        <f>AVERAGE(AA42:AA44)</f>
        <v>8.3333333333333286</v>
      </c>
      <c r="AE42" s="64">
        <f>AVERAGE(AB42:AB44)</f>
        <v>11.617405582922823</v>
      </c>
      <c r="AF42" s="64">
        <f>STDEV(AA42:AA44)</f>
        <v>2.0619652471058028</v>
      </c>
      <c r="AG42" s="64">
        <f>STDEV(AB42:AB44)</f>
        <v>1.8932434413136787</v>
      </c>
      <c r="AH42" s="64">
        <f t="shared" ref="AH42" si="199">AVERAGE(AC42:AC44)</f>
        <v>18.993373211353504</v>
      </c>
      <c r="AI42" s="125">
        <f t="shared" ref="AI42" si="200">STDEV(AC42:AC44)</f>
        <v>1.9508695310378095</v>
      </c>
      <c r="AJ42" s="133">
        <v>0.64859999999999995</v>
      </c>
      <c r="AK42" s="65">
        <v>0.9657</v>
      </c>
      <c r="AL42" s="65">
        <v>1.5902000000000001</v>
      </c>
      <c r="AM42" s="134">
        <f t="shared" si="9"/>
        <v>2.495599047323168</v>
      </c>
      <c r="AN42" s="128">
        <f t="shared" ref="AN42" si="201">AVERAGE(AM42:AM44)</f>
        <v>2.8253219753198002</v>
      </c>
      <c r="AO42" s="66">
        <f t="shared" ref="AO42" si="202">STDEV(AM42:AM44)</f>
        <v>0.57151854900701715</v>
      </c>
      <c r="AP42" s="69">
        <f t="shared" ref="AP42" si="203">AO42/AN42*100</f>
        <v>20.228439590228529</v>
      </c>
    </row>
    <row r="43" spans="1:42" x14ac:dyDescent="0.35">
      <c r="A43" s="68"/>
      <c r="B43" s="20"/>
      <c r="C43" s="94"/>
      <c r="D43" s="101"/>
      <c r="E43" s="59"/>
      <c r="F43" s="60"/>
      <c r="G43" s="102"/>
      <c r="H43" s="108">
        <v>1.82</v>
      </c>
      <c r="I43" s="58">
        <v>1.07</v>
      </c>
      <c r="J43" s="58">
        <f t="shared" si="2"/>
        <v>0.75</v>
      </c>
      <c r="K43" s="109">
        <f t="shared" si="3"/>
        <v>58.791208791208796</v>
      </c>
      <c r="L43" s="112"/>
      <c r="M43" s="61"/>
      <c r="N43" s="113"/>
      <c r="O43" s="112"/>
      <c r="P43" s="61"/>
      <c r="Q43" s="113"/>
      <c r="R43" s="112"/>
      <c r="S43" s="61"/>
      <c r="T43" s="113"/>
      <c r="U43" s="119">
        <v>28</v>
      </c>
      <c r="V43" s="62">
        <v>29</v>
      </c>
      <c r="W43" s="62">
        <f t="shared" si="4"/>
        <v>812</v>
      </c>
      <c r="X43" s="62">
        <v>26</v>
      </c>
      <c r="Y43" s="62">
        <v>25</v>
      </c>
      <c r="Z43" s="62">
        <f t="shared" si="5"/>
        <v>650</v>
      </c>
      <c r="AA43" s="63">
        <f t="shared" si="6"/>
        <v>7.1428571428571388</v>
      </c>
      <c r="AB43" s="63">
        <f t="shared" si="7"/>
        <v>13.793103448275872</v>
      </c>
      <c r="AC43" s="120">
        <f t="shared" si="8"/>
        <v>19.950738916256157</v>
      </c>
      <c r="AD43" s="124"/>
      <c r="AE43" s="64"/>
      <c r="AF43" s="64"/>
      <c r="AG43" s="64"/>
      <c r="AH43" s="64"/>
      <c r="AI43" s="125"/>
      <c r="AJ43" s="133">
        <v>0.64529999999999998</v>
      </c>
      <c r="AK43" s="65">
        <v>0.9698</v>
      </c>
      <c r="AL43" s="65">
        <v>1.5812999999999999</v>
      </c>
      <c r="AM43" s="134">
        <f t="shared" si="9"/>
        <v>3.4852546916890077</v>
      </c>
      <c r="AN43" s="128"/>
      <c r="AO43" s="66"/>
      <c r="AP43" s="69"/>
    </row>
    <row r="44" spans="1:42" x14ac:dyDescent="0.35">
      <c r="A44" s="68"/>
      <c r="B44" s="20"/>
      <c r="C44" s="94"/>
      <c r="D44" s="101"/>
      <c r="E44" s="59"/>
      <c r="F44" s="60"/>
      <c r="G44" s="102"/>
      <c r="H44" s="108">
        <v>1.75</v>
      </c>
      <c r="I44" s="58">
        <v>1.05</v>
      </c>
      <c r="J44" s="58">
        <f t="shared" si="2"/>
        <v>0.7</v>
      </c>
      <c r="K44" s="109">
        <f t="shared" si="3"/>
        <v>60</v>
      </c>
      <c r="L44" s="112"/>
      <c r="M44" s="61"/>
      <c r="N44" s="113"/>
      <c r="O44" s="112"/>
      <c r="P44" s="61"/>
      <c r="Q44" s="113"/>
      <c r="R44" s="112"/>
      <c r="S44" s="61"/>
      <c r="T44" s="113"/>
      <c r="U44" s="119">
        <v>28</v>
      </c>
      <c r="V44" s="62">
        <v>29</v>
      </c>
      <c r="W44" s="62">
        <f t="shared" si="4"/>
        <v>812</v>
      </c>
      <c r="X44" s="62">
        <v>26</v>
      </c>
      <c r="Y44" s="62">
        <v>26</v>
      </c>
      <c r="Z44" s="62">
        <f t="shared" si="5"/>
        <v>676</v>
      </c>
      <c r="AA44" s="63">
        <f t="shared" si="6"/>
        <v>7.1428571428571388</v>
      </c>
      <c r="AB44" s="63">
        <f t="shared" si="7"/>
        <v>10.34482758620689</v>
      </c>
      <c r="AC44" s="120">
        <f t="shared" si="8"/>
        <v>16.748768472906406</v>
      </c>
      <c r="AD44" s="124"/>
      <c r="AE44" s="64"/>
      <c r="AF44" s="64"/>
      <c r="AG44" s="64"/>
      <c r="AH44" s="64"/>
      <c r="AI44" s="125"/>
      <c r="AJ44" s="133">
        <v>0.64649999999999996</v>
      </c>
      <c r="AK44" s="65">
        <v>1.0741000000000001</v>
      </c>
      <c r="AL44" s="65">
        <v>1.6938</v>
      </c>
      <c r="AM44" s="134">
        <f t="shared" si="9"/>
        <v>2.4951121869472246</v>
      </c>
      <c r="AN44" s="128"/>
      <c r="AO44" s="66"/>
      <c r="AP44" s="69"/>
    </row>
    <row r="45" spans="1:42" x14ac:dyDescent="0.35">
      <c r="A45" s="68"/>
      <c r="B45" s="20"/>
      <c r="C45" s="94">
        <v>15</v>
      </c>
      <c r="D45" s="101">
        <v>114.69</v>
      </c>
      <c r="E45" s="59">
        <f>115.47-0.83</f>
        <v>114.64</v>
      </c>
      <c r="F45" s="60">
        <f t="shared" ref="F45" si="204">(D45-E45)/D45*100</f>
        <v>4.3595779928500444E-2</v>
      </c>
      <c r="G45" s="102">
        <v>72</v>
      </c>
      <c r="H45" s="108">
        <v>1.55</v>
      </c>
      <c r="I45" s="58">
        <v>0.92</v>
      </c>
      <c r="J45" s="58">
        <f t="shared" si="2"/>
        <v>0.63</v>
      </c>
      <c r="K45" s="109">
        <f t="shared" si="3"/>
        <v>59.354838709677423</v>
      </c>
      <c r="L45" s="112">
        <f t="shared" ref="L45" si="205">AVERAGE(H45:H47)</f>
        <v>1.5566666666666666</v>
      </c>
      <c r="M45" s="61">
        <f t="shared" ref="M45" si="206">STDEV(H45:H47)</f>
        <v>5.7735026918962632E-3</v>
      </c>
      <c r="N45" s="113">
        <f t="shared" ref="N45" si="207">M45/L45*100</f>
        <v>0.37088882389055228</v>
      </c>
      <c r="O45" s="112">
        <f t="shared" ref="O45" si="208">AVERAGE(I45:I47)</f>
        <v>0.92333333333333334</v>
      </c>
      <c r="P45" s="61">
        <f t="shared" ref="P45" si="209">STDEV(I45:I47)</f>
        <v>5.7735026918962623E-3</v>
      </c>
      <c r="Q45" s="113">
        <f t="shared" ref="Q45" si="210">P45/O45*100</f>
        <v>0.62528910020537143</v>
      </c>
      <c r="R45" s="112">
        <f t="shared" ref="R45" si="211">AVERAGE(K45:K47)</f>
        <v>59.314860766473679</v>
      </c>
      <c r="S45" s="61">
        <f t="shared" ref="S45" si="212">STDEV(K45:K47)</f>
        <v>0.322377333369118</v>
      </c>
      <c r="T45" s="113">
        <f t="shared" ref="T45" si="213">S45/R45*100</f>
        <v>0.54350179567703583</v>
      </c>
      <c r="U45" s="119">
        <v>28</v>
      </c>
      <c r="V45" s="62">
        <v>28</v>
      </c>
      <c r="W45" s="62">
        <f t="shared" si="4"/>
        <v>784</v>
      </c>
      <c r="X45" s="62">
        <v>25</v>
      </c>
      <c r="Y45" s="62">
        <v>25</v>
      </c>
      <c r="Z45" s="62">
        <f t="shared" si="5"/>
        <v>625</v>
      </c>
      <c r="AA45" s="63">
        <f t="shared" si="6"/>
        <v>10.714285714285708</v>
      </c>
      <c r="AB45" s="63">
        <f t="shared" si="7"/>
        <v>10.714285714285708</v>
      </c>
      <c r="AC45" s="120">
        <f t="shared" si="8"/>
        <v>20.280612244897952</v>
      </c>
      <c r="AD45" s="124">
        <f>AVERAGE(AA45:AA47)</f>
        <v>11.740558292282429</v>
      </c>
      <c r="AE45" s="64">
        <f>AVERAGE(AB45:AB47)</f>
        <v>9.5238095238095184</v>
      </c>
      <c r="AF45" s="64">
        <f>STDEV(AA45:AA47)</f>
        <v>1.7775562475050131</v>
      </c>
      <c r="AG45" s="64">
        <f>STDEV(AB45:AB47)</f>
        <v>2.0619652471058063</v>
      </c>
      <c r="AH45" s="64">
        <f t="shared" ref="AH45" si="214">AVERAGE(AC45:AC47)</f>
        <v>20.17065446868402</v>
      </c>
      <c r="AI45" s="125">
        <f t="shared" ref="AI45" si="215">STDEV(AC45:AC47)</f>
        <v>0.19045245508981859</v>
      </c>
      <c r="AJ45" s="133">
        <v>0.63919999999999999</v>
      </c>
      <c r="AK45" s="65">
        <v>0.9788</v>
      </c>
      <c r="AL45" s="65">
        <v>1.5946</v>
      </c>
      <c r="AM45" s="134">
        <f t="shared" si="9"/>
        <v>2.3906824683285635</v>
      </c>
      <c r="AN45" s="128">
        <f t="shared" ref="AN45" si="216">AVERAGE(AM45:AM47)</f>
        <v>2.3226386701075228</v>
      </c>
      <c r="AO45" s="66">
        <f t="shared" ref="AO45" si="217">STDEV(AM45:AM47)</f>
        <v>6.2766589451162674E-2</v>
      </c>
      <c r="AP45" s="69">
        <f t="shared" ref="AP45" si="218">AO45/AN45*100</f>
        <v>2.7023828656162427</v>
      </c>
    </row>
    <row r="46" spans="1:42" x14ac:dyDescent="0.35">
      <c r="A46" s="68"/>
      <c r="B46" s="20"/>
      <c r="C46" s="94"/>
      <c r="D46" s="101"/>
      <c r="E46" s="59"/>
      <c r="F46" s="60"/>
      <c r="G46" s="102"/>
      <c r="H46" s="108">
        <v>1.56</v>
      </c>
      <c r="I46" s="58">
        <v>0.93</v>
      </c>
      <c r="J46" s="58">
        <f t="shared" si="2"/>
        <v>0.63</v>
      </c>
      <c r="K46" s="109">
        <f t="shared" si="3"/>
        <v>59.615384615384613</v>
      </c>
      <c r="L46" s="112"/>
      <c r="M46" s="61"/>
      <c r="N46" s="113"/>
      <c r="O46" s="112"/>
      <c r="P46" s="61"/>
      <c r="Q46" s="113"/>
      <c r="R46" s="112"/>
      <c r="S46" s="61"/>
      <c r="T46" s="113"/>
      <c r="U46" s="119">
        <v>28</v>
      </c>
      <c r="V46" s="62">
        <v>28</v>
      </c>
      <c r="W46" s="62">
        <f t="shared" si="4"/>
        <v>784</v>
      </c>
      <c r="X46" s="62">
        <v>25</v>
      </c>
      <c r="Y46" s="62">
        <v>25</v>
      </c>
      <c r="Z46" s="62">
        <f t="shared" si="5"/>
        <v>625</v>
      </c>
      <c r="AA46" s="63">
        <f t="shared" si="6"/>
        <v>10.714285714285708</v>
      </c>
      <c r="AB46" s="63">
        <f t="shared" si="7"/>
        <v>10.714285714285708</v>
      </c>
      <c r="AC46" s="120">
        <f t="shared" si="8"/>
        <v>20.280612244897952</v>
      </c>
      <c r="AD46" s="124"/>
      <c r="AE46" s="64"/>
      <c r="AF46" s="64"/>
      <c r="AG46" s="64"/>
      <c r="AH46" s="64"/>
      <c r="AI46" s="125"/>
      <c r="AJ46" s="133">
        <v>0.64159999999999995</v>
      </c>
      <c r="AK46" s="65">
        <v>0.87870000000000004</v>
      </c>
      <c r="AL46" s="65">
        <v>1.5</v>
      </c>
      <c r="AM46" s="134">
        <f t="shared" si="9"/>
        <v>2.310231023102304</v>
      </c>
      <c r="AN46" s="128"/>
      <c r="AO46" s="66"/>
      <c r="AP46" s="69"/>
    </row>
    <row r="47" spans="1:42" x14ac:dyDescent="0.35">
      <c r="A47" s="68"/>
      <c r="B47" s="20"/>
      <c r="C47" s="94"/>
      <c r="D47" s="101"/>
      <c r="E47" s="59"/>
      <c r="F47" s="60"/>
      <c r="G47" s="102"/>
      <c r="H47" s="108">
        <v>1.56</v>
      </c>
      <c r="I47" s="58">
        <v>0.92</v>
      </c>
      <c r="J47" s="58">
        <f t="shared" si="2"/>
        <v>0.64</v>
      </c>
      <c r="K47" s="109">
        <f t="shared" si="3"/>
        <v>58.974358974358978</v>
      </c>
      <c r="L47" s="112"/>
      <c r="M47" s="61"/>
      <c r="N47" s="113"/>
      <c r="O47" s="112"/>
      <c r="P47" s="61"/>
      <c r="Q47" s="113"/>
      <c r="R47" s="112"/>
      <c r="S47" s="61"/>
      <c r="T47" s="113"/>
      <c r="U47" s="119">
        <v>29</v>
      </c>
      <c r="V47" s="62">
        <v>28</v>
      </c>
      <c r="W47" s="62">
        <f t="shared" si="4"/>
        <v>812</v>
      </c>
      <c r="X47" s="62">
        <v>25</v>
      </c>
      <c r="Y47" s="62">
        <v>26</v>
      </c>
      <c r="Z47" s="62">
        <f t="shared" si="5"/>
        <v>650</v>
      </c>
      <c r="AA47" s="63">
        <f t="shared" si="6"/>
        <v>13.793103448275872</v>
      </c>
      <c r="AB47" s="63">
        <f t="shared" si="7"/>
        <v>7.1428571428571388</v>
      </c>
      <c r="AC47" s="120">
        <f t="shared" si="8"/>
        <v>19.950738916256157</v>
      </c>
      <c r="AD47" s="124"/>
      <c r="AE47" s="64"/>
      <c r="AF47" s="64"/>
      <c r="AG47" s="64"/>
      <c r="AH47" s="64"/>
      <c r="AI47" s="125"/>
      <c r="AJ47" s="133">
        <v>0.63870000000000005</v>
      </c>
      <c r="AK47" s="65">
        <v>0.91310000000000002</v>
      </c>
      <c r="AL47" s="65">
        <v>1.5310999999999999</v>
      </c>
      <c r="AM47" s="134">
        <f t="shared" si="9"/>
        <v>2.2670025188917009</v>
      </c>
      <c r="AN47" s="128"/>
      <c r="AO47" s="66"/>
      <c r="AP47" s="69"/>
    </row>
    <row r="48" spans="1:42" x14ac:dyDescent="0.35">
      <c r="A48" s="68"/>
      <c r="B48" s="20" t="s">
        <v>4</v>
      </c>
      <c r="C48" s="94">
        <v>5</v>
      </c>
      <c r="D48" s="101">
        <v>114.75</v>
      </c>
      <c r="E48" s="59">
        <f>115.34-0.73</f>
        <v>114.61</v>
      </c>
      <c r="F48" s="60">
        <f t="shared" ref="F48" si="219">(D48-E48)/D48*100</f>
        <v>0.12200435729847543</v>
      </c>
      <c r="G48" s="102">
        <v>56</v>
      </c>
      <c r="H48" s="108">
        <v>2.06</v>
      </c>
      <c r="I48" s="58">
        <v>1.22</v>
      </c>
      <c r="J48" s="58">
        <f t="shared" si="2"/>
        <v>0.84000000000000008</v>
      </c>
      <c r="K48" s="109">
        <f t="shared" si="3"/>
        <v>59.22330097087378</v>
      </c>
      <c r="L48" s="112">
        <f t="shared" ref="L48" si="220">AVERAGE(H48:H50)</f>
        <v>2.0733333333333337</v>
      </c>
      <c r="M48" s="61">
        <f t="shared" ref="M48" si="221">STDEV(H48:H50)</f>
        <v>1.1547005383792526E-2</v>
      </c>
      <c r="N48" s="113">
        <f t="shared" ref="N48" si="222">M48/L48*100</f>
        <v>0.55692952011861052</v>
      </c>
      <c r="O48" s="112">
        <f t="shared" ref="O48" si="223">AVERAGE(I48:I50)</f>
        <v>1.1733333333333336</v>
      </c>
      <c r="P48" s="61">
        <f t="shared" ref="P48" si="224">STDEV(I48:I50)</f>
        <v>5.6862407030773193E-2</v>
      </c>
      <c r="Q48" s="113">
        <f t="shared" ref="Q48" si="225">P48/O48*100</f>
        <v>4.8462278719408962</v>
      </c>
      <c r="R48" s="112">
        <f t="shared" ref="R48" si="226">AVERAGE(K48:K50)</f>
        <v>56.600074682598951</v>
      </c>
      <c r="S48" s="61">
        <f t="shared" ref="S48" si="227">STDEV(K48:K50)</f>
        <v>2.9764428386402928</v>
      </c>
      <c r="T48" s="113">
        <f t="shared" ref="T48" si="228">S48/R48*100</f>
        <v>5.2587259916732343</v>
      </c>
      <c r="U48" s="119">
        <v>28</v>
      </c>
      <c r="V48" s="62">
        <v>28</v>
      </c>
      <c r="W48" s="62">
        <f t="shared" si="4"/>
        <v>784</v>
      </c>
      <c r="X48" s="62">
        <v>25</v>
      </c>
      <c r="Y48" s="62">
        <v>25</v>
      </c>
      <c r="Z48" s="62">
        <f t="shared" si="5"/>
        <v>625</v>
      </c>
      <c r="AA48" s="63">
        <f t="shared" si="6"/>
        <v>10.714285714285708</v>
      </c>
      <c r="AB48" s="63">
        <f t="shared" si="7"/>
        <v>10.714285714285708</v>
      </c>
      <c r="AC48" s="120">
        <f t="shared" si="8"/>
        <v>20.280612244897952</v>
      </c>
      <c r="AD48" s="124">
        <f>AVERAGE(AA48:AA50)</f>
        <v>11.740558292282429</v>
      </c>
      <c r="AE48" s="64">
        <f>AVERAGE(AB48:AB50)</f>
        <v>7.370099036765704</v>
      </c>
      <c r="AF48" s="64">
        <f>STDEV(AA48:AA50)</f>
        <v>1.7775562475050211</v>
      </c>
      <c r="AG48" s="64">
        <f>STDEV(AB48:AB50)</f>
        <v>3.5163800768764495</v>
      </c>
      <c r="AH48" s="64">
        <f t="shared" ref="AH48" si="229">AVERAGE(AC48:AC50)</f>
        <v>18.242059816361948</v>
      </c>
      <c r="AI48" s="125">
        <f t="shared" ref="AI48" si="230">STDEV(AC48:AC50)</f>
        <v>3.6561099469123399</v>
      </c>
      <c r="AJ48" s="133">
        <v>0.63880000000000003</v>
      </c>
      <c r="AK48" s="65">
        <v>1.117</v>
      </c>
      <c r="AL48" s="65">
        <v>1.7075</v>
      </c>
      <c r="AM48" s="134">
        <f t="shared" si="9"/>
        <v>4.3240823634735932</v>
      </c>
      <c r="AN48" s="128">
        <f t="shared" ref="AN48" si="231">AVERAGE(AM48:AM50)</f>
        <v>4.334393053020122</v>
      </c>
      <c r="AO48" s="66">
        <f t="shared" ref="AO48" si="232">STDEV(AM48:AM50)</f>
        <v>5.3484636065417979E-2</v>
      </c>
      <c r="AP48" s="69">
        <f t="shared" ref="AP48" si="233">AO48/AN48*100</f>
        <v>1.2339590667290985</v>
      </c>
    </row>
    <row r="49" spans="1:42" x14ac:dyDescent="0.35">
      <c r="A49" s="68"/>
      <c r="B49" s="20"/>
      <c r="C49" s="94"/>
      <c r="D49" s="101"/>
      <c r="E49" s="59"/>
      <c r="F49" s="60"/>
      <c r="G49" s="102"/>
      <c r="H49" s="108">
        <v>2.08</v>
      </c>
      <c r="I49" s="58">
        <v>1.19</v>
      </c>
      <c r="J49" s="58">
        <f t="shared" si="2"/>
        <v>0.89000000000000012</v>
      </c>
      <c r="K49" s="109">
        <f t="shared" si="3"/>
        <v>57.21153846153846</v>
      </c>
      <c r="L49" s="112"/>
      <c r="M49" s="61"/>
      <c r="N49" s="113"/>
      <c r="O49" s="112"/>
      <c r="P49" s="61"/>
      <c r="Q49" s="113"/>
      <c r="R49" s="112"/>
      <c r="S49" s="61"/>
      <c r="T49" s="113"/>
      <c r="U49" s="119">
        <v>29</v>
      </c>
      <c r="V49" s="62">
        <v>26</v>
      </c>
      <c r="W49" s="62">
        <f t="shared" si="4"/>
        <v>754</v>
      </c>
      <c r="X49" s="62">
        <v>25</v>
      </c>
      <c r="Y49" s="62">
        <v>24</v>
      </c>
      <c r="Z49" s="62">
        <f t="shared" si="5"/>
        <v>600</v>
      </c>
      <c r="AA49" s="63">
        <f t="shared" si="6"/>
        <v>13.793103448275872</v>
      </c>
      <c r="AB49" s="63">
        <f t="shared" si="7"/>
        <v>7.6923076923076934</v>
      </c>
      <c r="AC49" s="120">
        <f t="shared" si="8"/>
        <v>20.42440318302387</v>
      </c>
      <c r="AD49" s="124"/>
      <c r="AE49" s="64"/>
      <c r="AF49" s="64"/>
      <c r="AG49" s="64"/>
      <c r="AH49" s="64"/>
      <c r="AI49" s="125"/>
      <c r="AJ49" s="133">
        <v>0.64</v>
      </c>
      <c r="AK49" s="65">
        <v>1.1687000000000001</v>
      </c>
      <c r="AL49" s="65">
        <v>1.7585999999999999</v>
      </c>
      <c r="AM49" s="134">
        <f t="shared" si="9"/>
        <v>4.2868144091726066</v>
      </c>
      <c r="AN49" s="128"/>
      <c r="AO49" s="66"/>
      <c r="AP49" s="69"/>
    </row>
    <row r="50" spans="1:42" x14ac:dyDescent="0.35">
      <c r="A50" s="68"/>
      <c r="B50" s="20"/>
      <c r="C50" s="94"/>
      <c r="D50" s="101"/>
      <c r="E50" s="59"/>
      <c r="F50" s="60"/>
      <c r="G50" s="102"/>
      <c r="H50" s="108">
        <v>2.08</v>
      </c>
      <c r="I50" s="58">
        <v>1.1100000000000001</v>
      </c>
      <c r="J50" s="58">
        <f t="shared" si="2"/>
        <v>0.97</v>
      </c>
      <c r="K50" s="109">
        <f t="shared" si="3"/>
        <v>53.36538461538462</v>
      </c>
      <c r="L50" s="112"/>
      <c r="M50" s="61"/>
      <c r="N50" s="113"/>
      <c r="O50" s="112"/>
      <c r="P50" s="61"/>
      <c r="Q50" s="113"/>
      <c r="R50" s="112"/>
      <c r="S50" s="61"/>
      <c r="T50" s="113"/>
      <c r="U50" s="119">
        <v>28</v>
      </c>
      <c r="V50" s="62">
        <v>27</v>
      </c>
      <c r="W50" s="62">
        <f t="shared" si="4"/>
        <v>756</v>
      </c>
      <c r="X50" s="62">
        <v>25</v>
      </c>
      <c r="Y50" s="62">
        <v>26</v>
      </c>
      <c r="Z50" s="62">
        <f t="shared" si="5"/>
        <v>650</v>
      </c>
      <c r="AA50" s="63">
        <f t="shared" si="6"/>
        <v>10.714285714285708</v>
      </c>
      <c r="AB50" s="63">
        <f t="shared" si="7"/>
        <v>3.7037037037037095</v>
      </c>
      <c r="AC50" s="120">
        <f t="shared" si="8"/>
        <v>14.021164021164026</v>
      </c>
      <c r="AD50" s="124"/>
      <c r="AE50" s="64"/>
      <c r="AF50" s="64"/>
      <c r="AG50" s="64"/>
      <c r="AH50" s="64"/>
      <c r="AI50" s="125"/>
      <c r="AJ50" s="133">
        <v>0.63449999999999995</v>
      </c>
      <c r="AK50" s="65">
        <v>1.1247</v>
      </c>
      <c r="AL50" s="65">
        <v>1.7098</v>
      </c>
      <c r="AM50" s="134">
        <f t="shared" si="9"/>
        <v>4.3922823864141662</v>
      </c>
      <c r="AN50" s="128"/>
      <c r="AO50" s="66"/>
      <c r="AP50" s="69"/>
    </row>
    <row r="51" spans="1:42" x14ac:dyDescent="0.35">
      <c r="A51" s="68"/>
      <c r="B51" s="20"/>
      <c r="C51" s="94">
        <v>10</v>
      </c>
      <c r="D51" s="101">
        <v>114.9</v>
      </c>
      <c r="E51" s="59">
        <f>115.67-0.91</f>
        <v>114.76</v>
      </c>
      <c r="F51" s="60">
        <f t="shared" ref="F51" si="234">(D51-E51)/D51*100</f>
        <v>0.1218450826805923</v>
      </c>
      <c r="G51" s="102">
        <v>63</v>
      </c>
      <c r="H51" s="108">
        <v>1.53</v>
      </c>
      <c r="I51" s="58">
        <v>0.9</v>
      </c>
      <c r="J51" s="58">
        <f t="shared" si="2"/>
        <v>0.63</v>
      </c>
      <c r="K51" s="109">
        <f t="shared" si="3"/>
        <v>58.82352941176471</v>
      </c>
      <c r="L51" s="112">
        <f t="shared" ref="L51" si="235">AVERAGE(H51:H53)</f>
        <v>1.5566666666666666</v>
      </c>
      <c r="M51" s="61">
        <f t="shared" ref="M51" si="236">STDEV(H51:H53)</f>
        <v>2.3094010767585049E-2</v>
      </c>
      <c r="N51" s="113">
        <f t="shared" ref="N51" si="237">M51/L51*100</f>
        <v>1.4835552955622087</v>
      </c>
      <c r="O51" s="112">
        <f t="shared" ref="O51" si="238">AVERAGE(I51:I53)</f>
        <v>0.94666666666666666</v>
      </c>
      <c r="P51" s="61">
        <f t="shared" ref="P51" si="239">STDEV(I51:I53)</f>
        <v>6.4291005073286361E-2</v>
      </c>
      <c r="Q51" s="113">
        <f t="shared" ref="Q51" si="240">P51/O51*100</f>
        <v>6.7913033528119389</v>
      </c>
      <c r="R51" s="112">
        <f t="shared" ref="R51" si="241">AVERAGE(K51:K53)</f>
        <v>60.796802797552139</v>
      </c>
      <c r="S51" s="61">
        <f t="shared" ref="S51" si="242">STDEV(K51:K53)</f>
        <v>3.6142433754892376</v>
      </c>
      <c r="T51" s="113">
        <f t="shared" ref="T51" si="243">S51/R51*100</f>
        <v>5.9447918462494513</v>
      </c>
      <c r="U51" s="119">
        <v>28</v>
      </c>
      <c r="V51" s="62">
        <v>28</v>
      </c>
      <c r="W51" s="62">
        <f t="shared" si="4"/>
        <v>784</v>
      </c>
      <c r="X51" s="62">
        <v>24</v>
      </c>
      <c r="Y51" s="62">
        <v>24</v>
      </c>
      <c r="Z51" s="62">
        <f t="shared" si="5"/>
        <v>576</v>
      </c>
      <c r="AA51" s="63">
        <f t="shared" si="6"/>
        <v>14.285714285714292</v>
      </c>
      <c r="AB51" s="63">
        <f t="shared" si="7"/>
        <v>14.285714285714292</v>
      </c>
      <c r="AC51" s="120">
        <f t="shared" si="8"/>
        <v>26.530612244897952</v>
      </c>
      <c r="AD51" s="124">
        <f>AVERAGE(AA51:AA53)</f>
        <v>9.6119929453262785</v>
      </c>
      <c r="AE51" s="64">
        <f>AVERAGE(AB51:AB53)</f>
        <v>11.904761904761903</v>
      </c>
      <c r="AF51" s="64">
        <f>STDEV(AA51:AA53)</f>
        <v>4.0497222233527523</v>
      </c>
      <c r="AG51" s="64">
        <f>STDEV(AB51:AB53)</f>
        <v>2.0619652471058063</v>
      </c>
      <c r="AH51" s="64">
        <f t="shared" ref="AH51" si="244">AVERAGE(AC51:AC53)</f>
        <v>20.31683043587805</v>
      </c>
      <c r="AI51" s="125">
        <f t="shared" ref="AI51" si="245">STDEV(AC51:AC53)</f>
        <v>5.3825887403889814</v>
      </c>
      <c r="AJ51" s="133">
        <v>0.64639999999999997</v>
      </c>
      <c r="AK51" s="65">
        <v>1.0397000000000001</v>
      </c>
      <c r="AL51" s="65">
        <v>1.6514</v>
      </c>
      <c r="AM51" s="134">
        <f t="shared" si="9"/>
        <v>3.3375012022699053</v>
      </c>
      <c r="AN51" s="128">
        <f t="shared" ref="AN51" si="246">AVERAGE(AM51:AM53)</f>
        <v>3.4747394334974473</v>
      </c>
      <c r="AO51" s="66">
        <f t="shared" ref="AO51" si="247">STDEV(AM51:AM53)</f>
        <v>0.14527284533225607</v>
      </c>
      <c r="AP51" s="69">
        <f t="shared" ref="AP51" si="248">AO51/AN51*100</f>
        <v>4.1808270263889638</v>
      </c>
    </row>
    <row r="52" spans="1:42" x14ac:dyDescent="0.35">
      <c r="A52" s="68"/>
      <c r="B52" s="20"/>
      <c r="C52" s="94"/>
      <c r="D52" s="101"/>
      <c r="E52" s="59"/>
      <c r="F52" s="60"/>
      <c r="G52" s="102"/>
      <c r="H52" s="108">
        <v>1.57</v>
      </c>
      <c r="I52" s="58">
        <v>1.02</v>
      </c>
      <c r="J52" s="58">
        <f t="shared" si="2"/>
        <v>0.55000000000000004</v>
      </c>
      <c r="K52" s="109">
        <f t="shared" si="3"/>
        <v>64.968152866242036</v>
      </c>
      <c r="L52" s="112"/>
      <c r="M52" s="61"/>
      <c r="N52" s="113"/>
      <c r="O52" s="112"/>
      <c r="P52" s="61"/>
      <c r="Q52" s="113"/>
      <c r="R52" s="112"/>
      <c r="S52" s="61"/>
      <c r="T52" s="113"/>
      <c r="U52" s="119">
        <v>28</v>
      </c>
      <c r="V52" s="62">
        <v>28</v>
      </c>
      <c r="W52" s="62">
        <f t="shared" si="4"/>
        <v>784</v>
      </c>
      <c r="X52" s="62">
        <v>26</v>
      </c>
      <c r="Y52" s="62">
        <v>25</v>
      </c>
      <c r="Z52" s="62">
        <f t="shared" si="5"/>
        <v>650</v>
      </c>
      <c r="AA52" s="63">
        <f t="shared" si="6"/>
        <v>7.1428571428571388</v>
      </c>
      <c r="AB52" s="63">
        <f t="shared" si="7"/>
        <v>10.714285714285708</v>
      </c>
      <c r="AC52" s="120">
        <f t="shared" si="8"/>
        <v>17.091836734693871</v>
      </c>
      <c r="AD52" s="124"/>
      <c r="AE52" s="64"/>
      <c r="AF52" s="64"/>
      <c r="AG52" s="64"/>
      <c r="AH52" s="64"/>
      <c r="AI52" s="125"/>
      <c r="AJ52" s="133">
        <v>0.64249999999999996</v>
      </c>
      <c r="AK52" s="65">
        <v>1.0946</v>
      </c>
      <c r="AL52" s="65">
        <v>1.6974</v>
      </c>
      <c r="AM52" s="134">
        <f t="shared" si="9"/>
        <v>3.6268956696510202</v>
      </c>
      <c r="AN52" s="128"/>
      <c r="AO52" s="66"/>
      <c r="AP52" s="69"/>
    </row>
    <row r="53" spans="1:42" x14ac:dyDescent="0.35">
      <c r="A53" s="68"/>
      <c r="B53" s="20"/>
      <c r="C53" s="94"/>
      <c r="D53" s="101"/>
      <c r="E53" s="59"/>
      <c r="F53" s="60"/>
      <c r="G53" s="102"/>
      <c r="H53" s="108">
        <v>1.57</v>
      </c>
      <c r="I53" s="58">
        <v>0.92</v>
      </c>
      <c r="J53" s="58">
        <f t="shared" si="2"/>
        <v>0.65</v>
      </c>
      <c r="K53" s="109">
        <f t="shared" si="3"/>
        <v>58.598726114649679</v>
      </c>
      <c r="L53" s="112"/>
      <c r="M53" s="61"/>
      <c r="N53" s="113"/>
      <c r="O53" s="112"/>
      <c r="P53" s="61"/>
      <c r="Q53" s="113"/>
      <c r="R53" s="112"/>
      <c r="S53" s="61"/>
      <c r="T53" s="113"/>
      <c r="U53" s="119">
        <v>27</v>
      </c>
      <c r="V53" s="62">
        <v>28</v>
      </c>
      <c r="W53" s="62">
        <f t="shared" si="4"/>
        <v>756</v>
      </c>
      <c r="X53" s="62">
        <v>25</v>
      </c>
      <c r="Y53" s="62">
        <v>25</v>
      </c>
      <c r="Z53" s="62">
        <f t="shared" si="5"/>
        <v>625</v>
      </c>
      <c r="AA53" s="63">
        <f t="shared" si="6"/>
        <v>7.4074074074074048</v>
      </c>
      <c r="AB53" s="63">
        <f t="shared" si="7"/>
        <v>10.714285714285708</v>
      </c>
      <c r="AC53" s="120">
        <f t="shared" si="8"/>
        <v>17.328042328042329</v>
      </c>
      <c r="AD53" s="124"/>
      <c r="AE53" s="64"/>
      <c r="AF53" s="64"/>
      <c r="AG53" s="64"/>
      <c r="AH53" s="64"/>
      <c r="AI53" s="125"/>
      <c r="AJ53" s="133">
        <v>0.64319999999999999</v>
      </c>
      <c r="AK53" s="65">
        <v>1.0751999999999999</v>
      </c>
      <c r="AL53" s="65">
        <v>1.6812</v>
      </c>
      <c r="AM53" s="134">
        <f t="shared" si="9"/>
        <v>3.4598214285714164</v>
      </c>
      <c r="AN53" s="128"/>
      <c r="AO53" s="66"/>
      <c r="AP53" s="69"/>
    </row>
    <row r="54" spans="1:42" x14ac:dyDescent="0.35">
      <c r="A54" s="68"/>
      <c r="B54" s="20"/>
      <c r="C54" s="94">
        <v>15</v>
      </c>
      <c r="D54" s="101">
        <v>114.6</v>
      </c>
      <c r="E54" s="59">
        <f>115.09-0.61</f>
        <v>114.48</v>
      </c>
      <c r="F54" s="60">
        <f t="shared" ref="F54" si="249">(D54-E54)/D54*100</f>
        <v>0.10471204188480833</v>
      </c>
      <c r="G54" s="102">
        <v>75</v>
      </c>
      <c r="H54" s="108">
        <v>1.49</v>
      </c>
      <c r="I54" s="58">
        <v>0.9</v>
      </c>
      <c r="J54" s="58">
        <f t="shared" si="2"/>
        <v>0.59</v>
      </c>
      <c r="K54" s="109">
        <f t="shared" si="3"/>
        <v>60.402684563758392</v>
      </c>
      <c r="L54" s="112">
        <f t="shared" ref="L54" si="250">AVERAGE(H54:H56)</f>
        <v>1.5033333333333332</v>
      </c>
      <c r="M54" s="61">
        <f t="shared" ref="M54" si="251">STDEV(H54:H56)</f>
        <v>3.2145502536643215E-2</v>
      </c>
      <c r="N54" s="113">
        <f t="shared" ref="N54" si="252">M54/L54*100</f>
        <v>2.1382817651869104</v>
      </c>
      <c r="O54" s="112">
        <f t="shared" ref="O54" si="253">AVERAGE(I54:I56)</f>
        <v>0.88666666666666671</v>
      </c>
      <c r="P54" s="61">
        <f t="shared" ref="P54" si="254">STDEV(I54:I56)</f>
        <v>2.3094010767585053E-2</v>
      </c>
      <c r="Q54" s="113">
        <f t="shared" ref="Q54" si="255">P54/O54*100</f>
        <v>2.604587680554705</v>
      </c>
      <c r="R54" s="112">
        <f t="shared" ref="R54" si="256">AVERAGE(K54:K56)</f>
        <v>58.984117037808311</v>
      </c>
      <c r="S54" s="61">
        <f t="shared" ref="S54" si="257">STDEV(K54:K56)</f>
        <v>1.2397772584136357</v>
      </c>
      <c r="T54" s="113">
        <f t="shared" ref="T54" si="258">S54/R54*100</f>
        <v>2.1018832198826494</v>
      </c>
      <c r="U54" s="119">
        <v>28</v>
      </c>
      <c r="V54" s="62">
        <v>28</v>
      </c>
      <c r="W54" s="62">
        <f t="shared" si="4"/>
        <v>784</v>
      </c>
      <c r="X54" s="62">
        <v>26</v>
      </c>
      <c r="Y54" s="62">
        <v>25</v>
      </c>
      <c r="Z54" s="62">
        <f t="shared" si="5"/>
        <v>650</v>
      </c>
      <c r="AA54" s="63">
        <f t="shared" si="6"/>
        <v>7.1428571428571388</v>
      </c>
      <c r="AB54" s="63">
        <f t="shared" si="7"/>
        <v>10.714285714285708</v>
      </c>
      <c r="AC54" s="120">
        <f t="shared" si="8"/>
        <v>17.091836734693871</v>
      </c>
      <c r="AD54" s="124">
        <f>AVERAGE(AA54:AA56)</f>
        <v>7.1428571428571388</v>
      </c>
      <c r="AE54" s="64">
        <f>AVERAGE(AB54:AB56)</f>
        <v>11.904761904761903</v>
      </c>
      <c r="AF54" s="64">
        <f>STDEV(AA54:AA56)</f>
        <v>0</v>
      </c>
      <c r="AG54" s="64">
        <f>STDEV(AB54:AB56)</f>
        <v>2.061965247105813</v>
      </c>
      <c r="AH54" s="64">
        <f t="shared" ref="AH54" si="259">AVERAGE(AC54:AC56)</f>
        <v>18.197278911564624</v>
      </c>
      <c r="AI54" s="125">
        <f t="shared" ref="AI54" si="260">STDEV(AC54:AC56)</f>
        <v>1.9146820151696848</v>
      </c>
      <c r="AJ54" s="133">
        <v>0.63949999999999996</v>
      </c>
      <c r="AK54" s="65">
        <v>1.1485000000000001</v>
      </c>
      <c r="AL54" s="65">
        <v>1.7417</v>
      </c>
      <c r="AM54" s="134">
        <f t="shared" si="9"/>
        <v>4.0313452329124999</v>
      </c>
      <c r="AN54" s="128">
        <f t="shared" ref="AN54" si="261">AVERAGE(AM54:AM56)</f>
        <v>4.0153839346536655</v>
      </c>
      <c r="AO54" s="66">
        <f t="shared" ref="AO54" si="262">STDEV(AM54:AM56)</f>
        <v>8.8435361128415477E-2</v>
      </c>
      <c r="AP54" s="69">
        <f t="shared" ref="AP54" si="263">AO54/AN54*100</f>
        <v>2.2024135815556378</v>
      </c>
    </row>
    <row r="55" spans="1:42" x14ac:dyDescent="0.35">
      <c r="A55" s="68"/>
      <c r="B55" s="20"/>
      <c r="C55" s="94"/>
      <c r="D55" s="101"/>
      <c r="E55" s="59"/>
      <c r="F55" s="60"/>
      <c r="G55" s="102"/>
      <c r="H55" s="108">
        <v>1.48</v>
      </c>
      <c r="I55" s="58">
        <v>0.86</v>
      </c>
      <c r="J55" s="58">
        <f t="shared" si="2"/>
        <v>0.62</v>
      </c>
      <c r="K55" s="109">
        <f t="shared" si="3"/>
        <v>58.108108108108105</v>
      </c>
      <c r="L55" s="112"/>
      <c r="M55" s="61"/>
      <c r="N55" s="113"/>
      <c r="O55" s="112"/>
      <c r="P55" s="61"/>
      <c r="Q55" s="113"/>
      <c r="R55" s="112"/>
      <c r="S55" s="61"/>
      <c r="T55" s="113"/>
      <c r="U55" s="119">
        <v>28</v>
      </c>
      <c r="V55" s="62">
        <v>28</v>
      </c>
      <c r="W55" s="62">
        <f t="shared" si="4"/>
        <v>784</v>
      </c>
      <c r="X55" s="62">
        <v>26</v>
      </c>
      <c r="Y55" s="62">
        <v>25</v>
      </c>
      <c r="Z55" s="62">
        <f t="shared" si="5"/>
        <v>650</v>
      </c>
      <c r="AA55" s="63">
        <f t="shared" si="6"/>
        <v>7.1428571428571388</v>
      </c>
      <c r="AB55" s="63">
        <f t="shared" si="7"/>
        <v>10.714285714285708</v>
      </c>
      <c r="AC55" s="120">
        <f t="shared" si="8"/>
        <v>17.091836734693871</v>
      </c>
      <c r="AD55" s="124"/>
      <c r="AE55" s="64"/>
      <c r="AF55" s="64"/>
      <c r="AG55" s="64"/>
      <c r="AH55" s="64"/>
      <c r="AI55" s="125"/>
      <c r="AJ55" s="133">
        <v>0.64200000000000002</v>
      </c>
      <c r="AK55" s="65">
        <v>1.1355999999999999</v>
      </c>
      <c r="AL55" s="65">
        <v>1.7311000000000001</v>
      </c>
      <c r="AM55" s="134">
        <f t="shared" si="9"/>
        <v>4.0947516731243212</v>
      </c>
      <c r="AN55" s="128"/>
      <c r="AO55" s="66"/>
      <c r="AP55" s="69"/>
    </row>
    <row r="56" spans="1:42" x14ac:dyDescent="0.35">
      <c r="A56" s="68"/>
      <c r="B56" s="20"/>
      <c r="C56" s="94"/>
      <c r="D56" s="101"/>
      <c r="E56" s="59"/>
      <c r="F56" s="60"/>
      <c r="G56" s="102"/>
      <c r="H56" s="108">
        <v>1.54</v>
      </c>
      <c r="I56" s="58">
        <v>0.9</v>
      </c>
      <c r="J56" s="58">
        <f t="shared" si="2"/>
        <v>0.64</v>
      </c>
      <c r="K56" s="109">
        <f t="shared" si="3"/>
        <v>58.441558441558442</v>
      </c>
      <c r="L56" s="112"/>
      <c r="M56" s="61"/>
      <c r="N56" s="113"/>
      <c r="O56" s="112"/>
      <c r="P56" s="61"/>
      <c r="Q56" s="113"/>
      <c r="R56" s="112"/>
      <c r="S56" s="61"/>
      <c r="T56" s="113"/>
      <c r="U56" s="119">
        <v>28</v>
      </c>
      <c r="V56" s="62">
        <v>28</v>
      </c>
      <c r="W56" s="62">
        <f t="shared" si="4"/>
        <v>784</v>
      </c>
      <c r="X56" s="62">
        <v>26</v>
      </c>
      <c r="Y56" s="62">
        <v>24</v>
      </c>
      <c r="Z56" s="62">
        <f t="shared" si="5"/>
        <v>624</v>
      </c>
      <c r="AA56" s="63">
        <f t="shared" si="6"/>
        <v>7.1428571428571388</v>
      </c>
      <c r="AB56" s="63">
        <f t="shared" si="7"/>
        <v>14.285714285714292</v>
      </c>
      <c r="AC56" s="120">
        <f t="shared" si="8"/>
        <v>20.408163265306129</v>
      </c>
      <c r="AD56" s="124"/>
      <c r="AE56" s="64"/>
      <c r="AF56" s="64"/>
      <c r="AG56" s="64"/>
      <c r="AH56" s="64"/>
      <c r="AI56" s="125"/>
      <c r="AJ56" s="133">
        <v>0.6381</v>
      </c>
      <c r="AK56" s="65">
        <v>1.1657999999999999</v>
      </c>
      <c r="AL56" s="65">
        <v>1.7582</v>
      </c>
      <c r="AM56" s="134">
        <f t="shared" si="9"/>
        <v>3.9200548979241745</v>
      </c>
      <c r="AN56" s="128"/>
      <c r="AO56" s="66"/>
      <c r="AP56" s="69"/>
    </row>
    <row r="57" spans="1:42" x14ac:dyDescent="0.35">
      <c r="A57" s="68" t="s">
        <v>55</v>
      </c>
      <c r="B57" s="20" t="s">
        <v>14</v>
      </c>
      <c r="C57" s="94">
        <v>5</v>
      </c>
      <c r="D57" s="101">
        <v>115.21</v>
      </c>
      <c r="E57" s="59">
        <f>115.12-0.74</f>
        <v>114.38000000000001</v>
      </c>
      <c r="F57" s="60">
        <f t="shared" ref="F57" si="264">(D57-E57)/D57*100</f>
        <v>0.72042357434249127</v>
      </c>
      <c r="G57" s="102">
        <v>56</v>
      </c>
      <c r="H57" s="108">
        <v>2.83</v>
      </c>
      <c r="I57" s="58">
        <v>1.72</v>
      </c>
      <c r="J57" s="58">
        <f t="shared" si="2"/>
        <v>1.1100000000000001</v>
      </c>
      <c r="K57" s="109">
        <f t="shared" si="3"/>
        <v>60.777385159010599</v>
      </c>
      <c r="L57" s="112">
        <f t="shared" ref="L57" si="265">AVERAGE(H57:H59)</f>
        <v>2.6</v>
      </c>
      <c r="M57" s="61">
        <f t="shared" ref="M57" si="266">STDEV(H57:H59)</f>
        <v>0.20074859899884739</v>
      </c>
      <c r="N57" s="113">
        <f t="shared" ref="N57" si="267">M57/L57*100</f>
        <v>7.7210999614941311</v>
      </c>
      <c r="O57" s="112">
        <f t="shared" ref="O57" si="268">AVERAGE(I57:I59)</f>
        <v>1.5833333333333333</v>
      </c>
      <c r="P57" s="61">
        <f t="shared" ref="P57" si="269">STDEV(I57:I59)</f>
        <v>0.11930353445448851</v>
      </c>
      <c r="Q57" s="113">
        <f t="shared" ref="Q57" si="270">P57/O57*100</f>
        <v>7.5349600708098015</v>
      </c>
      <c r="R57" s="112">
        <f t="shared" ref="R57" si="271">AVERAGE(K57:K59)</f>
        <v>60.903056737970985</v>
      </c>
      <c r="S57" s="61">
        <f t="shared" ref="S57" si="272">STDEV(K57:K59)</f>
        <v>0.10926771641872596</v>
      </c>
      <c r="T57" s="113">
        <f t="shared" ref="T57" si="273">S57/R57*100</f>
        <v>0.17941253242647384</v>
      </c>
      <c r="U57" s="119">
        <v>27</v>
      </c>
      <c r="V57" s="62">
        <v>28</v>
      </c>
      <c r="W57" s="62">
        <f t="shared" si="4"/>
        <v>756</v>
      </c>
      <c r="X57" s="62">
        <v>26</v>
      </c>
      <c r="Y57" s="62">
        <v>26</v>
      </c>
      <c r="Z57" s="62">
        <f t="shared" si="5"/>
        <v>676</v>
      </c>
      <c r="AA57" s="63">
        <f t="shared" si="6"/>
        <v>3.7037037037037095</v>
      </c>
      <c r="AB57" s="63">
        <f t="shared" si="7"/>
        <v>7.1428571428571388</v>
      </c>
      <c r="AC57" s="120">
        <f t="shared" si="8"/>
        <v>10.582010582010582</v>
      </c>
      <c r="AD57" s="124">
        <f>AVERAGE(AA57:AA59)</f>
        <v>3.7037037037037095</v>
      </c>
      <c r="AE57" s="64">
        <f>AVERAGE(AB57:AB59)</f>
        <v>7.1489387581341601</v>
      </c>
      <c r="AF57" s="64">
        <f>STDEV(AA57:AA59)</f>
        <v>0</v>
      </c>
      <c r="AG57" s="64">
        <f>STDEV(AB57:AB59)</f>
        <v>0.25548213600066488</v>
      </c>
      <c r="AH57" s="64">
        <f t="shared" ref="AH57" si="274">AVERAGE(AC57:AC59)</f>
        <v>10.587866952277338</v>
      </c>
      <c r="AI57" s="125">
        <f t="shared" ref="AI57" si="275">STDEV(AC57:AC59)</f>
        <v>0.2460198346673145</v>
      </c>
      <c r="AJ57" s="133">
        <v>0.64449999999999996</v>
      </c>
      <c r="AK57" s="65">
        <v>1.1637999999999999</v>
      </c>
      <c r="AL57" s="65">
        <v>1.7756000000000001</v>
      </c>
      <c r="AM57" s="134">
        <f t="shared" si="9"/>
        <v>2.80976112734146</v>
      </c>
      <c r="AN57" s="128">
        <f>AVERAGE(AM57:AM59)</f>
        <v>3.264857339213568</v>
      </c>
      <c r="AO57" s="66">
        <f t="shared" ref="AO57" si="276">STDEV(AM57:AM59)</f>
        <v>0.8545695630782012</v>
      </c>
      <c r="AP57" s="69">
        <f t="shared" ref="AP57" si="277">AO57/AN57*100</f>
        <v>26.174790328941238</v>
      </c>
    </row>
    <row r="58" spans="1:42" x14ac:dyDescent="0.35">
      <c r="A58" s="68"/>
      <c r="B58" s="20"/>
      <c r="C58" s="94"/>
      <c r="D58" s="101"/>
      <c r="E58" s="59"/>
      <c r="F58" s="60"/>
      <c r="G58" s="102"/>
      <c r="H58" s="108">
        <v>2.46</v>
      </c>
      <c r="I58" s="58">
        <v>1.5</v>
      </c>
      <c r="J58" s="58">
        <f t="shared" si="2"/>
        <v>0.96</v>
      </c>
      <c r="K58" s="109">
        <f t="shared" si="3"/>
        <v>60.975609756097562</v>
      </c>
      <c r="L58" s="112"/>
      <c r="M58" s="61"/>
      <c r="N58" s="113"/>
      <c r="O58" s="112"/>
      <c r="P58" s="61"/>
      <c r="Q58" s="113"/>
      <c r="R58" s="112"/>
      <c r="S58" s="61"/>
      <c r="T58" s="113"/>
      <c r="U58" s="119">
        <v>27</v>
      </c>
      <c r="V58" s="62">
        <v>29</v>
      </c>
      <c r="W58" s="62">
        <f t="shared" si="4"/>
        <v>783</v>
      </c>
      <c r="X58" s="62">
        <v>26</v>
      </c>
      <c r="Y58" s="62">
        <v>27</v>
      </c>
      <c r="Z58" s="62">
        <f t="shared" si="5"/>
        <v>702</v>
      </c>
      <c r="AA58" s="63">
        <f t="shared" si="6"/>
        <v>3.7037037037037095</v>
      </c>
      <c r="AB58" s="63">
        <f t="shared" si="7"/>
        <v>6.8965517241379359</v>
      </c>
      <c r="AC58" s="120">
        <f t="shared" si="8"/>
        <v>10.34482758620689</v>
      </c>
      <c r="AD58" s="124"/>
      <c r="AE58" s="64"/>
      <c r="AF58" s="64"/>
      <c r="AG58" s="64"/>
      <c r="AH58" s="64"/>
      <c r="AI58" s="125"/>
      <c r="AJ58" s="133">
        <v>0.63890000000000002</v>
      </c>
      <c r="AK58" s="65">
        <v>1.508</v>
      </c>
      <c r="AL58" s="65">
        <v>2.0828000000000002</v>
      </c>
      <c r="AM58" s="134">
        <f t="shared" si="9"/>
        <v>4.2506631299734607</v>
      </c>
      <c r="AN58" s="128"/>
      <c r="AO58" s="66"/>
      <c r="AP58" s="69"/>
    </row>
    <row r="59" spans="1:42" x14ac:dyDescent="0.35">
      <c r="A59" s="68"/>
      <c r="B59" s="20"/>
      <c r="C59" s="94"/>
      <c r="D59" s="101"/>
      <c r="E59" s="59"/>
      <c r="F59" s="60"/>
      <c r="G59" s="102"/>
      <c r="H59" s="108">
        <v>2.5099999999999998</v>
      </c>
      <c r="I59" s="58">
        <v>1.53</v>
      </c>
      <c r="J59" s="58">
        <f t="shared" si="2"/>
        <v>0.97999999999999976</v>
      </c>
      <c r="K59" s="109">
        <f t="shared" si="3"/>
        <v>60.956175298804787</v>
      </c>
      <c r="L59" s="112"/>
      <c r="M59" s="61"/>
      <c r="N59" s="113"/>
      <c r="O59" s="112"/>
      <c r="P59" s="61"/>
      <c r="Q59" s="113"/>
      <c r="R59" s="112"/>
      <c r="S59" s="61"/>
      <c r="T59" s="113"/>
      <c r="U59" s="119">
        <v>27</v>
      </c>
      <c r="V59" s="62">
        <v>27</v>
      </c>
      <c r="W59" s="62">
        <f t="shared" si="4"/>
        <v>729</v>
      </c>
      <c r="X59" s="62">
        <v>26</v>
      </c>
      <c r="Y59" s="62">
        <v>25</v>
      </c>
      <c r="Z59" s="62">
        <f t="shared" si="5"/>
        <v>650</v>
      </c>
      <c r="AA59" s="63">
        <f t="shared" si="6"/>
        <v>3.7037037037037095</v>
      </c>
      <c r="AB59" s="63">
        <f t="shared" si="7"/>
        <v>7.4074074074074048</v>
      </c>
      <c r="AC59" s="120">
        <f t="shared" si="8"/>
        <v>10.836762688614542</v>
      </c>
      <c r="AD59" s="124"/>
      <c r="AE59" s="64"/>
      <c r="AF59" s="64"/>
      <c r="AG59" s="64"/>
      <c r="AH59" s="64"/>
      <c r="AI59" s="125"/>
      <c r="AJ59" s="133">
        <v>0.64670000000000005</v>
      </c>
      <c r="AK59" s="65">
        <v>1.0314000000000001</v>
      </c>
      <c r="AL59" s="65">
        <v>1.6498999999999999</v>
      </c>
      <c r="AM59" s="134">
        <f t="shared" si="9"/>
        <v>2.7341477603257829</v>
      </c>
      <c r="AN59" s="128"/>
      <c r="AO59" s="66"/>
      <c r="AP59" s="69"/>
    </row>
    <row r="60" spans="1:42" x14ac:dyDescent="0.35">
      <c r="A60" s="68"/>
      <c r="B60" s="20"/>
      <c r="C60" s="94">
        <v>10</v>
      </c>
      <c r="D60" s="101">
        <v>114.36</v>
      </c>
      <c r="E60" s="59">
        <f>114.31-0.51</f>
        <v>113.8</v>
      </c>
      <c r="F60" s="60">
        <f t="shared" ref="F60" si="278">(D60-E60)/D60*100</f>
        <v>0.48968170689052315</v>
      </c>
      <c r="G60" s="102">
        <v>66</v>
      </c>
      <c r="H60" s="108">
        <v>2.0099999999999998</v>
      </c>
      <c r="I60" s="58">
        <v>1.23</v>
      </c>
      <c r="J60" s="58">
        <f t="shared" si="2"/>
        <v>0.7799999999999998</v>
      </c>
      <c r="K60" s="109">
        <f t="shared" si="3"/>
        <v>61.194029850746276</v>
      </c>
      <c r="L60" s="112">
        <f t="shared" ref="L60" si="279">AVERAGE(H60:H62)</f>
        <v>2.0799999999999996</v>
      </c>
      <c r="M60" s="61">
        <f t="shared" ref="M60" si="280">STDEV(H60:H62)</f>
        <v>0.10440306508910571</v>
      </c>
      <c r="N60" s="113">
        <f t="shared" ref="N60" si="281">M60/L60*100</f>
        <v>5.019378129283929</v>
      </c>
      <c r="O60" s="112">
        <f t="shared" ref="O60" si="282">AVERAGE(I60:I62)</f>
        <v>1.2866666666666668</v>
      </c>
      <c r="P60" s="61">
        <f t="shared" ref="P60" si="283">STDEV(I60:I62)</f>
        <v>7.3711147958319997E-2</v>
      </c>
      <c r="Q60" s="113">
        <f t="shared" ref="Q60" si="284">P60/O60*100</f>
        <v>5.7288456962424865</v>
      </c>
      <c r="R60" s="112">
        <f t="shared" ref="R60" si="285">AVERAGE(K60:K62)</f>
        <v>61.845240880238315</v>
      </c>
      <c r="S60" s="61">
        <f t="shared" ref="S60" si="286">STDEV(K60:K62)</f>
        <v>0.57309385527043577</v>
      </c>
      <c r="T60" s="113">
        <f t="shared" ref="T60" si="287">S60/R60*100</f>
        <v>0.92665797256771454</v>
      </c>
      <c r="U60" s="119">
        <v>28</v>
      </c>
      <c r="V60" s="62">
        <v>28</v>
      </c>
      <c r="W60" s="62">
        <f t="shared" si="4"/>
        <v>784</v>
      </c>
      <c r="X60" s="62">
        <v>26</v>
      </c>
      <c r="Y60" s="62">
        <v>26</v>
      </c>
      <c r="Z60" s="62">
        <f t="shared" si="5"/>
        <v>676</v>
      </c>
      <c r="AA60" s="63">
        <f t="shared" si="6"/>
        <v>7.1428571428571388</v>
      </c>
      <c r="AB60" s="63">
        <f t="shared" si="7"/>
        <v>7.1428571428571388</v>
      </c>
      <c r="AC60" s="120">
        <f t="shared" si="8"/>
        <v>13.775510204081627</v>
      </c>
      <c r="AD60" s="124">
        <f>AVERAGE(AA60:AA62)</f>
        <v>9.5238095238095184</v>
      </c>
      <c r="AE60" s="64">
        <f>AVERAGE(AB60:AB62)</f>
        <v>9.4006568144499116</v>
      </c>
      <c r="AF60" s="64">
        <f>STDEV(AA60:AA62)</f>
        <v>2.0619652471058063</v>
      </c>
      <c r="AG60" s="64">
        <f>STDEV(AB60:AB62)</f>
        <v>1.964018672234102</v>
      </c>
      <c r="AH60" s="64">
        <f t="shared" ref="AH60" si="288">AVERAGE(AC60:AC62)</f>
        <v>18.002287121745244</v>
      </c>
      <c r="AI60" s="125">
        <f t="shared" ref="AI60" si="289">STDEV(AC60:AC62)</f>
        <v>3.6642102064439124</v>
      </c>
      <c r="AJ60" s="133">
        <v>0.63729999999999998</v>
      </c>
      <c r="AK60" s="65">
        <v>1.0588</v>
      </c>
      <c r="AL60" s="65">
        <v>1.6644000000000001</v>
      </c>
      <c r="AM60" s="134">
        <f t="shared" si="9"/>
        <v>2.9939554212315613</v>
      </c>
      <c r="AN60" s="128">
        <f t="shared" ref="AN60" si="290">AVERAGE(AM60:AM62)</f>
        <v>2.9742843235551817</v>
      </c>
      <c r="AO60" s="66">
        <f t="shared" ref="AO60" si="291">STDEV(AM60:AM62)</f>
        <v>0.11863695390348974</v>
      </c>
      <c r="AP60" s="69">
        <f t="shared" ref="AP60" si="292">AO60/AN60*100</f>
        <v>3.9887563190892998</v>
      </c>
    </row>
    <row r="61" spans="1:42" x14ac:dyDescent="0.35">
      <c r="A61" s="68"/>
      <c r="B61" s="20"/>
      <c r="C61" s="94"/>
      <c r="D61" s="101"/>
      <c r="E61" s="59"/>
      <c r="F61" s="60"/>
      <c r="G61" s="102"/>
      <c r="H61" s="108">
        <v>2.0299999999999998</v>
      </c>
      <c r="I61" s="58">
        <v>1.26</v>
      </c>
      <c r="J61" s="58">
        <f t="shared" si="2"/>
        <v>0.7699999999999998</v>
      </c>
      <c r="K61" s="109">
        <f t="shared" si="3"/>
        <v>62.068965517241388</v>
      </c>
      <c r="L61" s="112"/>
      <c r="M61" s="61"/>
      <c r="N61" s="113"/>
      <c r="O61" s="112"/>
      <c r="P61" s="61"/>
      <c r="Q61" s="113"/>
      <c r="R61" s="112"/>
      <c r="S61" s="61"/>
      <c r="T61" s="113"/>
      <c r="U61" s="119">
        <v>28</v>
      </c>
      <c r="V61" s="62">
        <v>28</v>
      </c>
      <c r="W61" s="62">
        <f t="shared" si="4"/>
        <v>784</v>
      </c>
      <c r="X61" s="62">
        <v>25</v>
      </c>
      <c r="Y61" s="62">
        <v>25</v>
      </c>
      <c r="Z61" s="62">
        <f t="shared" si="5"/>
        <v>625</v>
      </c>
      <c r="AA61" s="63">
        <f t="shared" si="6"/>
        <v>10.714285714285708</v>
      </c>
      <c r="AB61" s="63">
        <f t="shared" si="7"/>
        <v>10.714285714285708</v>
      </c>
      <c r="AC61" s="120">
        <f t="shared" si="8"/>
        <v>20.280612244897952</v>
      </c>
      <c r="AD61" s="124"/>
      <c r="AE61" s="64"/>
      <c r="AF61" s="64"/>
      <c r="AG61" s="64"/>
      <c r="AH61" s="64"/>
      <c r="AI61" s="125"/>
      <c r="AJ61" s="133">
        <v>0.64200000000000002</v>
      </c>
      <c r="AK61" s="65">
        <v>1.0748</v>
      </c>
      <c r="AL61" s="65">
        <v>1.6861999999999999</v>
      </c>
      <c r="AM61" s="134">
        <f t="shared" si="9"/>
        <v>2.84704131001115</v>
      </c>
      <c r="AN61" s="128"/>
      <c r="AO61" s="66"/>
      <c r="AP61" s="69"/>
    </row>
    <row r="62" spans="1:42" x14ac:dyDescent="0.35">
      <c r="A62" s="68"/>
      <c r="B62" s="20"/>
      <c r="C62" s="94"/>
      <c r="D62" s="101"/>
      <c r="E62" s="59"/>
      <c r="F62" s="60"/>
      <c r="G62" s="102"/>
      <c r="H62" s="108">
        <v>2.2000000000000002</v>
      </c>
      <c r="I62" s="58">
        <v>1.37</v>
      </c>
      <c r="J62" s="58">
        <f t="shared" si="2"/>
        <v>0.83000000000000007</v>
      </c>
      <c r="K62" s="109">
        <f t="shared" si="3"/>
        <v>62.272727272727273</v>
      </c>
      <c r="L62" s="112"/>
      <c r="M62" s="61"/>
      <c r="N62" s="113"/>
      <c r="O62" s="112"/>
      <c r="P62" s="61"/>
      <c r="Q62" s="113"/>
      <c r="R62" s="112"/>
      <c r="S62" s="61"/>
      <c r="T62" s="113"/>
      <c r="U62" s="119">
        <v>28</v>
      </c>
      <c r="V62" s="62">
        <v>29</v>
      </c>
      <c r="W62" s="62">
        <f t="shared" si="4"/>
        <v>812</v>
      </c>
      <c r="X62" s="62">
        <v>25</v>
      </c>
      <c r="Y62" s="62">
        <v>26</v>
      </c>
      <c r="Z62" s="62">
        <f t="shared" si="5"/>
        <v>650</v>
      </c>
      <c r="AA62" s="63">
        <f t="shared" si="6"/>
        <v>10.714285714285708</v>
      </c>
      <c r="AB62" s="63">
        <f t="shared" si="7"/>
        <v>10.34482758620689</v>
      </c>
      <c r="AC62" s="120">
        <f t="shared" si="8"/>
        <v>19.950738916256157</v>
      </c>
      <c r="AD62" s="124"/>
      <c r="AE62" s="64"/>
      <c r="AF62" s="64"/>
      <c r="AG62" s="64"/>
      <c r="AH62" s="64"/>
      <c r="AI62" s="125"/>
      <c r="AJ62" s="133">
        <v>0.64059999999999995</v>
      </c>
      <c r="AK62" s="65">
        <v>1.1227</v>
      </c>
      <c r="AL62" s="65">
        <v>1.7286999999999999</v>
      </c>
      <c r="AM62" s="134">
        <f t="shared" si="9"/>
        <v>3.0818562394228337</v>
      </c>
      <c r="AN62" s="128"/>
      <c r="AO62" s="66"/>
      <c r="AP62" s="69"/>
    </row>
    <row r="63" spans="1:42" x14ac:dyDescent="0.35">
      <c r="A63" s="68"/>
      <c r="B63" s="20"/>
      <c r="C63" s="94">
        <v>15</v>
      </c>
      <c r="D63" s="101">
        <v>115.19</v>
      </c>
      <c r="E63" s="59">
        <f>115.16-1.2</f>
        <v>113.96</v>
      </c>
      <c r="F63" s="60">
        <f t="shared" ref="F63" si="293">(D63-E63)/D63*100</f>
        <v>1.067801024394482</v>
      </c>
      <c r="G63" s="102">
        <v>57</v>
      </c>
      <c r="H63" s="108">
        <v>2.13</v>
      </c>
      <c r="I63" s="58">
        <v>1.27</v>
      </c>
      <c r="J63" s="58">
        <f t="shared" si="2"/>
        <v>0.85999999999999988</v>
      </c>
      <c r="K63" s="109">
        <f t="shared" si="3"/>
        <v>59.624413145539911</v>
      </c>
      <c r="L63" s="112">
        <f t="shared" ref="L63" si="294">AVERAGE(H63:H65)</f>
        <v>2.31</v>
      </c>
      <c r="M63" s="61">
        <f t="shared" ref="M63" si="295">STDEV(H63:H65)</f>
        <v>0.15874507866387558</v>
      </c>
      <c r="N63" s="113">
        <f t="shared" ref="N63" si="296">M63/L63*100</f>
        <v>6.8720813274405002</v>
      </c>
      <c r="O63" s="112">
        <f t="shared" ref="O63" si="297">AVERAGE(I63:I65)</f>
        <v>1.3766666666666667</v>
      </c>
      <c r="P63" s="61">
        <f t="shared" ref="P63" si="298">STDEV(I63:I65)</f>
        <v>9.712534856222306E-2</v>
      </c>
      <c r="Q63" s="113">
        <f t="shared" ref="Q63" si="299">P63/O63*100</f>
        <v>7.0551100650525225</v>
      </c>
      <c r="R63" s="112">
        <f t="shared" ref="R63" si="300">AVERAGE(K63:K65)</f>
        <v>59.592815876698261</v>
      </c>
      <c r="S63" s="61">
        <f t="shared" ref="S63" si="301">STDEV(K63:K65)</f>
        <v>0.50602769726300889</v>
      </c>
      <c r="T63" s="113">
        <f t="shared" ref="T63" si="302">S63/R63*100</f>
        <v>0.84914211523418515</v>
      </c>
      <c r="U63" s="119">
        <v>28</v>
      </c>
      <c r="V63" s="62">
        <v>29</v>
      </c>
      <c r="W63" s="62">
        <f t="shared" si="4"/>
        <v>812</v>
      </c>
      <c r="X63" s="62">
        <v>26</v>
      </c>
      <c r="Y63" s="62">
        <v>26</v>
      </c>
      <c r="Z63" s="62">
        <f t="shared" si="5"/>
        <v>676</v>
      </c>
      <c r="AA63" s="63">
        <f t="shared" si="6"/>
        <v>7.1428571428571388</v>
      </c>
      <c r="AB63" s="63">
        <f t="shared" si="7"/>
        <v>10.34482758620689</v>
      </c>
      <c r="AC63" s="120">
        <f t="shared" si="8"/>
        <v>16.748768472906406</v>
      </c>
      <c r="AD63" s="124">
        <f>AVERAGE(AA63:AA65)</f>
        <v>10.55008210180624</v>
      </c>
      <c r="AE63" s="64">
        <f>AVERAGE(AB63:AB65)</f>
        <v>12.490421455938696</v>
      </c>
      <c r="AF63" s="64">
        <f>STDEV(AA63:AA65)</f>
        <v>3.3281625712166378</v>
      </c>
      <c r="AG63" s="64">
        <f>STDEV(AB63:AB65)</f>
        <v>1.8723052448843918</v>
      </c>
      <c r="AH63" s="64">
        <f t="shared" ref="AH63" si="303">AVERAGE(AC63:AC65)</f>
        <v>21.688560481663931</v>
      </c>
      <c r="AI63" s="125">
        <f t="shared" ref="AI63" si="304">STDEV(AC63:AC65)</f>
        <v>4.4244291899181363</v>
      </c>
      <c r="AJ63" s="133">
        <v>0.63890000000000002</v>
      </c>
      <c r="AK63" s="65">
        <v>1.0479000000000001</v>
      </c>
      <c r="AL63" s="65">
        <v>1.6469</v>
      </c>
      <c r="AM63" s="134">
        <f t="shared" si="9"/>
        <v>3.8076152304609252</v>
      </c>
      <c r="AN63" s="128">
        <f t="shared" ref="AN63" si="305">AVERAGE(AM63:AM65)</f>
        <v>2.9043629409166507</v>
      </c>
      <c r="AO63" s="66">
        <f t="shared" ref="AO63" si="306">STDEV(AM63:AM65)</f>
        <v>0.78283424379150712</v>
      </c>
      <c r="AP63" s="69">
        <f t="shared" ref="AP63" si="307">AO63/AN63*100</f>
        <v>26.95373339064971</v>
      </c>
    </row>
    <row r="64" spans="1:42" x14ac:dyDescent="0.35">
      <c r="A64" s="68"/>
      <c r="B64" s="20"/>
      <c r="C64" s="94"/>
      <c r="D64" s="101"/>
      <c r="E64" s="59"/>
      <c r="F64" s="60"/>
      <c r="G64" s="102"/>
      <c r="H64" s="108">
        <v>2.4300000000000002</v>
      </c>
      <c r="I64" s="58">
        <v>1.46</v>
      </c>
      <c r="J64" s="58">
        <f t="shared" si="2"/>
        <v>0.9700000000000002</v>
      </c>
      <c r="K64" s="109">
        <f t="shared" si="3"/>
        <v>60.082304526748963</v>
      </c>
      <c r="L64" s="112"/>
      <c r="M64" s="61"/>
      <c r="N64" s="113"/>
      <c r="O64" s="112"/>
      <c r="P64" s="61"/>
      <c r="Q64" s="113"/>
      <c r="R64" s="112"/>
      <c r="S64" s="61"/>
      <c r="T64" s="113"/>
      <c r="U64" s="119">
        <v>28</v>
      </c>
      <c r="V64" s="62">
        <v>29</v>
      </c>
      <c r="W64" s="62">
        <f t="shared" si="4"/>
        <v>812</v>
      </c>
      <c r="X64" s="62">
        <v>25</v>
      </c>
      <c r="Y64" s="62">
        <v>25</v>
      </c>
      <c r="Z64" s="62">
        <f t="shared" si="5"/>
        <v>625</v>
      </c>
      <c r="AA64" s="63">
        <f t="shared" si="6"/>
        <v>10.714285714285708</v>
      </c>
      <c r="AB64" s="63">
        <f t="shared" si="7"/>
        <v>13.793103448275872</v>
      </c>
      <c r="AC64" s="120">
        <f t="shared" si="8"/>
        <v>23.029556650246306</v>
      </c>
      <c r="AD64" s="124"/>
      <c r="AE64" s="64"/>
      <c r="AF64" s="64"/>
      <c r="AG64" s="64"/>
      <c r="AH64" s="64"/>
      <c r="AI64" s="125"/>
      <c r="AJ64" s="133">
        <v>0.64280000000000004</v>
      </c>
      <c r="AK64" s="65">
        <v>1.2685</v>
      </c>
      <c r="AL64" s="65">
        <v>1.8797999999999999</v>
      </c>
      <c r="AM64" s="134">
        <f t="shared" si="9"/>
        <v>2.4832479306267317</v>
      </c>
      <c r="AN64" s="128"/>
      <c r="AO64" s="66"/>
      <c r="AP64" s="69"/>
    </row>
    <row r="65" spans="1:42" x14ac:dyDescent="0.35">
      <c r="A65" s="68"/>
      <c r="B65" s="20"/>
      <c r="C65" s="94"/>
      <c r="D65" s="101"/>
      <c r="E65" s="59"/>
      <c r="F65" s="60"/>
      <c r="G65" s="102"/>
      <c r="H65" s="108">
        <v>2.37</v>
      </c>
      <c r="I65" s="58">
        <v>1.4</v>
      </c>
      <c r="J65" s="58">
        <f t="shared" si="2"/>
        <v>0.9700000000000002</v>
      </c>
      <c r="K65" s="109">
        <f t="shared" si="3"/>
        <v>59.0717299578059</v>
      </c>
      <c r="L65" s="112"/>
      <c r="M65" s="61"/>
      <c r="N65" s="113"/>
      <c r="O65" s="112"/>
      <c r="P65" s="61"/>
      <c r="Q65" s="113"/>
      <c r="R65" s="112"/>
      <c r="S65" s="61"/>
      <c r="T65" s="113"/>
      <c r="U65" s="119">
        <v>29</v>
      </c>
      <c r="V65" s="62">
        <v>30</v>
      </c>
      <c r="W65" s="62">
        <f t="shared" si="4"/>
        <v>870</v>
      </c>
      <c r="X65" s="62">
        <v>25</v>
      </c>
      <c r="Y65" s="62">
        <v>26</v>
      </c>
      <c r="Z65" s="62">
        <f t="shared" si="5"/>
        <v>650</v>
      </c>
      <c r="AA65" s="63">
        <f t="shared" si="6"/>
        <v>13.793103448275872</v>
      </c>
      <c r="AB65" s="63">
        <f t="shared" si="7"/>
        <v>13.333333333333329</v>
      </c>
      <c r="AC65" s="120">
        <f t="shared" si="8"/>
        <v>25.287356321839084</v>
      </c>
      <c r="AD65" s="124"/>
      <c r="AE65" s="64"/>
      <c r="AF65" s="64"/>
      <c r="AG65" s="64"/>
      <c r="AH65" s="64"/>
      <c r="AI65" s="125"/>
      <c r="AJ65" s="133">
        <v>0.64029999999999998</v>
      </c>
      <c r="AK65" s="65">
        <v>1.2922</v>
      </c>
      <c r="AL65" s="65">
        <v>1.9012</v>
      </c>
      <c r="AM65" s="134">
        <f t="shared" si="9"/>
        <v>2.4222256616622957</v>
      </c>
      <c r="AN65" s="128"/>
      <c r="AO65" s="66"/>
      <c r="AP65" s="69"/>
    </row>
    <row r="66" spans="1:42" x14ac:dyDescent="0.35">
      <c r="A66" s="68"/>
      <c r="B66" s="20" t="s">
        <v>23</v>
      </c>
      <c r="C66" s="94">
        <v>5</v>
      </c>
      <c r="D66" s="101">
        <v>115.02</v>
      </c>
      <c r="E66" s="59">
        <f>114.66-0.48</f>
        <v>114.17999999999999</v>
      </c>
      <c r="F66" s="60">
        <f t="shared" ref="F66" si="308">(D66-E66)/D66*100</f>
        <v>0.73030777256129675</v>
      </c>
      <c r="G66" s="102">
        <v>61</v>
      </c>
      <c r="H66" s="108">
        <v>2.2000000000000002</v>
      </c>
      <c r="I66" s="58">
        <v>1.34</v>
      </c>
      <c r="J66" s="58">
        <f t="shared" si="2"/>
        <v>0.8600000000000001</v>
      </c>
      <c r="K66" s="109">
        <f t="shared" si="3"/>
        <v>60.909090909090907</v>
      </c>
      <c r="L66" s="112">
        <f t="shared" ref="L66" si="309">AVERAGE(H66:H68)</f>
        <v>2.36</v>
      </c>
      <c r="M66" s="61">
        <f t="shared" ref="M66" si="310">STDEV(H66:H68)</f>
        <v>0.14730919862656236</v>
      </c>
      <c r="N66" s="113">
        <f t="shared" ref="N66" si="311">M66/L66*100</f>
        <v>6.2419151960407779</v>
      </c>
      <c r="O66" s="112">
        <f t="shared" ref="O66" si="312">AVERAGE(I66:I68)</f>
        <v>1.43</v>
      </c>
      <c r="P66" s="61">
        <f t="shared" ref="P66" si="313">STDEV(I66:I68)</f>
        <v>8.185352771872445E-2</v>
      </c>
      <c r="Q66" s="113">
        <f t="shared" ref="Q66" si="314">P66/O66*100</f>
        <v>5.7240229173933184</v>
      </c>
      <c r="R66" s="112">
        <f t="shared" ref="R66" si="315">AVERAGE(K66:K68)</f>
        <v>60.606503610486065</v>
      </c>
      <c r="S66" s="61">
        <f t="shared" ref="S66" si="316">STDEV(K66:K68)</f>
        <v>0.33848293722416395</v>
      </c>
      <c r="T66" s="113">
        <f t="shared" ref="T66" si="317">S66/R66*100</f>
        <v>0.55849276407623039</v>
      </c>
      <c r="U66" s="119">
        <v>28</v>
      </c>
      <c r="V66" s="62">
        <v>28</v>
      </c>
      <c r="W66" s="62">
        <f t="shared" si="4"/>
        <v>784</v>
      </c>
      <c r="X66" s="62">
        <v>26</v>
      </c>
      <c r="Y66" s="62">
        <v>25</v>
      </c>
      <c r="Z66" s="62">
        <f t="shared" si="5"/>
        <v>650</v>
      </c>
      <c r="AA66" s="63">
        <f t="shared" si="6"/>
        <v>7.1428571428571388</v>
      </c>
      <c r="AB66" s="63">
        <f t="shared" si="7"/>
        <v>10.714285714285708</v>
      </c>
      <c r="AC66" s="120">
        <f t="shared" si="8"/>
        <v>17.091836734693871</v>
      </c>
      <c r="AD66" s="124">
        <f>AVERAGE(AA66:AA68)</f>
        <v>7.0607553366174045</v>
      </c>
      <c r="AE66" s="64">
        <f>AVERAGE(AB66:AB68)</f>
        <v>10.55008210180624</v>
      </c>
      <c r="AF66" s="64">
        <f>STDEV(AA66:AA68)</f>
        <v>0.14220449980039526</v>
      </c>
      <c r="AG66" s="64">
        <f>STDEV(AB66:AB68)</f>
        <v>3.3281625712166378</v>
      </c>
      <c r="AH66" s="64">
        <f t="shared" ref="AH66" si="318">AVERAGE(AC66:AC68)</f>
        <v>16.863124560168895</v>
      </c>
      <c r="AI66" s="125">
        <f t="shared" ref="AI66" si="319">STDEV(AC66:AC68)</f>
        <v>3.2080908129551746</v>
      </c>
      <c r="AJ66" s="133">
        <v>0.64370000000000005</v>
      </c>
      <c r="AK66" s="65">
        <v>1.1612</v>
      </c>
      <c r="AL66" s="65">
        <v>1.7650999999999999</v>
      </c>
      <c r="AM66" s="134">
        <f t="shared" si="9"/>
        <v>3.4274888046848133</v>
      </c>
      <c r="AN66" s="128">
        <f t="shared" ref="AN66" si="320">AVERAGE(AM66:AM68)</f>
        <v>3.3566377337000262</v>
      </c>
      <c r="AO66" s="66">
        <f t="shared" ref="AO66" si="321">STDEV(AM66:AM68)</f>
        <v>0.1585573193831743</v>
      </c>
      <c r="AP66" s="69">
        <f t="shared" ref="AP66" si="322">AO66/AN66*100</f>
        <v>4.723694719608492</v>
      </c>
    </row>
    <row r="67" spans="1:42" x14ac:dyDescent="0.35">
      <c r="A67" s="68"/>
      <c r="B67" s="20"/>
      <c r="C67" s="94"/>
      <c r="D67" s="101"/>
      <c r="E67" s="59"/>
      <c r="F67" s="60"/>
      <c r="G67" s="102"/>
      <c r="H67" s="108">
        <v>2.39</v>
      </c>
      <c r="I67" s="58">
        <v>1.45</v>
      </c>
      <c r="J67" s="58">
        <f t="shared" si="2"/>
        <v>0.94000000000000017</v>
      </c>
      <c r="K67" s="109">
        <f t="shared" si="3"/>
        <v>60.669456066945607</v>
      </c>
      <c r="L67" s="112"/>
      <c r="M67" s="61"/>
      <c r="N67" s="113"/>
      <c r="O67" s="112"/>
      <c r="P67" s="61"/>
      <c r="Q67" s="113"/>
      <c r="R67" s="112"/>
      <c r="S67" s="61"/>
      <c r="T67" s="113"/>
      <c r="U67" s="119">
        <v>29</v>
      </c>
      <c r="V67" s="62">
        <v>28</v>
      </c>
      <c r="W67" s="62">
        <f t="shared" si="4"/>
        <v>812</v>
      </c>
      <c r="X67" s="62">
        <v>27</v>
      </c>
      <c r="Y67" s="62">
        <v>26</v>
      </c>
      <c r="Z67" s="62">
        <f t="shared" si="5"/>
        <v>702</v>
      </c>
      <c r="AA67" s="63">
        <f t="shared" si="6"/>
        <v>6.8965517241379359</v>
      </c>
      <c r="AB67" s="63">
        <f t="shared" si="7"/>
        <v>7.1428571428571388</v>
      </c>
      <c r="AC67" s="120">
        <f t="shared" si="8"/>
        <v>13.546798029556655</v>
      </c>
      <c r="AD67" s="124"/>
      <c r="AE67" s="64"/>
      <c r="AF67" s="64"/>
      <c r="AG67" s="64"/>
      <c r="AH67" s="64"/>
      <c r="AI67" s="125"/>
      <c r="AJ67" s="133">
        <v>0.64539999999999997</v>
      </c>
      <c r="AK67" s="65">
        <v>1.4593</v>
      </c>
      <c r="AL67" s="65">
        <v>2.0541</v>
      </c>
      <c r="AM67" s="134">
        <f t="shared" si="9"/>
        <v>3.4674158843280907</v>
      </c>
      <c r="AN67" s="128"/>
      <c r="AO67" s="66"/>
      <c r="AP67" s="69"/>
    </row>
    <row r="68" spans="1:42" x14ac:dyDescent="0.35">
      <c r="A68" s="68"/>
      <c r="B68" s="20"/>
      <c r="C68" s="94"/>
      <c r="D68" s="101"/>
      <c r="E68" s="59"/>
      <c r="F68" s="60"/>
      <c r="G68" s="102"/>
      <c r="H68" s="108">
        <v>2.4900000000000002</v>
      </c>
      <c r="I68" s="58">
        <v>1.5</v>
      </c>
      <c r="J68" s="58">
        <f t="shared" ref="J68:J89" si="323">H68-I68</f>
        <v>0.99000000000000021</v>
      </c>
      <c r="K68" s="109">
        <f t="shared" ref="K68:K89" si="324">100-(J68/H68*100)</f>
        <v>60.240963855421683</v>
      </c>
      <c r="L68" s="112"/>
      <c r="M68" s="61"/>
      <c r="N68" s="113"/>
      <c r="O68" s="112"/>
      <c r="P68" s="61"/>
      <c r="Q68" s="113"/>
      <c r="R68" s="112"/>
      <c r="S68" s="61"/>
      <c r="T68" s="113"/>
      <c r="U68" s="119">
        <v>28</v>
      </c>
      <c r="V68" s="62">
        <v>29</v>
      </c>
      <c r="W68" s="62">
        <f t="shared" ref="W68:W92" si="325">U68*V68</f>
        <v>812</v>
      </c>
      <c r="X68" s="62">
        <v>26</v>
      </c>
      <c r="Y68" s="62">
        <v>25</v>
      </c>
      <c r="Z68" s="62">
        <f t="shared" ref="Z68:Z92" si="326">X68*Y68</f>
        <v>650</v>
      </c>
      <c r="AA68" s="63">
        <f t="shared" ref="AA68:AA92" si="327">100-(X68/U68*100)</f>
        <v>7.1428571428571388</v>
      </c>
      <c r="AB68" s="63">
        <f t="shared" ref="AB68:AB92" si="328">100-(Y68/V68*100)</f>
        <v>13.793103448275872</v>
      </c>
      <c r="AC68" s="120">
        <f t="shared" ref="AC68:AC92" si="329">100-(Z68/W68*100)</f>
        <v>19.950738916256157</v>
      </c>
      <c r="AD68" s="124"/>
      <c r="AE68" s="64"/>
      <c r="AF68" s="64"/>
      <c r="AG68" s="64"/>
      <c r="AH68" s="64"/>
      <c r="AI68" s="125"/>
      <c r="AJ68" s="133">
        <v>0.64319999999999999</v>
      </c>
      <c r="AK68" s="65">
        <v>1.1748000000000001</v>
      </c>
      <c r="AL68" s="65">
        <v>1.7806999999999999</v>
      </c>
      <c r="AM68" s="134">
        <f t="shared" ref="AM68:AM89" si="330">100-((AL68-AJ68)/AK68*100)</f>
        <v>3.1750085120871745</v>
      </c>
      <c r="AN68" s="128"/>
      <c r="AO68" s="66"/>
      <c r="AP68" s="69"/>
    </row>
    <row r="69" spans="1:42" x14ac:dyDescent="0.35">
      <c r="A69" s="68"/>
      <c r="B69" s="20"/>
      <c r="C69" s="94">
        <v>10</v>
      </c>
      <c r="D69" s="101">
        <v>114.63</v>
      </c>
      <c r="E69" s="59">
        <f>114.59-0.65</f>
        <v>113.94</v>
      </c>
      <c r="F69" s="60">
        <f t="shared" ref="F69" si="331">(D69-E69)/D69*100</f>
        <v>0.60193666579429272</v>
      </c>
      <c r="G69" s="102">
        <v>66</v>
      </c>
      <c r="H69" s="108">
        <v>1.77</v>
      </c>
      <c r="I69" s="58">
        <v>1.1100000000000001</v>
      </c>
      <c r="J69" s="58">
        <f t="shared" si="323"/>
        <v>0.65999999999999992</v>
      </c>
      <c r="K69" s="109">
        <f t="shared" si="324"/>
        <v>62.711864406779668</v>
      </c>
      <c r="L69" s="112">
        <f t="shared" ref="L69" si="332">AVERAGE(H69:H71)</f>
        <v>1.8099999999999998</v>
      </c>
      <c r="M69" s="61">
        <f t="shared" ref="M69" si="333">STDEV(H69:H71)</f>
        <v>0.10583005244258359</v>
      </c>
      <c r="N69" s="113">
        <f t="shared" ref="N69" si="334">M69/L69*100</f>
        <v>5.8469642233471602</v>
      </c>
      <c r="O69" s="112">
        <f t="shared" ref="O69" si="335">AVERAGE(I69:I71)</f>
        <v>1.1266666666666667</v>
      </c>
      <c r="P69" s="61">
        <f t="shared" ref="P69" si="336">STDEV(I69:I71)</f>
        <v>5.6862407030773193E-2</v>
      </c>
      <c r="Q69" s="113">
        <f t="shared" ref="Q69" si="337">P69/O69*100</f>
        <v>5.0469592039147804</v>
      </c>
      <c r="R69" s="112">
        <f t="shared" ref="R69" si="338">AVERAGE(K69:K71)</f>
        <v>62.26588038653415</v>
      </c>
      <c r="S69" s="61">
        <f t="shared" ref="S69" si="339">STDEV(K69:K71)</f>
        <v>0.54524438751382487</v>
      </c>
      <c r="T69" s="113">
        <f t="shared" ref="T69" si="340">S69/R69*100</f>
        <v>0.87567120890133832</v>
      </c>
      <c r="U69" s="119">
        <v>28</v>
      </c>
      <c r="V69" s="62">
        <v>28</v>
      </c>
      <c r="W69" s="62">
        <f t="shared" si="325"/>
        <v>784</v>
      </c>
      <c r="X69" s="62">
        <v>26</v>
      </c>
      <c r="Y69" s="62">
        <v>24</v>
      </c>
      <c r="Z69" s="62">
        <f t="shared" si="326"/>
        <v>624</v>
      </c>
      <c r="AA69" s="63">
        <f t="shared" si="327"/>
        <v>7.1428571428571388</v>
      </c>
      <c r="AB69" s="63">
        <f t="shared" si="328"/>
        <v>14.285714285714292</v>
      </c>
      <c r="AC69" s="120">
        <f t="shared" si="329"/>
        <v>20.408163265306129</v>
      </c>
      <c r="AD69" s="124">
        <f>AVERAGE(AA69:AA71)</f>
        <v>8.3333333333333286</v>
      </c>
      <c r="AE69" s="64">
        <f>AVERAGE(AB69:AB71)</f>
        <v>13.957307060755346</v>
      </c>
      <c r="AF69" s="64">
        <f>STDEV(AA69:AA71)</f>
        <v>2.0619652471058028</v>
      </c>
      <c r="AG69" s="64">
        <f>STDEV(AB69:AB71)</f>
        <v>0.28440899960079874</v>
      </c>
      <c r="AH69" s="64">
        <f t="shared" ref="AH69" si="341">AVERAGE(AC69:AC71)</f>
        <v>21.129486277269532</v>
      </c>
      <c r="AI69" s="125">
        <f t="shared" ref="AI69" si="342">STDEV(AC69:AC71)</f>
        <v>1.6613277297011644</v>
      </c>
      <c r="AJ69" s="133">
        <v>0.6472</v>
      </c>
      <c r="AK69" s="65">
        <v>1.1706000000000001</v>
      </c>
      <c r="AL69" s="65">
        <v>1.7748999999999999</v>
      </c>
      <c r="AM69" s="134">
        <f t="shared" si="330"/>
        <v>3.6647872885699826</v>
      </c>
      <c r="AN69" s="128">
        <f t="shared" ref="AN69" si="343">AVERAGE(AM69:AM71)</f>
        <v>3.7107544407514772</v>
      </c>
      <c r="AO69" s="66">
        <f t="shared" ref="AO69" si="344">STDEV(AM69:AM71)</f>
        <v>0.12864048161202241</v>
      </c>
      <c r="AP69" s="69">
        <f t="shared" ref="AP69" si="345">AO69/AN69*100</f>
        <v>3.4666934626364285</v>
      </c>
    </row>
    <row r="70" spans="1:42" x14ac:dyDescent="0.35">
      <c r="A70" s="68"/>
      <c r="B70" s="20"/>
      <c r="C70" s="94"/>
      <c r="D70" s="101"/>
      <c r="E70" s="59"/>
      <c r="F70" s="60"/>
      <c r="G70" s="102"/>
      <c r="H70" s="108">
        <v>1.93</v>
      </c>
      <c r="I70" s="58">
        <v>1.19</v>
      </c>
      <c r="J70" s="58">
        <f t="shared" si="323"/>
        <v>0.74</v>
      </c>
      <c r="K70" s="109">
        <f t="shared" si="324"/>
        <v>61.6580310880829</v>
      </c>
      <c r="L70" s="112"/>
      <c r="M70" s="61"/>
      <c r="N70" s="113"/>
      <c r="O70" s="112"/>
      <c r="P70" s="61"/>
      <c r="Q70" s="113"/>
      <c r="R70" s="112"/>
      <c r="S70" s="61"/>
      <c r="T70" s="113"/>
      <c r="U70" s="119">
        <v>28</v>
      </c>
      <c r="V70" s="62">
        <v>29</v>
      </c>
      <c r="W70" s="62">
        <f t="shared" si="325"/>
        <v>812</v>
      </c>
      <c r="X70" s="62">
        <v>26</v>
      </c>
      <c r="Y70" s="62">
        <v>25</v>
      </c>
      <c r="Z70" s="62">
        <f t="shared" si="326"/>
        <v>650</v>
      </c>
      <c r="AA70" s="63">
        <f t="shared" si="327"/>
        <v>7.1428571428571388</v>
      </c>
      <c r="AB70" s="63">
        <f t="shared" si="328"/>
        <v>13.793103448275872</v>
      </c>
      <c r="AC70" s="120">
        <f t="shared" si="329"/>
        <v>19.950738916256157</v>
      </c>
      <c r="AD70" s="124"/>
      <c r="AE70" s="64"/>
      <c r="AF70" s="64"/>
      <c r="AG70" s="64"/>
      <c r="AH70" s="64"/>
      <c r="AI70" s="125"/>
      <c r="AJ70" s="133">
        <v>0.63919999999999999</v>
      </c>
      <c r="AK70" s="65">
        <v>1.1075999999999999</v>
      </c>
      <c r="AL70" s="65">
        <v>1.7068000000000001</v>
      </c>
      <c r="AM70" s="134">
        <f t="shared" si="330"/>
        <v>3.6114120621162726</v>
      </c>
      <c r="AN70" s="128"/>
      <c r="AO70" s="66"/>
      <c r="AP70" s="69"/>
    </row>
    <row r="71" spans="1:42" x14ac:dyDescent="0.35">
      <c r="A71" s="68"/>
      <c r="B71" s="20"/>
      <c r="C71" s="94"/>
      <c r="D71" s="101"/>
      <c r="E71" s="59"/>
      <c r="F71" s="60"/>
      <c r="G71" s="102"/>
      <c r="H71" s="108">
        <v>1.73</v>
      </c>
      <c r="I71" s="58">
        <v>1.08</v>
      </c>
      <c r="J71" s="58">
        <f t="shared" si="323"/>
        <v>0.64999999999999991</v>
      </c>
      <c r="K71" s="109">
        <f t="shared" si="324"/>
        <v>62.427745664739888</v>
      </c>
      <c r="L71" s="112"/>
      <c r="M71" s="61"/>
      <c r="N71" s="113"/>
      <c r="O71" s="112"/>
      <c r="P71" s="61"/>
      <c r="Q71" s="113"/>
      <c r="R71" s="112"/>
      <c r="S71" s="61"/>
      <c r="T71" s="113"/>
      <c r="U71" s="119">
        <v>28</v>
      </c>
      <c r="V71" s="62">
        <v>29</v>
      </c>
      <c r="W71" s="62">
        <f t="shared" si="325"/>
        <v>812</v>
      </c>
      <c r="X71" s="62">
        <v>25</v>
      </c>
      <c r="Y71" s="62">
        <v>25</v>
      </c>
      <c r="Z71" s="62">
        <f t="shared" si="326"/>
        <v>625</v>
      </c>
      <c r="AA71" s="63">
        <f t="shared" si="327"/>
        <v>10.714285714285708</v>
      </c>
      <c r="AB71" s="63">
        <f t="shared" si="328"/>
        <v>13.793103448275872</v>
      </c>
      <c r="AC71" s="120">
        <f t="shared" si="329"/>
        <v>23.029556650246306</v>
      </c>
      <c r="AD71" s="124"/>
      <c r="AE71" s="64"/>
      <c r="AF71" s="64"/>
      <c r="AG71" s="64"/>
      <c r="AH71" s="64"/>
      <c r="AI71" s="125"/>
      <c r="AJ71" s="133">
        <v>0.63800000000000001</v>
      </c>
      <c r="AK71" s="65">
        <v>1.1254999999999999</v>
      </c>
      <c r="AL71" s="65">
        <v>1.7201</v>
      </c>
      <c r="AM71" s="134">
        <f t="shared" si="330"/>
        <v>3.8560639715681759</v>
      </c>
      <c r="AN71" s="128"/>
      <c r="AO71" s="66"/>
      <c r="AP71" s="69"/>
    </row>
    <row r="72" spans="1:42" x14ac:dyDescent="0.35">
      <c r="A72" s="68"/>
      <c r="B72" s="20"/>
      <c r="C72" s="94">
        <v>15</v>
      </c>
      <c r="D72" s="101">
        <v>115.11</v>
      </c>
      <c r="E72" s="59">
        <f>115.04-0.66</f>
        <v>114.38000000000001</v>
      </c>
      <c r="F72" s="60">
        <f t="shared" ref="F72" si="346">(D72-E72)/D72*100</f>
        <v>0.63417600555989029</v>
      </c>
      <c r="G72" s="102">
        <v>69</v>
      </c>
      <c r="H72" s="108">
        <v>1.6</v>
      </c>
      <c r="I72" s="58">
        <v>1</v>
      </c>
      <c r="J72" s="58">
        <f t="shared" si="323"/>
        <v>0.60000000000000009</v>
      </c>
      <c r="K72" s="109">
        <f t="shared" si="324"/>
        <v>62.499999999999993</v>
      </c>
      <c r="L72" s="112">
        <f t="shared" ref="L72" si="347">AVERAGE(H72:H74)</f>
        <v>1.6366666666666667</v>
      </c>
      <c r="M72" s="61">
        <f t="shared" ref="M72" si="348">STDEV(H72:H74)</f>
        <v>4.7258156262526003E-2</v>
      </c>
      <c r="N72" s="113">
        <f t="shared" ref="N72" si="349">M72/L72*100</f>
        <v>2.8874637227612627</v>
      </c>
      <c r="O72" s="112">
        <f t="shared" ref="O72" si="350">AVERAGE(I72:I74)</f>
        <v>1.0266666666666666</v>
      </c>
      <c r="P72" s="61">
        <f t="shared" ref="P72" si="351">STDEV(I72:I74)</f>
        <v>3.7859388972001855E-2</v>
      </c>
      <c r="Q72" s="113">
        <f t="shared" ref="Q72" si="352">P72/O72*100</f>
        <v>3.6876028219482326</v>
      </c>
      <c r="R72" s="112">
        <f t="shared" ref="R72" si="353">AVERAGE(K72:K74)</f>
        <v>62.71976282660043</v>
      </c>
      <c r="S72" s="61">
        <f t="shared" ref="S72" si="354">STDEV(K72:K74)</f>
        <v>0.52004241793232864</v>
      </c>
      <c r="T72" s="113">
        <f t="shared" ref="T72" si="355">S72/R72*100</f>
        <v>0.82915239869461133</v>
      </c>
      <c r="U72" s="119">
        <v>28</v>
      </c>
      <c r="V72" s="62">
        <v>28</v>
      </c>
      <c r="W72" s="62">
        <f t="shared" si="325"/>
        <v>784</v>
      </c>
      <c r="X72" s="62">
        <v>25</v>
      </c>
      <c r="Y72" s="62">
        <v>25</v>
      </c>
      <c r="Z72" s="62">
        <f t="shared" si="326"/>
        <v>625</v>
      </c>
      <c r="AA72" s="63">
        <f t="shared" si="327"/>
        <v>10.714285714285708</v>
      </c>
      <c r="AB72" s="63">
        <f t="shared" si="328"/>
        <v>10.714285714285708</v>
      </c>
      <c r="AC72" s="120">
        <f t="shared" si="329"/>
        <v>20.280612244897952</v>
      </c>
      <c r="AD72" s="124">
        <f>AVERAGE(AA72:AA74)</f>
        <v>10.714285714285708</v>
      </c>
      <c r="AE72" s="64">
        <f>AVERAGE(AB72:AB74)</f>
        <v>11.740558292282429</v>
      </c>
      <c r="AF72" s="64">
        <f>STDEV(AA72:AA74)</f>
        <v>0</v>
      </c>
      <c r="AG72" s="64">
        <f>STDEV(AB72:AB74)</f>
        <v>1.7775562475050131</v>
      </c>
      <c r="AH72" s="64">
        <f t="shared" ref="AH72" si="356">AVERAGE(AC72:AC74)</f>
        <v>21.196927046680738</v>
      </c>
      <c r="AI72" s="125">
        <f t="shared" ref="AI72" si="357">STDEV(AC72:AC74)</f>
        <v>1.5871037924151878</v>
      </c>
      <c r="AJ72" s="133">
        <v>0.64600000000000002</v>
      </c>
      <c r="AK72" s="65">
        <v>1.1393</v>
      </c>
      <c r="AL72" s="65">
        <v>1.7499</v>
      </c>
      <c r="AM72" s="134">
        <f t="shared" si="330"/>
        <v>3.1071710699552426</v>
      </c>
      <c r="AN72" s="128">
        <f t="shared" ref="AN72" si="358">AVERAGE(AM72:AM74)</f>
        <v>3.3195453636232961</v>
      </c>
      <c r="AO72" s="66">
        <f t="shared" ref="AO72" si="359">STDEV(AM72:AM74)</f>
        <v>0.31924573022334435</v>
      </c>
      <c r="AP72" s="69">
        <f t="shared" ref="AP72" si="360">AO72/AN72*100</f>
        <v>9.6171522077013112</v>
      </c>
    </row>
    <row r="73" spans="1:42" x14ac:dyDescent="0.35">
      <c r="A73" s="68"/>
      <c r="B73" s="20"/>
      <c r="C73" s="94"/>
      <c r="D73" s="101"/>
      <c r="E73" s="59"/>
      <c r="F73" s="60"/>
      <c r="G73" s="102"/>
      <c r="H73" s="108">
        <v>1.69</v>
      </c>
      <c r="I73" s="58">
        <v>1.07</v>
      </c>
      <c r="J73" s="58">
        <f t="shared" si="323"/>
        <v>0.61999999999999988</v>
      </c>
      <c r="K73" s="109">
        <f t="shared" si="324"/>
        <v>63.313609467455628</v>
      </c>
      <c r="L73" s="112"/>
      <c r="M73" s="61"/>
      <c r="N73" s="113"/>
      <c r="O73" s="112"/>
      <c r="P73" s="61"/>
      <c r="Q73" s="113"/>
      <c r="R73" s="112"/>
      <c r="S73" s="61"/>
      <c r="T73" s="113"/>
      <c r="U73" s="119">
        <v>28</v>
      </c>
      <c r="V73" s="62">
        <v>28</v>
      </c>
      <c r="W73" s="62">
        <f t="shared" si="325"/>
        <v>784</v>
      </c>
      <c r="X73" s="62">
        <v>25</v>
      </c>
      <c r="Y73" s="62">
        <v>25</v>
      </c>
      <c r="Z73" s="62">
        <f t="shared" si="326"/>
        <v>625</v>
      </c>
      <c r="AA73" s="63">
        <f t="shared" si="327"/>
        <v>10.714285714285708</v>
      </c>
      <c r="AB73" s="63">
        <f t="shared" si="328"/>
        <v>10.714285714285708</v>
      </c>
      <c r="AC73" s="120">
        <f t="shared" si="329"/>
        <v>20.280612244897952</v>
      </c>
      <c r="AD73" s="124"/>
      <c r="AE73" s="64"/>
      <c r="AF73" s="64"/>
      <c r="AG73" s="64"/>
      <c r="AH73" s="64"/>
      <c r="AI73" s="125"/>
      <c r="AJ73" s="133">
        <v>0.63959999999999995</v>
      </c>
      <c r="AK73" s="65">
        <v>1.0838000000000001</v>
      </c>
      <c r="AL73" s="65">
        <v>1.6891</v>
      </c>
      <c r="AM73" s="134">
        <f t="shared" si="330"/>
        <v>3.1647905517623229</v>
      </c>
      <c r="AN73" s="128"/>
      <c r="AO73" s="66"/>
      <c r="AP73" s="69"/>
    </row>
    <row r="74" spans="1:42" x14ac:dyDescent="0.35">
      <c r="A74" s="68"/>
      <c r="B74" s="20"/>
      <c r="C74" s="94"/>
      <c r="D74" s="101"/>
      <c r="E74" s="59"/>
      <c r="F74" s="60"/>
      <c r="G74" s="102"/>
      <c r="H74" s="108">
        <v>1.62</v>
      </c>
      <c r="I74" s="58">
        <v>1.01</v>
      </c>
      <c r="J74" s="58">
        <f t="shared" si="323"/>
        <v>0.6100000000000001</v>
      </c>
      <c r="K74" s="109">
        <f t="shared" si="324"/>
        <v>62.34567901234567</v>
      </c>
      <c r="L74" s="112"/>
      <c r="M74" s="61"/>
      <c r="N74" s="113"/>
      <c r="O74" s="112"/>
      <c r="P74" s="61"/>
      <c r="Q74" s="113"/>
      <c r="R74" s="112"/>
      <c r="S74" s="61"/>
      <c r="T74" s="113"/>
      <c r="U74" s="119">
        <v>28</v>
      </c>
      <c r="V74" s="62">
        <v>29</v>
      </c>
      <c r="W74" s="62">
        <f t="shared" si="325"/>
        <v>812</v>
      </c>
      <c r="X74" s="62">
        <v>25</v>
      </c>
      <c r="Y74" s="62">
        <v>25</v>
      </c>
      <c r="Z74" s="62">
        <f t="shared" si="326"/>
        <v>625</v>
      </c>
      <c r="AA74" s="63">
        <f t="shared" si="327"/>
        <v>10.714285714285708</v>
      </c>
      <c r="AB74" s="63">
        <f t="shared" si="328"/>
        <v>13.793103448275872</v>
      </c>
      <c r="AC74" s="120">
        <f t="shared" si="329"/>
        <v>23.029556650246306</v>
      </c>
      <c r="AD74" s="124"/>
      <c r="AE74" s="64"/>
      <c r="AF74" s="64"/>
      <c r="AG74" s="64"/>
      <c r="AH74" s="64"/>
      <c r="AI74" s="125"/>
      <c r="AJ74" s="133">
        <v>0.64910000000000001</v>
      </c>
      <c r="AK74" s="65">
        <v>1.1961999999999999</v>
      </c>
      <c r="AL74" s="65">
        <v>1.8011999999999999</v>
      </c>
      <c r="AM74" s="134">
        <f t="shared" si="330"/>
        <v>3.6866744691523223</v>
      </c>
      <c r="AN74" s="128"/>
      <c r="AO74" s="66"/>
      <c r="AP74" s="69"/>
    </row>
    <row r="75" spans="1:42" x14ac:dyDescent="0.35">
      <c r="A75" s="68"/>
      <c r="B75" s="20" t="s">
        <v>4</v>
      </c>
      <c r="C75" s="94">
        <v>5</v>
      </c>
      <c r="D75" s="101">
        <v>114.46</v>
      </c>
      <c r="E75" s="59">
        <f>114.99-0.67</f>
        <v>114.32</v>
      </c>
      <c r="F75" s="60">
        <f t="shared" ref="F75" si="361">(D75-E75)/D75*100</f>
        <v>0.12231347195526873</v>
      </c>
      <c r="G75" s="102">
        <v>56</v>
      </c>
      <c r="H75" s="108">
        <v>2.12</v>
      </c>
      <c r="I75" s="58">
        <v>1.28</v>
      </c>
      <c r="J75" s="58">
        <f t="shared" si="323"/>
        <v>0.84000000000000008</v>
      </c>
      <c r="K75" s="109">
        <f t="shared" si="324"/>
        <v>60.377358490566039</v>
      </c>
      <c r="L75" s="112">
        <f t="shared" ref="L75" si="362">AVERAGE(H75:H77)</f>
        <v>2.186666666666667</v>
      </c>
      <c r="M75" s="61">
        <f t="shared" ref="M75" si="363">STDEV(H75:H77)</f>
        <v>6.1101009266077921E-2</v>
      </c>
      <c r="N75" s="113">
        <f t="shared" ref="N75" si="364">M75/L75*100</f>
        <v>2.7942534725340509</v>
      </c>
      <c r="O75" s="112">
        <f t="shared" ref="O75" si="365">AVERAGE(I75:I77)</f>
        <v>1.32</v>
      </c>
      <c r="P75" s="61">
        <f t="shared" ref="P75" si="366">STDEV(I75:I77)</f>
        <v>4.0000000000000036E-2</v>
      </c>
      <c r="Q75" s="113">
        <f t="shared" ref="Q75" si="367">P75/O75*100</f>
        <v>3.0303030303030329</v>
      </c>
      <c r="R75" s="112">
        <f t="shared" ref="R75" si="368">AVERAGE(K75:K77)</f>
        <v>60.363881401617249</v>
      </c>
      <c r="S75" s="61">
        <f t="shared" ref="S75" si="369">STDEV(K75:K77)</f>
        <v>0.35733351977258415</v>
      </c>
      <c r="T75" s="113">
        <f t="shared" ref="T75" si="370">S75/R75*100</f>
        <v>0.59196577734149913</v>
      </c>
      <c r="U75" s="119">
        <v>26</v>
      </c>
      <c r="V75" s="62">
        <v>29</v>
      </c>
      <c r="W75" s="62">
        <f t="shared" si="325"/>
        <v>754</v>
      </c>
      <c r="X75" s="62">
        <v>23</v>
      </c>
      <c r="Y75" s="62">
        <v>26</v>
      </c>
      <c r="Z75" s="62">
        <f t="shared" si="326"/>
        <v>598</v>
      </c>
      <c r="AA75" s="63">
        <f t="shared" si="327"/>
        <v>11.538461538461547</v>
      </c>
      <c r="AB75" s="63">
        <f t="shared" si="328"/>
        <v>10.34482758620689</v>
      </c>
      <c r="AC75" s="120">
        <f t="shared" si="329"/>
        <v>20.689655172413794</v>
      </c>
      <c r="AD75" s="124">
        <f>AVERAGE(AA75:AA77)</f>
        <v>10.989010989010987</v>
      </c>
      <c r="AE75" s="64">
        <f>AVERAGE(AB75:AB77)</f>
        <v>14.162561576354681</v>
      </c>
      <c r="AF75" s="64">
        <f>STDEV(AA75:AA77)</f>
        <v>0.47583813394750235</v>
      </c>
      <c r="AG75" s="64">
        <f>STDEV(AB75:AB77)</f>
        <v>3.7576715030523076</v>
      </c>
      <c r="AH75" s="64">
        <f t="shared" ref="AH75" si="371">AVERAGE(AC75:AC77)</f>
        <v>23.605735397607322</v>
      </c>
      <c r="AI75" s="125">
        <f t="shared" ref="AI75" si="372">STDEV(AC75:AC77)</f>
        <v>2.9865892291111864</v>
      </c>
      <c r="AJ75" s="133">
        <v>0.64659999999999995</v>
      </c>
      <c r="AK75" s="65">
        <v>1.2426999999999999</v>
      </c>
      <c r="AL75" s="65">
        <v>1.8546</v>
      </c>
      <c r="AM75" s="134">
        <f t="shared" si="330"/>
        <v>2.7923070733080948</v>
      </c>
      <c r="AN75" s="128">
        <f t="shared" ref="AN75" si="373">AVERAGE(AM75:AM77)</f>
        <v>2.8326472270989833</v>
      </c>
      <c r="AO75" s="66">
        <f t="shared" ref="AO75" si="374">STDEV(AM75:AM77)</f>
        <v>9.1231976889936284E-2</v>
      </c>
      <c r="AP75" s="69">
        <f t="shared" ref="AP75" si="375">AO75/AN75*100</f>
        <v>3.2207320423507255</v>
      </c>
    </row>
    <row r="76" spans="1:42" x14ac:dyDescent="0.35">
      <c r="A76" s="68"/>
      <c r="B76" s="20"/>
      <c r="C76" s="94"/>
      <c r="D76" s="101"/>
      <c r="E76" s="59"/>
      <c r="F76" s="60"/>
      <c r="G76" s="102"/>
      <c r="H76" s="108">
        <v>2.2000000000000002</v>
      </c>
      <c r="I76" s="58">
        <v>1.32</v>
      </c>
      <c r="J76" s="58">
        <f t="shared" si="323"/>
        <v>0.88000000000000012</v>
      </c>
      <c r="K76" s="109">
        <f t="shared" si="324"/>
        <v>60</v>
      </c>
      <c r="L76" s="112"/>
      <c r="M76" s="61"/>
      <c r="N76" s="113"/>
      <c r="O76" s="112"/>
      <c r="P76" s="61"/>
      <c r="Q76" s="113"/>
      <c r="R76" s="112"/>
      <c r="S76" s="61"/>
      <c r="T76" s="113"/>
      <c r="U76" s="119">
        <v>28</v>
      </c>
      <c r="V76" s="62">
        <v>28</v>
      </c>
      <c r="W76" s="62">
        <f t="shared" si="325"/>
        <v>784</v>
      </c>
      <c r="X76" s="62">
        <v>25</v>
      </c>
      <c r="Y76" s="62">
        <v>24</v>
      </c>
      <c r="Z76" s="62">
        <f t="shared" si="326"/>
        <v>600</v>
      </c>
      <c r="AA76" s="63">
        <f t="shared" si="327"/>
        <v>10.714285714285708</v>
      </c>
      <c r="AB76" s="63">
        <f t="shared" si="328"/>
        <v>14.285714285714292</v>
      </c>
      <c r="AC76" s="120">
        <f t="shared" si="329"/>
        <v>23.469387755102048</v>
      </c>
      <c r="AD76" s="124"/>
      <c r="AE76" s="64"/>
      <c r="AF76" s="64"/>
      <c r="AG76" s="64"/>
      <c r="AH76" s="64"/>
      <c r="AI76" s="125"/>
      <c r="AJ76" s="133">
        <v>0.64890000000000003</v>
      </c>
      <c r="AK76" s="65">
        <v>1.1125</v>
      </c>
      <c r="AL76" s="65">
        <v>1.7305999999999999</v>
      </c>
      <c r="AM76" s="134">
        <f t="shared" si="330"/>
        <v>2.7685393258427098</v>
      </c>
      <c r="AN76" s="128"/>
      <c r="AO76" s="66"/>
      <c r="AP76" s="69"/>
    </row>
    <row r="77" spans="1:42" x14ac:dyDescent="0.35">
      <c r="A77" s="68"/>
      <c r="B77" s="20"/>
      <c r="C77" s="94"/>
      <c r="D77" s="101"/>
      <c r="E77" s="59"/>
      <c r="F77" s="60"/>
      <c r="G77" s="102"/>
      <c r="H77" s="108">
        <v>2.2400000000000002</v>
      </c>
      <c r="I77" s="58">
        <v>1.36</v>
      </c>
      <c r="J77" s="58">
        <f t="shared" si="323"/>
        <v>0.88000000000000012</v>
      </c>
      <c r="K77" s="109">
        <f t="shared" si="324"/>
        <v>60.714285714285715</v>
      </c>
      <c r="L77" s="112"/>
      <c r="M77" s="61"/>
      <c r="N77" s="113"/>
      <c r="O77" s="112"/>
      <c r="P77" s="61"/>
      <c r="Q77" s="113"/>
      <c r="R77" s="112"/>
      <c r="S77" s="61"/>
      <c r="T77" s="113"/>
      <c r="U77" s="119">
        <v>28</v>
      </c>
      <c r="V77" s="62">
        <v>28</v>
      </c>
      <c r="W77" s="62">
        <f t="shared" si="325"/>
        <v>784</v>
      </c>
      <c r="X77" s="62">
        <v>25</v>
      </c>
      <c r="Y77" s="62">
        <v>23</v>
      </c>
      <c r="Z77" s="62">
        <f t="shared" si="326"/>
        <v>575</v>
      </c>
      <c r="AA77" s="63">
        <f t="shared" si="327"/>
        <v>10.714285714285708</v>
      </c>
      <c r="AB77" s="63">
        <f t="shared" si="328"/>
        <v>17.857142857142861</v>
      </c>
      <c r="AC77" s="120">
        <f t="shared" si="329"/>
        <v>26.658163265306129</v>
      </c>
      <c r="AD77" s="124"/>
      <c r="AE77" s="64"/>
      <c r="AF77" s="64"/>
      <c r="AG77" s="64"/>
      <c r="AH77" s="64"/>
      <c r="AI77" s="125"/>
      <c r="AJ77" s="133">
        <v>0.63770000000000004</v>
      </c>
      <c r="AK77" s="65">
        <v>1.2971999999999999</v>
      </c>
      <c r="AL77" s="65">
        <v>1.8968</v>
      </c>
      <c r="AM77" s="134">
        <f t="shared" si="330"/>
        <v>2.9370952821461458</v>
      </c>
      <c r="AN77" s="128"/>
      <c r="AO77" s="66"/>
      <c r="AP77" s="69"/>
    </row>
    <row r="78" spans="1:42" x14ac:dyDescent="0.35">
      <c r="A78" s="68"/>
      <c r="B78" s="20"/>
      <c r="C78" s="94">
        <v>10</v>
      </c>
      <c r="D78" s="101">
        <v>114.64</v>
      </c>
      <c r="E78" s="59">
        <f>115.35-0.81</f>
        <v>114.53999999999999</v>
      </c>
      <c r="F78" s="60">
        <f t="shared" ref="F78" si="376">(D78-E78)/D78*100</f>
        <v>8.7229588276350772E-2</v>
      </c>
      <c r="G78" s="102">
        <v>54</v>
      </c>
      <c r="H78" s="108">
        <v>1.86</v>
      </c>
      <c r="I78" s="58">
        <v>1.1100000000000001</v>
      </c>
      <c r="J78" s="58">
        <f t="shared" si="323"/>
        <v>0.75</v>
      </c>
      <c r="K78" s="109">
        <f t="shared" si="324"/>
        <v>59.677419354838712</v>
      </c>
      <c r="L78" s="112">
        <f t="shared" ref="L78" si="377">AVERAGE(H78:H80)</f>
        <v>1.92</v>
      </c>
      <c r="M78" s="61">
        <f t="shared" ref="M78" si="378">STDEV(H78:H80)</f>
        <v>5.5677643628300154E-2</v>
      </c>
      <c r="N78" s="113">
        <f t="shared" ref="N78" si="379">M78/L78*100</f>
        <v>2.8998772723072994</v>
      </c>
      <c r="O78" s="112">
        <f t="shared" ref="O78" si="380">AVERAGE(I78:I80)</f>
        <v>1.1500000000000001</v>
      </c>
      <c r="P78" s="61">
        <f t="shared" ref="P78" si="381">STDEV(I78:I80)</f>
        <v>3.60555127546398E-2</v>
      </c>
      <c r="Q78" s="113">
        <f t="shared" ref="Q78" si="382">P78/O78*100</f>
        <v>3.1352619786643299</v>
      </c>
      <c r="R78" s="112">
        <f t="shared" ref="R78" si="383">AVERAGE(K78:K80)</f>
        <v>59.893174485068094</v>
      </c>
      <c r="S78" s="61">
        <f t="shared" ref="S78" si="384">STDEV(K78:K80)</f>
        <v>0.21315326833701029</v>
      </c>
      <c r="T78" s="113">
        <f t="shared" ref="T78" si="385">S78/R78*100</f>
        <v>0.3558890811341972</v>
      </c>
      <c r="U78" s="119">
        <v>28</v>
      </c>
      <c r="V78" s="62">
        <v>28</v>
      </c>
      <c r="W78" s="62">
        <f t="shared" si="325"/>
        <v>784</v>
      </c>
      <c r="X78" s="62">
        <v>24</v>
      </c>
      <c r="Y78" s="62">
        <v>25</v>
      </c>
      <c r="Z78" s="62">
        <f t="shared" si="326"/>
        <v>600</v>
      </c>
      <c r="AA78" s="63">
        <f t="shared" si="327"/>
        <v>14.285714285714292</v>
      </c>
      <c r="AB78" s="63">
        <f t="shared" si="328"/>
        <v>10.714285714285708</v>
      </c>
      <c r="AC78" s="120">
        <f t="shared" si="329"/>
        <v>23.469387755102048</v>
      </c>
      <c r="AD78" s="124">
        <f>AVERAGE(AA78:AA80)</f>
        <v>12.169312169312173</v>
      </c>
      <c r="AE78" s="64">
        <f>AVERAGE(AB78:AB80)</f>
        <v>8.3333333333333286</v>
      </c>
      <c r="AF78" s="64">
        <f>STDEV(AA78:AA80)</f>
        <v>1.8328579974273778</v>
      </c>
      <c r="AG78" s="64">
        <f>STDEV(AB78:AB80)</f>
        <v>2.0619652471058028</v>
      </c>
      <c r="AH78" s="64">
        <f t="shared" ref="AH78" si="386">AVERAGE(AC78:AC80)</f>
        <v>19.463340891912328</v>
      </c>
      <c r="AI78" s="125">
        <f t="shared" ref="AI78" si="387">STDEV(AC78:AC80)</f>
        <v>3.469338352273267</v>
      </c>
      <c r="AJ78" s="133">
        <v>0.64570000000000005</v>
      </c>
      <c r="AK78" s="65">
        <v>1.3415999999999999</v>
      </c>
      <c r="AL78" s="65">
        <v>1.9341999999999999</v>
      </c>
      <c r="AM78" s="134">
        <f t="shared" si="330"/>
        <v>3.9579606440071586</v>
      </c>
      <c r="AN78" s="128">
        <f t="shared" ref="AN78" si="388">AVERAGE(AM78:AM80)</f>
        <v>4.0731773330558854</v>
      </c>
      <c r="AO78" s="66">
        <f t="shared" ref="AO78" si="389">STDEV(AM78:AM80)</f>
        <v>0.11858627932762178</v>
      </c>
      <c r="AP78" s="69">
        <f t="shared" ref="AP78" si="390">AO78/AN78*100</f>
        <v>2.9113949536455093</v>
      </c>
    </row>
    <row r="79" spans="1:42" x14ac:dyDescent="0.35">
      <c r="A79" s="68"/>
      <c r="B79" s="20"/>
      <c r="C79" s="94"/>
      <c r="D79" s="101"/>
      <c r="E79" s="59"/>
      <c r="F79" s="60"/>
      <c r="G79" s="102"/>
      <c r="H79" s="108">
        <v>1.93</v>
      </c>
      <c r="I79" s="58">
        <v>1.1599999999999999</v>
      </c>
      <c r="J79" s="58">
        <f t="shared" si="323"/>
        <v>0.77</v>
      </c>
      <c r="K79" s="109">
        <f t="shared" si="324"/>
        <v>60.103626943005182</v>
      </c>
      <c r="L79" s="112"/>
      <c r="M79" s="61"/>
      <c r="N79" s="113"/>
      <c r="O79" s="112"/>
      <c r="P79" s="61"/>
      <c r="Q79" s="113"/>
      <c r="R79" s="112"/>
      <c r="S79" s="61"/>
      <c r="T79" s="113"/>
      <c r="U79" s="119">
        <v>27</v>
      </c>
      <c r="V79" s="62">
        <v>28</v>
      </c>
      <c r="W79" s="62">
        <f t="shared" si="325"/>
        <v>756</v>
      </c>
      <c r="X79" s="62">
        <v>24</v>
      </c>
      <c r="Y79" s="62">
        <v>26</v>
      </c>
      <c r="Z79" s="62">
        <f t="shared" si="326"/>
        <v>624</v>
      </c>
      <c r="AA79" s="63">
        <f t="shared" si="327"/>
        <v>11.111111111111114</v>
      </c>
      <c r="AB79" s="63">
        <f t="shared" si="328"/>
        <v>7.1428571428571388</v>
      </c>
      <c r="AC79" s="120">
        <f t="shared" si="329"/>
        <v>17.460317460317469</v>
      </c>
      <c r="AD79" s="124"/>
      <c r="AE79" s="64"/>
      <c r="AF79" s="64"/>
      <c r="AG79" s="64"/>
      <c r="AH79" s="64"/>
      <c r="AI79" s="125"/>
      <c r="AJ79" s="133">
        <v>0.64359999999999995</v>
      </c>
      <c r="AK79" s="65">
        <v>1.2713000000000001</v>
      </c>
      <c r="AL79" s="65">
        <v>1.8632</v>
      </c>
      <c r="AM79" s="134">
        <f t="shared" si="330"/>
        <v>4.0667033744985446</v>
      </c>
      <c r="AN79" s="128"/>
      <c r="AO79" s="66"/>
      <c r="AP79" s="69"/>
    </row>
    <row r="80" spans="1:42" x14ac:dyDescent="0.35">
      <c r="A80" s="68"/>
      <c r="B80" s="20"/>
      <c r="C80" s="94"/>
      <c r="D80" s="101"/>
      <c r="E80" s="59"/>
      <c r="F80" s="60"/>
      <c r="G80" s="102"/>
      <c r="H80" s="108">
        <v>1.97</v>
      </c>
      <c r="I80" s="58">
        <v>1.18</v>
      </c>
      <c r="J80" s="58">
        <f t="shared" si="323"/>
        <v>0.79</v>
      </c>
      <c r="K80" s="109">
        <f t="shared" si="324"/>
        <v>59.898477157360404</v>
      </c>
      <c r="L80" s="112"/>
      <c r="M80" s="61"/>
      <c r="N80" s="113"/>
      <c r="O80" s="112"/>
      <c r="P80" s="61"/>
      <c r="Q80" s="113"/>
      <c r="R80" s="112"/>
      <c r="S80" s="61"/>
      <c r="T80" s="113"/>
      <c r="U80" s="119">
        <v>27</v>
      </c>
      <c r="V80" s="62">
        <v>28</v>
      </c>
      <c r="W80" s="62">
        <f t="shared" si="325"/>
        <v>756</v>
      </c>
      <c r="X80" s="62">
        <v>24</v>
      </c>
      <c r="Y80" s="62">
        <v>26</v>
      </c>
      <c r="Z80" s="62">
        <f t="shared" si="326"/>
        <v>624</v>
      </c>
      <c r="AA80" s="63">
        <f t="shared" si="327"/>
        <v>11.111111111111114</v>
      </c>
      <c r="AB80" s="63">
        <f t="shared" si="328"/>
        <v>7.1428571428571388</v>
      </c>
      <c r="AC80" s="120">
        <f t="shared" si="329"/>
        <v>17.460317460317469</v>
      </c>
      <c r="AD80" s="124"/>
      <c r="AE80" s="64"/>
      <c r="AF80" s="64"/>
      <c r="AG80" s="64"/>
      <c r="AH80" s="64"/>
      <c r="AI80" s="125"/>
      <c r="AJ80" s="133">
        <v>0.64610000000000001</v>
      </c>
      <c r="AK80" s="65">
        <v>1.3445</v>
      </c>
      <c r="AL80" s="65">
        <v>1.9341999999999999</v>
      </c>
      <c r="AM80" s="134">
        <f t="shared" si="330"/>
        <v>4.1948679806619538</v>
      </c>
      <c r="AN80" s="128"/>
      <c r="AO80" s="66"/>
      <c r="AP80" s="69"/>
    </row>
    <row r="81" spans="1:42" x14ac:dyDescent="0.35">
      <c r="A81" s="68"/>
      <c r="B81" s="20"/>
      <c r="C81" s="94">
        <v>15</v>
      </c>
      <c r="D81" s="101">
        <f>29.24+55.24+23.28+5+2.5</f>
        <v>115.26</v>
      </c>
      <c r="E81" s="59">
        <f>114.94-0.59</f>
        <v>114.35</v>
      </c>
      <c r="F81" s="60">
        <f t="shared" ref="F81" si="391">(D81-E81)/D81*100</f>
        <v>0.78951934756204301</v>
      </c>
      <c r="G81" s="102">
        <v>52</v>
      </c>
      <c r="H81" s="108">
        <v>2.25</v>
      </c>
      <c r="I81" s="58">
        <v>1.39</v>
      </c>
      <c r="J81" s="58">
        <f t="shared" si="323"/>
        <v>0.8600000000000001</v>
      </c>
      <c r="K81" s="109">
        <f t="shared" si="324"/>
        <v>61.777777777777779</v>
      </c>
      <c r="L81" s="112">
        <f t="shared" ref="L81" si="392">AVERAGE(H81:H83)</f>
        <v>2.1133333333333333</v>
      </c>
      <c r="M81" s="61">
        <f t="shared" ref="M81" si="393">STDEV(H81:H83)</f>
        <v>0.12662279942148388</v>
      </c>
      <c r="N81" s="113">
        <f t="shared" ref="N81" si="394">M81/L81*100</f>
        <v>5.9916151145812568</v>
      </c>
      <c r="O81" s="112">
        <f t="shared" ref="O81" si="395">AVERAGE(I81:I83)</f>
        <v>1.2833333333333332</v>
      </c>
      <c r="P81" s="61">
        <f t="shared" ref="P81" si="396">STDEV(I81:I83)</f>
        <v>9.712534856222306E-2</v>
      </c>
      <c r="Q81" s="113">
        <f t="shared" ref="Q81" si="397">P81/O81*100</f>
        <v>7.5682089788745248</v>
      </c>
      <c r="R81" s="112">
        <f t="shared" ref="R81" si="398">AVERAGE(K81:K83)</f>
        <v>60.688286372496897</v>
      </c>
      <c r="S81" s="61">
        <f t="shared" ref="S81" si="399">STDEV(K81:K83)</f>
        <v>0.95438334307474149</v>
      </c>
      <c r="T81" s="113">
        <f t="shared" ref="T81" si="400">S81/R81*100</f>
        <v>1.5725989315579934</v>
      </c>
      <c r="U81" s="119">
        <v>28</v>
      </c>
      <c r="V81" s="62">
        <v>28</v>
      </c>
      <c r="W81" s="62">
        <f t="shared" si="325"/>
        <v>784</v>
      </c>
      <c r="X81" s="62">
        <v>24</v>
      </c>
      <c r="Y81" s="62">
        <v>22</v>
      </c>
      <c r="Z81" s="62">
        <f t="shared" si="326"/>
        <v>528</v>
      </c>
      <c r="AA81" s="63">
        <f t="shared" si="327"/>
        <v>14.285714285714292</v>
      </c>
      <c r="AB81" s="63">
        <f t="shared" si="328"/>
        <v>21.428571428571431</v>
      </c>
      <c r="AC81" s="120">
        <f t="shared" si="329"/>
        <v>32.653061224489804</v>
      </c>
      <c r="AD81" s="124">
        <f>AVERAGE(AA81:AA83)</f>
        <v>8.377425044091714</v>
      </c>
      <c r="AE81" s="64">
        <f>AVERAGE(AB81:AB83)</f>
        <v>18.801313628899837</v>
      </c>
      <c r="AF81" s="64">
        <f>STDEV(AA81:AA83)</f>
        <v>5.3979491861738618</v>
      </c>
      <c r="AG81" s="64">
        <f>STDEV(AB81:AB83)</f>
        <v>3.928037344468204</v>
      </c>
      <c r="AH81" s="64">
        <f t="shared" ref="AH81" si="401">AVERAGE(AC81:AC83)</f>
        <v>25.489352829254312</v>
      </c>
      <c r="AI81" s="125">
        <f t="shared" ref="AI81" si="402">STDEV(AC81:AC83)</f>
        <v>7.6332469401631924</v>
      </c>
      <c r="AJ81" s="133">
        <v>0.63980000000000004</v>
      </c>
      <c r="AK81" s="65">
        <v>1.1243000000000001</v>
      </c>
      <c r="AL81" s="65">
        <v>1.7158</v>
      </c>
      <c r="AM81" s="134">
        <f t="shared" si="330"/>
        <v>4.2960064039846912</v>
      </c>
      <c r="AN81" s="128">
        <f t="shared" ref="AN81" si="403">AVERAGE(AM81:AM83)</f>
        <v>4.5918507839572316</v>
      </c>
      <c r="AO81" s="66">
        <f t="shared" ref="AO81" si="404">STDEV(AM81:AM83)</f>
        <v>0.26076589497899516</v>
      </c>
      <c r="AP81" s="69">
        <f t="shared" ref="AP81" si="405">AO81/AN81*100</f>
        <v>5.678884337662832</v>
      </c>
    </row>
    <row r="82" spans="1:42" x14ac:dyDescent="0.35">
      <c r="A82" s="68"/>
      <c r="B82" s="20"/>
      <c r="C82" s="94"/>
      <c r="D82" s="101"/>
      <c r="E82" s="59"/>
      <c r="F82" s="60"/>
      <c r="G82" s="102"/>
      <c r="H82" s="108">
        <v>2</v>
      </c>
      <c r="I82" s="58">
        <v>1.2</v>
      </c>
      <c r="J82" s="58">
        <f t="shared" si="323"/>
        <v>0.8</v>
      </c>
      <c r="K82" s="109">
        <f t="shared" si="324"/>
        <v>60</v>
      </c>
      <c r="L82" s="112"/>
      <c r="M82" s="61"/>
      <c r="N82" s="113"/>
      <c r="O82" s="112"/>
      <c r="P82" s="61"/>
      <c r="Q82" s="113"/>
      <c r="R82" s="112"/>
      <c r="S82" s="61"/>
      <c r="T82" s="113"/>
      <c r="U82" s="119">
        <v>27</v>
      </c>
      <c r="V82" s="62">
        <v>28</v>
      </c>
      <c r="W82" s="62">
        <f t="shared" si="325"/>
        <v>756</v>
      </c>
      <c r="X82" s="62">
        <v>26</v>
      </c>
      <c r="Y82" s="62">
        <v>24</v>
      </c>
      <c r="Z82" s="62">
        <f t="shared" si="326"/>
        <v>624</v>
      </c>
      <c r="AA82" s="63">
        <f t="shared" si="327"/>
        <v>3.7037037037037095</v>
      </c>
      <c r="AB82" s="63">
        <f t="shared" si="328"/>
        <v>14.285714285714292</v>
      </c>
      <c r="AC82" s="120">
        <f t="shared" si="329"/>
        <v>17.460317460317469</v>
      </c>
      <c r="AD82" s="124"/>
      <c r="AE82" s="64"/>
      <c r="AF82" s="64"/>
      <c r="AG82" s="64"/>
      <c r="AH82" s="64"/>
      <c r="AI82" s="125"/>
      <c r="AJ82" s="133">
        <v>0.63100000000000001</v>
      </c>
      <c r="AK82" s="65">
        <v>1.004</v>
      </c>
      <c r="AL82" s="65">
        <v>1.5879000000000001</v>
      </c>
      <c r="AM82" s="134">
        <f t="shared" si="330"/>
        <v>4.6912350597609418</v>
      </c>
      <c r="AN82" s="128"/>
      <c r="AO82" s="66"/>
      <c r="AP82" s="69"/>
    </row>
    <row r="83" spans="1:42" x14ac:dyDescent="0.35">
      <c r="A83" s="68"/>
      <c r="B83" s="20"/>
      <c r="C83" s="94"/>
      <c r="D83" s="101"/>
      <c r="E83" s="59"/>
      <c r="F83" s="60"/>
      <c r="G83" s="102"/>
      <c r="H83" s="108">
        <v>2.09</v>
      </c>
      <c r="I83" s="58">
        <v>1.26</v>
      </c>
      <c r="J83" s="58">
        <f t="shared" si="323"/>
        <v>0.82999999999999985</v>
      </c>
      <c r="K83" s="109">
        <f t="shared" si="324"/>
        <v>60.28708133971292</v>
      </c>
      <c r="L83" s="112"/>
      <c r="M83" s="61"/>
      <c r="N83" s="113"/>
      <c r="O83" s="112"/>
      <c r="P83" s="61"/>
      <c r="Q83" s="113"/>
      <c r="R83" s="112"/>
      <c r="S83" s="61"/>
      <c r="T83" s="113"/>
      <c r="U83" s="119">
        <v>28</v>
      </c>
      <c r="V83" s="62">
        <v>29</v>
      </c>
      <c r="W83" s="62">
        <f t="shared" si="325"/>
        <v>812</v>
      </c>
      <c r="X83" s="62">
        <v>26</v>
      </c>
      <c r="Y83" s="62">
        <v>23</v>
      </c>
      <c r="Z83" s="62">
        <f t="shared" si="326"/>
        <v>598</v>
      </c>
      <c r="AA83" s="63">
        <f t="shared" si="327"/>
        <v>7.1428571428571388</v>
      </c>
      <c r="AB83" s="63">
        <f t="shared" si="328"/>
        <v>20.689655172413794</v>
      </c>
      <c r="AC83" s="120">
        <f t="shared" si="329"/>
        <v>26.354679802955658</v>
      </c>
      <c r="AD83" s="124"/>
      <c r="AE83" s="64"/>
      <c r="AF83" s="64"/>
      <c r="AG83" s="64"/>
      <c r="AH83" s="64"/>
      <c r="AI83" s="125"/>
      <c r="AJ83" s="133">
        <v>0.64510000000000001</v>
      </c>
      <c r="AK83" s="65">
        <v>1.1361000000000001</v>
      </c>
      <c r="AL83" s="65">
        <v>1.7267999999999999</v>
      </c>
      <c r="AM83" s="134">
        <f t="shared" si="330"/>
        <v>4.7883108881260625</v>
      </c>
      <c r="AN83" s="128"/>
      <c r="AO83" s="66"/>
      <c r="AP83" s="69"/>
    </row>
    <row r="84" spans="1:42" x14ac:dyDescent="0.35">
      <c r="A84" s="68" t="s">
        <v>4</v>
      </c>
      <c r="B84" s="20" t="s">
        <v>4</v>
      </c>
      <c r="C84" s="94">
        <v>0</v>
      </c>
      <c r="D84" s="101">
        <v>114.7</v>
      </c>
      <c r="E84" s="59">
        <f>115.35-0.85</f>
        <v>114.5</v>
      </c>
      <c r="F84" s="60">
        <f t="shared" ref="F84" si="406">(D84-E84)/D84*100</f>
        <v>0.17436791630340265</v>
      </c>
      <c r="G84" s="102" t="s">
        <v>64</v>
      </c>
      <c r="H84" s="108">
        <v>1.68</v>
      </c>
      <c r="I84" s="58">
        <v>1.0900000000000001</v>
      </c>
      <c r="J84" s="58">
        <f t="shared" si="323"/>
        <v>0.58999999999999986</v>
      </c>
      <c r="K84" s="109">
        <f t="shared" si="324"/>
        <v>64.88095238095238</v>
      </c>
      <c r="L84" s="112">
        <f t="shared" ref="L84" si="407">AVERAGE(H84:H86)</f>
        <v>1.7299999999999998</v>
      </c>
      <c r="M84" s="61">
        <f t="shared" ref="M84" si="408">STDEV(H84:H86)</f>
        <v>8.6602540378443948E-2</v>
      </c>
      <c r="N84" s="113">
        <f t="shared" ref="N84" si="409">M84/L84*100</f>
        <v>5.0059271895054307</v>
      </c>
      <c r="O84" s="112">
        <f t="shared" ref="O84" si="410">AVERAGE(I84:I86)</f>
        <v>1.1200000000000001</v>
      </c>
      <c r="P84" s="61">
        <f t="shared" ref="P84" si="411">STDEV(I84:I86)</f>
        <v>5.1961524227066236E-2</v>
      </c>
      <c r="Q84" s="113">
        <f t="shared" ref="Q84" si="412">P84/O84*100</f>
        <v>4.6394218059880563</v>
      </c>
      <c r="R84" s="112">
        <f t="shared" ref="R84" si="413">AVERAGE(K84:K86)</f>
        <v>64.74759302628155</v>
      </c>
      <c r="S84" s="61">
        <f t="shared" ref="S84" si="414">STDEV(K84:K86)</f>
        <v>0.23098517795447551</v>
      </c>
      <c r="T84" s="113">
        <f t="shared" ref="T84" si="415">S84/R84*100</f>
        <v>0.35674712704874889</v>
      </c>
      <c r="U84" s="119">
        <v>28</v>
      </c>
      <c r="V84" s="62">
        <v>29</v>
      </c>
      <c r="W84" s="62">
        <f t="shared" si="325"/>
        <v>812</v>
      </c>
      <c r="X84" s="62">
        <v>24</v>
      </c>
      <c r="Y84" s="62">
        <v>25</v>
      </c>
      <c r="Z84" s="62">
        <f t="shared" si="326"/>
        <v>600</v>
      </c>
      <c r="AA84" s="63">
        <f t="shared" si="327"/>
        <v>14.285714285714292</v>
      </c>
      <c r="AB84" s="63">
        <f t="shared" si="328"/>
        <v>13.793103448275872</v>
      </c>
      <c r="AC84" s="120">
        <f t="shared" si="329"/>
        <v>26.108374384236456</v>
      </c>
      <c r="AD84" s="124">
        <f>AVERAGE(AA84:AA86)</f>
        <v>10.802469135802468</v>
      </c>
      <c r="AE84" s="64">
        <f>AVERAGE(AB84:AB86)</f>
        <v>12.807881773399018</v>
      </c>
      <c r="AF84" s="64">
        <f>STDEV(AA84:AA86)</f>
        <v>3.4400012521674714</v>
      </c>
      <c r="AG84" s="64">
        <f>STDEV(AB84:AB86)</f>
        <v>2.1472408588870433</v>
      </c>
      <c r="AH84" s="64">
        <f t="shared" ref="AH84" si="416">AVERAGE(AC84:AC86)</f>
        <v>22.231344645137749</v>
      </c>
      <c r="AI84" s="125">
        <f t="shared" ref="AI84" si="417">STDEV(AC84:AC86)</f>
        <v>3.3749882747100872</v>
      </c>
      <c r="AJ84" s="133">
        <v>0.64159999999999995</v>
      </c>
      <c r="AK84" s="65">
        <v>1.1853</v>
      </c>
      <c r="AL84" s="65">
        <v>1.7867999999999999</v>
      </c>
      <c r="AM84" s="134">
        <f t="shared" si="330"/>
        <v>3.383109761241883</v>
      </c>
      <c r="AN84" s="128">
        <f t="shared" ref="AN84" si="418">AVERAGE(AM84:AM86)</f>
        <v>3.4434431124241294</v>
      </c>
      <c r="AO84" s="66">
        <f t="shared" ref="AO84" si="419">STDEV(AM84:AM86)</f>
        <v>0.19989131442671232</v>
      </c>
      <c r="AP84" s="69">
        <f t="shared" ref="AP84" si="420">AO84/AN84*100</f>
        <v>5.8049837880432413</v>
      </c>
    </row>
    <row r="85" spans="1:42" x14ac:dyDescent="0.35">
      <c r="A85" s="68"/>
      <c r="B85" s="20"/>
      <c r="C85" s="94"/>
      <c r="D85" s="101"/>
      <c r="E85" s="59"/>
      <c r="F85" s="60"/>
      <c r="G85" s="102"/>
      <c r="H85" s="108">
        <v>1.83</v>
      </c>
      <c r="I85" s="58">
        <v>1.18</v>
      </c>
      <c r="J85" s="58">
        <f t="shared" si="323"/>
        <v>0.65000000000000013</v>
      </c>
      <c r="K85" s="109">
        <f t="shared" si="324"/>
        <v>64.480874316939889</v>
      </c>
      <c r="L85" s="112"/>
      <c r="M85" s="61"/>
      <c r="N85" s="113"/>
      <c r="O85" s="112"/>
      <c r="P85" s="61"/>
      <c r="Q85" s="113"/>
      <c r="R85" s="112"/>
      <c r="S85" s="61"/>
      <c r="T85" s="113"/>
      <c r="U85" s="119">
        <v>27</v>
      </c>
      <c r="V85" s="62">
        <v>28</v>
      </c>
      <c r="W85" s="62">
        <f t="shared" si="325"/>
        <v>756</v>
      </c>
      <c r="X85" s="62">
        <v>25</v>
      </c>
      <c r="Y85" s="62">
        <v>24</v>
      </c>
      <c r="Z85" s="62">
        <f t="shared" si="326"/>
        <v>600</v>
      </c>
      <c r="AA85" s="63">
        <f t="shared" si="327"/>
        <v>7.4074074074074048</v>
      </c>
      <c r="AB85" s="63">
        <f t="shared" si="328"/>
        <v>14.285714285714292</v>
      </c>
      <c r="AC85" s="120">
        <f t="shared" si="329"/>
        <v>20.634920634920633</v>
      </c>
      <c r="AD85" s="124"/>
      <c r="AE85" s="64"/>
      <c r="AF85" s="64"/>
      <c r="AG85" s="64"/>
      <c r="AH85" s="64"/>
      <c r="AI85" s="125"/>
      <c r="AJ85" s="133">
        <v>0.64600000000000002</v>
      </c>
      <c r="AK85" s="65">
        <v>0.99370000000000003</v>
      </c>
      <c r="AL85" s="65">
        <v>1.6071</v>
      </c>
      <c r="AM85" s="134">
        <f t="shared" si="330"/>
        <v>3.2806682097212558</v>
      </c>
      <c r="AN85" s="128"/>
      <c r="AO85" s="66"/>
      <c r="AP85" s="69"/>
    </row>
    <row r="86" spans="1:42" x14ac:dyDescent="0.35">
      <c r="A86" s="68"/>
      <c r="B86" s="20"/>
      <c r="C86" s="94"/>
      <c r="D86" s="101"/>
      <c r="E86" s="59"/>
      <c r="F86" s="60"/>
      <c r="G86" s="102"/>
      <c r="H86" s="108">
        <v>1.68</v>
      </c>
      <c r="I86" s="58">
        <v>1.0900000000000001</v>
      </c>
      <c r="J86" s="58">
        <f t="shared" si="323"/>
        <v>0.58999999999999986</v>
      </c>
      <c r="K86" s="109">
        <f t="shared" si="324"/>
        <v>64.88095238095238</v>
      </c>
      <c r="L86" s="112"/>
      <c r="M86" s="61"/>
      <c r="N86" s="113"/>
      <c r="O86" s="112"/>
      <c r="P86" s="61"/>
      <c r="Q86" s="113"/>
      <c r="R86" s="112"/>
      <c r="S86" s="61"/>
      <c r="T86" s="113"/>
      <c r="U86" s="119">
        <v>28</v>
      </c>
      <c r="V86" s="62">
        <v>29</v>
      </c>
      <c r="W86" s="62">
        <f t="shared" si="325"/>
        <v>812</v>
      </c>
      <c r="X86" s="62">
        <v>25</v>
      </c>
      <c r="Y86" s="62">
        <v>26</v>
      </c>
      <c r="Z86" s="62">
        <f t="shared" si="326"/>
        <v>650</v>
      </c>
      <c r="AA86" s="63">
        <f t="shared" si="327"/>
        <v>10.714285714285708</v>
      </c>
      <c r="AB86" s="63">
        <f t="shared" si="328"/>
        <v>10.34482758620689</v>
      </c>
      <c r="AC86" s="120">
        <f t="shared" si="329"/>
        <v>19.950738916256157</v>
      </c>
      <c r="AD86" s="124"/>
      <c r="AE86" s="64"/>
      <c r="AF86" s="64"/>
      <c r="AG86" s="64"/>
      <c r="AH86" s="64"/>
      <c r="AI86" s="125"/>
      <c r="AJ86" s="133">
        <v>0.64780000000000004</v>
      </c>
      <c r="AK86" s="65">
        <v>1.1564000000000001</v>
      </c>
      <c r="AL86" s="65">
        <v>1.7618</v>
      </c>
      <c r="AM86" s="134">
        <f t="shared" si="330"/>
        <v>3.6665513663092497</v>
      </c>
      <c r="AN86" s="128"/>
      <c r="AO86" s="66"/>
      <c r="AP86" s="69"/>
    </row>
    <row r="87" spans="1:42" s="6" customFormat="1" x14ac:dyDescent="0.35">
      <c r="A87" s="70" t="s">
        <v>4</v>
      </c>
      <c r="B87" s="67" t="s">
        <v>56</v>
      </c>
      <c r="C87" s="95">
        <v>0</v>
      </c>
      <c r="D87" s="101">
        <v>113.12</v>
      </c>
      <c r="E87" s="59">
        <f>113.08-0.64</f>
        <v>112.44</v>
      </c>
      <c r="F87" s="60">
        <f t="shared" ref="F87" si="421">(D87-E87)/D87*100</f>
        <v>0.60113154172560712</v>
      </c>
      <c r="G87" s="102">
        <v>70</v>
      </c>
      <c r="H87" s="108">
        <v>1.65</v>
      </c>
      <c r="I87" s="58">
        <v>1.1399999999999999</v>
      </c>
      <c r="J87" s="58">
        <f t="shared" si="323"/>
        <v>0.51</v>
      </c>
      <c r="K87" s="109">
        <f t="shared" si="324"/>
        <v>69.090909090909093</v>
      </c>
      <c r="L87" s="112">
        <f t="shared" ref="L87" si="422">AVERAGE(H87:H89)</f>
        <v>1.5599999999999998</v>
      </c>
      <c r="M87" s="61">
        <f t="shared" ref="M87" si="423">STDEV(H87:H89)</f>
        <v>9.5393920141694552E-2</v>
      </c>
      <c r="N87" s="113">
        <f t="shared" ref="N87" si="424">M87/L87*100</f>
        <v>6.1149948808778571</v>
      </c>
      <c r="O87" s="112">
        <f t="shared" ref="O87" si="425">AVERAGE(I87:I89)</f>
        <v>1.0466666666666666</v>
      </c>
      <c r="P87" s="61">
        <f t="shared" ref="P87" si="426">STDEV(I87:I89)</f>
        <v>9.0184995056457856E-2</v>
      </c>
      <c r="Q87" s="113">
        <f t="shared" ref="Q87" si="427">P87/O87*100</f>
        <v>8.6164008015724072</v>
      </c>
      <c r="R87" s="112">
        <f t="shared" ref="R87" si="428">AVERAGE(K87:K89)</f>
        <v>67.028790655001288</v>
      </c>
      <c r="S87" s="61">
        <f t="shared" ref="S87" si="429">STDEV(K87:K89)</f>
        <v>1.8024802732066807</v>
      </c>
      <c r="T87" s="113">
        <f t="shared" ref="T87" si="430">S87/R87*100</f>
        <v>2.6891135221043863</v>
      </c>
      <c r="U87" s="119">
        <v>28</v>
      </c>
      <c r="V87" s="62">
        <v>28</v>
      </c>
      <c r="W87" s="62">
        <f t="shared" si="325"/>
        <v>784</v>
      </c>
      <c r="X87" s="62">
        <v>25</v>
      </c>
      <c r="Y87" s="62">
        <v>24</v>
      </c>
      <c r="Z87" s="62">
        <f t="shared" si="326"/>
        <v>600</v>
      </c>
      <c r="AA87" s="63">
        <f t="shared" si="327"/>
        <v>10.714285714285708</v>
      </c>
      <c r="AB87" s="63">
        <f t="shared" si="328"/>
        <v>14.285714285714292</v>
      </c>
      <c r="AC87" s="120">
        <f t="shared" si="329"/>
        <v>23.469387755102048</v>
      </c>
      <c r="AD87" s="124">
        <f>AVERAGE(AA87:AA89)</f>
        <v>10.714285714285708</v>
      </c>
      <c r="AE87" s="64">
        <f>AVERAGE(AB87:AB89)</f>
        <v>10.714285714285714</v>
      </c>
      <c r="AF87" s="64">
        <f>STDEV(AA87:AA89)</f>
        <v>0</v>
      </c>
      <c r="AG87" s="64">
        <f t="shared" ref="AG87" si="431">STDEV(AB87:AB89)</f>
        <v>3.5714285714285792</v>
      </c>
      <c r="AH87" s="64">
        <f t="shared" ref="AH87" si="432">AVERAGE(AC87:AC89)</f>
        <v>20.280612244897956</v>
      </c>
      <c r="AI87" s="125">
        <f t="shared" ref="AI87" si="433">STDEV(AC87:AC89)</f>
        <v>3.1887755102040929</v>
      </c>
      <c r="AJ87" s="133">
        <v>0.65049999999999997</v>
      </c>
      <c r="AK87" s="65">
        <v>1.2121</v>
      </c>
      <c r="AL87" s="65">
        <v>1.8087</v>
      </c>
      <c r="AM87" s="134">
        <f t="shared" si="330"/>
        <v>4.4468278194868418</v>
      </c>
      <c r="AN87" s="128">
        <f t="shared" ref="AN87" si="434">AVERAGE(AM87:AM89)</f>
        <v>4.4194266824202417</v>
      </c>
      <c r="AO87" s="66">
        <f t="shared" ref="AO87" si="435">STDEV(AM87:AM89)</f>
        <v>6.1079160717742283E-2</v>
      </c>
      <c r="AP87" s="69">
        <f t="shared" ref="AP87" si="436">AO87/AN87*100</f>
        <v>1.3820607311058064</v>
      </c>
    </row>
    <row r="88" spans="1:42" s="6" customFormat="1" x14ac:dyDescent="0.35">
      <c r="A88" s="70"/>
      <c r="B88" s="67"/>
      <c r="C88" s="95"/>
      <c r="D88" s="101"/>
      <c r="E88" s="59"/>
      <c r="F88" s="60"/>
      <c r="G88" s="102"/>
      <c r="H88" s="108">
        <v>1.46</v>
      </c>
      <c r="I88" s="58">
        <v>0.96</v>
      </c>
      <c r="J88" s="58">
        <f t="shared" si="323"/>
        <v>0.5</v>
      </c>
      <c r="K88" s="109">
        <f t="shared" si="324"/>
        <v>65.753424657534254</v>
      </c>
      <c r="L88" s="112"/>
      <c r="M88" s="61"/>
      <c r="N88" s="113"/>
      <c r="O88" s="112"/>
      <c r="P88" s="61"/>
      <c r="Q88" s="113"/>
      <c r="R88" s="112"/>
      <c r="S88" s="61"/>
      <c r="T88" s="113"/>
      <c r="U88" s="119">
        <v>28</v>
      </c>
      <c r="V88" s="62">
        <v>28</v>
      </c>
      <c r="W88" s="62">
        <f t="shared" si="325"/>
        <v>784</v>
      </c>
      <c r="X88" s="62">
        <v>25</v>
      </c>
      <c r="Y88" s="62">
        <v>26</v>
      </c>
      <c r="Z88" s="62">
        <f t="shared" si="326"/>
        <v>650</v>
      </c>
      <c r="AA88" s="63">
        <f t="shared" si="327"/>
        <v>10.714285714285708</v>
      </c>
      <c r="AB88" s="63">
        <f t="shared" si="328"/>
        <v>7.1428571428571388</v>
      </c>
      <c r="AC88" s="120">
        <f t="shared" si="329"/>
        <v>17.091836734693871</v>
      </c>
      <c r="AD88" s="124"/>
      <c r="AE88" s="64"/>
      <c r="AF88" s="64"/>
      <c r="AG88" s="64"/>
      <c r="AH88" s="64"/>
      <c r="AI88" s="125"/>
      <c r="AJ88" s="133">
        <v>0.64200000000000002</v>
      </c>
      <c r="AK88" s="65">
        <v>1.2146999999999999</v>
      </c>
      <c r="AL88" s="65">
        <v>1.8025</v>
      </c>
      <c r="AM88" s="134">
        <f t="shared" si="330"/>
        <v>4.4620070799374361</v>
      </c>
      <c r="AN88" s="128"/>
      <c r="AO88" s="66"/>
      <c r="AP88" s="69"/>
    </row>
    <row r="89" spans="1:42" s="6" customFormat="1" x14ac:dyDescent="0.35">
      <c r="A89" s="70"/>
      <c r="B89" s="67"/>
      <c r="C89" s="95"/>
      <c r="D89" s="101"/>
      <c r="E89" s="59"/>
      <c r="F89" s="60"/>
      <c r="G89" s="102"/>
      <c r="H89" s="108">
        <v>1.57</v>
      </c>
      <c r="I89" s="58">
        <v>1.04</v>
      </c>
      <c r="J89" s="58">
        <f t="shared" si="323"/>
        <v>0.53</v>
      </c>
      <c r="K89" s="109">
        <f t="shared" si="324"/>
        <v>66.242038216560502</v>
      </c>
      <c r="L89" s="112"/>
      <c r="M89" s="61"/>
      <c r="N89" s="113"/>
      <c r="O89" s="112"/>
      <c r="P89" s="61"/>
      <c r="Q89" s="113"/>
      <c r="R89" s="112"/>
      <c r="S89" s="61"/>
      <c r="T89" s="113"/>
      <c r="U89" s="119">
        <v>28</v>
      </c>
      <c r="V89" s="62">
        <v>28</v>
      </c>
      <c r="W89" s="62">
        <f t="shared" si="325"/>
        <v>784</v>
      </c>
      <c r="X89" s="62">
        <v>25</v>
      </c>
      <c r="Y89" s="62">
        <v>25</v>
      </c>
      <c r="Z89" s="62">
        <f t="shared" si="326"/>
        <v>625</v>
      </c>
      <c r="AA89" s="63">
        <f t="shared" si="327"/>
        <v>10.714285714285708</v>
      </c>
      <c r="AB89" s="63">
        <f t="shared" si="328"/>
        <v>10.714285714285708</v>
      </c>
      <c r="AC89" s="120">
        <f t="shared" si="329"/>
        <v>20.280612244897952</v>
      </c>
      <c r="AD89" s="124"/>
      <c r="AE89" s="64"/>
      <c r="AF89" s="64"/>
      <c r="AG89" s="64"/>
      <c r="AH89" s="64"/>
      <c r="AI89" s="125"/>
      <c r="AJ89" s="133">
        <v>0.64490000000000003</v>
      </c>
      <c r="AK89" s="65">
        <v>1.3427</v>
      </c>
      <c r="AL89" s="65">
        <v>1.9292</v>
      </c>
      <c r="AM89" s="134">
        <f t="shared" si="330"/>
        <v>4.3494451478364482</v>
      </c>
      <c r="AN89" s="128"/>
      <c r="AO89" s="66"/>
      <c r="AP89" s="69"/>
    </row>
    <row r="90" spans="1:42" x14ac:dyDescent="0.35">
      <c r="A90" s="68" t="s">
        <v>4</v>
      </c>
      <c r="B90" s="20" t="s">
        <v>56</v>
      </c>
      <c r="C90" s="94">
        <v>0</v>
      </c>
      <c r="D90" s="101">
        <v>112.47</v>
      </c>
      <c r="E90" s="59">
        <f>113.12-0.7</f>
        <v>112.42</v>
      </c>
      <c r="F90" s="60">
        <f t="shared" ref="F90" si="437">(D90-E90)/D90*100</f>
        <v>4.4456299457630619E-2</v>
      </c>
      <c r="G90" s="102">
        <v>72</v>
      </c>
      <c r="H90" s="108">
        <v>1.79</v>
      </c>
      <c r="I90" s="58">
        <v>1.19</v>
      </c>
      <c r="J90" s="58">
        <f t="shared" ref="J90:J92" si="438">H90-I90</f>
        <v>0.60000000000000009</v>
      </c>
      <c r="K90" s="109">
        <f t="shared" ref="K90:K92" si="439">100-(J90/H90*100)</f>
        <v>66.480446927374288</v>
      </c>
      <c r="L90" s="112">
        <f t="shared" ref="L90" si="440">AVERAGE(H90:H92)</f>
        <v>1.8133333333333335</v>
      </c>
      <c r="M90" s="61">
        <f t="shared" ref="M90" si="441">STDEV(H90:H92)</f>
        <v>2.0816659994661344E-2</v>
      </c>
      <c r="N90" s="113">
        <f t="shared" ref="N90" si="442">M90/L90*100</f>
        <v>1.1479775732350004</v>
      </c>
      <c r="O90" s="112">
        <f t="shared" ref="O90" si="443">AVERAGE(I90:I92)</f>
        <v>1.21</v>
      </c>
      <c r="P90" s="61">
        <f t="shared" ref="P90" si="444">STDEV(I90:I92)</f>
        <v>1.7320508075688787E-2</v>
      </c>
      <c r="Q90" s="113">
        <f t="shared" ref="Q90" si="445">P90/O90*100</f>
        <v>1.431446948404032</v>
      </c>
      <c r="R90" s="112">
        <f t="shared" ref="R90" si="446">AVERAGE(K90:K92)</f>
        <v>66.726693542335994</v>
      </c>
      <c r="S90" s="61">
        <f t="shared" ref="S90" si="447">STDEV(K90:K92)</f>
        <v>0.28110858422151025</v>
      </c>
      <c r="T90" s="113">
        <f t="shared" ref="T90" si="448">S90/R90*100</f>
        <v>0.4212835513019324</v>
      </c>
      <c r="U90" s="119">
        <v>28</v>
      </c>
      <c r="V90" s="62">
        <v>28</v>
      </c>
      <c r="W90" s="62">
        <f t="shared" si="325"/>
        <v>784</v>
      </c>
      <c r="X90" s="62">
        <v>27</v>
      </c>
      <c r="Y90" s="62">
        <v>26</v>
      </c>
      <c r="Z90" s="62">
        <f t="shared" si="326"/>
        <v>702</v>
      </c>
      <c r="AA90" s="63">
        <f t="shared" si="327"/>
        <v>3.5714285714285694</v>
      </c>
      <c r="AB90" s="63">
        <f t="shared" si="328"/>
        <v>7.1428571428571388</v>
      </c>
      <c r="AC90" s="120">
        <f t="shared" si="329"/>
        <v>10.459183673469383</v>
      </c>
      <c r="AD90" s="124">
        <f>AVERAGE(AA90:AA92)</f>
        <v>5.952380952380949</v>
      </c>
      <c r="AE90" s="64">
        <f>AVERAGE(AB90:AB92)</f>
        <v>7.0197044334975329</v>
      </c>
      <c r="AF90" s="64">
        <f>STDEV(AA90:AA92)</f>
        <v>2.0619652471058045</v>
      </c>
      <c r="AG90" s="64">
        <f>STDEV(AB90:AB92)</f>
        <v>3.3883784463540874</v>
      </c>
      <c r="AH90" s="64">
        <f t="shared" ref="AH90" si="449">AVERAGE(AC90:AC92)</f>
        <v>12.55571193994839</v>
      </c>
      <c r="AI90" s="125">
        <f t="shared" ref="AI90" si="450">STDEV(AC90:AC92)</f>
        <v>3.6312934770459462</v>
      </c>
      <c r="AJ90" s="133">
        <v>0.63729999999999998</v>
      </c>
      <c r="AK90" s="65">
        <v>1.2381</v>
      </c>
      <c r="AL90" s="65">
        <v>1.8406</v>
      </c>
      <c r="AM90" s="134">
        <f t="shared" ref="AM90:AM92" si="451">100-((AL90-AJ90)/AK90*100)</f>
        <v>2.8107584201599138</v>
      </c>
      <c r="AN90" s="128">
        <f t="shared" ref="AN90" si="452">AVERAGE(AM90:AM92)</f>
        <v>2.8632975242575704</v>
      </c>
      <c r="AO90" s="66">
        <f t="shared" ref="AO90" si="453">STDEV(AM90:AM92)</f>
        <v>9.3953675675945203E-2</v>
      </c>
      <c r="AP90" s="69">
        <f t="shared" ref="AP90" si="454">AO90/AN90*100</f>
        <v>3.2813102683175277</v>
      </c>
    </row>
    <row r="91" spans="1:42" x14ac:dyDescent="0.35">
      <c r="A91" s="68"/>
      <c r="B91" s="20"/>
      <c r="C91" s="94"/>
      <c r="D91" s="101"/>
      <c r="E91" s="59"/>
      <c r="F91" s="60"/>
      <c r="G91" s="102"/>
      <c r="H91" s="108">
        <v>1.82</v>
      </c>
      <c r="I91" s="58">
        <v>1.22</v>
      </c>
      <c r="J91" s="58">
        <f t="shared" si="438"/>
        <v>0.60000000000000009</v>
      </c>
      <c r="K91" s="109">
        <f t="shared" si="439"/>
        <v>67.032967032967036</v>
      </c>
      <c r="L91" s="112"/>
      <c r="M91" s="61"/>
      <c r="N91" s="113"/>
      <c r="O91" s="112"/>
      <c r="P91" s="61"/>
      <c r="Q91" s="113"/>
      <c r="R91" s="112"/>
      <c r="S91" s="61"/>
      <c r="T91" s="113"/>
      <c r="U91" s="119">
        <v>28</v>
      </c>
      <c r="V91" s="62">
        <v>28</v>
      </c>
      <c r="W91" s="62">
        <f t="shared" si="325"/>
        <v>784</v>
      </c>
      <c r="X91" s="62">
        <v>26</v>
      </c>
      <c r="Y91" s="62">
        <v>27</v>
      </c>
      <c r="Z91" s="62">
        <f t="shared" si="326"/>
        <v>702</v>
      </c>
      <c r="AA91" s="63">
        <f t="shared" si="327"/>
        <v>7.1428571428571388</v>
      </c>
      <c r="AB91" s="63">
        <f t="shared" si="328"/>
        <v>3.5714285714285694</v>
      </c>
      <c r="AC91" s="120">
        <f t="shared" si="329"/>
        <v>10.459183673469383</v>
      </c>
      <c r="AD91" s="124"/>
      <c r="AE91" s="64"/>
      <c r="AF91" s="64"/>
      <c r="AG91" s="64"/>
      <c r="AH91" s="64"/>
      <c r="AI91" s="125"/>
      <c r="AJ91" s="133">
        <v>0.63329999999999997</v>
      </c>
      <c r="AK91" s="65">
        <v>1.1077999999999999</v>
      </c>
      <c r="AL91" s="65">
        <v>1.71</v>
      </c>
      <c r="AM91" s="134">
        <f t="shared" si="451"/>
        <v>2.807365950532585</v>
      </c>
      <c r="AN91" s="128"/>
      <c r="AO91" s="66"/>
      <c r="AP91" s="69"/>
    </row>
    <row r="92" spans="1:42" ht="15" thickBot="1" x14ac:dyDescent="0.4">
      <c r="A92" s="71"/>
      <c r="B92" s="29"/>
      <c r="C92" s="96"/>
      <c r="D92" s="103"/>
      <c r="E92" s="72"/>
      <c r="F92" s="73"/>
      <c r="G92" s="104"/>
      <c r="H92" s="110">
        <v>1.83</v>
      </c>
      <c r="I92" s="74">
        <v>1.22</v>
      </c>
      <c r="J92" s="74">
        <f t="shared" si="438"/>
        <v>0.6100000000000001</v>
      </c>
      <c r="K92" s="111">
        <f t="shared" si="439"/>
        <v>66.666666666666657</v>
      </c>
      <c r="L92" s="114"/>
      <c r="M92" s="75"/>
      <c r="N92" s="115"/>
      <c r="O92" s="114"/>
      <c r="P92" s="75"/>
      <c r="Q92" s="115"/>
      <c r="R92" s="114"/>
      <c r="S92" s="75"/>
      <c r="T92" s="115"/>
      <c r="U92" s="121">
        <v>28</v>
      </c>
      <c r="V92" s="76">
        <v>29</v>
      </c>
      <c r="W92" s="76">
        <f t="shared" si="325"/>
        <v>812</v>
      </c>
      <c r="X92" s="76">
        <v>26</v>
      </c>
      <c r="Y92" s="76">
        <v>26</v>
      </c>
      <c r="Z92" s="76">
        <f t="shared" si="326"/>
        <v>676</v>
      </c>
      <c r="AA92" s="77">
        <f t="shared" si="327"/>
        <v>7.1428571428571388</v>
      </c>
      <c r="AB92" s="77">
        <f t="shared" si="328"/>
        <v>10.34482758620689</v>
      </c>
      <c r="AC92" s="122">
        <f t="shared" si="329"/>
        <v>16.748768472906406</v>
      </c>
      <c r="AD92" s="126"/>
      <c r="AE92" s="78"/>
      <c r="AF92" s="78"/>
      <c r="AG92" s="78"/>
      <c r="AH92" s="78"/>
      <c r="AI92" s="127"/>
      <c r="AJ92" s="135">
        <v>0.63849999999999996</v>
      </c>
      <c r="AK92" s="79">
        <v>1.1440999999999999</v>
      </c>
      <c r="AL92" s="79">
        <v>1.7485999999999999</v>
      </c>
      <c r="AM92" s="136">
        <f t="shared" si="451"/>
        <v>2.971768202080213</v>
      </c>
      <c r="AN92" s="129"/>
      <c r="AO92" s="80"/>
      <c r="AP92" s="81"/>
    </row>
  </sheetData>
  <mergeCells count="713">
    <mergeCell ref="U1:AI1"/>
    <mergeCell ref="AG78:AG80"/>
    <mergeCell ref="AF81:AF83"/>
    <mergeCell ref="AG81:AG83"/>
    <mergeCell ref="AF84:AF86"/>
    <mergeCell ref="AG84:AG86"/>
    <mergeCell ref="AF87:AF89"/>
    <mergeCell ref="AG87:AG89"/>
    <mergeCell ref="AF90:AF92"/>
    <mergeCell ref="AG90:AG92"/>
    <mergeCell ref="AG63:AG65"/>
    <mergeCell ref="AF66:AF68"/>
    <mergeCell ref="AG66:AG68"/>
    <mergeCell ref="AF69:AF71"/>
    <mergeCell ref="AG69:AG71"/>
    <mergeCell ref="AF72:AF74"/>
    <mergeCell ref="AG72:AG74"/>
    <mergeCell ref="AF75:AF77"/>
    <mergeCell ref="AG75:AG77"/>
    <mergeCell ref="AG48:AG50"/>
    <mergeCell ref="AF51:AF53"/>
    <mergeCell ref="AG51:AG53"/>
    <mergeCell ref="AF54:AF56"/>
    <mergeCell ref="AG54:AG56"/>
    <mergeCell ref="AF57:AF59"/>
    <mergeCell ref="AG57:AG59"/>
    <mergeCell ref="AF60:AF62"/>
    <mergeCell ref="AG60:AG62"/>
    <mergeCell ref="AG33:AG35"/>
    <mergeCell ref="AF36:AF38"/>
    <mergeCell ref="AG36:AG38"/>
    <mergeCell ref="AF39:AF41"/>
    <mergeCell ref="AG39:AG41"/>
    <mergeCell ref="AF42:AF44"/>
    <mergeCell ref="AG42:AG44"/>
    <mergeCell ref="AF45:AF47"/>
    <mergeCell ref="AG45:AG47"/>
    <mergeCell ref="AG18:AG20"/>
    <mergeCell ref="AF21:AF23"/>
    <mergeCell ref="AG21:AG23"/>
    <mergeCell ref="AF24:AF26"/>
    <mergeCell ref="AG24:AG26"/>
    <mergeCell ref="AF27:AF29"/>
    <mergeCell ref="AG27:AG29"/>
    <mergeCell ref="AF30:AF32"/>
    <mergeCell ref="AG30:AG32"/>
    <mergeCell ref="AG3:AG5"/>
    <mergeCell ref="AF6:AF8"/>
    <mergeCell ref="AG6:AG8"/>
    <mergeCell ref="AF9:AF11"/>
    <mergeCell ref="AG9:AG11"/>
    <mergeCell ref="AF12:AF14"/>
    <mergeCell ref="AG12:AG14"/>
    <mergeCell ref="AF15:AF17"/>
    <mergeCell ref="AG15:AG17"/>
    <mergeCell ref="AD81:AD83"/>
    <mergeCell ref="AE81:AE83"/>
    <mergeCell ref="AD84:AD86"/>
    <mergeCell ref="AE84:AE86"/>
    <mergeCell ref="AD87:AD89"/>
    <mergeCell ref="AE87:AE89"/>
    <mergeCell ref="AD90:AD92"/>
    <mergeCell ref="AE90:AE92"/>
    <mergeCell ref="AF3:AF5"/>
    <mergeCell ref="AF18:AF20"/>
    <mergeCell ref="AF33:AF35"/>
    <mergeCell ref="AF48:AF50"/>
    <mergeCell ref="AF63:AF65"/>
    <mergeCell ref="AF78:AF80"/>
    <mergeCell ref="AD66:AD68"/>
    <mergeCell ref="AE66:AE68"/>
    <mergeCell ref="AD69:AD71"/>
    <mergeCell ref="AE69:AE71"/>
    <mergeCell ref="AD72:AD74"/>
    <mergeCell ref="AE72:AE74"/>
    <mergeCell ref="AD75:AD77"/>
    <mergeCell ref="AE75:AE77"/>
    <mergeCell ref="AD78:AD80"/>
    <mergeCell ref="AE78:AE80"/>
    <mergeCell ref="AD51:AD53"/>
    <mergeCell ref="AE51:AE53"/>
    <mergeCell ref="AD54:AD56"/>
    <mergeCell ref="AE54:AE56"/>
    <mergeCell ref="AD57:AD59"/>
    <mergeCell ref="AE57:AE59"/>
    <mergeCell ref="AD60:AD62"/>
    <mergeCell ref="AE60:AE62"/>
    <mergeCell ref="AD63:AD65"/>
    <mergeCell ref="AE63:AE65"/>
    <mergeCell ref="AE36:AE38"/>
    <mergeCell ref="AD39:AD41"/>
    <mergeCell ref="AE39:AE41"/>
    <mergeCell ref="AD42:AD44"/>
    <mergeCell ref="AE42:AE44"/>
    <mergeCell ref="AD45:AD47"/>
    <mergeCell ref="AE45:AE47"/>
    <mergeCell ref="AD48:AD50"/>
    <mergeCell ref="AE48:AE50"/>
    <mergeCell ref="AP90:AP92"/>
    <mergeCell ref="AD3:AD5"/>
    <mergeCell ref="AE3:AE5"/>
    <mergeCell ref="AD6:AD8"/>
    <mergeCell ref="AE6:AE8"/>
    <mergeCell ref="AD9:AD11"/>
    <mergeCell ref="AE9:AE11"/>
    <mergeCell ref="AD12:AD14"/>
    <mergeCell ref="AE12:AE14"/>
    <mergeCell ref="AD15:AD17"/>
    <mergeCell ref="AE15:AE17"/>
    <mergeCell ref="AD18:AD20"/>
    <mergeCell ref="AE18:AE20"/>
    <mergeCell ref="AD21:AD23"/>
    <mergeCell ref="AE21:AE23"/>
    <mergeCell ref="AD24:AD26"/>
    <mergeCell ref="AE24:AE26"/>
    <mergeCell ref="AD27:AD29"/>
    <mergeCell ref="AE27:AE29"/>
    <mergeCell ref="AD30:AD32"/>
    <mergeCell ref="AE30:AE32"/>
    <mergeCell ref="AD33:AD35"/>
    <mergeCell ref="AE33:AE35"/>
    <mergeCell ref="AD36:AD38"/>
    <mergeCell ref="N90:N92"/>
    <mergeCell ref="O90:O92"/>
    <mergeCell ref="P90:P92"/>
    <mergeCell ref="Q90:Q92"/>
    <mergeCell ref="R90:R92"/>
    <mergeCell ref="S90:S92"/>
    <mergeCell ref="T90:T92"/>
    <mergeCell ref="AN90:AN92"/>
    <mergeCell ref="AO90:AO92"/>
    <mergeCell ref="A90:A92"/>
    <mergeCell ref="B90:B92"/>
    <mergeCell ref="C90:C92"/>
    <mergeCell ref="D90:D92"/>
    <mergeCell ref="E90:E92"/>
    <mergeCell ref="F90:F92"/>
    <mergeCell ref="G90:G92"/>
    <mergeCell ref="L90:L92"/>
    <mergeCell ref="M90:M92"/>
    <mergeCell ref="AN84:AN86"/>
    <mergeCell ref="AO84:AO86"/>
    <mergeCell ref="AP84:AP86"/>
    <mergeCell ref="AN87:AN89"/>
    <mergeCell ref="AO87:AO89"/>
    <mergeCell ref="AP87:AP89"/>
    <mergeCell ref="AN78:AN80"/>
    <mergeCell ref="AO78:AO80"/>
    <mergeCell ref="AP78:AP80"/>
    <mergeCell ref="AN81:AN83"/>
    <mergeCell ref="AO81:AO83"/>
    <mergeCell ref="AP81:AP83"/>
    <mergeCell ref="AN72:AN74"/>
    <mergeCell ref="AO72:AO74"/>
    <mergeCell ref="AP72:AP74"/>
    <mergeCell ref="AN75:AN77"/>
    <mergeCell ref="AO75:AO77"/>
    <mergeCell ref="AP75:AP77"/>
    <mergeCell ref="AN66:AN68"/>
    <mergeCell ref="AO66:AO68"/>
    <mergeCell ref="AP66:AP68"/>
    <mergeCell ref="AN69:AN71"/>
    <mergeCell ref="AO69:AO71"/>
    <mergeCell ref="AP69:AP71"/>
    <mergeCell ref="AN60:AN62"/>
    <mergeCell ref="AO60:AO62"/>
    <mergeCell ref="AP60:AP62"/>
    <mergeCell ref="AN63:AN65"/>
    <mergeCell ref="AO63:AO65"/>
    <mergeCell ref="AP63:AP65"/>
    <mergeCell ref="AN54:AN56"/>
    <mergeCell ref="AO54:AO56"/>
    <mergeCell ref="AP54:AP56"/>
    <mergeCell ref="AN57:AN59"/>
    <mergeCell ref="AO57:AO59"/>
    <mergeCell ref="AP57:AP59"/>
    <mergeCell ref="AN48:AN50"/>
    <mergeCell ref="AO48:AO50"/>
    <mergeCell ref="AP48:AP50"/>
    <mergeCell ref="AN51:AN53"/>
    <mergeCell ref="AO51:AO53"/>
    <mergeCell ref="AP51:AP53"/>
    <mergeCell ref="AN42:AN44"/>
    <mergeCell ref="AO42:AO44"/>
    <mergeCell ref="AP42:AP44"/>
    <mergeCell ref="AN45:AN47"/>
    <mergeCell ref="AO45:AO47"/>
    <mergeCell ref="AP45:AP47"/>
    <mergeCell ref="AN36:AN38"/>
    <mergeCell ref="AO36:AO38"/>
    <mergeCell ref="AP36:AP38"/>
    <mergeCell ref="AN39:AN41"/>
    <mergeCell ref="AO39:AO41"/>
    <mergeCell ref="AP39:AP41"/>
    <mergeCell ref="AN30:AN32"/>
    <mergeCell ref="AO30:AO32"/>
    <mergeCell ref="AP30:AP32"/>
    <mergeCell ref="AN33:AN35"/>
    <mergeCell ref="AO33:AO35"/>
    <mergeCell ref="AP33:AP35"/>
    <mergeCell ref="AN24:AN26"/>
    <mergeCell ref="AO24:AO26"/>
    <mergeCell ref="AP24:AP26"/>
    <mergeCell ref="AN27:AN29"/>
    <mergeCell ref="AO27:AO29"/>
    <mergeCell ref="AP27:AP29"/>
    <mergeCell ref="AN18:AN20"/>
    <mergeCell ref="AO18:AO20"/>
    <mergeCell ref="AP18:AP20"/>
    <mergeCell ref="AN21:AN23"/>
    <mergeCell ref="AO21:AO23"/>
    <mergeCell ref="AP21:AP23"/>
    <mergeCell ref="AO9:AO11"/>
    <mergeCell ref="AP9:AP11"/>
    <mergeCell ref="AN12:AN14"/>
    <mergeCell ref="AO12:AO14"/>
    <mergeCell ref="AP12:AP14"/>
    <mergeCell ref="AN15:AN17"/>
    <mergeCell ref="AO15:AO17"/>
    <mergeCell ref="AP15:AP17"/>
    <mergeCell ref="R87:R89"/>
    <mergeCell ref="S87:S89"/>
    <mergeCell ref="T87:T89"/>
    <mergeCell ref="T78:T80"/>
    <mergeCell ref="T75:T77"/>
    <mergeCell ref="T69:T71"/>
    <mergeCell ref="S66:S68"/>
    <mergeCell ref="T66:T68"/>
    <mergeCell ref="T63:T65"/>
    <mergeCell ref="T57:T59"/>
    <mergeCell ref="S54:S56"/>
    <mergeCell ref="T54:T56"/>
    <mergeCell ref="T51:T53"/>
    <mergeCell ref="T45:T47"/>
    <mergeCell ref="S42:S44"/>
    <mergeCell ref="T42:T44"/>
    <mergeCell ref="AN3:AN5"/>
    <mergeCell ref="AO3:AO5"/>
    <mergeCell ref="AP3:AP5"/>
    <mergeCell ref="AN6:AN8"/>
    <mergeCell ref="AO6:AO8"/>
    <mergeCell ref="AP6:AP8"/>
    <mergeCell ref="AN9:AN11"/>
    <mergeCell ref="L87:L89"/>
    <mergeCell ref="M87:M89"/>
    <mergeCell ref="N87:N89"/>
    <mergeCell ref="O87:O89"/>
    <mergeCell ref="P87:P89"/>
    <mergeCell ref="Q87:Q89"/>
    <mergeCell ref="T81:T83"/>
    <mergeCell ref="L84:L86"/>
    <mergeCell ref="M84:M86"/>
    <mergeCell ref="N84:N86"/>
    <mergeCell ref="O84:O86"/>
    <mergeCell ref="P84:P86"/>
    <mergeCell ref="Q84:Q86"/>
    <mergeCell ref="R84:R86"/>
    <mergeCell ref="S84:S86"/>
    <mergeCell ref="T84:T86"/>
    <mergeCell ref="S78:S80"/>
    <mergeCell ref="L81:L83"/>
    <mergeCell ref="M81:M83"/>
    <mergeCell ref="N81:N83"/>
    <mergeCell ref="O81:O83"/>
    <mergeCell ref="P81:P83"/>
    <mergeCell ref="Q81:Q83"/>
    <mergeCell ref="R81:R83"/>
    <mergeCell ref="S81:S83"/>
    <mergeCell ref="R75:R77"/>
    <mergeCell ref="S75:S77"/>
    <mergeCell ref="L78:L80"/>
    <mergeCell ref="M78:M80"/>
    <mergeCell ref="N78:N80"/>
    <mergeCell ref="O78:O80"/>
    <mergeCell ref="P78:P80"/>
    <mergeCell ref="Q78:Q80"/>
    <mergeCell ref="R78:R80"/>
    <mergeCell ref="L75:L77"/>
    <mergeCell ref="M75:M77"/>
    <mergeCell ref="N75:N77"/>
    <mergeCell ref="O75:O77"/>
    <mergeCell ref="P75:P77"/>
    <mergeCell ref="Q75:Q77"/>
    <mergeCell ref="L72:L74"/>
    <mergeCell ref="M72:M74"/>
    <mergeCell ref="N72:N74"/>
    <mergeCell ref="O72:O74"/>
    <mergeCell ref="P72:P74"/>
    <mergeCell ref="Q72:Q74"/>
    <mergeCell ref="R72:R74"/>
    <mergeCell ref="S72:S74"/>
    <mergeCell ref="T72:T74"/>
    <mergeCell ref="L69:L71"/>
    <mergeCell ref="M69:M71"/>
    <mergeCell ref="N69:N71"/>
    <mergeCell ref="O69:O71"/>
    <mergeCell ref="P69:P71"/>
    <mergeCell ref="Q69:Q71"/>
    <mergeCell ref="R69:R71"/>
    <mergeCell ref="S69:S71"/>
    <mergeCell ref="R63:R65"/>
    <mergeCell ref="S63:S65"/>
    <mergeCell ref="L66:L68"/>
    <mergeCell ref="M66:M68"/>
    <mergeCell ref="N66:N68"/>
    <mergeCell ref="O66:O68"/>
    <mergeCell ref="P66:P68"/>
    <mergeCell ref="Q66:Q68"/>
    <mergeCell ref="R66:R68"/>
    <mergeCell ref="L63:L65"/>
    <mergeCell ref="M63:M65"/>
    <mergeCell ref="N63:N65"/>
    <mergeCell ref="O63:O65"/>
    <mergeCell ref="P63:P65"/>
    <mergeCell ref="Q63:Q65"/>
    <mergeCell ref="L60:L62"/>
    <mergeCell ref="M60:M62"/>
    <mergeCell ref="N60:N62"/>
    <mergeCell ref="O60:O62"/>
    <mergeCell ref="P60:P62"/>
    <mergeCell ref="Q60:Q62"/>
    <mergeCell ref="R60:R62"/>
    <mergeCell ref="S60:S62"/>
    <mergeCell ref="T60:T62"/>
    <mergeCell ref="L57:L59"/>
    <mergeCell ref="M57:M59"/>
    <mergeCell ref="N57:N59"/>
    <mergeCell ref="O57:O59"/>
    <mergeCell ref="P57:P59"/>
    <mergeCell ref="Q57:Q59"/>
    <mergeCell ref="R57:R59"/>
    <mergeCell ref="S57:S59"/>
    <mergeCell ref="R51:R53"/>
    <mergeCell ref="S51:S53"/>
    <mergeCell ref="L54:L56"/>
    <mergeCell ref="M54:M56"/>
    <mergeCell ref="N54:N56"/>
    <mergeCell ref="O54:O56"/>
    <mergeCell ref="P54:P56"/>
    <mergeCell ref="Q54:Q56"/>
    <mergeCell ref="R54:R56"/>
    <mergeCell ref="L51:L53"/>
    <mergeCell ref="M51:M53"/>
    <mergeCell ref="N51:N53"/>
    <mergeCell ref="O51:O53"/>
    <mergeCell ref="P51:P53"/>
    <mergeCell ref="Q51:Q53"/>
    <mergeCell ref="L48:L50"/>
    <mergeCell ref="M48:M50"/>
    <mergeCell ref="N48:N50"/>
    <mergeCell ref="O48:O50"/>
    <mergeCell ref="P48:P50"/>
    <mergeCell ref="Q48:Q50"/>
    <mergeCell ref="R48:R50"/>
    <mergeCell ref="S48:S50"/>
    <mergeCell ref="T48:T50"/>
    <mergeCell ref="L45:L47"/>
    <mergeCell ref="M45:M47"/>
    <mergeCell ref="N45:N47"/>
    <mergeCell ref="O45:O47"/>
    <mergeCell ref="P45:P47"/>
    <mergeCell ref="Q45:Q47"/>
    <mergeCell ref="R45:R47"/>
    <mergeCell ref="S45:S47"/>
    <mergeCell ref="M42:M44"/>
    <mergeCell ref="N42:N44"/>
    <mergeCell ref="O42:O44"/>
    <mergeCell ref="P42:P44"/>
    <mergeCell ref="Q42:Q44"/>
    <mergeCell ref="R42:R44"/>
    <mergeCell ref="L39:L41"/>
    <mergeCell ref="M39:M41"/>
    <mergeCell ref="N39:N41"/>
    <mergeCell ref="O39:O41"/>
    <mergeCell ref="P39:P41"/>
    <mergeCell ref="Q39:Q41"/>
    <mergeCell ref="R39:R41"/>
    <mergeCell ref="S39:S41"/>
    <mergeCell ref="T39:T41"/>
    <mergeCell ref="Q30:Q32"/>
    <mergeCell ref="R30:R32"/>
    <mergeCell ref="S30:S32"/>
    <mergeCell ref="T30:T32"/>
    <mergeCell ref="S33:S35"/>
    <mergeCell ref="T33:T35"/>
    <mergeCell ref="L36:L38"/>
    <mergeCell ref="M36:M38"/>
    <mergeCell ref="N36:N38"/>
    <mergeCell ref="O36:O38"/>
    <mergeCell ref="P36:P38"/>
    <mergeCell ref="Q36:Q38"/>
    <mergeCell ref="R36:R38"/>
    <mergeCell ref="S36:S38"/>
    <mergeCell ref="M33:M35"/>
    <mergeCell ref="N33:N35"/>
    <mergeCell ref="O33:O35"/>
    <mergeCell ref="P33:P35"/>
    <mergeCell ref="Q33:Q35"/>
    <mergeCell ref="R33:R35"/>
    <mergeCell ref="T36:T38"/>
    <mergeCell ref="Q21:Q23"/>
    <mergeCell ref="R21:R23"/>
    <mergeCell ref="S21:S23"/>
    <mergeCell ref="T21:T23"/>
    <mergeCell ref="S24:S26"/>
    <mergeCell ref="T24:T26"/>
    <mergeCell ref="L27:L29"/>
    <mergeCell ref="M27:M29"/>
    <mergeCell ref="N27:N29"/>
    <mergeCell ref="O27:O29"/>
    <mergeCell ref="P27:P29"/>
    <mergeCell ref="Q27:Q29"/>
    <mergeCell ref="R27:R29"/>
    <mergeCell ref="S27:S29"/>
    <mergeCell ref="M24:M26"/>
    <mergeCell ref="N24:N26"/>
    <mergeCell ref="O24:O26"/>
    <mergeCell ref="P24:P26"/>
    <mergeCell ref="Q24:Q26"/>
    <mergeCell ref="R24:R26"/>
    <mergeCell ref="T27:T29"/>
    <mergeCell ref="Q12:Q14"/>
    <mergeCell ref="R12:R14"/>
    <mergeCell ref="S12:S14"/>
    <mergeCell ref="T12:T14"/>
    <mergeCell ref="S15:S17"/>
    <mergeCell ref="T15:T17"/>
    <mergeCell ref="L18:L20"/>
    <mergeCell ref="M18:M20"/>
    <mergeCell ref="N18:N20"/>
    <mergeCell ref="O18:O20"/>
    <mergeCell ref="P18:P20"/>
    <mergeCell ref="Q18:Q20"/>
    <mergeCell ref="R18:R20"/>
    <mergeCell ref="S18:S20"/>
    <mergeCell ref="M15:M17"/>
    <mergeCell ref="N15:N17"/>
    <mergeCell ref="O15:O17"/>
    <mergeCell ref="P15:P17"/>
    <mergeCell ref="Q15:Q17"/>
    <mergeCell ref="R15:R17"/>
    <mergeCell ref="T18:T20"/>
    <mergeCell ref="S6:S8"/>
    <mergeCell ref="T6:T8"/>
    <mergeCell ref="L9:L11"/>
    <mergeCell ref="M9:M11"/>
    <mergeCell ref="N9:N11"/>
    <mergeCell ref="O9:O11"/>
    <mergeCell ref="P9:P11"/>
    <mergeCell ref="Q9:Q11"/>
    <mergeCell ref="R9:R11"/>
    <mergeCell ref="S9:S11"/>
    <mergeCell ref="M6:M8"/>
    <mergeCell ref="N6:N8"/>
    <mergeCell ref="O6:O8"/>
    <mergeCell ref="P6:P8"/>
    <mergeCell ref="Q6:Q8"/>
    <mergeCell ref="R6:R8"/>
    <mergeCell ref="T9:T11"/>
    <mergeCell ref="G84:G86"/>
    <mergeCell ref="G87:G89"/>
    <mergeCell ref="L6:L8"/>
    <mergeCell ref="L15:L17"/>
    <mergeCell ref="L24:L26"/>
    <mergeCell ref="L33:L35"/>
    <mergeCell ref="L42:L44"/>
    <mergeCell ref="G66:G68"/>
    <mergeCell ref="G69:G71"/>
    <mergeCell ref="G72:G74"/>
    <mergeCell ref="G75:G77"/>
    <mergeCell ref="G78:G80"/>
    <mergeCell ref="G81:G83"/>
    <mergeCell ref="G48:G50"/>
    <mergeCell ref="G51:G53"/>
    <mergeCell ref="G54:G56"/>
    <mergeCell ref="G57:G59"/>
    <mergeCell ref="G60:G62"/>
    <mergeCell ref="G63:G65"/>
    <mergeCell ref="G30:G32"/>
    <mergeCell ref="G33:G35"/>
    <mergeCell ref="G36:G38"/>
    <mergeCell ref="G39:G41"/>
    <mergeCell ref="G42:G44"/>
    <mergeCell ref="G45:G47"/>
    <mergeCell ref="G12:G14"/>
    <mergeCell ref="G15:G17"/>
    <mergeCell ref="G18:G20"/>
    <mergeCell ref="G21:G23"/>
    <mergeCell ref="G24:G26"/>
    <mergeCell ref="G27:G29"/>
    <mergeCell ref="D81:D83"/>
    <mergeCell ref="E81:E83"/>
    <mergeCell ref="D63:D65"/>
    <mergeCell ref="E63:E65"/>
    <mergeCell ref="D66:D68"/>
    <mergeCell ref="E66:E68"/>
    <mergeCell ref="D69:D71"/>
    <mergeCell ref="E69:E71"/>
    <mergeCell ref="D54:D56"/>
    <mergeCell ref="E54:E56"/>
    <mergeCell ref="D57:D59"/>
    <mergeCell ref="E57:E59"/>
    <mergeCell ref="D60:D62"/>
    <mergeCell ref="E60:E62"/>
    <mergeCell ref="D45:D47"/>
    <mergeCell ref="E45:E47"/>
    <mergeCell ref="D48:D50"/>
    <mergeCell ref="D84:D86"/>
    <mergeCell ref="E84:E86"/>
    <mergeCell ref="D87:D89"/>
    <mergeCell ref="E87:E89"/>
    <mergeCell ref="D72:D74"/>
    <mergeCell ref="E72:E74"/>
    <mergeCell ref="D75:D77"/>
    <mergeCell ref="E75:E77"/>
    <mergeCell ref="D78:D80"/>
    <mergeCell ref="E78:E80"/>
    <mergeCell ref="E18:E20"/>
    <mergeCell ref="D21:D23"/>
    <mergeCell ref="E21:E23"/>
    <mergeCell ref="D24:D26"/>
    <mergeCell ref="E24:E26"/>
    <mergeCell ref="E48:E50"/>
    <mergeCell ref="D51:D53"/>
    <mergeCell ref="E51:E53"/>
    <mergeCell ref="D36:D38"/>
    <mergeCell ref="E36:E38"/>
    <mergeCell ref="D39:D41"/>
    <mergeCell ref="E39:E41"/>
    <mergeCell ref="D42:D44"/>
    <mergeCell ref="E42:E44"/>
    <mergeCell ref="D6:D8"/>
    <mergeCell ref="E6:E8"/>
    <mergeCell ref="D9:D11"/>
    <mergeCell ref="E9:E11"/>
    <mergeCell ref="D12:D14"/>
    <mergeCell ref="E12:E14"/>
    <mergeCell ref="D15:D17"/>
    <mergeCell ref="E15:E17"/>
    <mergeCell ref="F66:F68"/>
    <mergeCell ref="F48:F50"/>
    <mergeCell ref="F51:F53"/>
    <mergeCell ref="F54:F56"/>
    <mergeCell ref="F57:F59"/>
    <mergeCell ref="F60:F62"/>
    <mergeCell ref="F63:F65"/>
    <mergeCell ref="F30:F32"/>
    <mergeCell ref="F33:F35"/>
    <mergeCell ref="D27:D29"/>
    <mergeCell ref="E27:E29"/>
    <mergeCell ref="D30:D32"/>
    <mergeCell ref="E30:E32"/>
    <mergeCell ref="D33:D35"/>
    <mergeCell ref="E33:E35"/>
    <mergeCell ref="D18:D20"/>
    <mergeCell ref="F45:F47"/>
    <mergeCell ref="F12:F14"/>
    <mergeCell ref="F15:F17"/>
    <mergeCell ref="F18:F20"/>
    <mergeCell ref="F21:F23"/>
    <mergeCell ref="F24:F26"/>
    <mergeCell ref="F27:F29"/>
    <mergeCell ref="F84:F86"/>
    <mergeCell ref="F87:F89"/>
    <mergeCell ref="F69:F71"/>
    <mergeCell ref="F72:F74"/>
    <mergeCell ref="F75:F77"/>
    <mergeCell ref="F78:F80"/>
    <mergeCell ref="F81:F83"/>
    <mergeCell ref="F3:F5"/>
    <mergeCell ref="F6:F8"/>
    <mergeCell ref="F9:F11"/>
    <mergeCell ref="G6:G8"/>
    <mergeCell ref="G9:G11"/>
    <mergeCell ref="P3:P5"/>
    <mergeCell ref="F36:F38"/>
    <mergeCell ref="F39:F41"/>
    <mergeCell ref="F42:F44"/>
    <mergeCell ref="L12:L14"/>
    <mergeCell ref="M12:M14"/>
    <mergeCell ref="N12:N14"/>
    <mergeCell ref="O12:O14"/>
    <mergeCell ref="P12:P14"/>
    <mergeCell ref="L21:L23"/>
    <mergeCell ref="M21:M23"/>
    <mergeCell ref="N21:N23"/>
    <mergeCell ref="O21:O23"/>
    <mergeCell ref="P21:P23"/>
    <mergeCell ref="L30:L32"/>
    <mergeCell ref="M30:M32"/>
    <mergeCell ref="N30:N32"/>
    <mergeCell ref="O30:O32"/>
    <mergeCell ref="P30:P32"/>
    <mergeCell ref="T3:T5"/>
    <mergeCell ref="L1:N1"/>
    <mergeCell ref="A87:A89"/>
    <mergeCell ref="B87:B89"/>
    <mergeCell ref="C87:C89"/>
    <mergeCell ref="R1:T1"/>
    <mergeCell ref="O1:Q1"/>
    <mergeCell ref="L3:L5"/>
    <mergeCell ref="M3:M5"/>
    <mergeCell ref="N3:N5"/>
    <mergeCell ref="O3:O5"/>
    <mergeCell ref="B75:B83"/>
    <mergeCell ref="C75:C77"/>
    <mergeCell ref="C78:C80"/>
    <mergeCell ref="C81:C83"/>
    <mergeCell ref="A84:A86"/>
    <mergeCell ref="B84:B86"/>
    <mergeCell ref="C84:C86"/>
    <mergeCell ref="A57:A83"/>
    <mergeCell ref="B57:B65"/>
    <mergeCell ref="C57:C59"/>
    <mergeCell ref="G3:G5"/>
    <mergeCell ref="D3:D5"/>
    <mergeCell ref="E3:E5"/>
    <mergeCell ref="C60:C62"/>
    <mergeCell ref="C63:C65"/>
    <mergeCell ref="B66:B74"/>
    <mergeCell ref="C66:C68"/>
    <mergeCell ref="C69:C71"/>
    <mergeCell ref="C72:C74"/>
    <mergeCell ref="C42:C44"/>
    <mergeCell ref="C45:C47"/>
    <mergeCell ref="B48:B56"/>
    <mergeCell ref="C48:C50"/>
    <mergeCell ref="C51:C53"/>
    <mergeCell ref="C54:C56"/>
    <mergeCell ref="AJ1:AP1"/>
    <mergeCell ref="C21:C23"/>
    <mergeCell ref="C24:C26"/>
    <mergeCell ref="C27:C29"/>
    <mergeCell ref="A30:A56"/>
    <mergeCell ref="B30:B38"/>
    <mergeCell ref="C30:C32"/>
    <mergeCell ref="C33:C35"/>
    <mergeCell ref="C36:C38"/>
    <mergeCell ref="B39:B47"/>
    <mergeCell ref="C39:C41"/>
    <mergeCell ref="A3:A29"/>
    <mergeCell ref="B3:B11"/>
    <mergeCell ref="C3:C5"/>
    <mergeCell ref="C6:C8"/>
    <mergeCell ref="C9:C11"/>
    <mergeCell ref="B12:B20"/>
    <mergeCell ref="C12:C14"/>
    <mergeCell ref="C15:C17"/>
    <mergeCell ref="C18:C20"/>
    <mergeCell ref="B21:B29"/>
    <mergeCell ref="Q3:Q5"/>
    <mergeCell ref="R3:R5"/>
    <mergeCell ref="S3:S5"/>
    <mergeCell ref="AH3:AH5"/>
    <mergeCell ref="AI3:AI5"/>
    <mergeCell ref="AH6:AH8"/>
    <mergeCell ref="AI6:AI8"/>
    <mergeCell ref="AH9:AH11"/>
    <mergeCell ref="AI9:AI11"/>
    <mergeCell ref="AH12:AH14"/>
    <mergeCell ref="AI12:AI14"/>
    <mergeCell ref="AH15:AH17"/>
    <mergeCell ref="AI15:AI17"/>
    <mergeCell ref="AH18:AH20"/>
    <mergeCell ref="AI18:AI20"/>
    <mergeCell ref="AH21:AH23"/>
    <mergeCell ref="AI21:AI23"/>
    <mergeCell ref="AH24:AH26"/>
    <mergeCell ref="AI24:AI26"/>
    <mergeCell ref="AH27:AH29"/>
    <mergeCell ref="AI27:AI29"/>
    <mergeCell ref="AH30:AH32"/>
    <mergeCell ref="AI30:AI32"/>
    <mergeCell ref="AH33:AH35"/>
    <mergeCell ref="AI33:AI35"/>
    <mergeCell ref="AH36:AH38"/>
    <mergeCell ref="AI36:AI38"/>
    <mergeCell ref="AH39:AH41"/>
    <mergeCell ref="AI39:AI41"/>
    <mergeCell ref="AH42:AH44"/>
    <mergeCell ref="AI42:AI44"/>
    <mergeCell ref="AH45:AH47"/>
    <mergeCell ref="AI45:AI47"/>
    <mergeCell ref="AH48:AH50"/>
    <mergeCell ref="AI48:AI50"/>
    <mergeCell ref="AH51:AH53"/>
    <mergeCell ref="AI51:AI53"/>
    <mergeCell ref="AH54:AH56"/>
    <mergeCell ref="AI54:AI56"/>
    <mergeCell ref="AH57:AH59"/>
    <mergeCell ref="AI57:AI59"/>
    <mergeCell ref="AH60:AH62"/>
    <mergeCell ref="AI60:AI62"/>
    <mergeCell ref="AH63:AH65"/>
    <mergeCell ref="AI63:AI65"/>
    <mergeCell ref="AH66:AH68"/>
    <mergeCell ref="AI66:AI68"/>
    <mergeCell ref="AH69:AH71"/>
    <mergeCell ref="AI69:AI71"/>
    <mergeCell ref="AH72:AH74"/>
    <mergeCell ref="AI72:AI74"/>
    <mergeCell ref="AH75:AH77"/>
    <mergeCell ref="AI75:AI77"/>
    <mergeCell ref="AH78:AH80"/>
    <mergeCell ref="AI78:AI80"/>
    <mergeCell ref="AH81:AH83"/>
    <mergeCell ref="AI81:AI83"/>
    <mergeCell ref="AH84:AH86"/>
    <mergeCell ref="AI84:AI86"/>
    <mergeCell ref="AH87:AH89"/>
    <mergeCell ref="AI87:AI89"/>
    <mergeCell ref="AH90:AH92"/>
    <mergeCell ref="AI90:AI9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F1B1C-A9BC-4A34-A2B0-D34FF5C51B0D}">
  <dimension ref="A1:U181"/>
  <sheetViews>
    <sheetView workbookViewId="0">
      <selection activeCell="L7" sqref="L7"/>
    </sheetView>
  </sheetViews>
  <sheetFormatPr defaultRowHeight="14.5" x14ac:dyDescent="0.35"/>
  <cols>
    <col min="3" max="3" width="12.54296875" bestFit="1" customWidth="1"/>
    <col min="4" max="4" width="8.7265625" style="2"/>
    <col min="9" max="9" width="9.1796875" style="14"/>
    <col min="10" max="10" width="8.7265625" style="14"/>
  </cols>
  <sheetData>
    <row r="1" spans="1:21" ht="15" thickBot="1" x14ac:dyDescent="0.4">
      <c r="A1" s="34" t="s">
        <v>5</v>
      </c>
      <c r="B1" s="35" t="s">
        <v>22</v>
      </c>
      <c r="C1" s="35" t="s">
        <v>119</v>
      </c>
      <c r="D1" s="36" t="s">
        <v>72</v>
      </c>
      <c r="E1" s="35" t="s">
        <v>78</v>
      </c>
      <c r="F1" s="35" t="s">
        <v>26</v>
      </c>
      <c r="G1" s="35" t="s">
        <v>77</v>
      </c>
      <c r="H1" s="37" t="s">
        <v>54</v>
      </c>
      <c r="I1" s="56" t="s">
        <v>81</v>
      </c>
      <c r="J1" s="57" t="s">
        <v>82</v>
      </c>
    </row>
    <row r="2" spans="1:21" x14ac:dyDescent="0.35">
      <c r="A2" s="21" t="s">
        <v>4</v>
      </c>
      <c r="B2" s="22">
        <v>0</v>
      </c>
      <c r="C2" s="23" t="s">
        <v>76</v>
      </c>
      <c r="D2" s="44">
        <v>1532.0167214340001</v>
      </c>
      <c r="E2" s="45">
        <f t="shared" ref="E2:E33" si="0">D2*0.00980665</f>
        <v>15.023951781250737</v>
      </c>
      <c r="F2" s="40">
        <f>AVERAGE(E2:E7)</f>
        <v>9.3951520311004995</v>
      </c>
      <c r="G2" s="32">
        <f>STDEV(E2:E7)</f>
        <v>3.3307589776872901</v>
      </c>
      <c r="H2" s="33">
        <f>G2/F2*100</f>
        <v>35.451890152086683</v>
      </c>
      <c r="I2" s="52">
        <f>(E2-F2)/G2</f>
        <v>1.6899450809432601</v>
      </c>
      <c r="J2" s="53"/>
      <c r="K2" s="3">
        <v>1.887</v>
      </c>
      <c r="L2" t="s">
        <v>79</v>
      </c>
    </row>
    <row r="3" spans="1:21" x14ac:dyDescent="0.35">
      <c r="A3" s="24" t="s">
        <v>4</v>
      </c>
      <c r="B3" s="18">
        <v>0</v>
      </c>
      <c r="C3" s="38" t="s">
        <v>76</v>
      </c>
      <c r="D3" s="46">
        <v>688.97352557407237</v>
      </c>
      <c r="E3" s="47">
        <f t="shared" si="0"/>
        <v>6.7565222245709773</v>
      </c>
      <c r="F3" s="41"/>
      <c r="G3" s="19"/>
      <c r="H3" s="25"/>
      <c r="I3" s="52"/>
      <c r="J3" s="53"/>
      <c r="K3" s="3">
        <v>0.621</v>
      </c>
      <c r="L3" t="s">
        <v>82</v>
      </c>
      <c r="R3" s="2"/>
      <c r="S3" s="2"/>
      <c r="T3" s="2"/>
      <c r="U3" s="2"/>
    </row>
    <row r="4" spans="1:21" x14ac:dyDescent="0.35">
      <c r="A4" s="24" t="s">
        <v>4</v>
      </c>
      <c r="B4" s="18">
        <v>0</v>
      </c>
      <c r="C4" s="38" t="s">
        <v>76</v>
      </c>
      <c r="D4" s="46">
        <v>1070.4828202427877</v>
      </c>
      <c r="E4" s="47">
        <f t="shared" si="0"/>
        <v>10.497850349133934</v>
      </c>
      <c r="F4" s="41"/>
      <c r="G4" s="19"/>
      <c r="H4" s="25"/>
      <c r="I4" s="52"/>
      <c r="J4" s="53"/>
      <c r="R4" s="4"/>
    </row>
    <row r="5" spans="1:21" x14ac:dyDescent="0.35">
      <c r="A5" s="24" t="s">
        <v>4</v>
      </c>
      <c r="B5" s="18">
        <v>0</v>
      </c>
      <c r="C5" s="38" t="s">
        <v>76</v>
      </c>
      <c r="D5" s="46">
        <v>833.54343841194236</v>
      </c>
      <c r="E5" s="47">
        <f t="shared" si="0"/>
        <v>8.1742687603024748</v>
      </c>
      <c r="F5" s="41"/>
      <c r="G5" s="19"/>
      <c r="H5" s="25"/>
      <c r="I5" s="52"/>
      <c r="J5" s="53"/>
      <c r="R5" s="5"/>
    </row>
    <row r="6" spans="1:21" x14ac:dyDescent="0.35">
      <c r="A6" s="24" t="s">
        <v>4</v>
      </c>
      <c r="B6" s="18">
        <v>0</v>
      </c>
      <c r="C6" s="38" t="s">
        <v>76</v>
      </c>
      <c r="D6" s="46">
        <v>583.66847315255836</v>
      </c>
      <c r="E6" s="48">
        <f t="shared" si="0"/>
        <v>5.7238324322415366</v>
      </c>
      <c r="F6" s="41"/>
      <c r="G6" s="19"/>
      <c r="H6" s="25"/>
      <c r="I6" s="52">
        <f>(F2-E6)/G2</f>
        <v>1.10224715251181</v>
      </c>
      <c r="J6" s="53">
        <f>ABS(E6-E3)/(E2-E6)</f>
        <v>0.11104048814593541</v>
      </c>
      <c r="R6" s="2"/>
    </row>
    <row r="7" spans="1:21" x14ac:dyDescent="0.35">
      <c r="A7" s="24" t="s">
        <v>4</v>
      </c>
      <c r="B7" s="18">
        <v>0</v>
      </c>
      <c r="C7" s="38" t="s">
        <v>76</v>
      </c>
      <c r="D7" s="46">
        <v>1039.5483308880534</v>
      </c>
      <c r="E7" s="47">
        <f t="shared" si="0"/>
        <v>10.19448663910333</v>
      </c>
      <c r="F7" s="41"/>
      <c r="G7" s="19"/>
      <c r="H7" s="25"/>
      <c r="I7" s="52"/>
      <c r="J7" s="53"/>
      <c r="R7" s="2"/>
    </row>
    <row r="8" spans="1:21" x14ac:dyDescent="0.35">
      <c r="A8" s="24" t="s">
        <v>73</v>
      </c>
      <c r="B8" s="18">
        <v>5</v>
      </c>
      <c r="C8" s="38" t="s">
        <v>18</v>
      </c>
      <c r="D8" s="46">
        <v>822.76579480978626</v>
      </c>
      <c r="E8" s="47">
        <f t="shared" si="0"/>
        <v>8.068576181671391</v>
      </c>
      <c r="F8" s="42">
        <f>AVERAGE(E8:E13)</f>
        <v>10.278406231271449</v>
      </c>
      <c r="G8" s="19">
        <f>STDEV(E8:E13)</f>
        <v>3.3845704369308574</v>
      </c>
      <c r="H8" s="25">
        <f>G8/F8*100</f>
        <v>32.928942102263868</v>
      </c>
      <c r="I8" s="52"/>
      <c r="J8" s="53"/>
      <c r="R8" s="4"/>
    </row>
    <row r="9" spans="1:21" x14ac:dyDescent="0.35">
      <c r="A9" s="24" t="s">
        <v>73</v>
      </c>
      <c r="B9" s="18">
        <v>5</v>
      </c>
      <c r="C9" s="38" t="s">
        <v>18</v>
      </c>
      <c r="D9" s="46">
        <v>1306.9038142941113</v>
      </c>
      <c r="E9" s="47">
        <f t="shared" si="0"/>
        <v>12.816348290447346</v>
      </c>
      <c r="F9" s="41"/>
      <c r="G9" s="19"/>
      <c r="H9" s="25"/>
      <c r="I9" s="52"/>
      <c r="J9" s="53"/>
      <c r="R9" s="2"/>
    </row>
    <row r="10" spans="1:21" x14ac:dyDescent="0.35">
      <c r="A10" s="24" t="s">
        <v>73</v>
      </c>
      <c r="B10" s="18">
        <v>5</v>
      </c>
      <c r="C10" s="38" t="s">
        <v>18</v>
      </c>
      <c r="D10" s="46">
        <v>578.37609558953091</v>
      </c>
      <c r="E10" s="48">
        <f t="shared" si="0"/>
        <v>5.6719319378130733</v>
      </c>
      <c r="F10" s="41"/>
      <c r="G10" s="19"/>
      <c r="H10" s="25"/>
      <c r="I10" s="52">
        <f>(F8-E10)/G8</f>
        <v>1.3610218428887375</v>
      </c>
      <c r="J10" s="53">
        <f>ABS(E10-E8)/(E12-E10)</f>
        <v>0.29539394116018475</v>
      </c>
      <c r="R10" s="2"/>
    </row>
    <row r="11" spans="1:21" x14ac:dyDescent="0.35">
      <c r="A11" s="24" t="s">
        <v>73</v>
      </c>
      <c r="B11" s="18">
        <v>5</v>
      </c>
      <c r="C11" s="38" t="s">
        <v>18</v>
      </c>
      <c r="D11" s="46">
        <v>1338.6339686127631</v>
      </c>
      <c r="E11" s="47">
        <f t="shared" si="0"/>
        <v>13.127514808296352</v>
      </c>
      <c r="F11" s="41"/>
      <c r="G11" s="19"/>
      <c r="H11" s="25"/>
      <c r="I11" s="52"/>
      <c r="J11" s="53"/>
      <c r="R11" s="2"/>
    </row>
    <row r="12" spans="1:21" x14ac:dyDescent="0.35">
      <c r="A12" s="24" t="s">
        <v>73</v>
      </c>
      <c r="B12" s="18">
        <v>5</v>
      </c>
      <c r="C12" s="38" t="s">
        <v>18</v>
      </c>
      <c r="D12" s="46">
        <v>1405.7109361769651</v>
      </c>
      <c r="E12" s="47">
        <f t="shared" si="0"/>
        <v>13.785315152259836</v>
      </c>
      <c r="F12" s="41"/>
      <c r="G12" s="19"/>
      <c r="H12" s="25"/>
      <c r="I12" s="52"/>
      <c r="J12" s="53"/>
      <c r="R12" s="2"/>
    </row>
    <row r="13" spans="1:21" x14ac:dyDescent="0.35">
      <c r="A13" s="24" t="s">
        <v>73</v>
      </c>
      <c r="B13" s="18">
        <v>5</v>
      </c>
      <c r="C13" s="38" t="s">
        <v>18</v>
      </c>
      <c r="D13" s="46">
        <v>836.24387707735957</v>
      </c>
      <c r="E13" s="47">
        <f t="shared" si="0"/>
        <v>8.2007510171406874</v>
      </c>
      <c r="F13" s="41"/>
      <c r="G13" s="19"/>
      <c r="H13" s="25"/>
      <c r="I13" s="52"/>
      <c r="J13" s="53"/>
      <c r="R13" s="2"/>
    </row>
    <row r="14" spans="1:21" x14ac:dyDescent="0.35">
      <c r="A14" s="24" t="s">
        <v>73</v>
      </c>
      <c r="B14" s="18">
        <v>10</v>
      </c>
      <c r="C14" s="38" t="s">
        <v>18</v>
      </c>
      <c r="D14" s="46">
        <v>1348.0131707631854</v>
      </c>
      <c r="E14" s="47">
        <f t="shared" si="0"/>
        <v>13.219493361064792</v>
      </c>
      <c r="F14" s="42">
        <f t="shared" ref="F14" si="1">AVERAGE(E14:E19)</f>
        <v>12.508827023725622</v>
      </c>
      <c r="G14" s="19">
        <f t="shared" ref="G14" si="2">STDEV(E14:E19)</f>
        <v>2.8667787755268783</v>
      </c>
      <c r="H14" s="25">
        <f t="shared" ref="H14" si="3">G14/F14*100</f>
        <v>22.918046353102724</v>
      </c>
      <c r="I14" s="52"/>
      <c r="J14" s="53"/>
      <c r="R14" s="2"/>
    </row>
    <row r="15" spans="1:21" x14ac:dyDescent="0.35">
      <c r="A15" s="24" t="s">
        <v>73</v>
      </c>
      <c r="B15" s="18">
        <v>10</v>
      </c>
      <c r="C15" s="38" t="s">
        <v>18</v>
      </c>
      <c r="D15" s="46">
        <v>1036.510337389459</v>
      </c>
      <c r="E15" s="47">
        <f t="shared" si="0"/>
        <v>10.164694100160338</v>
      </c>
      <c r="F15" s="41"/>
      <c r="G15" s="19"/>
      <c r="H15" s="25"/>
      <c r="I15" s="52"/>
      <c r="J15" s="53"/>
      <c r="R15" s="2"/>
    </row>
    <row r="16" spans="1:21" x14ac:dyDescent="0.35">
      <c r="A16" s="24" t="s">
        <v>73</v>
      </c>
      <c r="B16" s="18">
        <v>10</v>
      </c>
      <c r="C16" s="38" t="s">
        <v>18</v>
      </c>
      <c r="D16" s="46">
        <v>1388.3389177980982</v>
      </c>
      <c r="E16" s="47">
        <f t="shared" si="0"/>
        <v>13.614953848224721</v>
      </c>
      <c r="F16" s="41"/>
      <c r="G16" s="19"/>
      <c r="H16" s="25"/>
      <c r="I16" s="52"/>
      <c r="J16" s="53"/>
      <c r="R16" s="2"/>
    </row>
    <row r="17" spans="1:18" x14ac:dyDescent="0.35">
      <c r="A17" s="24" t="s">
        <v>73</v>
      </c>
      <c r="B17" s="18">
        <v>10</v>
      </c>
      <c r="C17" s="38" t="s">
        <v>18</v>
      </c>
      <c r="D17" s="46">
        <v>1680.3600150856005</v>
      </c>
      <c r="E17" s="47">
        <f t="shared" si="0"/>
        <v>16.478702541939203</v>
      </c>
      <c r="F17" s="41"/>
      <c r="G17" s="19"/>
      <c r="H17" s="25"/>
      <c r="I17" s="52"/>
      <c r="J17" s="53"/>
      <c r="R17" s="2"/>
    </row>
    <row r="18" spans="1:18" x14ac:dyDescent="0.35">
      <c r="A18" s="24" t="s">
        <v>73</v>
      </c>
      <c r="B18" s="18">
        <v>10</v>
      </c>
      <c r="C18" s="38" t="s">
        <v>18</v>
      </c>
      <c r="D18" s="46">
        <v>1351.7021628686211</v>
      </c>
      <c r="E18" s="47">
        <f t="shared" si="0"/>
        <v>13.255670015495564</v>
      </c>
      <c r="F18" s="41"/>
      <c r="G18" s="19"/>
      <c r="H18" s="25"/>
      <c r="I18" s="52"/>
      <c r="J18" s="53"/>
      <c r="R18" s="2"/>
    </row>
    <row r="19" spans="1:18" x14ac:dyDescent="0.35">
      <c r="A19" s="24" t="s">
        <v>73</v>
      </c>
      <c r="B19" s="18">
        <v>10</v>
      </c>
      <c r="C19" s="38" t="s">
        <v>18</v>
      </c>
      <c r="D19" s="46">
        <v>848.3476289527116</v>
      </c>
      <c r="E19" s="48">
        <f t="shared" si="0"/>
        <v>8.3194482754691101</v>
      </c>
      <c r="F19" s="41"/>
      <c r="G19" s="19"/>
      <c r="H19" s="25"/>
      <c r="I19" s="52">
        <f>(F14-E19)/G14</f>
        <v>1.4613540409955619</v>
      </c>
      <c r="J19" s="53">
        <f>ABS(E19-E15)/(E17-E19)</f>
        <v>0.22615373469535582</v>
      </c>
      <c r="R19" s="2"/>
    </row>
    <row r="20" spans="1:18" x14ac:dyDescent="0.35">
      <c r="A20" s="24" t="s">
        <v>73</v>
      </c>
      <c r="B20" s="18">
        <v>15</v>
      </c>
      <c r="C20" s="38" t="s">
        <v>18</v>
      </c>
      <c r="D20" s="46">
        <v>1457.0916039984297</v>
      </c>
      <c r="E20" s="47">
        <f t="shared" si="0"/>
        <v>14.289187378351201</v>
      </c>
      <c r="F20" s="42">
        <f t="shared" ref="F20" si="4">AVERAGE(E20:E25)</f>
        <v>15.621910894546323</v>
      </c>
      <c r="G20" s="19">
        <f t="shared" ref="G20" si="5">STDEV(E20:E25)</f>
        <v>2.5119826472679603</v>
      </c>
      <c r="H20" s="26">
        <f t="shared" ref="H20" si="6">G20/F20*100</f>
        <v>16.079867976618047</v>
      </c>
      <c r="I20" s="52"/>
      <c r="J20" s="53"/>
      <c r="R20" s="2"/>
    </row>
    <row r="21" spans="1:18" x14ac:dyDescent="0.35">
      <c r="A21" s="24" t="s">
        <v>73</v>
      </c>
      <c r="B21" s="18">
        <v>15</v>
      </c>
      <c r="C21" s="38" t="s">
        <v>18</v>
      </c>
      <c r="D21" s="46">
        <v>1612.5476602062627</v>
      </c>
      <c r="E21" s="47">
        <f t="shared" si="0"/>
        <v>15.813690511961745</v>
      </c>
      <c r="F21" s="41"/>
      <c r="G21" s="19"/>
      <c r="H21" s="26"/>
      <c r="I21" s="52"/>
      <c r="J21" s="53"/>
    </row>
    <row r="22" spans="1:18" x14ac:dyDescent="0.35">
      <c r="A22" s="24" t="s">
        <v>73</v>
      </c>
      <c r="B22" s="18">
        <v>15</v>
      </c>
      <c r="C22" s="38" t="s">
        <v>18</v>
      </c>
      <c r="D22" s="46">
        <v>1740.9390521111422</v>
      </c>
      <c r="E22" s="47">
        <f t="shared" si="0"/>
        <v>17.072779955385734</v>
      </c>
      <c r="F22" s="41"/>
      <c r="G22" s="19"/>
      <c r="H22" s="26"/>
      <c r="I22" s="52"/>
      <c r="J22" s="53"/>
    </row>
    <row r="23" spans="1:18" x14ac:dyDescent="0.35">
      <c r="A23" s="24" t="s">
        <v>73</v>
      </c>
      <c r="B23" s="18">
        <v>15</v>
      </c>
      <c r="C23" s="38" t="s">
        <v>18</v>
      </c>
      <c r="D23" s="46">
        <v>1145.6008261544596</v>
      </c>
      <c r="E23" s="48">
        <f t="shared" si="0"/>
        <v>11.234506341807631</v>
      </c>
      <c r="F23" s="41"/>
      <c r="G23" s="19"/>
      <c r="H23" s="26"/>
      <c r="I23" s="52"/>
      <c r="J23" s="53"/>
    </row>
    <row r="24" spans="1:18" x14ac:dyDescent="0.35">
      <c r="A24" s="24" t="s">
        <v>73</v>
      </c>
      <c r="B24" s="18">
        <v>15</v>
      </c>
      <c r="C24" s="38" t="s">
        <v>18</v>
      </c>
      <c r="D24" s="46">
        <v>1781.7952424553337</v>
      </c>
      <c r="E24" s="47">
        <f t="shared" si="0"/>
        <v>17.473442314424599</v>
      </c>
      <c r="F24" s="41"/>
      <c r="G24" s="19"/>
      <c r="H24" s="26"/>
      <c r="I24" s="52"/>
      <c r="J24" s="53"/>
    </row>
    <row r="25" spans="1:18" x14ac:dyDescent="0.35">
      <c r="A25" s="24" t="s">
        <v>73</v>
      </c>
      <c r="B25" s="18">
        <v>15</v>
      </c>
      <c r="C25" s="38" t="s">
        <v>18</v>
      </c>
      <c r="D25" s="46">
        <v>1819.9751051936205</v>
      </c>
      <c r="E25" s="47">
        <f t="shared" si="0"/>
        <v>17.847858865347018</v>
      </c>
      <c r="F25" s="41"/>
      <c r="G25" s="19"/>
      <c r="H25" s="26"/>
      <c r="I25" s="52"/>
      <c r="J25" s="53"/>
    </row>
    <row r="26" spans="1:18" x14ac:dyDescent="0.35">
      <c r="A26" s="24" t="s">
        <v>74</v>
      </c>
      <c r="B26" s="18">
        <v>5</v>
      </c>
      <c r="C26" s="38" t="s">
        <v>18</v>
      </c>
      <c r="D26" s="46">
        <v>789.68542115842581</v>
      </c>
      <c r="E26" s="47">
        <f t="shared" si="0"/>
        <v>7.7441685354032765</v>
      </c>
      <c r="F26" s="42">
        <f t="shared" ref="F26" si="7">AVERAGE(E26:E31)</f>
        <v>9.6452359624923165</v>
      </c>
      <c r="G26" s="19">
        <f t="shared" ref="G26" si="8">STDEV(E26:E31)</f>
        <v>2.7187827389500341</v>
      </c>
      <c r="H26" s="25">
        <f t="shared" ref="H26" si="9">G26/F26*100</f>
        <v>28.187830235803833</v>
      </c>
      <c r="I26" s="52"/>
      <c r="J26" s="53"/>
    </row>
    <row r="27" spans="1:18" x14ac:dyDescent="0.35">
      <c r="A27" s="24" t="s">
        <v>74</v>
      </c>
      <c r="B27" s="18">
        <v>5</v>
      </c>
      <c r="C27" s="38" t="s">
        <v>18</v>
      </c>
      <c r="D27" s="46">
        <v>847.33496445318008</v>
      </c>
      <c r="E27" s="47">
        <f t="shared" si="0"/>
        <v>8.3095174291547789</v>
      </c>
      <c r="F27" s="41"/>
      <c r="G27" s="19"/>
      <c r="H27" s="25"/>
      <c r="I27" s="52"/>
      <c r="J27" s="53"/>
    </row>
    <row r="28" spans="1:18" x14ac:dyDescent="0.35">
      <c r="A28" s="24" t="s">
        <v>74</v>
      </c>
      <c r="B28" s="18">
        <v>5</v>
      </c>
      <c r="C28" s="38" t="s">
        <v>18</v>
      </c>
      <c r="D28" s="46">
        <v>1302.5517680520773</v>
      </c>
      <c r="E28" s="48">
        <f t="shared" si="0"/>
        <v>12.773669296167904</v>
      </c>
      <c r="F28" s="41"/>
      <c r="G28" s="19"/>
      <c r="H28" s="25"/>
      <c r="I28" s="52">
        <f>(E28-F26)/G26</f>
        <v>1.1506742664122389</v>
      </c>
      <c r="J28" s="53">
        <f>ABS((E28-E31)/(E28-E29))</f>
        <v>6.0434338181232262E-3</v>
      </c>
    </row>
    <row r="29" spans="1:18" x14ac:dyDescent="0.35">
      <c r="A29" s="24" t="s">
        <v>74</v>
      </c>
      <c r="B29" s="18">
        <v>5</v>
      </c>
      <c r="C29" s="38" t="s">
        <v>18</v>
      </c>
      <c r="D29" s="46">
        <v>630.2992622500301</v>
      </c>
      <c r="E29" s="48">
        <f t="shared" si="0"/>
        <v>6.1811242601442578</v>
      </c>
      <c r="F29" s="41"/>
      <c r="G29" s="19"/>
      <c r="H29" s="25"/>
      <c r="I29" s="52">
        <f>(F26-E29)/G26</f>
        <v>1.2741406853590158</v>
      </c>
      <c r="J29" s="53">
        <f>(ABS((E29-E26))/(E28-E29))</f>
        <v>0.23709269587360804</v>
      </c>
    </row>
    <row r="30" spans="1:18" x14ac:dyDescent="0.35">
      <c r="A30" s="24" t="s">
        <v>74</v>
      </c>
      <c r="B30" s="18">
        <v>5</v>
      </c>
      <c r="C30" s="38" t="s">
        <v>18</v>
      </c>
      <c r="D30" s="46">
        <v>1032.8816229328049</v>
      </c>
      <c r="E30" s="47">
        <f t="shared" si="0"/>
        <v>10.129108567533992</v>
      </c>
      <c r="F30" s="41"/>
      <c r="G30" s="19"/>
      <c r="H30" s="25"/>
      <c r="I30" s="52"/>
      <c r="J30" s="53"/>
    </row>
    <row r="31" spans="1:18" x14ac:dyDescent="0.35">
      <c r="A31" s="24" t="s">
        <v>74</v>
      </c>
      <c r="B31" s="18">
        <v>5</v>
      </c>
      <c r="C31" s="38" t="s">
        <v>18</v>
      </c>
      <c r="D31" s="46">
        <v>1298.4890545241951</v>
      </c>
      <c r="E31" s="47">
        <f t="shared" si="0"/>
        <v>12.733827686549699</v>
      </c>
      <c r="F31" s="41"/>
      <c r="G31" s="19"/>
      <c r="H31" s="25"/>
      <c r="I31" s="52"/>
      <c r="J31" s="53"/>
    </row>
    <row r="32" spans="1:18" x14ac:dyDescent="0.35">
      <c r="A32" s="24" t="s">
        <v>74</v>
      </c>
      <c r="B32" s="18">
        <v>10</v>
      </c>
      <c r="C32" s="38" t="s">
        <v>18</v>
      </c>
      <c r="D32" s="46">
        <v>871.25313548973236</v>
      </c>
      <c r="E32" s="47">
        <f t="shared" si="0"/>
        <v>8.5440745611503832</v>
      </c>
      <c r="F32" s="42">
        <f t="shared" ref="F32" si="10">AVERAGE(E32:E37)</f>
        <v>10.102192821372531</v>
      </c>
      <c r="G32" s="19">
        <f t="shared" ref="G32" si="11">STDEV(E32:E37)</f>
        <v>1.2127055442679857</v>
      </c>
      <c r="H32" s="26">
        <f t="shared" ref="H32" si="12">G32/F32*100</f>
        <v>12.004379303692819</v>
      </c>
      <c r="I32" s="52"/>
      <c r="J32" s="53"/>
    </row>
    <row r="33" spans="1:10" x14ac:dyDescent="0.35">
      <c r="A33" s="24" t="s">
        <v>74</v>
      </c>
      <c r="B33" s="18">
        <v>10</v>
      </c>
      <c r="C33" s="38" t="s">
        <v>18</v>
      </c>
      <c r="D33" s="46">
        <v>1083.3219594332757</v>
      </c>
      <c r="E33" s="47">
        <f t="shared" si="0"/>
        <v>10.623759293476333</v>
      </c>
      <c r="F33" s="41"/>
      <c r="G33" s="19"/>
      <c r="H33" s="26"/>
      <c r="I33" s="52"/>
      <c r="J33" s="53"/>
    </row>
    <row r="34" spans="1:10" x14ac:dyDescent="0.35">
      <c r="A34" s="24" t="s">
        <v>74</v>
      </c>
      <c r="B34" s="18">
        <v>10</v>
      </c>
      <c r="C34" s="38" t="s">
        <v>18</v>
      </c>
      <c r="D34" s="46">
        <v>985.4792799309281</v>
      </c>
      <c r="E34" s="47">
        <f t="shared" ref="E34:E65" si="13">D34*0.00980665</f>
        <v>9.6642503805346358</v>
      </c>
      <c r="F34" s="41"/>
      <c r="G34" s="19"/>
      <c r="H34" s="26"/>
      <c r="I34" s="52"/>
      <c r="J34" s="53"/>
    </row>
    <row r="35" spans="1:10" x14ac:dyDescent="0.35">
      <c r="A35" s="24" t="s">
        <v>74</v>
      </c>
      <c r="B35" s="18">
        <v>10</v>
      </c>
      <c r="C35" s="38" t="s">
        <v>18</v>
      </c>
      <c r="D35" s="46">
        <v>919.40292133650132</v>
      </c>
      <c r="E35" s="47">
        <f t="shared" si="13"/>
        <v>9.0162626585246013</v>
      </c>
      <c r="F35" s="41"/>
      <c r="G35" s="19"/>
      <c r="H35" s="26"/>
      <c r="I35" s="52"/>
      <c r="J35" s="53"/>
    </row>
    <row r="36" spans="1:10" x14ac:dyDescent="0.35">
      <c r="A36" s="24" t="s">
        <v>74</v>
      </c>
      <c r="B36" s="18">
        <v>10</v>
      </c>
      <c r="C36" s="38" t="s">
        <v>18</v>
      </c>
      <c r="D36" s="46">
        <v>1165.5647834309366</v>
      </c>
      <c r="E36" s="47">
        <f t="shared" si="13"/>
        <v>11.430285883432994</v>
      </c>
      <c r="F36" s="41"/>
      <c r="G36" s="19"/>
      <c r="H36" s="26"/>
      <c r="I36" s="52"/>
      <c r="J36" s="53"/>
    </row>
    <row r="37" spans="1:10" x14ac:dyDescent="0.35">
      <c r="A37" s="24" t="s">
        <v>74</v>
      </c>
      <c r="B37" s="18">
        <v>10</v>
      </c>
      <c r="C37" s="38" t="s">
        <v>18</v>
      </c>
      <c r="D37" s="46">
        <v>1155.7998043283119</v>
      </c>
      <c r="E37" s="47">
        <f t="shared" si="13"/>
        <v>11.33452415111624</v>
      </c>
      <c r="F37" s="41"/>
      <c r="G37" s="19"/>
      <c r="H37" s="26"/>
      <c r="I37" s="52"/>
      <c r="J37" s="53"/>
    </row>
    <row r="38" spans="1:10" x14ac:dyDescent="0.35">
      <c r="A38" s="24" t="s">
        <v>74</v>
      </c>
      <c r="B38" s="18">
        <v>15</v>
      </c>
      <c r="C38" s="38" t="s">
        <v>18</v>
      </c>
      <c r="D38" s="46">
        <v>857.1240546153175</v>
      </c>
      <c r="E38" s="47">
        <f t="shared" si="13"/>
        <v>8.4055156101933033</v>
      </c>
      <c r="F38" s="42">
        <f t="shared" ref="F38" si="14">AVERAGE(E38:E43)</f>
        <v>10.491939131089691</v>
      </c>
      <c r="G38" s="19">
        <f t="shared" ref="G38" si="15">STDEV(E38:E43)</f>
        <v>2.9107184704956039</v>
      </c>
      <c r="H38" s="25">
        <f t="shared" ref="H38" si="16">G38/F38*100</f>
        <v>27.742426200992433</v>
      </c>
      <c r="I38" s="52"/>
      <c r="J38" s="53"/>
    </row>
    <row r="39" spans="1:10" x14ac:dyDescent="0.35">
      <c r="A39" s="24" t="s">
        <v>74</v>
      </c>
      <c r="B39" s="18">
        <v>15</v>
      </c>
      <c r="C39" s="38" t="s">
        <v>18</v>
      </c>
      <c r="D39" s="46">
        <v>973.88186030534177</v>
      </c>
      <c r="E39" s="47">
        <f t="shared" si="13"/>
        <v>9.5505185453633796</v>
      </c>
      <c r="F39" s="41"/>
      <c r="G39" s="19"/>
      <c r="H39" s="25"/>
      <c r="I39" s="52"/>
      <c r="J39" s="53"/>
    </row>
    <row r="40" spans="1:10" x14ac:dyDescent="0.35">
      <c r="A40" s="24" t="s">
        <v>74</v>
      </c>
      <c r="B40" s="18">
        <v>15</v>
      </c>
      <c r="C40" s="38" t="s">
        <v>18</v>
      </c>
      <c r="D40" s="46">
        <v>1194.0881668344057</v>
      </c>
      <c r="E40" s="47">
        <f t="shared" si="13"/>
        <v>11.710004721286625</v>
      </c>
      <c r="F40" s="41"/>
      <c r="G40" s="19"/>
      <c r="H40" s="25"/>
      <c r="I40" s="52"/>
      <c r="J40" s="53"/>
    </row>
    <row r="41" spans="1:10" x14ac:dyDescent="0.35">
      <c r="A41" s="24" t="s">
        <v>74</v>
      </c>
      <c r="B41" s="18">
        <v>15</v>
      </c>
      <c r="C41" s="38" t="s">
        <v>18</v>
      </c>
      <c r="D41" s="46">
        <v>1609.5819998862062</v>
      </c>
      <c r="E41" s="48">
        <f t="shared" si="13"/>
        <v>15.784607319184063</v>
      </c>
      <c r="F41" s="41"/>
      <c r="G41" s="19"/>
      <c r="H41" s="25"/>
      <c r="I41" s="52">
        <f>(E41-F38)/G38</f>
        <v>1.8183373767484967</v>
      </c>
      <c r="J41" s="53">
        <f>ABS(E41-E40)/(E41-E43)</f>
        <v>0.51463341794833506</v>
      </c>
    </row>
    <row r="42" spans="1:10" x14ac:dyDescent="0.35">
      <c r="A42" s="24" t="s">
        <v>74</v>
      </c>
      <c r="B42" s="18">
        <v>15</v>
      </c>
      <c r="C42" s="38" t="s">
        <v>18</v>
      </c>
      <c r="D42" s="46">
        <v>982.38100878355215</v>
      </c>
      <c r="E42" s="47">
        <f t="shared" si="13"/>
        <v>9.6338667197872212</v>
      </c>
      <c r="F42" s="41"/>
      <c r="G42" s="19"/>
      <c r="H42" s="25"/>
      <c r="I42" s="52"/>
      <c r="J42" s="53"/>
    </row>
    <row r="43" spans="1:10" x14ac:dyDescent="0.35">
      <c r="A43" s="24" t="s">
        <v>74</v>
      </c>
      <c r="B43" s="18">
        <v>15</v>
      </c>
      <c r="C43" s="38" t="s">
        <v>18</v>
      </c>
      <c r="D43" s="46">
        <v>802.22317210500557</v>
      </c>
      <c r="E43" s="48">
        <f t="shared" si="13"/>
        <v>7.8671218707235528</v>
      </c>
      <c r="F43" s="41"/>
      <c r="G43" s="19"/>
      <c r="H43" s="25"/>
      <c r="I43" s="52">
        <f>(F38-E43)/G38</f>
        <v>0.90177641258421459</v>
      </c>
      <c r="J43" s="53">
        <f>ABS(E43-E38)/(E41-E43)</f>
        <v>6.800059728236528E-2</v>
      </c>
    </row>
    <row r="44" spans="1:10" x14ac:dyDescent="0.35">
      <c r="A44" s="24" t="s">
        <v>75</v>
      </c>
      <c r="B44" s="18">
        <v>5</v>
      </c>
      <c r="C44" s="38" t="s">
        <v>18</v>
      </c>
      <c r="D44" s="46">
        <v>922.34447059704507</v>
      </c>
      <c r="E44" s="47">
        <f t="shared" si="13"/>
        <v>9.045109402580513</v>
      </c>
      <c r="F44" s="42">
        <f t="shared" ref="F44" si="17">AVERAGE(E44:E49)</f>
        <v>8.6807222182731607</v>
      </c>
      <c r="G44" s="19">
        <f t="shared" ref="G44" si="18">STDEV(E44:E49)</f>
        <v>1.0183043340690214</v>
      </c>
      <c r="H44" s="26">
        <f t="shared" ref="H44" si="19">G44/F44*100</f>
        <v>11.730640705510224</v>
      </c>
      <c r="I44" s="52"/>
      <c r="J44" s="53"/>
    </row>
    <row r="45" spans="1:10" x14ac:dyDescent="0.35">
      <c r="A45" s="24" t="s">
        <v>75</v>
      </c>
      <c r="B45" s="18">
        <v>5</v>
      </c>
      <c r="C45" s="38" t="s">
        <v>18</v>
      </c>
      <c r="D45" s="46">
        <v>823.65790401175445</v>
      </c>
      <c r="E45" s="47">
        <f t="shared" si="13"/>
        <v>8.0773247843768718</v>
      </c>
      <c r="F45" s="41"/>
      <c r="G45" s="19"/>
      <c r="H45" s="26"/>
      <c r="I45" s="52"/>
      <c r="J45" s="53"/>
    </row>
    <row r="46" spans="1:10" x14ac:dyDescent="0.35">
      <c r="A46" s="24" t="s">
        <v>75</v>
      </c>
      <c r="B46" s="18">
        <v>5</v>
      </c>
      <c r="C46" s="38" t="s">
        <v>18</v>
      </c>
      <c r="D46" s="46">
        <v>938.75204659540566</v>
      </c>
      <c r="E46" s="47">
        <f t="shared" si="13"/>
        <v>9.2060127577448352</v>
      </c>
      <c r="F46" s="41"/>
      <c r="G46" s="19"/>
      <c r="H46" s="26"/>
      <c r="I46" s="52"/>
      <c r="J46" s="53"/>
    </row>
    <row r="47" spans="1:10" x14ac:dyDescent="0.35">
      <c r="A47" s="24" t="s">
        <v>75</v>
      </c>
      <c r="B47" s="18">
        <v>5</v>
      </c>
      <c r="C47" s="38" t="s">
        <v>18</v>
      </c>
      <c r="D47" s="46">
        <v>893.39914365210461</v>
      </c>
      <c r="E47" s="47">
        <f t="shared" si="13"/>
        <v>8.7612527120959118</v>
      </c>
      <c r="F47" s="41"/>
      <c r="G47" s="19"/>
      <c r="H47" s="26"/>
      <c r="I47" s="52"/>
      <c r="J47" s="53"/>
    </row>
    <row r="48" spans="1:10" x14ac:dyDescent="0.35">
      <c r="A48" s="24" t="s">
        <v>75</v>
      </c>
      <c r="B48" s="18">
        <v>5</v>
      </c>
      <c r="C48" s="38" t="s">
        <v>18</v>
      </c>
      <c r="D48" s="46">
        <v>1016.6669354105453</v>
      </c>
      <c r="E48" s="47">
        <f t="shared" si="13"/>
        <v>9.970096802143825</v>
      </c>
      <c r="F48" s="41"/>
      <c r="G48" s="19"/>
      <c r="H48" s="26"/>
      <c r="I48" s="52"/>
      <c r="J48" s="53"/>
    </row>
    <row r="49" spans="1:10" x14ac:dyDescent="0.35">
      <c r="A49" s="24" t="s">
        <v>75</v>
      </c>
      <c r="B49" s="18">
        <v>5</v>
      </c>
      <c r="C49" s="38" t="s">
        <v>18</v>
      </c>
      <c r="D49" s="46">
        <v>716.30341153166501</v>
      </c>
      <c r="E49" s="47">
        <f t="shared" si="13"/>
        <v>7.024536850697003</v>
      </c>
      <c r="F49" s="41"/>
      <c r="G49" s="19"/>
      <c r="H49" s="26"/>
      <c r="I49" s="52"/>
      <c r="J49" s="53"/>
    </row>
    <row r="50" spans="1:10" x14ac:dyDescent="0.35">
      <c r="A50" s="24" t="s">
        <v>75</v>
      </c>
      <c r="B50" s="18">
        <v>10</v>
      </c>
      <c r="C50" s="38" t="s">
        <v>18</v>
      </c>
      <c r="D50" s="46">
        <v>1172.3761577432613</v>
      </c>
      <c r="E50" s="47">
        <f t="shared" si="13"/>
        <v>11.497082647332954</v>
      </c>
      <c r="F50" s="42">
        <f t="shared" ref="F50" si="20">AVERAGE(E50:E55)</f>
        <v>11.328021811267574</v>
      </c>
      <c r="G50" s="19">
        <f t="shared" ref="G50" si="21">STDEV(E50:E55)</f>
        <v>2.2642977006535996</v>
      </c>
      <c r="H50" s="26">
        <f t="shared" ref="H50" si="22">G50/F50*100</f>
        <v>19.988465227012401</v>
      </c>
      <c r="I50" s="52"/>
      <c r="J50" s="53"/>
    </row>
    <row r="51" spans="1:10" x14ac:dyDescent="0.35">
      <c r="A51" s="24" t="s">
        <v>75</v>
      </c>
      <c r="B51" s="18">
        <v>10</v>
      </c>
      <c r="C51" s="38" t="s">
        <v>18</v>
      </c>
      <c r="D51" s="46">
        <v>839.37831481400451</v>
      </c>
      <c r="E51" s="47">
        <f t="shared" si="13"/>
        <v>8.2314893509707581</v>
      </c>
      <c r="F51" s="41"/>
      <c r="G51" s="19"/>
      <c r="H51" s="26"/>
      <c r="I51" s="52"/>
      <c r="J51" s="53"/>
    </row>
    <row r="52" spans="1:10" x14ac:dyDescent="0.35">
      <c r="A52" s="24" t="s">
        <v>75</v>
      </c>
      <c r="B52" s="18">
        <v>10</v>
      </c>
      <c r="C52" s="38" t="s">
        <v>18</v>
      </c>
      <c r="D52" s="46">
        <v>1269.5919496982799</v>
      </c>
      <c r="E52" s="47">
        <f t="shared" si="13"/>
        <v>12.450443893508636</v>
      </c>
      <c r="F52" s="41"/>
      <c r="G52" s="19"/>
      <c r="H52" s="26"/>
      <c r="I52" s="52"/>
      <c r="J52" s="53"/>
    </row>
    <row r="53" spans="1:10" x14ac:dyDescent="0.35">
      <c r="A53" s="24" t="s">
        <v>75</v>
      </c>
      <c r="B53" s="18">
        <v>10</v>
      </c>
      <c r="C53" s="38" t="s">
        <v>18</v>
      </c>
      <c r="D53" s="46">
        <v>976.23268860782548</v>
      </c>
      <c r="E53" s="48">
        <f t="shared" si="13"/>
        <v>9.5735722957359322</v>
      </c>
      <c r="F53" s="41"/>
      <c r="G53" s="19"/>
      <c r="H53" s="26"/>
      <c r="I53" s="52">
        <f>(F50-E53)/G50</f>
        <v>0.7748316464858892</v>
      </c>
      <c r="J53" s="53"/>
    </row>
    <row r="54" spans="1:10" x14ac:dyDescent="0.35">
      <c r="A54" s="24" t="s">
        <v>75</v>
      </c>
      <c r="B54" s="18">
        <v>10</v>
      </c>
      <c r="C54" s="38" t="s">
        <v>18</v>
      </c>
      <c r="D54" s="46">
        <v>1503.3245606139426</v>
      </c>
      <c r="E54" s="48">
        <f t="shared" si="13"/>
        <v>14.742577802344721</v>
      </c>
      <c r="F54" s="41"/>
      <c r="G54" s="19"/>
      <c r="H54" s="26"/>
      <c r="I54" s="52">
        <f>(E54-F50)/G50</f>
        <v>1.5079978176418767</v>
      </c>
      <c r="J54" s="53"/>
    </row>
    <row r="55" spans="1:10" x14ac:dyDescent="0.35">
      <c r="A55" s="24" t="s">
        <v>75</v>
      </c>
      <c r="B55" s="18">
        <v>10</v>
      </c>
      <c r="C55" s="38" t="s">
        <v>18</v>
      </c>
      <c r="D55" s="46">
        <v>1169.9168296729708</v>
      </c>
      <c r="E55" s="47">
        <f t="shared" si="13"/>
        <v>11.472964877712439</v>
      </c>
      <c r="F55" s="41"/>
      <c r="G55" s="19"/>
      <c r="H55" s="26"/>
      <c r="I55" s="52"/>
      <c r="J55" s="53"/>
    </row>
    <row r="56" spans="1:10" x14ac:dyDescent="0.35">
      <c r="A56" s="24" t="s">
        <v>75</v>
      </c>
      <c r="B56" s="18">
        <v>15</v>
      </c>
      <c r="C56" s="38" t="s">
        <v>18</v>
      </c>
      <c r="D56" s="46">
        <v>1149.7358728608797</v>
      </c>
      <c r="E56" s="47">
        <f t="shared" si="13"/>
        <v>11.275057297591145</v>
      </c>
      <c r="F56" s="42">
        <f t="shared" ref="F56" si="23">AVERAGE(E56:E61)</f>
        <v>12.610854647169276</v>
      </c>
      <c r="G56" s="19">
        <f t="shared" ref="G56" si="24">STDEV(E56:E61)</f>
        <v>1.745255655440541</v>
      </c>
      <c r="H56" s="26">
        <f t="shared" ref="H56" si="25">G56/F56*100</f>
        <v>13.839313070127993</v>
      </c>
      <c r="I56" s="52"/>
      <c r="J56" s="53"/>
    </row>
    <row r="57" spans="1:10" x14ac:dyDescent="0.35">
      <c r="A57" s="24" t="s">
        <v>75</v>
      </c>
      <c r="B57" s="18">
        <v>15</v>
      </c>
      <c r="C57" s="38" t="s">
        <v>18</v>
      </c>
      <c r="D57" s="46">
        <v>1115.2088356387599</v>
      </c>
      <c r="E57" s="48">
        <f t="shared" si="13"/>
        <v>10.936462728016844</v>
      </c>
      <c r="F57" s="41"/>
      <c r="G57" s="19"/>
      <c r="H57" s="26"/>
      <c r="I57" s="52">
        <f>(F56-E57)/G56</f>
        <v>0.95939635773864829</v>
      </c>
      <c r="J57" s="53"/>
    </row>
    <row r="58" spans="1:10" x14ac:dyDescent="0.35">
      <c r="A58" s="24" t="s">
        <v>75</v>
      </c>
      <c r="B58" s="18">
        <v>15</v>
      </c>
      <c r="C58" s="38" t="s">
        <v>18</v>
      </c>
      <c r="D58" s="46">
        <v>1376.596831815436</v>
      </c>
      <c r="E58" s="47">
        <f t="shared" si="13"/>
        <v>13.499803320722846</v>
      </c>
      <c r="F58" s="41"/>
      <c r="G58" s="19"/>
      <c r="H58" s="26"/>
      <c r="I58" s="52"/>
      <c r="J58" s="53"/>
    </row>
    <row r="59" spans="1:10" x14ac:dyDescent="0.35">
      <c r="A59" s="24" t="s">
        <v>75</v>
      </c>
      <c r="B59" s="18">
        <v>15</v>
      </c>
      <c r="C59" s="38" t="s">
        <v>18</v>
      </c>
      <c r="D59" s="46">
        <v>1401.539722881276</v>
      </c>
      <c r="E59" s="47">
        <f t="shared" si="13"/>
        <v>13.744409523393665</v>
      </c>
      <c r="F59" s="41"/>
      <c r="G59" s="19"/>
      <c r="H59" s="26"/>
      <c r="I59" s="52"/>
      <c r="J59" s="53"/>
    </row>
    <row r="60" spans="1:10" x14ac:dyDescent="0.35">
      <c r="A60" s="24" t="s">
        <v>75</v>
      </c>
      <c r="B60" s="18">
        <v>15</v>
      </c>
      <c r="C60" s="38" t="s">
        <v>18</v>
      </c>
      <c r="D60" s="46">
        <v>1131.3632455122379</v>
      </c>
      <c r="E60" s="47">
        <f t="shared" si="13"/>
        <v>11.094883371602588</v>
      </c>
      <c r="F60" s="41"/>
      <c r="G60" s="19"/>
      <c r="H60" s="26"/>
      <c r="I60" s="52"/>
      <c r="J60" s="53"/>
    </row>
    <row r="61" spans="1:10" x14ac:dyDescent="0.35">
      <c r="A61" s="24" t="s">
        <v>75</v>
      </c>
      <c r="B61" s="18">
        <v>15</v>
      </c>
      <c r="C61" s="38" t="s">
        <v>18</v>
      </c>
      <c r="D61" s="46">
        <v>1541.2512572273465</v>
      </c>
      <c r="E61" s="48">
        <f t="shared" si="13"/>
        <v>15.114511641688559</v>
      </c>
      <c r="F61" s="41"/>
      <c r="G61" s="19"/>
      <c r="H61" s="26"/>
      <c r="I61" s="52">
        <f>(E61-F56)/G56</f>
        <v>1.4345502830571286</v>
      </c>
      <c r="J61" s="53"/>
    </row>
    <row r="62" spans="1:10" x14ac:dyDescent="0.35">
      <c r="A62" s="24" t="s">
        <v>4</v>
      </c>
      <c r="B62" s="18">
        <v>0</v>
      </c>
      <c r="C62" s="38" t="s">
        <v>76</v>
      </c>
      <c r="D62" s="46">
        <v>1062.3212265977547</v>
      </c>
      <c r="E62" s="47">
        <f t="shared" si="13"/>
        <v>10.417812456814872</v>
      </c>
      <c r="F62" s="42">
        <f t="shared" ref="F62" si="26">AVERAGE(E62:E67)</f>
        <v>7.7699808541964748</v>
      </c>
      <c r="G62" s="19">
        <f t="shared" ref="G62" si="27">STDEV(E62:E67)</f>
        <v>3.3744309733336597</v>
      </c>
      <c r="H62" s="25">
        <f>G62/F62*100</f>
        <v>43.429077067946302</v>
      </c>
      <c r="I62" s="52"/>
      <c r="J62" s="53"/>
    </row>
    <row r="63" spans="1:10" x14ac:dyDescent="0.35">
      <c r="A63" s="24" t="s">
        <v>4</v>
      </c>
      <c r="B63" s="18">
        <v>0</v>
      </c>
      <c r="C63" s="38" t="s">
        <v>76</v>
      </c>
      <c r="D63" s="46">
        <v>1136.5230122479456</v>
      </c>
      <c r="E63" s="48">
        <f t="shared" si="13"/>
        <v>11.145483398061316</v>
      </c>
      <c r="F63" s="41"/>
      <c r="G63" s="19"/>
      <c r="H63" s="25"/>
      <c r="I63" s="52">
        <f>(E63-F62)/G62</f>
        <v>1.0003175559196942</v>
      </c>
      <c r="J63" s="53">
        <f>ABS(E63-E65)/(E63-E67)</f>
        <v>6.5517396049818433E-2</v>
      </c>
    </row>
    <row r="64" spans="1:10" x14ac:dyDescent="0.35">
      <c r="A64" s="24" t="s">
        <v>4</v>
      </c>
      <c r="B64" s="18">
        <v>0</v>
      </c>
      <c r="C64" s="38" t="s">
        <v>76</v>
      </c>
      <c r="D64" s="46">
        <v>526.69403952415826</v>
      </c>
      <c r="E64" s="49">
        <f t="shared" si="13"/>
        <v>5.165104102699587</v>
      </c>
      <c r="F64" s="41"/>
      <c r="G64" s="19"/>
      <c r="H64" s="25"/>
      <c r="I64" s="52"/>
      <c r="J64" s="53"/>
    </row>
    <row r="65" spans="1:10" x14ac:dyDescent="0.35">
      <c r="A65" s="24" t="s">
        <v>4</v>
      </c>
      <c r="B65" s="18">
        <v>0</v>
      </c>
      <c r="C65" s="38" t="s">
        <v>76</v>
      </c>
      <c r="D65" s="46">
        <v>1083.6956808557218</v>
      </c>
      <c r="E65" s="47">
        <f t="shared" si="13"/>
        <v>10.627424248663765</v>
      </c>
      <c r="F65" s="41"/>
      <c r="G65" s="19"/>
      <c r="H65" s="25"/>
      <c r="I65" s="52"/>
      <c r="J65" s="53"/>
    </row>
    <row r="66" spans="1:10" x14ac:dyDescent="0.35">
      <c r="A66" s="24" t="s">
        <v>4</v>
      </c>
      <c r="B66" s="18">
        <v>0</v>
      </c>
      <c r="C66" s="38" t="s">
        <v>76</v>
      </c>
      <c r="D66" s="46">
        <v>614.45829615021682</v>
      </c>
      <c r="E66" s="47">
        <f t="shared" ref="E66" si="28">D66*0.00980665</f>
        <v>6.0257774499415238</v>
      </c>
      <c r="F66" s="41"/>
      <c r="G66" s="19"/>
      <c r="H66" s="25"/>
      <c r="I66" s="52"/>
      <c r="J66" s="53"/>
    </row>
    <row r="67" spans="1:10" x14ac:dyDescent="0.35">
      <c r="A67" s="24" t="s">
        <v>4</v>
      </c>
      <c r="B67" s="18">
        <v>0</v>
      </c>
      <c r="C67" s="38" t="s">
        <v>76</v>
      </c>
      <c r="D67" s="46">
        <v>330.21301555554533</v>
      </c>
      <c r="E67" s="48">
        <f t="shared" ref="E67:E130" si="29">D67*0.00980665</f>
        <v>3.2382834689977886</v>
      </c>
      <c r="F67" s="41"/>
      <c r="G67" s="19"/>
      <c r="H67" s="25"/>
      <c r="I67" s="52">
        <f>(F62-E67)/G62</f>
        <v>1.3429515734683242</v>
      </c>
      <c r="J67" s="53">
        <f>ABS(E67-E64)/(E63-E67)</f>
        <v>0.24367926079870822</v>
      </c>
    </row>
    <row r="68" spans="1:10" x14ac:dyDescent="0.35">
      <c r="A68" s="24" t="s">
        <v>73</v>
      </c>
      <c r="B68" s="18">
        <v>5</v>
      </c>
      <c r="C68" s="38" t="s">
        <v>23</v>
      </c>
      <c r="D68" s="46">
        <v>1028.7465762263848</v>
      </c>
      <c r="E68" s="47">
        <f t="shared" si="29"/>
        <v>10.088557611750478</v>
      </c>
      <c r="F68" s="42">
        <f t="shared" ref="F68" si="30">AVERAGE(E68:E73)</f>
        <v>12.309303710672239</v>
      </c>
      <c r="G68" s="19">
        <f t="shared" ref="G68" si="31">STDEV(E68:E73)</f>
        <v>1.9840220449308561</v>
      </c>
      <c r="H68" s="26">
        <f t="shared" ref="H68" si="32">G68/F68*100</f>
        <v>16.118068832851183</v>
      </c>
      <c r="I68" s="52"/>
      <c r="J68" s="53"/>
    </row>
    <row r="69" spans="1:10" x14ac:dyDescent="0.35">
      <c r="A69" s="24" t="s">
        <v>73</v>
      </c>
      <c r="B69" s="18">
        <v>5</v>
      </c>
      <c r="C69" s="38" t="s">
        <v>23</v>
      </c>
      <c r="D69" s="46">
        <v>1559.5877179867196</v>
      </c>
      <c r="E69" s="47">
        <f t="shared" si="29"/>
        <v>15.294330894594463</v>
      </c>
      <c r="F69" s="41"/>
      <c r="G69" s="19"/>
      <c r="H69" s="26"/>
      <c r="I69" s="52"/>
      <c r="J69" s="53"/>
    </row>
    <row r="70" spans="1:10" x14ac:dyDescent="0.35">
      <c r="A70" s="24" t="s">
        <v>73</v>
      </c>
      <c r="B70" s="18">
        <v>5</v>
      </c>
      <c r="C70" s="38" t="s">
        <v>23</v>
      </c>
      <c r="D70" s="46">
        <v>1115.5343349421807</v>
      </c>
      <c r="E70" s="47">
        <f t="shared" si="29"/>
        <v>10.939654785760737</v>
      </c>
      <c r="F70" s="41"/>
      <c r="G70" s="19"/>
      <c r="H70" s="26"/>
      <c r="I70" s="52"/>
      <c r="J70" s="53"/>
    </row>
    <row r="71" spans="1:10" x14ac:dyDescent="0.35">
      <c r="A71" s="24" t="s">
        <v>73</v>
      </c>
      <c r="B71" s="18">
        <v>5</v>
      </c>
      <c r="C71" s="38" t="s">
        <v>23</v>
      </c>
      <c r="D71" s="46">
        <v>1437.7786453287943</v>
      </c>
      <c r="E71" s="47">
        <f t="shared" si="29"/>
        <v>14.09979195221362</v>
      </c>
      <c r="F71" s="41"/>
      <c r="G71" s="19"/>
      <c r="H71" s="26"/>
      <c r="I71" s="52"/>
      <c r="J71" s="53"/>
    </row>
    <row r="72" spans="1:10" x14ac:dyDescent="0.35">
      <c r="A72" s="24" t="s">
        <v>73</v>
      </c>
      <c r="B72" s="18">
        <v>5</v>
      </c>
      <c r="C72" s="38" t="s">
        <v>23</v>
      </c>
      <c r="D72" s="46">
        <v>1211.773628986937</v>
      </c>
      <c r="E72" s="47">
        <f t="shared" si="29"/>
        <v>11.883439858704746</v>
      </c>
      <c r="F72" s="41"/>
      <c r="G72" s="19"/>
      <c r="H72" s="26"/>
      <c r="I72" s="52"/>
      <c r="J72" s="53"/>
    </row>
    <row r="73" spans="1:10" x14ac:dyDescent="0.35">
      <c r="A73" s="24" t="s">
        <v>73</v>
      </c>
      <c r="B73" s="18">
        <v>5</v>
      </c>
      <c r="C73" s="38" t="s">
        <v>23</v>
      </c>
      <c r="D73" s="46">
        <v>1177.7770350740957</v>
      </c>
      <c r="E73" s="47">
        <f t="shared" si="29"/>
        <v>11.550047161009381</v>
      </c>
      <c r="F73" s="41"/>
      <c r="G73" s="19"/>
      <c r="H73" s="26"/>
      <c r="I73" s="52"/>
      <c r="J73" s="53"/>
    </row>
    <row r="74" spans="1:10" x14ac:dyDescent="0.35">
      <c r="A74" s="24" t="s">
        <v>73</v>
      </c>
      <c r="B74" s="18">
        <v>10</v>
      </c>
      <c r="C74" s="38" t="s">
        <v>23</v>
      </c>
      <c r="D74" s="46">
        <v>1440.2259178693284</v>
      </c>
      <c r="E74" s="47">
        <f t="shared" si="29"/>
        <v>14.123791497473249</v>
      </c>
      <c r="F74" s="42">
        <f t="shared" ref="F74" si="33">AVERAGE(E74:E79)</f>
        <v>14.062570982595028</v>
      </c>
      <c r="G74" s="19">
        <f t="shared" ref="G74" si="34">STDEV(E74:E79)</f>
        <v>2.1496152750869784</v>
      </c>
      <c r="H74" s="26">
        <f t="shared" ref="H74" si="35">G74/F74*100</f>
        <v>15.286075908505744</v>
      </c>
      <c r="I74" s="52"/>
      <c r="J74" s="53"/>
    </row>
    <row r="75" spans="1:10" x14ac:dyDescent="0.35">
      <c r="A75" s="24" t="s">
        <v>73</v>
      </c>
      <c r="B75" s="18">
        <v>10</v>
      </c>
      <c r="C75" s="38" t="s">
        <v>23</v>
      </c>
      <c r="D75" s="46">
        <v>1255.1735361097133</v>
      </c>
      <c r="E75" s="47">
        <f t="shared" si="29"/>
        <v>12.30904755789032</v>
      </c>
      <c r="F75" s="41"/>
      <c r="G75" s="19"/>
      <c r="H75" s="26"/>
      <c r="I75" s="52"/>
      <c r="J75" s="53"/>
    </row>
    <row r="76" spans="1:10" x14ac:dyDescent="0.35">
      <c r="A76" s="24" t="s">
        <v>73</v>
      </c>
      <c r="B76" s="18">
        <v>10</v>
      </c>
      <c r="C76" s="38" t="s">
        <v>23</v>
      </c>
      <c r="D76" s="46">
        <v>1827.0155345713151</v>
      </c>
      <c r="E76" s="48">
        <f t="shared" si="29"/>
        <v>17.916901892103787</v>
      </c>
      <c r="F76" s="41"/>
      <c r="G76" s="19"/>
      <c r="H76" s="26"/>
      <c r="I76" s="52">
        <f>(E76-F74)/G74</f>
        <v>1.7930328995046818</v>
      </c>
      <c r="J76" s="53"/>
    </row>
    <row r="77" spans="1:10" x14ac:dyDescent="0.35">
      <c r="A77" s="24" t="s">
        <v>73</v>
      </c>
      <c r="B77" s="18">
        <v>10</v>
      </c>
      <c r="C77" s="38" t="s">
        <v>23</v>
      </c>
      <c r="D77" s="46">
        <v>1511.751375913615</v>
      </c>
      <c r="E77" s="47">
        <f t="shared" si="29"/>
        <v>14.825216630603252</v>
      </c>
      <c r="F77" s="41"/>
      <c r="G77" s="19"/>
      <c r="H77" s="26"/>
      <c r="I77" s="52"/>
      <c r="J77" s="53"/>
    </row>
    <row r="78" spans="1:10" x14ac:dyDescent="0.35">
      <c r="A78" s="24" t="s">
        <v>73</v>
      </c>
      <c r="B78" s="18">
        <v>10</v>
      </c>
      <c r="C78" s="38" t="s">
        <v>23</v>
      </c>
      <c r="D78" s="46">
        <v>1325.0956086964084</v>
      </c>
      <c r="E78" s="47">
        <f t="shared" si="29"/>
        <v>12.994748851022633</v>
      </c>
      <c r="F78" s="41"/>
      <c r="G78" s="19"/>
      <c r="H78" s="26"/>
      <c r="I78" s="52"/>
      <c r="J78" s="53"/>
    </row>
    <row r="79" spans="1:10" x14ac:dyDescent="0.35">
      <c r="A79" s="24" t="s">
        <v>73</v>
      </c>
      <c r="B79" s="18">
        <v>10</v>
      </c>
      <c r="C79" s="38" t="s">
        <v>23</v>
      </c>
      <c r="D79" s="46">
        <v>1244.6370031026836</v>
      </c>
      <c r="E79" s="47">
        <f t="shared" si="29"/>
        <v>12.205719466476932</v>
      </c>
      <c r="F79" s="41"/>
      <c r="G79" s="19"/>
      <c r="H79" s="26"/>
      <c r="I79" s="52"/>
      <c r="J79" s="53"/>
    </row>
    <row r="80" spans="1:10" x14ac:dyDescent="0.35">
      <c r="A80" s="24" t="s">
        <v>73</v>
      </c>
      <c r="B80" s="18">
        <v>15</v>
      </c>
      <c r="C80" s="38" t="s">
        <v>23</v>
      </c>
      <c r="D80" s="46">
        <v>1071.0012080223098</v>
      </c>
      <c r="E80" s="47">
        <f t="shared" si="29"/>
        <v>10.502933996651985</v>
      </c>
      <c r="F80" s="42">
        <f t="shared" ref="F80" si="36">AVERAGE(E80:E85)</f>
        <v>11.658715052722734</v>
      </c>
      <c r="G80" s="19">
        <f t="shared" ref="G80" si="37">STDEV(E80:E85)</f>
        <v>3.5109782041717637</v>
      </c>
      <c r="H80" s="25">
        <f t="shared" ref="H80" si="38">G80/F80*100</f>
        <v>30.114624024127107</v>
      </c>
      <c r="I80" s="52"/>
      <c r="J80" s="53"/>
    </row>
    <row r="81" spans="1:10" x14ac:dyDescent="0.35">
      <c r="A81" s="24" t="s">
        <v>73</v>
      </c>
      <c r="B81" s="18">
        <v>15</v>
      </c>
      <c r="C81" s="38" t="s">
        <v>23</v>
      </c>
      <c r="D81" s="46">
        <v>1598.6114678079491</v>
      </c>
      <c r="E81" s="47">
        <f t="shared" si="29"/>
        <v>15.677023150778824</v>
      </c>
      <c r="F81" s="41"/>
      <c r="G81" s="19"/>
      <c r="H81" s="25"/>
      <c r="I81" s="52"/>
      <c r="J81" s="53"/>
    </row>
    <row r="82" spans="1:10" x14ac:dyDescent="0.35">
      <c r="A82" s="24" t="s">
        <v>73</v>
      </c>
      <c r="B82" s="18">
        <v>15</v>
      </c>
      <c r="C82" s="38" t="s">
        <v>23</v>
      </c>
      <c r="D82" s="46">
        <v>630.91409426760276</v>
      </c>
      <c r="E82" s="48">
        <f t="shared" si="29"/>
        <v>6.187153702549387</v>
      </c>
      <c r="F82" s="41"/>
      <c r="G82" s="19"/>
      <c r="H82" s="25"/>
      <c r="I82" s="52">
        <f>(F80-E82)/G80</f>
        <v>1.5584150718087646</v>
      </c>
      <c r="J82" s="53">
        <f>ABS(E82-E80)/(E81-E82)</f>
        <v>0.45477762551389045</v>
      </c>
    </row>
    <row r="83" spans="1:10" x14ac:dyDescent="0.35">
      <c r="A83" s="24" t="s">
        <v>73</v>
      </c>
      <c r="B83" s="18">
        <v>15</v>
      </c>
      <c r="C83" s="38" t="s">
        <v>23</v>
      </c>
      <c r="D83" s="46">
        <v>1113.292006407504</v>
      </c>
      <c r="E83" s="47">
        <f t="shared" si="29"/>
        <v>10.917665054636149</v>
      </c>
      <c r="F83" s="41"/>
      <c r="G83" s="19"/>
      <c r="H83" s="25"/>
      <c r="I83" s="52"/>
      <c r="J83" s="53"/>
    </row>
    <row r="84" spans="1:10" x14ac:dyDescent="0.35">
      <c r="A84" s="24" t="s">
        <v>73</v>
      </c>
      <c r="B84" s="18">
        <v>15</v>
      </c>
      <c r="C84" s="38" t="s">
        <v>23</v>
      </c>
      <c r="D84" s="46">
        <v>1155.0403059536634</v>
      </c>
      <c r="E84" s="47">
        <f t="shared" si="29"/>
        <v>11.327076016380493</v>
      </c>
      <c r="F84" s="41"/>
      <c r="G84" s="19"/>
      <c r="H84" s="25"/>
      <c r="I84" s="52"/>
      <c r="J84" s="53"/>
    </row>
    <row r="85" spans="1:10" x14ac:dyDescent="0.35">
      <c r="A85" s="24" t="s">
        <v>73</v>
      </c>
      <c r="B85" s="18">
        <v>15</v>
      </c>
      <c r="C85" s="38" t="s">
        <v>23</v>
      </c>
      <c r="D85" s="46">
        <v>1564.2893745916867</v>
      </c>
      <c r="E85" s="47">
        <f t="shared" si="29"/>
        <v>15.340438395339564</v>
      </c>
      <c r="F85" s="41"/>
      <c r="G85" s="19"/>
      <c r="H85" s="25"/>
      <c r="I85" s="52"/>
      <c r="J85" s="53"/>
    </row>
    <row r="86" spans="1:10" x14ac:dyDescent="0.35">
      <c r="A86" s="24" t="s">
        <v>74</v>
      </c>
      <c r="B86" s="18">
        <v>5</v>
      </c>
      <c r="C86" s="38" t="s">
        <v>23</v>
      </c>
      <c r="D86" s="46">
        <v>726.28539016990362</v>
      </c>
      <c r="E86" s="48">
        <f t="shared" si="29"/>
        <v>7.1224266215096854</v>
      </c>
      <c r="F86" s="42">
        <f>AVERAGE(E86:E91)</f>
        <v>10.881981001709065</v>
      </c>
      <c r="G86" s="19">
        <f>STDEV(E86:E91)</f>
        <v>3.2914378741823223</v>
      </c>
      <c r="H86" s="25">
        <f>G86/F86*100</f>
        <v>30.246679108017073</v>
      </c>
      <c r="I86" s="52"/>
      <c r="J86" s="53">
        <f>ABS(E86-E90)/(E88-E86)</f>
        <v>0.24891029768685899</v>
      </c>
    </row>
    <row r="87" spans="1:10" x14ac:dyDescent="0.35">
      <c r="A87" s="24" t="s">
        <v>74</v>
      </c>
      <c r="B87" s="18">
        <v>5</v>
      </c>
      <c r="C87" s="38" t="s">
        <v>23</v>
      </c>
      <c r="D87" s="46">
        <v>999.68069398388093</v>
      </c>
      <c r="E87" s="47">
        <f t="shared" si="29"/>
        <v>9.803518677657026</v>
      </c>
      <c r="F87" s="41"/>
      <c r="G87" s="19"/>
      <c r="H87" s="25"/>
      <c r="I87" s="52"/>
      <c r="J87" s="53"/>
    </row>
    <row r="88" spans="1:10" x14ac:dyDescent="0.35">
      <c r="A88" s="24" t="s">
        <v>74</v>
      </c>
      <c r="B88" s="18">
        <v>5</v>
      </c>
      <c r="C88" s="38" t="s">
        <v>23</v>
      </c>
      <c r="D88" s="46">
        <v>1699.8417511718244</v>
      </c>
      <c r="E88" s="48">
        <f t="shared" si="29"/>
        <v>16.669753109129172</v>
      </c>
      <c r="F88" s="41"/>
      <c r="G88" s="19"/>
      <c r="H88" s="25"/>
      <c r="I88" s="52">
        <f>(E88-F86)/G86</f>
        <v>1.7584327362879175</v>
      </c>
      <c r="J88" s="53">
        <f>ABS(E88-E89)/(E88-E86)</f>
        <v>0.44765714002674728</v>
      </c>
    </row>
    <row r="89" spans="1:10" x14ac:dyDescent="0.35">
      <c r="A89" s="24" t="s">
        <v>74</v>
      </c>
      <c r="B89" s="18">
        <v>5</v>
      </c>
      <c r="C89" s="38" t="s">
        <v>23</v>
      </c>
      <c r="D89" s="46">
        <v>1264.022294950857</v>
      </c>
      <c r="E89" s="47">
        <f t="shared" si="29"/>
        <v>12.395824238779822</v>
      </c>
      <c r="F89" s="41"/>
      <c r="G89" s="19"/>
      <c r="H89" s="25"/>
      <c r="I89" s="52"/>
      <c r="J89" s="53"/>
    </row>
    <row r="90" spans="1:10" x14ac:dyDescent="0.35">
      <c r="A90" s="24" t="s">
        <v>74</v>
      </c>
      <c r="B90" s="18">
        <v>5</v>
      </c>
      <c r="C90" s="38" t="s">
        <v>23</v>
      </c>
      <c r="D90" s="46">
        <v>968.61359380182694</v>
      </c>
      <c r="E90" s="47">
        <f t="shared" si="29"/>
        <v>9.4988544996566855</v>
      </c>
      <c r="F90" s="41"/>
      <c r="G90" s="19"/>
      <c r="H90" s="25"/>
      <c r="I90" s="52"/>
      <c r="J90" s="53"/>
    </row>
    <row r="91" spans="1:10" x14ac:dyDescent="0.35">
      <c r="A91" s="24" t="s">
        <v>74</v>
      </c>
      <c r="B91" s="18">
        <v>5</v>
      </c>
      <c r="C91" s="38" t="s">
        <v>23</v>
      </c>
      <c r="D91" s="46">
        <v>999.47574997802349</v>
      </c>
      <c r="E91" s="47">
        <f t="shared" si="29"/>
        <v>9.8015088635219847</v>
      </c>
      <c r="F91" s="41"/>
      <c r="G91" s="19"/>
      <c r="H91" s="25"/>
      <c r="I91" s="52"/>
      <c r="J91" s="53"/>
    </row>
    <row r="92" spans="1:10" x14ac:dyDescent="0.35">
      <c r="A92" s="24" t="s">
        <v>74</v>
      </c>
      <c r="B92" s="18">
        <v>10</v>
      </c>
      <c r="C92" s="38" t="s">
        <v>23</v>
      </c>
      <c r="D92" s="46">
        <v>1098.644537753567</v>
      </c>
      <c r="E92" s="48">
        <f t="shared" si="29"/>
        <v>10.774022456161017</v>
      </c>
      <c r="F92" s="42">
        <f t="shared" ref="F92" si="39">AVERAGE(E92:E97)</f>
        <v>12.956010668772686</v>
      </c>
      <c r="G92" s="19">
        <f t="shared" ref="G92" si="40">STDEV(E92:E97)</f>
        <v>2.4249989857567598</v>
      </c>
      <c r="H92" s="26">
        <f t="shared" ref="H92" si="41">G92/F92*100</f>
        <v>18.717173424390815</v>
      </c>
      <c r="I92" s="52">
        <f>(F92-E92)/G92</f>
        <v>0.89978932998635663</v>
      </c>
      <c r="J92" s="53"/>
    </row>
    <row r="93" spans="1:10" x14ac:dyDescent="0.35">
      <c r="A93" s="24" t="s">
        <v>74</v>
      </c>
      <c r="B93" s="18">
        <v>10</v>
      </c>
      <c r="C93" s="38" t="s">
        <v>23</v>
      </c>
      <c r="D93" s="46">
        <v>1121.9478767725466</v>
      </c>
      <c r="E93" s="47">
        <f t="shared" si="29"/>
        <v>11.002550145751494</v>
      </c>
      <c r="F93" s="41"/>
      <c r="G93" s="19"/>
      <c r="H93" s="26"/>
      <c r="I93" s="52"/>
      <c r="J93" s="53"/>
    </row>
    <row r="94" spans="1:10" x14ac:dyDescent="0.35">
      <c r="A94" s="24" t="s">
        <v>74</v>
      </c>
      <c r="B94" s="18">
        <v>10</v>
      </c>
      <c r="C94" s="38" t="s">
        <v>23</v>
      </c>
      <c r="D94" s="46">
        <v>1103.804304489275</v>
      </c>
      <c r="E94" s="47">
        <f t="shared" si="29"/>
        <v>10.824622482619748</v>
      </c>
      <c r="F94" s="41"/>
      <c r="G94" s="19"/>
      <c r="H94" s="26"/>
      <c r="I94" s="52"/>
      <c r="J94" s="53"/>
    </row>
    <row r="95" spans="1:10" x14ac:dyDescent="0.35">
      <c r="A95" s="24" t="s">
        <v>74</v>
      </c>
      <c r="B95" s="18">
        <v>10</v>
      </c>
      <c r="C95" s="38" t="s">
        <v>23</v>
      </c>
      <c r="D95" s="46">
        <v>1677.4546324143257</v>
      </c>
      <c r="E95" s="48">
        <f t="shared" si="29"/>
        <v>16.450210470965949</v>
      </c>
      <c r="F95" s="41"/>
      <c r="G95" s="19"/>
      <c r="H95" s="26"/>
      <c r="I95" s="52">
        <f>(E95-F92)/G92</f>
        <v>1.4409077375769879</v>
      </c>
      <c r="J95" s="53"/>
    </row>
    <row r="96" spans="1:10" x14ac:dyDescent="0.35">
      <c r="A96" s="24" t="s">
        <v>74</v>
      </c>
      <c r="B96" s="18">
        <v>10</v>
      </c>
      <c r="C96" s="38" t="s">
        <v>23</v>
      </c>
      <c r="D96" s="46">
        <v>1497.0918517299217</v>
      </c>
      <c r="E96" s="47">
        <f t="shared" si="29"/>
        <v>14.681455807767236</v>
      </c>
      <c r="F96" s="41"/>
      <c r="G96" s="19"/>
      <c r="H96" s="26"/>
      <c r="I96" s="52"/>
      <c r="J96" s="53"/>
    </row>
    <row r="97" spans="1:10" x14ac:dyDescent="0.35">
      <c r="A97" s="24" t="s">
        <v>74</v>
      </c>
      <c r="B97" s="18">
        <v>10</v>
      </c>
      <c r="C97" s="38" t="s">
        <v>23</v>
      </c>
      <c r="D97" s="46">
        <v>1427.9292775178751</v>
      </c>
      <c r="E97" s="47">
        <f t="shared" si="29"/>
        <v>14.003202649370669</v>
      </c>
      <c r="F97" s="41"/>
      <c r="G97" s="19"/>
      <c r="H97" s="26"/>
      <c r="I97" s="52"/>
      <c r="J97" s="53"/>
    </row>
    <row r="98" spans="1:10" x14ac:dyDescent="0.35">
      <c r="A98" s="24" t="s">
        <v>74</v>
      </c>
      <c r="B98" s="18">
        <v>15</v>
      </c>
      <c r="C98" s="38" t="s">
        <v>23</v>
      </c>
      <c r="D98" s="46">
        <v>1631.1975647393001</v>
      </c>
      <c r="E98" s="48">
        <f t="shared" si="29"/>
        <v>15.996583598250657</v>
      </c>
      <c r="F98" s="42">
        <f t="shared" ref="F98" si="42">AVERAGE(E98:E103)</f>
        <v>11.364356098179528</v>
      </c>
      <c r="G98" s="19">
        <f t="shared" ref="G98" si="43">STDEV(E98:E103)</f>
        <v>3.4430623117579704</v>
      </c>
      <c r="H98" s="25">
        <f t="shared" ref="H98" si="44">G98/F98*100</f>
        <v>30.297029431430079</v>
      </c>
      <c r="I98" s="52">
        <f>(E98-F98)/G98</f>
        <v>1.3453800949963033</v>
      </c>
      <c r="J98" s="53">
        <f>ABS(E98-E102)/(E98-E99)</f>
        <v>0.27389473064121811</v>
      </c>
    </row>
    <row r="99" spans="1:10" x14ac:dyDescent="0.35">
      <c r="A99" s="24" t="s">
        <v>74</v>
      </c>
      <c r="B99" s="18">
        <v>15</v>
      </c>
      <c r="C99" s="38" t="s">
        <v>23</v>
      </c>
      <c r="D99" s="46">
        <v>812.60298322520282</v>
      </c>
      <c r="E99" s="48">
        <f t="shared" si="29"/>
        <v>7.9689130454454356</v>
      </c>
      <c r="F99" s="41"/>
      <c r="G99" s="19"/>
      <c r="H99" s="25"/>
      <c r="I99" s="52">
        <f>(F98-E99)/G98</f>
        <v>0.98616950414714832</v>
      </c>
      <c r="J99" s="53">
        <f>ABS(E99-E101)/(E98-E99)</f>
        <v>1.0308974698831578E-3</v>
      </c>
    </row>
    <row r="100" spans="1:10" x14ac:dyDescent="0.35">
      <c r="A100" s="24" t="s">
        <v>74</v>
      </c>
      <c r="B100" s="18">
        <v>15</v>
      </c>
      <c r="C100" s="38" t="s">
        <v>23</v>
      </c>
      <c r="D100" s="46">
        <v>929.87917669474928</v>
      </c>
      <c r="E100" s="47">
        <f t="shared" si="29"/>
        <v>9.1189996281335635</v>
      </c>
      <c r="F100" s="41"/>
      <c r="G100" s="19"/>
      <c r="H100" s="25"/>
      <c r="I100" s="52"/>
      <c r="J100" s="53"/>
    </row>
    <row r="101" spans="1:10" x14ac:dyDescent="0.35">
      <c r="A101" s="24" t="s">
        <v>74</v>
      </c>
      <c r="B101" s="18">
        <v>15</v>
      </c>
      <c r="C101" s="38" t="s">
        <v>23</v>
      </c>
      <c r="D101" s="46">
        <v>813.44687030814578</v>
      </c>
      <c r="E101" s="47">
        <f t="shared" si="29"/>
        <v>7.977188750707378</v>
      </c>
      <c r="F101" s="41"/>
      <c r="G101" s="19"/>
      <c r="H101" s="25"/>
      <c r="I101" s="52"/>
      <c r="J101" s="53"/>
    </row>
    <row r="102" spans="1:10" x14ac:dyDescent="0.35">
      <c r="A102" s="24" t="s">
        <v>74</v>
      </c>
      <c r="B102" s="18">
        <v>15</v>
      </c>
      <c r="C102" s="38" t="s">
        <v>23</v>
      </c>
      <c r="D102" s="46">
        <v>1406.9888223311357</v>
      </c>
      <c r="E102" s="47">
        <f t="shared" si="29"/>
        <v>13.797846934513633</v>
      </c>
      <c r="F102" s="41"/>
      <c r="G102" s="19"/>
      <c r="H102" s="25"/>
      <c r="I102" s="52"/>
      <c r="J102" s="53"/>
    </row>
    <row r="103" spans="1:10" x14ac:dyDescent="0.35">
      <c r="A103" s="24" t="s">
        <v>74</v>
      </c>
      <c r="B103" s="18">
        <v>15</v>
      </c>
      <c r="C103" s="38" t="s">
        <v>23</v>
      </c>
      <c r="D103" s="46">
        <v>1358.9354807224174</v>
      </c>
      <c r="E103" s="47">
        <f t="shared" si="29"/>
        <v>13.326604632026495</v>
      </c>
      <c r="F103" s="41"/>
      <c r="G103" s="19"/>
      <c r="H103" s="25"/>
      <c r="I103" s="52"/>
      <c r="J103" s="53"/>
    </row>
    <row r="104" spans="1:10" x14ac:dyDescent="0.35">
      <c r="A104" s="24" t="s">
        <v>75</v>
      </c>
      <c r="B104" s="18">
        <v>5</v>
      </c>
      <c r="C104" s="38" t="s">
        <v>23</v>
      </c>
      <c r="D104" s="46">
        <v>1369.1344588962697</v>
      </c>
      <c r="E104" s="47">
        <f t="shared" si="29"/>
        <v>13.426622441335104</v>
      </c>
      <c r="F104" s="42">
        <f t="shared" ref="F104" si="45">AVERAGE(E104:E109)</f>
        <v>12.905824427577054</v>
      </c>
      <c r="G104" s="19">
        <f t="shared" ref="G104" si="46">STDEV(E104:E109)</f>
        <v>2.2059128611426977</v>
      </c>
      <c r="H104" s="26">
        <f t="shared" ref="H104" si="47">G104/F104*100</f>
        <v>17.092382385344731</v>
      </c>
      <c r="I104" s="52"/>
      <c r="J104" s="53"/>
    </row>
    <row r="105" spans="1:10" x14ac:dyDescent="0.35">
      <c r="A105" s="24" t="s">
        <v>75</v>
      </c>
      <c r="B105" s="18">
        <v>5</v>
      </c>
      <c r="C105" s="38" t="s">
        <v>23</v>
      </c>
      <c r="D105" s="46">
        <v>1305.8670387350671</v>
      </c>
      <c r="E105" s="47">
        <f t="shared" si="29"/>
        <v>12.806180995411246</v>
      </c>
      <c r="F105" s="41"/>
      <c r="G105" s="19"/>
      <c r="H105" s="26"/>
      <c r="I105" s="52"/>
      <c r="J105" s="53"/>
    </row>
    <row r="106" spans="1:10" x14ac:dyDescent="0.35">
      <c r="A106" s="24" t="s">
        <v>75</v>
      </c>
      <c r="B106" s="18">
        <v>5</v>
      </c>
      <c r="C106" s="38" t="s">
        <v>23</v>
      </c>
      <c r="D106" s="46">
        <v>1064.7926101978017</v>
      </c>
      <c r="E106" s="48">
        <f t="shared" si="29"/>
        <v>10.442048450796271</v>
      </c>
      <c r="F106" s="41"/>
      <c r="G106" s="19"/>
      <c r="H106" s="26"/>
      <c r="I106" s="52">
        <f>(F104-E106)/G104</f>
        <v>1.1168963290347325</v>
      </c>
      <c r="J106" s="53"/>
    </row>
    <row r="107" spans="1:10" x14ac:dyDescent="0.35">
      <c r="A107" s="24" t="s">
        <v>75</v>
      </c>
      <c r="B107" s="18">
        <v>5</v>
      </c>
      <c r="C107" s="38" t="s">
        <v>23</v>
      </c>
      <c r="D107" s="46">
        <v>1712.041947285227</v>
      </c>
      <c r="E107" s="48">
        <f t="shared" si="29"/>
        <v>16.789396162344673</v>
      </c>
      <c r="F107" s="41"/>
      <c r="G107" s="19"/>
      <c r="H107" s="26"/>
      <c r="I107" s="52">
        <f>(E107-F104)/G104</f>
        <v>1.7605281709794591</v>
      </c>
      <c r="J107" s="53"/>
    </row>
    <row r="108" spans="1:10" x14ac:dyDescent="0.35">
      <c r="A108" s="24" t="s">
        <v>75</v>
      </c>
      <c r="B108" s="18">
        <v>5</v>
      </c>
      <c r="C108" s="38" t="s">
        <v>23</v>
      </c>
      <c r="D108" s="46">
        <v>1301.2256597788814</v>
      </c>
      <c r="E108" s="47">
        <f t="shared" si="29"/>
        <v>12.760664616470567</v>
      </c>
      <c r="F108" s="41"/>
      <c r="G108" s="19"/>
      <c r="H108" s="26"/>
      <c r="I108" s="52"/>
      <c r="J108" s="53"/>
    </row>
    <row r="109" spans="1:10" x14ac:dyDescent="0.35">
      <c r="A109" s="24" t="s">
        <v>75</v>
      </c>
      <c r="B109" s="18">
        <v>5</v>
      </c>
      <c r="C109" s="38" t="s">
        <v>23</v>
      </c>
      <c r="D109" s="46">
        <v>1143.1053314948999</v>
      </c>
      <c r="E109" s="47">
        <f t="shared" si="29"/>
        <v>11.210033899104461</v>
      </c>
      <c r="F109" s="41"/>
      <c r="G109" s="19"/>
      <c r="H109" s="26"/>
      <c r="I109" s="52"/>
      <c r="J109" s="53"/>
    </row>
    <row r="110" spans="1:10" x14ac:dyDescent="0.35">
      <c r="A110" s="24" t="s">
        <v>75</v>
      </c>
      <c r="B110" s="18">
        <v>10</v>
      </c>
      <c r="C110" s="38" t="s">
        <v>23</v>
      </c>
      <c r="D110" s="46">
        <v>1073.6293135091889</v>
      </c>
      <c r="E110" s="47">
        <f t="shared" si="29"/>
        <v>10.528706907324887</v>
      </c>
      <c r="F110" s="42">
        <f t="shared" ref="F110" si="48">AVERAGE(E110:E115)</f>
        <v>10.987259795077051</v>
      </c>
      <c r="G110" s="19">
        <f t="shared" ref="G110" si="49">STDEV(E110:E115)</f>
        <v>1.5215133221199155</v>
      </c>
      <c r="H110" s="26">
        <f t="shared" ref="H110" si="50">G110/F110*100</f>
        <v>13.847978026346883</v>
      </c>
      <c r="I110" s="52"/>
      <c r="J110" s="53"/>
    </row>
    <row r="111" spans="1:10" x14ac:dyDescent="0.35">
      <c r="A111" s="24" t="s">
        <v>75</v>
      </c>
      <c r="B111" s="18">
        <v>10</v>
      </c>
      <c r="C111" s="38" t="s">
        <v>23</v>
      </c>
      <c r="D111" s="46">
        <v>966.70882010032733</v>
      </c>
      <c r="E111" s="48">
        <f t="shared" si="29"/>
        <v>9.4801750506368752</v>
      </c>
      <c r="F111" s="41"/>
      <c r="G111" s="19"/>
      <c r="H111" s="26"/>
      <c r="I111" s="52">
        <f>(F110-E111)/G110</f>
        <v>0.99051695606605916</v>
      </c>
      <c r="J111" s="53"/>
    </row>
    <row r="112" spans="1:10" x14ac:dyDescent="0.35">
      <c r="A112" s="24" t="s">
        <v>75</v>
      </c>
      <c r="B112" s="18">
        <v>10</v>
      </c>
      <c r="C112" s="38" t="s">
        <v>23</v>
      </c>
      <c r="D112" s="46">
        <v>1006.914011837677</v>
      </c>
      <c r="E112" s="47">
        <f t="shared" si="29"/>
        <v>9.8744532941879548</v>
      </c>
      <c r="F112" s="41"/>
      <c r="G112" s="19"/>
      <c r="H112" s="26"/>
      <c r="I112" s="52"/>
      <c r="J112" s="53"/>
    </row>
    <row r="113" spans="1:10" x14ac:dyDescent="0.35">
      <c r="A113" s="24" t="s">
        <v>75</v>
      </c>
      <c r="B113" s="18">
        <v>10</v>
      </c>
      <c r="C113" s="38" t="s">
        <v>23</v>
      </c>
      <c r="D113" s="46">
        <v>1059.8377874679513</v>
      </c>
      <c r="E113" s="47">
        <f t="shared" si="29"/>
        <v>10.393458238472585</v>
      </c>
      <c r="F113" s="41"/>
      <c r="G113" s="19"/>
      <c r="H113" s="26"/>
      <c r="I113" s="52"/>
      <c r="J113" s="53"/>
    </row>
    <row r="114" spans="1:10" x14ac:dyDescent="0.35">
      <c r="A114" s="24" t="s">
        <v>75</v>
      </c>
      <c r="B114" s="18">
        <v>10</v>
      </c>
      <c r="C114" s="38" t="s">
        <v>23</v>
      </c>
      <c r="D114" s="46">
        <v>1244.7696139300033</v>
      </c>
      <c r="E114" s="47">
        <f t="shared" si="29"/>
        <v>12.207019934446667</v>
      </c>
      <c r="F114" s="41"/>
      <c r="G114" s="19"/>
      <c r="H114" s="26"/>
      <c r="I114" s="52"/>
      <c r="J114" s="53"/>
    </row>
    <row r="115" spans="1:10" x14ac:dyDescent="0.35">
      <c r="A115" s="24" t="s">
        <v>75</v>
      </c>
      <c r="B115" s="18">
        <v>10</v>
      </c>
      <c r="C115" s="38" t="s">
        <v>23</v>
      </c>
      <c r="D115" s="46">
        <v>1370.472622699222</v>
      </c>
      <c r="E115" s="48">
        <f t="shared" si="29"/>
        <v>13.439745345393327</v>
      </c>
      <c r="F115" s="41"/>
      <c r="G115" s="19"/>
      <c r="H115" s="26"/>
      <c r="I115" s="52">
        <f>(E115-F110)/G110</f>
        <v>1.611872544697303</v>
      </c>
      <c r="J115" s="53"/>
    </row>
    <row r="116" spans="1:10" x14ac:dyDescent="0.35">
      <c r="A116" s="24" t="s">
        <v>75</v>
      </c>
      <c r="B116" s="18">
        <v>15</v>
      </c>
      <c r="C116" s="38" t="s">
        <v>23</v>
      </c>
      <c r="D116" s="46">
        <v>1279.2002069140724</v>
      </c>
      <c r="E116" s="47">
        <f t="shared" si="29"/>
        <v>12.544668709133887</v>
      </c>
      <c r="F116" s="42">
        <f t="shared" ref="F116" si="51">AVERAGE(E116:E121)</f>
        <v>13.788231353161663</v>
      </c>
      <c r="G116" s="19">
        <f t="shared" ref="G116" si="52">STDEV(E116:E121)</f>
        <v>2.159460949918802</v>
      </c>
      <c r="H116" s="26">
        <f t="shared" ref="H116" si="53">G116/F116*100</f>
        <v>15.661623993737486</v>
      </c>
      <c r="I116" s="52"/>
      <c r="J116" s="53"/>
    </row>
    <row r="117" spans="1:10" x14ac:dyDescent="0.35">
      <c r="A117" s="24" t="s">
        <v>75</v>
      </c>
      <c r="B117" s="18">
        <v>15</v>
      </c>
      <c r="C117" s="38" t="s">
        <v>23</v>
      </c>
      <c r="D117" s="46">
        <v>1257.6087531204912</v>
      </c>
      <c r="E117" s="47">
        <f t="shared" si="29"/>
        <v>12.332928878789065</v>
      </c>
      <c r="F117" s="41"/>
      <c r="G117" s="19"/>
      <c r="H117" s="26"/>
      <c r="I117" s="52"/>
      <c r="J117" s="53"/>
    </row>
    <row r="118" spans="1:10" x14ac:dyDescent="0.35">
      <c r="A118" s="24" t="s">
        <v>75</v>
      </c>
      <c r="B118" s="18">
        <v>15</v>
      </c>
      <c r="C118" s="38" t="s">
        <v>23</v>
      </c>
      <c r="D118" s="46">
        <v>1701.9514688791817</v>
      </c>
      <c r="E118" s="47">
        <f t="shared" si="29"/>
        <v>16.690442372284028</v>
      </c>
      <c r="F118" s="41"/>
      <c r="G118" s="19"/>
      <c r="H118" s="26"/>
      <c r="I118" s="52"/>
      <c r="J118" s="53"/>
    </row>
    <row r="119" spans="1:10" x14ac:dyDescent="0.35">
      <c r="A119" s="24" t="s">
        <v>75</v>
      </c>
      <c r="B119" s="18">
        <v>15</v>
      </c>
      <c r="C119" s="38" t="s">
        <v>23</v>
      </c>
      <c r="D119" s="46">
        <v>1240.9238999377351</v>
      </c>
      <c r="E119" s="47">
        <f t="shared" si="29"/>
        <v>12.16930636332439</v>
      </c>
      <c r="F119" s="41"/>
      <c r="G119" s="19"/>
      <c r="H119" s="26"/>
      <c r="I119" s="52"/>
      <c r="J119" s="53"/>
    </row>
    <row r="120" spans="1:10" x14ac:dyDescent="0.35">
      <c r="A120" s="24" t="s">
        <v>75</v>
      </c>
      <c r="B120" s="18">
        <v>15</v>
      </c>
      <c r="C120" s="38" t="s">
        <v>23</v>
      </c>
      <c r="D120" s="46">
        <v>1279.3207622116356</v>
      </c>
      <c r="E120" s="47">
        <f t="shared" si="29"/>
        <v>12.545850952742736</v>
      </c>
      <c r="F120" s="41"/>
      <c r="G120" s="19"/>
      <c r="H120" s="26"/>
      <c r="I120" s="52"/>
      <c r="J120" s="53"/>
    </row>
    <row r="121" spans="1:10" x14ac:dyDescent="0.35">
      <c r="A121" s="24" t="s">
        <v>75</v>
      </c>
      <c r="B121" s="18">
        <v>15</v>
      </c>
      <c r="C121" s="38" t="s">
        <v>23</v>
      </c>
      <c r="D121" s="46">
        <v>1677.0447444026106</v>
      </c>
      <c r="E121" s="47">
        <f t="shared" si="29"/>
        <v>16.446190842695863</v>
      </c>
      <c r="F121" s="41"/>
      <c r="G121" s="19"/>
      <c r="H121" s="26"/>
      <c r="I121" s="52"/>
      <c r="J121" s="53"/>
    </row>
    <row r="122" spans="1:10" x14ac:dyDescent="0.35">
      <c r="A122" s="24" t="s">
        <v>4</v>
      </c>
      <c r="B122" s="18">
        <v>0</v>
      </c>
      <c r="C122" s="38" t="s">
        <v>77</v>
      </c>
      <c r="D122" s="46">
        <v>1012.1581672816791</v>
      </c>
      <c r="E122" s="47">
        <f t="shared" si="29"/>
        <v>9.9258808911728789</v>
      </c>
      <c r="F122" s="42">
        <f t="shared" ref="F122" si="54">AVERAGE(E122:E127)</f>
        <v>10.507544746726497</v>
      </c>
      <c r="G122" s="19">
        <f t="shared" ref="G122" si="55">STDEV(E122:E127)</f>
        <v>2.6830180513133555</v>
      </c>
      <c r="H122" s="25">
        <f t="shared" ref="H122" si="56">G122/F122*100</f>
        <v>25.534205335163751</v>
      </c>
      <c r="I122" s="52"/>
      <c r="J122" s="53"/>
    </row>
    <row r="123" spans="1:10" x14ac:dyDescent="0.35">
      <c r="A123" s="24" t="s">
        <v>4</v>
      </c>
      <c r="B123" s="18">
        <v>0</v>
      </c>
      <c r="C123" s="38" t="s">
        <v>77</v>
      </c>
      <c r="D123" s="46">
        <v>938.02871481002614</v>
      </c>
      <c r="E123" s="47">
        <f t="shared" si="29"/>
        <v>9.1989192960917432</v>
      </c>
      <c r="F123" s="41"/>
      <c r="G123" s="19"/>
      <c r="H123" s="25"/>
      <c r="I123" s="52"/>
      <c r="J123" s="53"/>
    </row>
    <row r="124" spans="1:10" x14ac:dyDescent="0.35">
      <c r="A124" s="24" t="s">
        <v>4</v>
      </c>
      <c r="B124" s="18">
        <v>0</v>
      </c>
      <c r="C124" s="38" t="s">
        <v>77</v>
      </c>
      <c r="D124" s="46">
        <v>1486.3985968360598</v>
      </c>
      <c r="E124" s="47">
        <f t="shared" si="29"/>
        <v>14.576590799662346</v>
      </c>
      <c r="F124" s="41"/>
      <c r="G124" s="19"/>
      <c r="H124" s="25"/>
      <c r="I124" s="52"/>
      <c r="J124" s="53"/>
    </row>
    <row r="125" spans="1:10" x14ac:dyDescent="0.35">
      <c r="A125" s="24" t="s">
        <v>4</v>
      </c>
      <c r="B125" s="18">
        <v>0</v>
      </c>
      <c r="C125" s="38" t="s">
        <v>77</v>
      </c>
      <c r="D125" s="46">
        <v>1045.6845955340236</v>
      </c>
      <c r="E125" s="47">
        <f t="shared" si="29"/>
        <v>10.254662838793733</v>
      </c>
      <c r="F125" s="41"/>
      <c r="G125" s="19"/>
      <c r="H125" s="25"/>
      <c r="I125" s="52"/>
      <c r="J125" s="53"/>
    </row>
    <row r="126" spans="1:10" x14ac:dyDescent="0.35">
      <c r="A126" s="24" t="s">
        <v>4</v>
      </c>
      <c r="B126" s="18">
        <v>0</v>
      </c>
      <c r="C126" s="38" t="s">
        <v>77</v>
      </c>
      <c r="D126" s="46">
        <v>1256.8492547458427</v>
      </c>
      <c r="E126" s="47">
        <f t="shared" si="29"/>
        <v>12.325480744053319</v>
      </c>
      <c r="F126" s="41"/>
      <c r="G126" s="19"/>
      <c r="H126" s="25"/>
      <c r="I126" s="52"/>
      <c r="J126" s="53"/>
    </row>
    <row r="127" spans="1:10" x14ac:dyDescent="0.35">
      <c r="A127" s="24" t="s">
        <v>4</v>
      </c>
      <c r="B127" s="18">
        <v>0</v>
      </c>
      <c r="C127" s="38" t="s">
        <v>77</v>
      </c>
      <c r="D127" s="46">
        <v>689.70891288920825</v>
      </c>
      <c r="E127" s="48">
        <f t="shared" si="29"/>
        <v>6.7637339105849543</v>
      </c>
      <c r="F127" s="41"/>
      <c r="G127" s="19"/>
      <c r="H127" s="25"/>
      <c r="I127" s="52">
        <f>(F122-E127)/G122</f>
        <v>1.3953729585639283</v>
      </c>
      <c r="J127" s="53">
        <f>ABS(E127-E123)/(E124-E127)</f>
        <v>0.31168949080729369</v>
      </c>
    </row>
    <row r="128" spans="1:10" x14ac:dyDescent="0.35">
      <c r="A128" s="24" t="s">
        <v>73</v>
      </c>
      <c r="B128" s="18">
        <v>5</v>
      </c>
      <c r="C128" s="38" t="s">
        <v>16</v>
      </c>
      <c r="D128" s="46">
        <v>1440.1053625717652</v>
      </c>
      <c r="E128" s="47">
        <f t="shared" si="29"/>
        <v>14.122609253864402</v>
      </c>
      <c r="F128" s="42">
        <f t="shared" ref="F128" si="57">AVERAGE(E128:E133)</f>
        <v>11.970058907113069</v>
      </c>
      <c r="G128" s="19">
        <f t="shared" ref="G128" si="58">STDEV(E128:E133)</f>
        <v>1.8680551656403404</v>
      </c>
      <c r="H128" s="26">
        <f t="shared" ref="H128" si="59">G128/F128*100</f>
        <v>15.606064933650995</v>
      </c>
      <c r="I128" s="52"/>
      <c r="J128" s="53"/>
    </row>
    <row r="129" spans="1:10" x14ac:dyDescent="0.35">
      <c r="A129" s="24" t="s">
        <v>73</v>
      </c>
      <c r="B129" s="18">
        <v>5</v>
      </c>
      <c r="C129" s="38" t="s">
        <v>16</v>
      </c>
      <c r="D129" s="46">
        <v>1370.9066217704496</v>
      </c>
      <c r="E129" s="47">
        <f t="shared" si="29"/>
        <v>13.444001422385179</v>
      </c>
      <c r="F129" s="41"/>
      <c r="G129" s="19"/>
      <c r="H129" s="26"/>
      <c r="I129" s="52"/>
      <c r="J129" s="53"/>
    </row>
    <row r="130" spans="1:10" x14ac:dyDescent="0.35">
      <c r="A130" s="24" t="s">
        <v>73</v>
      </c>
      <c r="B130" s="18">
        <v>5</v>
      </c>
      <c r="C130" s="38" t="s">
        <v>16</v>
      </c>
      <c r="D130" s="46">
        <v>1022.0678127413796</v>
      </c>
      <c r="E130" s="47">
        <f t="shared" si="29"/>
        <v>10.02306131582025</v>
      </c>
      <c r="F130" s="41"/>
      <c r="G130" s="19"/>
      <c r="H130" s="26"/>
      <c r="I130" s="52"/>
      <c r="J130" s="53"/>
    </row>
    <row r="131" spans="1:10" x14ac:dyDescent="0.35">
      <c r="A131" s="24" t="s">
        <v>73</v>
      </c>
      <c r="B131" s="18">
        <v>5</v>
      </c>
      <c r="C131" s="38" t="s">
        <v>16</v>
      </c>
      <c r="D131" s="46">
        <v>1360.4424219419582</v>
      </c>
      <c r="E131" s="47">
        <f t="shared" ref="E131:E181" si="60">D131*0.00980665</f>
        <v>13.341382677137105</v>
      </c>
      <c r="F131" s="41"/>
      <c r="G131" s="19"/>
      <c r="H131" s="26"/>
      <c r="I131" s="52"/>
      <c r="J131" s="53"/>
    </row>
    <row r="132" spans="1:10" x14ac:dyDescent="0.35">
      <c r="A132" s="24" t="s">
        <v>73</v>
      </c>
      <c r="B132" s="18">
        <v>5</v>
      </c>
      <c r="C132" s="38" t="s">
        <v>16</v>
      </c>
      <c r="D132" s="46">
        <v>1105.6608560717491</v>
      </c>
      <c r="E132" s="47">
        <f t="shared" si="60"/>
        <v>10.842829034196019</v>
      </c>
      <c r="F132" s="41"/>
      <c r="G132" s="19"/>
      <c r="H132" s="26"/>
      <c r="I132" s="52"/>
      <c r="J132" s="53"/>
    </row>
    <row r="133" spans="1:10" x14ac:dyDescent="0.35">
      <c r="A133" s="24" t="s">
        <v>73</v>
      </c>
      <c r="B133" s="18">
        <v>5</v>
      </c>
      <c r="C133" s="38" t="s">
        <v>16</v>
      </c>
      <c r="D133" s="46">
        <v>1024.4548076331323</v>
      </c>
      <c r="E133" s="47">
        <f t="shared" si="60"/>
        <v>10.046469739275457</v>
      </c>
      <c r="F133" s="41"/>
      <c r="G133" s="19"/>
      <c r="H133" s="26"/>
      <c r="I133" s="52"/>
      <c r="J133" s="53"/>
    </row>
    <row r="134" spans="1:10" x14ac:dyDescent="0.35">
      <c r="A134" s="24" t="s">
        <v>73</v>
      </c>
      <c r="B134" s="18">
        <v>10</v>
      </c>
      <c r="C134" s="38" t="s">
        <v>16</v>
      </c>
      <c r="D134" s="46">
        <v>1451.4013939534434</v>
      </c>
      <c r="E134" s="47">
        <f t="shared" si="60"/>
        <v>14.233385480013537</v>
      </c>
      <c r="F134" s="42">
        <f t="shared" ref="F134" si="61">AVERAGE(E134:E139)</f>
        <v>13.308279856089337</v>
      </c>
      <c r="G134" s="19">
        <f t="shared" ref="G134" si="62">STDEV(E134:E139)</f>
        <v>2.3859973592917059</v>
      </c>
      <c r="H134" s="26">
        <f t="shared" ref="H134" si="63">G134/F134*100</f>
        <v>17.928668356038283</v>
      </c>
      <c r="I134" s="52"/>
      <c r="J134" s="53"/>
    </row>
    <row r="135" spans="1:10" x14ac:dyDescent="0.35">
      <c r="A135" s="24" t="s">
        <v>73</v>
      </c>
      <c r="B135" s="18">
        <v>10</v>
      </c>
      <c r="C135" s="38" t="s">
        <v>16</v>
      </c>
      <c r="D135" s="46">
        <v>1729.4501322533629</v>
      </c>
      <c r="E135" s="47">
        <f t="shared" si="60"/>
        <v>16.960112139462442</v>
      </c>
      <c r="F135" s="41"/>
      <c r="G135" s="19"/>
      <c r="H135" s="26"/>
      <c r="I135" s="52"/>
      <c r="J135" s="53"/>
    </row>
    <row r="136" spans="1:10" x14ac:dyDescent="0.35">
      <c r="A136" s="24" t="s">
        <v>73</v>
      </c>
      <c r="B136" s="18">
        <v>10</v>
      </c>
      <c r="C136" s="38" t="s">
        <v>16</v>
      </c>
      <c r="D136" s="46">
        <v>1297.9465556851603</v>
      </c>
      <c r="E136" s="47">
        <f t="shared" si="60"/>
        <v>12.728507590309878</v>
      </c>
      <c r="F136" s="41"/>
      <c r="G136" s="19"/>
      <c r="H136" s="26"/>
      <c r="I136" s="52"/>
      <c r="J136" s="53"/>
    </row>
    <row r="137" spans="1:10" x14ac:dyDescent="0.35">
      <c r="A137" s="24" t="s">
        <v>73</v>
      </c>
      <c r="B137" s="18">
        <v>10</v>
      </c>
      <c r="C137" s="38" t="s">
        <v>16</v>
      </c>
      <c r="D137" s="46">
        <v>1004.1653510532344</v>
      </c>
      <c r="E137" s="48">
        <f t="shared" si="60"/>
        <v>9.847498139906202</v>
      </c>
      <c r="F137" s="41"/>
      <c r="G137" s="19"/>
      <c r="H137" s="26"/>
      <c r="I137" s="52">
        <f>(F134-E137)/G134</f>
        <v>1.4504549649671379</v>
      </c>
      <c r="J137" s="53"/>
    </row>
    <row r="138" spans="1:10" x14ac:dyDescent="0.35">
      <c r="A138" s="24" t="s">
        <v>73</v>
      </c>
      <c r="B138" s="18">
        <v>10</v>
      </c>
      <c r="C138" s="38" t="s">
        <v>16</v>
      </c>
      <c r="D138" s="46">
        <v>1426.892501958831</v>
      </c>
      <c r="E138" s="47">
        <f t="shared" si="60"/>
        <v>13.99303535433457</v>
      </c>
      <c r="F138" s="41"/>
      <c r="G138" s="19"/>
      <c r="H138" s="26"/>
      <c r="I138" s="52"/>
      <c r="J138" s="53"/>
    </row>
    <row r="139" spans="1:10" x14ac:dyDescent="0.35">
      <c r="A139" s="24" t="s">
        <v>73</v>
      </c>
      <c r="B139" s="18">
        <v>10</v>
      </c>
      <c r="C139" s="38" t="s">
        <v>16</v>
      </c>
      <c r="D139" s="46">
        <v>1232.5453067570879</v>
      </c>
      <c r="E139" s="47">
        <f t="shared" si="60"/>
        <v>12.087140432509397</v>
      </c>
      <c r="F139" s="41"/>
      <c r="G139" s="19"/>
      <c r="H139" s="26"/>
      <c r="I139" s="52"/>
      <c r="J139" s="53"/>
    </row>
    <row r="140" spans="1:10" x14ac:dyDescent="0.35">
      <c r="A140" s="24" t="s">
        <v>73</v>
      </c>
      <c r="B140" s="18">
        <v>15</v>
      </c>
      <c r="C140" s="38" t="s">
        <v>16</v>
      </c>
      <c r="D140" s="46">
        <v>1192.9067249182856</v>
      </c>
      <c r="E140" s="47">
        <f t="shared" si="60"/>
        <v>11.698418733919905</v>
      </c>
      <c r="F140" s="42">
        <f t="shared" ref="F140" si="64">AVERAGE(E140:E145)</f>
        <v>11.410108925841975</v>
      </c>
      <c r="G140" s="19">
        <f t="shared" ref="G140" si="65">STDEV(E140:E145)</f>
        <v>2.974589351129219</v>
      </c>
      <c r="H140" s="25">
        <f t="shared" ref="H140" si="66">G140/F140*100</f>
        <v>26.069771730156539</v>
      </c>
      <c r="I140" s="52"/>
      <c r="J140" s="53"/>
    </row>
    <row r="141" spans="1:10" x14ac:dyDescent="0.35">
      <c r="A141" s="24" t="s">
        <v>73</v>
      </c>
      <c r="B141" s="18">
        <v>15</v>
      </c>
      <c r="C141" s="38" t="s">
        <v>16</v>
      </c>
      <c r="D141" s="46">
        <v>1647.9668066303504</v>
      </c>
      <c r="E141" s="48">
        <f t="shared" si="60"/>
        <v>16.161033684241527</v>
      </c>
      <c r="F141" s="41"/>
      <c r="G141" s="19"/>
      <c r="H141" s="25"/>
      <c r="I141" s="52">
        <f>(E141-F140)/G140</f>
        <v>1.5971699611564862</v>
      </c>
      <c r="J141" s="53">
        <f>ABS(E141-E145)/(E141-E143)</f>
        <v>0.43856126663607159</v>
      </c>
    </row>
    <row r="142" spans="1:10" x14ac:dyDescent="0.35">
      <c r="A142" s="24" t="s">
        <v>73</v>
      </c>
      <c r="B142" s="18">
        <v>15</v>
      </c>
      <c r="C142" s="38" t="s">
        <v>16</v>
      </c>
      <c r="D142" s="46">
        <v>1179.7300308946205</v>
      </c>
      <c r="E142" s="47">
        <f t="shared" si="60"/>
        <v>11.56919950747273</v>
      </c>
      <c r="F142" s="41"/>
      <c r="G142" s="19"/>
      <c r="H142" s="25"/>
      <c r="I142" s="52"/>
      <c r="J142" s="53"/>
    </row>
    <row r="143" spans="1:10" x14ac:dyDescent="0.35">
      <c r="A143" s="24" t="s">
        <v>73</v>
      </c>
      <c r="B143" s="18">
        <v>15</v>
      </c>
      <c r="C143" s="38" t="s">
        <v>16</v>
      </c>
      <c r="D143" s="46">
        <v>807.35882778120072</v>
      </c>
      <c r="E143" s="48">
        <f t="shared" si="60"/>
        <v>7.9174854484605124</v>
      </c>
      <c r="F143" s="41"/>
      <c r="G143" s="19"/>
      <c r="H143" s="25"/>
      <c r="I143" s="52">
        <f>(F140-E143)/G140</f>
        <v>1.1741531569914303</v>
      </c>
      <c r="J143" s="53">
        <f>ABS(E143-E144)/(E141-E143)</f>
        <v>7.9006998623221691E-2</v>
      </c>
    </row>
    <row r="144" spans="1:10" x14ac:dyDescent="0.35">
      <c r="A144" s="24" t="s">
        <v>73</v>
      </c>
      <c r="B144" s="18">
        <v>15</v>
      </c>
      <c r="C144" s="38" t="s">
        <v>16</v>
      </c>
      <c r="D144" s="46">
        <v>873.77274120880463</v>
      </c>
      <c r="E144" s="47">
        <f t="shared" si="60"/>
        <v>8.5687834525753246</v>
      </c>
      <c r="F144" s="41"/>
      <c r="G144" s="19"/>
      <c r="H144" s="25"/>
      <c r="I144" s="52"/>
      <c r="J144" s="53"/>
    </row>
    <row r="145" spans="1:10" x14ac:dyDescent="0.35">
      <c r="A145" s="24" t="s">
        <v>73</v>
      </c>
      <c r="B145" s="18">
        <v>15</v>
      </c>
      <c r="C145" s="38" t="s">
        <v>16</v>
      </c>
      <c r="D145" s="46">
        <v>1279.3087066818794</v>
      </c>
      <c r="E145" s="47">
        <f t="shared" si="60"/>
        <v>12.545732728381852</v>
      </c>
      <c r="F145" s="41"/>
      <c r="G145" s="19"/>
      <c r="H145" s="25"/>
      <c r="I145" s="52"/>
      <c r="J145" s="53"/>
    </row>
    <row r="146" spans="1:10" x14ac:dyDescent="0.35">
      <c r="A146" s="24" t="s">
        <v>74</v>
      </c>
      <c r="B146" s="18">
        <v>5</v>
      </c>
      <c r="C146" s="38" t="s">
        <v>16</v>
      </c>
      <c r="D146" s="46">
        <v>1037.8605567221678</v>
      </c>
      <c r="E146" s="47">
        <f t="shared" si="60"/>
        <v>10.177935228579447</v>
      </c>
      <c r="F146" s="42">
        <f t="shared" ref="F146" si="67">AVERAGE(E146:E151)</f>
        <v>11.941566836139813</v>
      </c>
      <c r="G146" s="19">
        <f t="shared" ref="G146" si="68">STDEV(E146:E151)</f>
        <v>5.0425244467227106</v>
      </c>
      <c r="H146" s="25">
        <f t="shared" ref="H146" si="69">G146/F146*100</f>
        <v>42.226656819120883</v>
      </c>
      <c r="I146" s="52"/>
      <c r="J146" s="53"/>
    </row>
    <row r="147" spans="1:10" x14ac:dyDescent="0.35">
      <c r="A147" s="24" t="s">
        <v>74</v>
      </c>
      <c r="B147" s="18">
        <v>5</v>
      </c>
      <c r="C147" s="38" t="s">
        <v>16</v>
      </c>
      <c r="D147" s="46">
        <v>2137.7709251001493</v>
      </c>
      <c r="E147" s="48">
        <f t="shared" si="60"/>
        <v>20.96437124263338</v>
      </c>
      <c r="F147" s="41"/>
      <c r="G147" s="19"/>
      <c r="H147" s="25"/>
      <c r="I147" s="52">
        <f>(E147-F146)/G146</f>
        <v>1.7893427194701577</v>
      </c>
      <c r="J147" s="53">
        <f>ABS(E147-E149)/(E147-E151)</f>
        <v>0.46751587036418313</v>
      </c>
    </row>
    <row r="148" spans="1:10" x14ac:dyDescent="0.35">
      <c r="A148" s="24" t="s">
        <v>74</v>
      </c>
      <c r="B148" s="18">
        <v>5</v>
      </c>
      <c r="C148" s="38" t="s">
        <v>16</v>
      </c>
      <c r="D148" s="46">
        <v>952.60385028542521</v>
      </c>
      <c r="E148" s="47">
        <f t="shared" si="60"/>
        <v>9.3418525484015653</v>
      </c>
      <c r="F148" s="41"/>
      <c r="G148" s="19"/>
      <c r="H148" s="25"/>
      <c r="I148" s="52"/>
      <c r="J148" s="53"/>
    </row>
    <row r="149" spans="1:10" x14ac:dyDescent="0.35">
      <c r="A149" s="24" t="s">
        <v>74</v>
      </c>
      <c r="B149" s="18">
        <v>5</v>
      </c>
      <c r="C149" s="38" t="s">
        <v>16</v>
      </c>
      <c r="D149" s="46">
        <v>1463.010869108786</v>
      </c>
      <c r="E149" s="47">
        <f t="shared" si="60"/>
        <v>14.347235539545677</v>
      </c>
      <c r="F149" s="41"/>
      <c r="G149" s="19"/>
      <c r="H149" s="25"/>
      <c r="I149" s="52"/>
      <c r="J149" s="53"/>
    </row>
    <row r="150" spans="1:10" x14ac:dyDescent="0.35">
      <c r="A150" s="24" t="s">
        <v>74</v>
      </c>
      <c r="B150" s="18">
        <v>5</v>
      </c>
      <c r="C150" s="38" t="s">
        <v>16</v>
      </c>
      <c r="D150" s="46">
        <v>1020.4764828135446</v>
      </c>
      <c r="E150" s="47">
        <f t="shared" si="60"/>
        <v>10.007455700183447</v>
      </c>
      <c r="F150" s="41"/>
      <c r="G150" s="19"/>
      <c r="H150" s="25"/>
      <c r="I150" s="52"/>
      <c r="J150" s="53"/>
    </row>
    <row r="151" spans="1:10" x14ac:dyDescent="0.35">
      <c r="A151" s="24" t="s">
        <v>74</v>
      </c>
      <c r="B151" s="18">
        <v>5</v>
      </c>
      <c r="C151" s="38" t="s">
        <v>16</v>
      </c>
      <c r="D151" s="46">
        <v>694.48290267271364</v>
      </c>
      <c r="E151" s="48">
        <f t="shared" si="60"/>
        <v>6.810550757495367</v>
      </c>
      <c r="F151" s="41"/>
      <c r="G151" s="19"/>
      <c r="H151" s="25"/>
      <c r="I151" s="52">
        <f>(F146-E151)/G146</f>
        <v>1.0175490734565003</v>
      </c>
      <c r="J151" s="53">
        <f>ABS(E151-E148)/(E147-E151)</f>
        <v>0.17884229869695961</v>
      </c>
    </row>
    <row r="152" spans="1:10" x14ac:dyDescent="0.35">
      <c r="A152" s="24" t="s">
        <v>74</v>
      </c>
      <c r="B152" s="18">
        <v>10</v>
      </c>
      <c r="C152" s="38" t="s">
        <v>16</v>
      </c>
      <c r="D152" s="46">
        <v>515.00017566052134</v>
      </c>
      <c r="E152" s="48">
        <f t="shared" si="60"/>
        <v>5.0504264726412513</v>
      </c>
      <c r="F152" s="42">
        <f t="shared" ref="F152" si="70">AVERAGE(E152:E157)</f>
        <v>8.8868266874158035</v>
      </c>
      <c r="G152" s="19">
        <f t="shared" ref="G152" si="71">STDEV(E152:E157)</f>
        <v>2.9036803145930978</v>
      </c>
      <c r="H152" s="25">
        <f t="shared" ref="H152" si="72">G152/F152*100</f>
        <v>32.673983827150096</v>
      </c>
      <c r="I152" s="52">
        <f>(F152-E152)/G152</f>
        <v>1.3212198999641458</v>
      </c>
      <c r="J152" s="53">
        <f>ABS(E152-E156)/(E157-E152)</f>
        <v>0.23201852659438482</v>
      </c>
    </row>
    <row r="153" spans="1:10" x14ac:dyDescent="0.35">
      <c r="A153" s="24" t="s">
        <v>74</v>
      </c>
      <c r="B153" s="18">
        <v>10</v>
      </c>
      <c r="C153" s="38" t="s">
        <v>16</v>
      </c>
      <c r="D153" s="46">
        <v>801.06584124839821</v>
      </c>
      <c r="E153" s="47">
        <f t="shared" si="60"/>
        <v>7.8557723320786046</v>
      </c>
      <c r="F153" s="41"/>
      <c r="G153" s="19"/>
      <c r="H153" s="25"/>
      <c r="I153" s="52"/>
      <c r="J153" s="53"/>
    </row>
    <row r="154" spans="1:10" x14ac:dyDescent="0.35">
      <c r="A154" s="24" t="s">
        <v>74</v>
      </c>
      <c r="B154" s="18">
        <v>10</v>
      </c>
      <c r="C154" s="38" t="s">
        <v>16</v>
      </c>
      <c r="D154" s="46">
        <v>948.52908122778672</v>
      </c>
      <c r="E154" s="47">
        <f t="shared" si="60"/>
        <v>9.3018927144224754</v>
      </c>
      <c r="F154" s="41"/>
      <c r="G154" s="19"/>
      <c r="H154" s="25"/>
      <c r="I154" s="52"/>
      <c r="J154" s="53"/>
    </row>
    <row r="155" spans="1:10" x14ac:dyDescent="0.35">
      <c r="A155" s="24" t="s">
        <v>74</v>
      </c>
      <c r="B155" s="18">
        <v>10</v>
      </c>
      <c r="C155" s="38" t="s">
        <v>16</v>
      </c>
      <c r="D155" s="46">
        <v>1154.9438617156129</v>
      </c>
      <c r="E155" s="47">
        <f t="shared" si="60"/>
        <v>11.326130221493415</v>
      </c>
      <c r="F155" s="41"/>
      <c r="G155" s="19"/>
      <c r="H155" s="25"/>
      <c r="I155" s="52"/>
      <c r="J155" s="53"/>
    </row>
    <row r="156" spans="1:10" x14ac:dyDescent="0.35">
      <c r="A156" s="24" t="s">
        <v>74</v>
      </c>
      <c r="B156" s="18">
        <v>10</v>
      </c>
      <c r="C156" s="38" t="s">
        <v>16</v>
      </c>
      <c r="D156" s="46">
        <v>701.00494427088631</v>
      </c>
      <c r="E156" s="47">
        <f t="shared" si="60"/>
        <v>6.8745101367340871</v>
      </c>
      <c r="F156" s="41"/>
      <c r="G156" s="19"/>
      <c r="H156" s="25"/>
      <c r="I156" s="52"/>
      <c r="J156" s="53"/>
    </row>
    <row r="157" spans="1:10" x14ac:dyDescent="0.35">
      <c r="A157" s="24" t="s">
        <v>74</v>
      </c>
      <c r="B157" s="18">
        <v>10</v>
      </c>
      <c r="C157" s="38" t="s">
        <v>16</v>
      </c>
      <c r="D157" s="46">
        <v>1316.6808489264922</v>
      </c>
      <c r="E157" s="48">
        <f t="shared" si="60"/>
        <v>12.912228247124984</v>
      </c>
      <c r="F157" s="41"/>
      <c r="G157" s="19"/>
      <c r="H157" s="25"/>
      <c r="I157" s="52">
        <f>(E157-F152)/G152</f>
        <v>1.3863101731546068</v>
      </c>
      <c r="J157" s="53">
        <f>ABS(E157-E155)/(E157-E152)</f>
        <v>0.20174739469766459</v>
      </c>
    </row>
    <row r="158" spans="1:10" x14ac:dyDescent="0.35">
      <c r="A158" s="24" t="s">
        <v>74</v>
      </c>
      <c r="B158" s="18">
        <v>15</v>
      </c>
      <c r="C158" s="38" t="s">
        <v>16</v>
      </c>
      <c r="D158" s="46">
        <v>623.98216465771497</v>
      </c>
      <c r="E158" s="47">
        <f t="shared" si="60"/>
        <v>6.1191746950405808</v>
      </c>
      <c r="F158" s="42">
        <f t="shared" ref="F158" si="73">AVERAGE(E158:E163)</f>
        <v>7.5392069017491865</v>
      </c>
      <c r="G158" s="19">
        <f t="shared" ref="G158" si="74">STDEV(E158:E163)</f>
        <v>1.2932354252394449</v>
      </c>
      <c r="H158" s="26">
        <f t="shared" ref="H158" si="75">G158/F158*100</f>
        <v>17.153467759843529</v>
      </c>
      <c r="I158" s="52"/>
      <c r="J158" s="53"/>
    </row>
    <row r="159" spans="1:10" x14ac:dyDescent="0.35">
      <c r="A159" s="24" t="s">
        <v>74</v>
      </c>
      <c r="B159" s="18">
        <v>15</v>
      </c>
      <c r="C159" s="38" t="s">
        <v>16</v>
      </c>
      <c r="D159" s="46">
        <v>927.39573756494599</v>
      </c>
      <c r="E159" s="47">
        <f t="shared" si="60"/>
        <v>9.0946454097912781</v>
      </c>
      <c r="F159" s="41"/>
      <c r="G159" s="19"/>
      <c r="H159" s="26"/>
      <c r="I159" s="52"/>
      <c r="J159" s="53"/>
    </row>
    <row r="160" spans="1:10" x14ac:dyDescent="0.35">
      <c r="A160" s="24" t="s">
        <v>74</v>
      </c>
      <c r="B160" s="18">
        <v>15</v>
      </c>
      <c r="C160" s="38" t="s">
        <v>16</v>
      </c>
      <c r="D160" s="46">
        <v>853.33861827183091</v>
      </c>
      <c r="E160" s="47">
        <f t="shared" si="60"/>
        <v>8.3683931608754509</v>
      </c>
      <c r="F160" s="41"/>
      <c r="G160" s="19"/>
      <c r="H160" s="26"/>
      <c r="I160" s="52"/>
      <c r="J160" s="53"/>
    </row>
    <row r="161" spans="1:10" x14ac:dyDescent="0.35">
      <c r="A161" s="24" t="s">
        <v>74</v>
      </c>
      <c r="B161" s="18">
        <v>15</v>
      </c>
      <c r="C161" s="38" t="s">
        <v>16</v>
      </c>
      <c r="D161" s="46">
        <v>878.17300956986389</v>
      </c>
      <c r="E161" s="47">
        <f t="shared" si="60"/>
        <v>8.6119353442983062</v>
      </c>
      <c r="F161" s="41"/>
      <c r="G161" s="19"/>
      <c r="H161" s="26"/>
      <c r="I161" s="52"/>
      <c r="J161" s="53"/>
    </row>
    <row r="162" spans="1:10" x14ac:dyDescent="0.35">
      <c r="A162" s="24" t="s">
        <v>74</v>
      </c>
      <c r="B162" s="18">
        <v>15</v>
      </c>
      <c r="C162" s="38" t="s">
        <v>16</v>
      </c>
      <c r="D162" s="46">
        <v>656.76115006516739</v>
      </c>
      <c r="E162" s="47">
        <f t="shared" si="60"/>
        <v>6.4406267322865736</v>
      </c>
      <c r="F162" s="41"/>
      <c r="G162" s="19"/>
      <c r="H162" s="26"/>
      <c r="I162" s="52"/>
      <c r="J162" s="53"/>
    </row>
    <row r="163" spans="1:10" x14ac:dyDescent="0.35">
      <c r="A163" s="24" t="s">
        <v>74</v>
      </c>
      <c r="B163" s="18">
        <v>15</v>
      </c>
      <c r="C163" s="38" t="s">
        <v>16</v>
      </c>
      <c r="D163" s="46">
        <v>673.06022629572101</v>
      </c>
      <c r="E163" s="47">
        <f t="shared" si="60"/>
        <v>6.6004660682029321</v>
      </c>
      <c r="F163" s="41"/>
      <c r="G163" s="19"/>
      <c r="H163" s="26"/>
      <c r="I163" s="52"/>
      <c r="J163" s="53"/>
    </row>
    <row r="164" spans="1:10" x14ac:dyDescent="0.35">
      <c r="A164" s="24" t="s">
        <v>75</v>
      </c>
      <c r="B164" s="18">
        <v>5</v>
      </c>
      <c r="C164" s="38" t="s">
        <v>16</v>
      </c>
      <c r="D164" s="46">
        <v>1474.9458435675492</v>
      </c>
      <c r="E164" s="47">
        <f t="shared" si="60"/>
        <v>14.464277656821707</v>
      </c>
      <c r="F164" s="42">
        <f t="shared" ref="F164" si="76">AVERAGE(E164:E169)</f>
        <v>12.374484741640103</v>
      </c>
      <c r="G164" s="19">
        <f t="shared" ref="G164" si="77">STDEV(E164:E169)</f>
        <v>2.2741505954341261</v>
      </c>
      <c r="H164" s="26">
        <f t="shared" ref="H164" si="78">G164/F164*100</f>
        <v>18.377739703226727</v>
      </c>
      <c r="I164" s="52"/>
      <c r="J164" s="53"/>
    </row>
    <row r="165" spans="1:10" x14ac:dyDescent="0.35">
      <c r="A165" s="24" t="s">
        <v>75</v>
      </c>
      <c r="B165" s="18">
        <v>5</v>
      </c>
      <c r="C165" s="38" t="s">
        <v>16</v>
      </c>
      <c r="D165" s="46">
        <v>994.08692817694532</v>
      </c>
      <c r="E165" s="48">
        <f t="shared" si="60"/>
        <v>9.7486625742064401</v>
      </c>
      <c r="F165" s="41"/>
      <c r="G165" s="19"/>
      <c r="H165" s="26"/>
      <c r="I165" s="52"/>
      <c r="J165" s="53"/>
    </row>
    <row r="166" spans="1:10" x14ac:dyDescent="0.35">
      <c r="A166" s="24" t="s">
        <v>75</v>
      </c>
      <c r="B166" s="18">
        <v>5</v>
      </c>
      <c r="C166" s="38" t="s">
        <v>16</v>
      </c>
      <c r="D166" s="46">
        <v>1108.4095168561917</v>
      </c>
      <c r="E166" s="47">
        <f t="shared" si="60"/>
        <v>10.869784188477771</v>
      </c>
      <c r="F166" s="41"/>
      <c r="G166" s="19"/>
      <c r="H166" s="26"/>
      <c r="I166" s="52"/>
      <c r="J166" s="53"/>
    </row>
    <row r="167" spans="1:10" x14ac:dyDescent="0.35">
      <c r="A167" s="24" t="s">
        <v>75</v>
      </c>
      <c r="B167" s="18">
        <v>5</v>
      </c>
      <c r="C167" s="38" t="s">
        <v>16</v>
      </c>
      <c r="D167" s="46">
        <v>1507.7368845047581</v>
      </c>
      <c r="E167" s="48">
        <f t="shared" si="60"/>
        <v>14.785847918428587</v>
      </c>
      <c r="F167" s="41"/>
      <c r="G167" s="19"/>
      <c r="H167" s="26"/>
      <c r="I167" s="52"/>
      <c r="J167" s="53"/>
    </row>
    <row r="168" spans="1:10" x14ac:dyDescent="0.35">
      <c r="A168" s="24" t="s">
        <v>75</v>
      </c>
      <c r="B168" s="18">
        <v>5</v>
      </c>
      <c r="C168" s="38" t="s">
        <v>16</v>
      </c>
      <c r="D168" s="46">
        <v>1426.0606704056447</v>
      </c>
      <c r="E168" s="47">
        <f t="shared" si="60"/>
        <v>13.984877873433517</v>
      </c>
      <c r="F168" s="41"/>
      <c r="G168" s="19"/>
      <c r="H168" s="26"/>
      <c r="I168" s="52"/>
      <c r="J168" s="53"/>
    </row>
    <row r="169" spans="1:10" x14ac:dyDescent="0.35">
      <c r="A169" s="24" t="s">
        <v>75</v>
      </c>
      <c r="B169" s="18">
        <v>5</v>
      </c>
      <c r="C169" s="38" t="s">
        <v>16</v>
      </c>
      <c r="D169" s="46">
        <v>1059.8377874679513</v>
      </c>
      <c r="E169" s="47">
        <f t="shared" si="60"/>
        <v>10.393458238472585</v>
      </c>
      <c r="F169" s="41"/>
      <c r="G169" s="19"/>
      <c r="H169" s="26"/>
      <c r="I169" s="52"/>
      <c r="J169" s="53"/>
    </row>
    <row r="170" spans="1:10" x14ac:dyDescent="0.35">
      <c r="A170" s="24" t="s">
        <v>75</v>
      </c>
      <c r="B170" s="18">
        <v>10</v>
      </c>
      <c r="C170" s="38" t="s">
        <v>16</v>
      </c>
      <c r="D170" s="46">
        <v>434.78268066192334</v>
      </c>
      <c r="E170" s="48">
        <f t="shared" si="60"/>
        <v>4.263761575313251</v>
      </c>
      <c r="F170" s="42">
        <f t="shared" ref="F170" si="79">AVERAGE(E170:E175)</f>
        <v>7.9327560950748088</v>
      </c>
      <c r="G170" s="19">
        <f t="shared" ref="G170" si="80">STDEV(E170:E175)</f>
        <v>2.178634076992978</v>
      </c>
      <c r="H170" s="25">
        <f t="shared" ref="H170" si="81">G170/F170*100</f>
        <v>27.463772374718808</v>
      </c>
      <c r="I170" s="52">
        <f>(F170-E170)/G170</f>
        <v>1.6840802035124798</v>
      </c>
      <c r="J170" s="53">
        <f>ABS(E170-E174)/(E173-E170)</f>
        <v>0.48433824901997385</v>
      </c>
    </row>
    <row r="171" spans="1:10" x14ac:dyDescent="0.35">
      <c r="A171" s="24" t="s">
        <v>75</v>
      </c>
      <c r="B171" s="18">
        <v>10</v>
      </c>
      <c r="C171" s="38" t="s">
        <v>16</v>
      </c>
      <c r="D171" s="46">
        <v>974.83424715609158</v>
      </c>
      <c r="E171" s="47">
        <f t="shared" si="60"/>
        <v>9.5598582698732848</v>
      </c>
      <c r="F171" s="41"/>
      <c r="G171" s="19"/>
      <c r="H171" s="25"/>
      <c r="I171" s="52"/>
      <c r="J171" s="53"/>
    </row>
    <row r="172" spans="1:10" x14ac:dyDescent="0.35">
      <c r="A172" s="24" t="s">
        <v>75</v>
      </c>
      <c r="B172" s="18">
        <v>10</v>
      </c>
      <c r="C172" s="38" t="s">
        <v>16</v>
      </c>
      <c r="D172" s="46">
        <v>778.76311119919376</v>
      </c>
      <c r="E172" s="47">
        <f t="shared" si="60"/>
        <v>7.637057264441574</v>
      </c>
      <c r="F172" s="41"/>
      <c r="G172" s="19"/>
      <c r="H172" s="25"/>
      <c r="I172" s="52"/>
      <c r="J172" s="53"/>
    </row>
    <row r="173" spans="1:10" x14ac:dyDescent="0.35">
      <c r="A173" s="24" t="s">
        <v>75</v>
      </c>
      <c r="B173" s="18">
        <v>10</v>
      </c>
      <c r="C173" s="38" t="s">
        <v>16</v>
      </c>
      <c r="D173" s="46">
        <v>1080.597409708346</v>
      </c>
      <c r="E173" s="48">
        <f t="shared" si="60"/>
        <v>10.597040587916352</v>
      </c>
      <c r="F173" s="41"/>
      <c r="G173" s="19"/>
      <c r="H173" s="25"/>
      <c r="I173" s="52">
        <f>(E173-F170)/G170</f>
        <v>1.2229150920648757</v>
      </c>
      <c r="J173" s="53">
        <f>ABS(E173-E171)/(E173-E170)</f>
        <v>0.16376703378756796</v>
      </c>
    </row>
    <row r="174" spans="1:10" x14ac:dyDescent="0.35">
      <c r="A174" s="24" t="s">
        <v>75</v>
      </c>
      <c r="B174" s="18">
        <v>10</v>
      </c>
      <c r="C174" s="38" t="s">
        <v>16</v>
      </c>
      <c r="D174" s="46">
        <v>747.57545571957655</v>
      </c>
      <c r="E174" s="47">
        <f t="shared" si="60"/>
        <v>7.3312108428323857</v>
      </c>
      <c r="F174" s="41"/>
      <c r="G174" s="19"/>
      <c r="H174" s="25"/>
      <c r="I174" s="52"/>
      <c r="J174" s="53"/>
    </row>
    <row r="175" spans="1:10" x14ac:dyDescent="0.35">
      <c r="A175" s="24" t="s">
        <v>75</v>
      </c>
      <c r="B175" s="18">
        <v>10</v>
      </c>
      <c r="C175" s="38" t="s">
        <v>16</v>
      </c>
      <c r="D175" s="46">
        <v>836.94309780322646</v>
      </c>
      <c r="E175" s="47">
        <f t="shared" si="60"/>
        <v>8.2076080300720111</v>
      </c>
      <c r="F175" s="41"/>
      <c r="G175" s="19"/>
      <c r="H175" s="25"/>
      <c r="I175" s="52"/>
      <c r="J175" s="53"/>
    </row>
    <row r="176" spans="1:10" x14ac:dyDescent="0.35">
      <c r="A176" s="24" t="s">
        <v>75</v>
      </c>
      <c r="B176" s="18">
        <v>15</v>
      </c>
      <c r="C176" s="38" t="s">
        <v>16</v>
      </c>
      <c r="D176" s="46">
        <v>597.32738836647661</v>
      </c>
      <c r="E176" s="48">
        <f t="shared" si="60"/>
        <v>5.8577806331241078</v>
      </c>
      <c r="F176" s="42">
        <f t="shared" ref="F176" si="82">AVERAGE(E176:E181)</f>
        <v>7.591481773320452</v>
      </c>
      <c r="G176" s="19">
        <f t="shared" ref="G176" si="83">STDEV(E176:E181)</f>
        <v>1.2510363192972225</v>
      </c>
      <c r="H176" s="26">
        <f t="shared" ref="H176" si="84">G176/F176*100</f>
        <v>16.479474714592239</v>
      </c>
      <c r="I176" s="52"/>
      <c r="J176" s="53"/>
    </row>
    <row r="177" spans="1:10" x14ac:dyDescent="0.35">
      <c r="A177" s="24" t="s">
        <v>75</v>
      </c>
      <c r="B177" s="18">
        <v>15</v>
      </c>
      <c r="C177" s="38" t="s">
        <v>16</v>
      </c>
      <c r="D177" s="46">
        <v>666.23679645364007</v>
      </c>
      <c r="E177" s="47">
        <f t="shared" si="60"/>
        <v>6.5335510799420895</v>
      </c>
      <c r="F177" s="41"/>
      <c r="G177" s="19"/>
      <c r="H177" s="26"/>
      <c r="I177" s="52"/>
      <c r="J177" s="53"/>
    </row>
    <row r="178" spans="1:10" x14ac:dyDescent="0.35">
      <c r="A178" s="24" t="s">
        <v>75</v>
      </c>
      <c r="B178" s="18">
        <v>15</v>
      </c>
      <c r="C178" s="38" t="s">
        <v>16</v>
      </c>
      <c r="D178" s="46">
        <v>942.88709330182576</v>
      </c>
      <c r="E178" s="48">
        <f t="shared" si="60"/>
        <v>9.2465637135283494</v>
      </c>
      <c r="F178" s="41"/>
      <c r="G178" s="19"/>
      <c r="H178" s="26"/>
      <c r="I178" s="52"/>
      <c r="J178" s="53"/>
    </row>
    <row r="179" spans="1:10" x14ac:dyDescent="0.35">
      <c r="A179" s="24" t="s">
        <v>75</v>
      </c>
      <c r="B179" s="18">
        <v>15</v>
      </c>
      <c r="C179" s="38" t="s">
        <v>16</v>
      </c>
      <c r="D179" s="46">
        <v>853.45917356939412</v>
      </c>
      <c r="E179" s="47">
        <f t="shared" si="60"/>
        <v>8.3695754044842996</v>
      </c>
      <c r="F179" s="41"/>
      <c r="G179" s="19"/>
      <c r="H179" s="26"/>
      <c r="I179" s="52"/>
      <c r="J179" s="53"/>
    </row>
    <row r="180" spans="1:10" x14ac:dyDescent="0.35">
      <c r="A180" s="24" t="s">
        <v>75</v>
      </c>
      <c r="B180" s="18">
        <v>15</v>
      </c>
      <c r="C180" s="38" t="s">
        <v>16</v>
      </c>
      <c r="D180" s="46">
        <v>831.32522093677835</v>
      </c>
      <c r="E180" s="47">
        <f t="shared" si="60"/>
        <v>8.1525154778996569</v>
      </c>
      <c r="F180" s="41"/>
      <c r="G180" s="19"/>
      <c r="H180" s="26"/>
      <c r="I180" s="52"/>
      <c r="J180" s="53"/>
    </row>
    <row r="181" spans="1:10" ht="15" thickBot="1" x14ac:dyDescent="0.4">
      <c r="A181" s="27" t="s">
        <v>75</v>
      </c>
      <c r="B181" s="28">
        <v>15</v>
      </c>
      <c r="C181" s="39" t="s">
        <v>16</v>
      </c>
      <c r="D181" s="50">
        <v>753.45855424066394</v>
      </c>
      <c r="E181" s="51">
        <f t="shared" si="60"/>
        <v>7.3889043309442073</v>
      </c>
      <c r="F181" s="43"/>
      <c r="G181" s="30"/>
      <c r="H181" s="31"/>
      <c r="I181" s="54"/>
      <c r="J181" s="55"/>
    </row>
  </sheetData>
  <mergeCells count="90">
    <mergeCell ref="F170:F175"/>
    <mergeCell ref="G170:G175"/>
    <mergeCell ref="H170:H175"/>
    <mergeCell ref="F176:F181"/>
    <mergeCell ref="G176:G181"/>
    <mergeCell ref="H176:H181"/>
    <mergeCell ref="F158:F163"/>
    <mergeCell ref="G158:G163"/>
    <mergeCell ref="H158:H163"/>
    <mergeCell ref="F164:F169"/>
    <mergeCell ref="G164:G169"/>
    <mergeCell ref="H164:H169"/>
    <mergeCell ref="F146:F151"/>
    <mergeCell ref="G146:G151"/>
    <mergeCell ref="H146:H151"/>
    <mergeCell ref="F152:F157"/>
    <mergeCell ref="G152:G157"/>
    <mergeCell ref="H152:H157"/>
    <mergeCell ref="F134:F139"/>
    <mergeCell ref="G134:G139"/>
    <mergeCell ref="H134:H139"/>
    <mergeCell ref="F140:F145"/>
    <mergeCell ref="G140:G145"/>
    <mergeCell ref="H140:H145"/>
    <mergeCell ref="F122:F127"/>
    <mergeCell ref="G122:G127"/>
    <mergeCell ref="H122:H127"/>
    <mergeCell ref="F128:F133"/>
    <mergeCell ref="G128:G133"/>
    <mergeCell ref="H128:H133"/>
    <mergeCell ref="F110:F115"/>
    <mergeCell ref="G110:G115"/>
    <mergeCell ref="H110:H115"/>
    <mergeCell ref="F116:F121"/>
    <mergeCell ref="G116:G121"/>
    <mergeCell ref="H116:H121"/>
    <mergeCell ref="F98:F103"/>
    <mergeCell ref="G98:G103"/>
    <mergeCell ref="H98:H103"/>
    <mergeCell ref="F104:F109"/>
    <mergeCell ref="G104:G109"/>
    <mergeCell ref="H104:H109"/>
    <mergeCell ref="F86:F91"/>
    <mergeCell ref="G86:G91"/>
    <mergeCell ref="H86:H91"/>
    <mergeCell ref="F92:F97"/>
    <mergeCell ref="G92:G97"/>
    <mergeCell ref="H92:H97"/>
    <mergeCell ref="F74:F79"/>
    <mergeCell ref="G74:G79"/>
    <mergeCell ref="H74:H79"/>
    <mergeCell ref="F80:F85"/>
    <mergeCell ref="G80:G85"/>
    <mergeCell ref="H80:H85"/>
    <mergeCell ref="F62:F67"/>
    <mergeCell ref="G62:G67"/>
    <mergeCell ref="H62:H67"/>
    <mergeCell ref="F68:F73"/>
    <mergeCell ref="G68:G73"/>
    <mergeCell ref="H68:H73"/>
    <mergeCell ref="F50:F55"/>
    <mergeCell ref="G50:G55"/>
    <mergeCell ref="H50:H55"/>
    <mergeCell ref="F56:F61"/>
    <mergeCell ref="G56:G61"/>
    <mergeCell ref="H56:H61"/>
    <mergeCell ref="F38:F43"/>
    <mergeCell ref="G38:G43"/>
    <mergeCell ref="H38:H43"/>
    <mergeCell ref="F44:F49"/>
    <mergeCell ref="G44:G49"/>
    <mergeCell ref="H44:H49"/>
    <mergeCell ref="F26:F31"/>
    <mergeCell ref="G26:G31"/>
    <mergeCell ref="H26:H31"/>
    <mergeCell ref="F32:F37"/>
    <mergeCell ref="G32:G37"/>
    <mergeCell ref="H32:H37"/>
    <mergeCell ref="F14:F19"/>
    <mergeCell ref="G14:G19"/>
    <mergeCell ref="H14:H19"/>
    <mergeCell ref="F20:F25"/>
    <mergeCell ref="G20:G25"/>
    <mergeCell ref="H20:H25"/>
    <mergeCell ref="F2:F7"/>
    <mergeCell ref="G2:G7"/>
    <mergeCell ref="H2:H7"/>
    <mergeCell ref="F8:F13"/>
    <mergeCell ref="G8:G13"/>
    <mergeCell ref="H8:H13"/>
  </mergeCells>
  <conditionalFormatting sqref="I1:I1048576">
    <cfRule type="cellIs" dxfId="1" priority="2" operator="greaterThan">
      <formula>$K$2</formula>
    </cfRule>
  </conditionalFormatting>
  <conditionalFormatting sqref="J1:J1048576">
    <cfRule type="cellIs" dxfId="0" priority="1" operator="greaterThan">
      <formula>$K$3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A06AC-F64F-4D81-8DB6-BD1DC74CB1BD}">
  <dimension ref="B2:E12"/>
  <sheetViews>
    <sheetView workbookViewId="0">
      <selection activeCell="B6" sqref="B6:E6"/>
    </sheetView>
  </sheetViews>
  <sheetFormatPr defaultRowHeight="14.5" x14ac:dyDescent="0.35"/>
  <cols>
    <col min="2" max="2" width="21.54296875" bestFit="1" customWidth="1"/>
  </cols>
  <sheetData>
    <row r="2" spans="2:5" x14ac:dyDescent="0.35">
      <c r="B2" t="s">
        <v>7</v>
      </c>
      <c r="C2" t="s">
        <v>9</v>
      </c>
      <c r="D2">
        <f>1/C5</f>
        <v>0.16666666666666666</v>
      </c>
    </row>
    <row r="3" spans="2:5" x14ac:dyDescent="0.35">
      <c r="B3" t="s">
        <v>8</v>
      </c>
      <c r="D3">
        <f>(D2+(1.645*(SQRT((D2*(1-D2)/C6)))))</f>
        <v>0.26884255063853207</v>
      </c>
    </row>
    <row r="5" spans="2:5" x14ac:dyDescent="0.35">
      <c r="B5" t="s">
        <v>10</v>
      </c>
      <c r="C5">
        <v>6</v>
      </c>
      <c r="E5" t="s">
        <v>44</v>
      </c>
    </row>
    <row r="6" spans="2:5" x14ac:dyDescent="0.35">
      <c r="B6" t="s">
        <v>11</v>
      </c>
      <c r="C6">
        <f>ROUNDUP((5/(D2*(1-D2))),0)</f>
        <v>36</v>
      </c>
      <c r="E6" t="s">
        <v>39</v>
      </c>
    </row>
    <row r="7" spans="2:5" x14ac:dyDescent="0.35">
      <c r="B7" t="s">
        <v>12</v>
      </c>
      <c r="C7">
        <v>3</v>
      </c>
      <c r="E7" t="s">
        <v>40</v>
      </c>
    </row>
    <row r="8" spans="2:5" x14ac:dyDescent="0.35">
      <c r="E8" t="s">
        <v>41</v>
      </c>
    </row>
    <row r="9" spans="2:5" x14ac:dyDescent="0.35">
      <c r="B9" t="s">
        <v>13</v>
      </c>
      <c r="C9">
        <f>ROUNDUP((C6/3),0)</f>
        <v>12</v>
      </c>
      <c r="E9" t="s">
        <v>42</v>
      </c>
    </row>
    <row r="10" spans="2:5" x14ac:dyDescent="0.35">
      <c r="E10" t="s">
        <v>43</v>
      </c>
    </row>
    <row r="12" spans="2:5" x14ac:dyDescent="0.35">
      <c r="B12" t="s">
        <v>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53B7D-FD93-41FA-9F1A-2F05DEE3EECB}">
  <dimension ref="A1:O840"/>
  <sheetViews>
    <sheetView tabSelected="1" workbookViewId="0">
      <selection activeCell="R758" sqref="R758"/>
    </sheetView>
  </sheetViews>
  <sheetFormatPr defaultRowHeight="14.5" x14ac:dyDescent="0.35"/>
  <cols>
    <col min="1" max="11" width="9" style="15" customWidth="1"/>
    <col min="12" max="16384" width="8.7265625" style="15"/>
  </cols>
  <sheetData>
    <row r="1" spans="1:15" x14ac:dyDescent="0.35">
      <c r="A1" s="15" t="s">
        <v>95</v>
      </c>
    </row>
    <row r="2" spans="1:15" x14ac:dyDescent="0.35">
      <c r="A2" s="15" t="s">
        <v>96</v>
      </c>
    </row>
    <row r="3" spans="1:15" x14ac:dyDescent="0.35">
      <c r="A3" s="15" t="s">
        <v>97</v>
      </c>
      <c r="B3" s="15" t="s">
        <v>98</v>
      </c>
      <c r="C3" s="15" t="s">
        <v>99</v>
      </c>
      <c r="D3" s="15" t="s">
        <v>100</v>
      </c>
      <c r="E3" s="15" t="s">
        <v>101</v>
      </c>
      <c r="F3" s="15" t="s">
        <v>102</v>
      </c>
      <c r="G3" s="15" t="s">
        <v>103</v>
      </c>
      <c r="H3" s="15" t="s">
        <v>104</v>
      </c>
      <c r="I3" s="15" t="s">
        <v>105</v>
      </c>
      <c r="J3" s="15" t="s">
        <v>106</v>
      </c>
      <c r="K3" s="15" t="s">
        <v>107</v>
      </c>
      <c r="L3" s="15" t="s">
        <v>108</v>
      </c>
      <c r="M3" s="15" t="s">
        <v>8</v>
      </c>
      <c r="O3" s="15" t="s">
        <v>109</v>
      </c>
    </row>
    <row r="4" spans="1:15" x14ac:dyDescent="0.35">
      <c r="A4" s="15">
        <v>0</v>
      </c>
      <c r="B4" s="15">
        <v>0</v>
      </c>
      <c r="C4" s="15">
        <v>0</v>
      </c>
      <c r="D4" s="15">
        <v>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15">
        <f>SUM(B4:K4)</f>
        <v>0</v>
      </c>
      <c r="M4" s="15">
        <v>0</v>
      </c>
      <c r="N4" s="16" t="e">
        <f>0.09/(L4*46)</f>
        <v>#DIV/0!</v>
      </c>
      <c r="O4" s="15" t="e">
        <f>0.1+(1.282*(SQRT(N4)))</f>
        <v>#DIV/0!</v>
      </c>
    </row>
    <row r="5" spans="1:15" x14ac:dyDescent="0.35">
      <c r="A5" s="15">
        <v>0.5</v>
      </c>
      <c r="B5" s="15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f t="shared" ref="L5:L68" si="0">SUM(B5:K5)</f>
        <v>0</v>
      </c>
      <c r="M5" s="15">
        <v>0</v>
      </c>
      <c r="N5" s="16" t="e">
        <f>0.09/(L5*46)</f>
        <v>#DIV/0!</v>
      </c>
      <c r="O5" s="15" t="e">
        <f>0.1+(1.282*(SQRT(N5)))</f>
        <v>#DIV/0!</v>
      </c>
    </row>
    <row r="6" spans="1:15" x14ac:dyDescent="0.35">
      <c r="A6" s="15">
        <v>1</v>
      </c>
      <c r="B6" s="15">
        <v>0</v>
      </c>
      <c r="C6" s="15">
        <v>2.7777779999999998E-2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f>SUM(B6:K6)</f>
        <v>2.7777779999999998E-2</v>
      </c>
      <c r="M6" s="15">
        <f>SUM(O6)</f>
        <v>0.44023704441355915</v>
      </c>
      <c r="N6" s="16">
        <f t="shared" ref="N6:N69" si="1">0.09/(L6*46)</f>
        <v>7.0434776973913496E-2</v>
      </c>
      <c r="O6" s="15">
        <f>0.1+(1.282*(SQRT(N6)))</f>
        <v>0.44023704441355915</v>
      </c>
    </row>
    <row r="7" spans="1:15" x14ac:dyDescent="0.35">
      <c r="A7" s="15">
        <v>1.5</v>
      </c>
      <c r="B7" s="15">
        <v>0</v>
      </c>
      <c r="C7" s="15">
        <v>0.13888890000000001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f t="shared" si="0"/>
        <v>0.13888890000000001</v>
      </c>
      <c r="M7" s="15">
        <f t="shared" ref="M7:M70" si="2">SUM(O7)</f>
        <v>0.25215863195446664</v>
      </c>
      <c r="N7" s="16">
        <f t="shared" si="1"/>
        <v>1.4086955394782698E-2</v>
      </c>
      <c r="O7" s="15">
        <f t="shared" ref="O7:O70" si="3">0.1+(1.282*(SQRT(N7)))</f>
        <v>0.25215863195446664</v>
      </c>
    </row>
    <row r="8" spans="1:15" x14ac:dyDescent="0.35">
      <c r="A8" s="15">
        <v>2</v>
      </c>
      <c r="B8" s="15">
        <v>0</v>
      </c>
      <c r="C8" s="15">
        <v>0.22222220000000001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2.7777779999999998E-2</v>
      </c>
      <c r="J8" s="15">
        <v>0</v>
      </c>
      <c r="K8" s="15">
        <v>0</v>
      </c>
      <c r="L8" s="15">
        <f t="shared" si="0"/>
        <v>0.24999998000000001</v>
      </c>
      <c r="M8" s="15">
        <f t="shared" si="2"/>
        <v>0.21341235721084126</v>
      </c>
      <c r="N8" s="16">
        <f t="shared" si="1"/>
        <v>7.8260875826087449E-3</v>
      </c>
      <c r="O8" s="15">
        <f t="shared" si="3"/>
        <v>0.21341235721084126</v>
      </c>
    </row>
    <row r="9" spans="1:15" x14ac:dyDescent="0.35">
      <c r="A9" s="15">
        <v>2.5</v>
      </c>
      <c r="B9" s="15">
        <v>0</v>
      </c>
      <c r="C9" s="15">
        <v>0.27777780000000002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2.7777779999999998E-2</v>
      </c>
      <c r="J9" s="15">
        <v>0</v>
      </c>
      <c r="K9" s="15">
        <v>0</v>
      </c>
      <c r="L9" s="15">
        <f t="shared" si="0"/>
        <v>0.30555557999999999</v>
      </c>
      <c r="M9" s="15">
        <f t="shared" si="2"/>
        <v>0.20258532873629648</v>
      </c>
      <c r="N9" s="16">
        <f t="shared" si="1"/>
        <v>6.4031615430830448E-3</v>
      </c>
      <c r="O9" s="15">
        <f t="shared" si="3"/>
        <v>0.20258532873629648</v>
      </c>
    </row>
    <row r="10" spans="1:15" x14ac:dyDescent="0.35">
      <c r="A10" s="15">
        <v>3</v>
      </c>
      <c r="B10" s="15">
        <v>0</v>
      </c>
      <c r="C10" s="15">
        <v>0.27777780000000002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2.7777779999999998E-2</v>
      </c>
      <c r="J10" s="15">
        <v>0</v>
      </c>
      <c r="K10" s="15">
        <v>0</v>
      </c>
      <c r="L10" s="15">
        <f t="shared" si="0"/>
        <v>0.30555557999999999</v>
      </c>
      <c r="M10" s="15">
        <f t="shared" si="2"/>
        <v>0.20258532873629648</v>
      </c>
      <c r="N10" s="16">
        <f t="shared" si="1"/>
        <v>6.4031615430830448E-3</v>
      </c>
      <c r="O10" s="15">
        <f t="shared" si="3"/>
        <v>0.20258532873629648</v>
      </c>
    </row>
    <row r="11" spans="1:15" x14ac:dyDescent="0.35">
      <c r="A11" s="15">
        <v>3.5</v>
      </c>
      <c r="B11" s="15">
        <v>2.7777779999999998E-2</v>
      </c>
      <c r="C11" s="15">
        <v>0.3333333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0.1111111</v>
      </c>
      <c r="J11" s="15">
        <v>0</v>
      </c>
      <c r="K11" s="15">
        <v>0</v>
      </c>
      <c r="L11" s="15">
        <f t="shared" si="0"/>
        <v>0.47222217999999999</v>
      </c>
      <c r="M11" s="15">
        <f t="shared" si="2"/>
        <v>0.18251961121725335</v>
      </c>
      <c r="N11" s="16">
        <f t="shared" si="1"/>
        <v>4.1432228768467309E-3</v>
      </c>
      <c r="O11" s="15">
        <f t="shared" si="3"/>
        <v>0.18251961121725335</v>
      </c>
    </row>
    <row r="12" spans="1:15" x14ac:dyDescent="0.35">
      <c r="A12" s="15">
        <v>4</v>
      </c>
      <c r="B12" s="15">
        <v>0</v>
      </c>
      <c r="C12" s="15">
        <v>0.36111110000000002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0.1111111</v>
      </c>
      <c r="J12" s="15">
        <v>0</v>
      </c>
      <c r="K12" s="15">
        <v>0</v>
      </c>
      <c r="L12" s="15">
        <f t="shared" si="0"/>
        <v>0.47222220000000004</v>
      </c>
      <c r="M12" s="15">
        <f t="shared" si="2"/>
        <v>0.18251960946977913</v>
      </c>
      <c r="N12" s="16">
        <f t="shared" si="1"/>
        <v>4.1432227013690481E-3</v>
      </c>
      <c r="O12" s="15">
        <f t="shared" si="3"/>
        <v>0.18251960946977913</v>
      </c>
    </row>
    <row r="13" spans="1:15" x14ac:dyDescent="0.35">
      <c r="A13" s="15">
        <v>4.5</v>
      </c>
      <c r="B13" s="15">
        <v>0</v>
      </c>
      <c r="C13" s="15">
        <v>0.38888889999999998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0.1111111</v>
      </c>
      <c r="J13" s="15">
        <v>2.7777779999999998E-2</v>
      </c>
      <c r="K13" s="15">
        <v>0</v>
      </c>
      <c r="L13" s="15">
        <f t="shared" si="0"/>
        <v>0.52777777999999997</v>
      </c>
      <c r="M13" s="15">
        <f t="shared" si="2"/>
        <v>0.17805573419198892</v>
      </c>
      <c r="N13" s="16">
        <f t="shared" si="1"/>
        <v>3.7070938059014817E-3</v>
      </c>
      <c r="O13" s="15">
        <f t="shared" si="3"/>
        <v>0.17805573419198892</v>
      </c>
    </row>
    <row r="14" spans="1:15" x14ac:dyDescent="0.35">
      <c r="A14" s="15">
        <v>5</v>
      </c>
      <c r="B14" s="15">
        <v>0</v>
      </c>
      <c r="C14" s="15">
        <v>0.38888889999999998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0.1111111</v>
      </c>
      <c r="J14" s="15">
        <v>2.7777779999999998E-2</v>
      </c>
      <c r="K14" s="15">
        <v>0</v>
      </c>
      <c r="L14" s="15">
        <f t="shared" si="0"/>
        <v>0.52777777999999997</v>
      </c>
      <c r="M14" s="15">
        <f t="shared" si="2"/>
        <v>0.17805573419198892</v>
      </c>
      <c r="N14" s="16">
        <f t="shared" si="1"/>
        <v>3.7070938059014817E-3</v>
      </c>
      <c r="O14" s="15">
        <f t="shared" si="3"/>
        <v>0.17805573419198892</v>
      </c>
    </row>
    <row r="15" spans="1:15" x14ac:dyDescent="0.35">
      <c r="A15" s="15">
        <v>5.5</v>
      </c>
      <c r="B15" s="15">
        <v>0</v>
      </c>
      <c r="C15" s="15">
        <v>0.4166667</v>
      </c>
      <c r="D15" s="15">
        <v>2.7777779999999998E-2</v>
      </c>
      <c r="E15" s="15">
        <v>0</v>
      </c>
      <c r="F15" s="15">
        <v>0</v>
      </c>
      <c r="G15" s="15">
        <v>0</v>
      </c>
      <c r="H15" s="15">
        <v>0</v>
      </c>
      <c r="I15" s="15">
        <v>5.5555559999999997E-2</v>
      </c>
      <c r="J15" s="15">
        <v>2.7777779999999998E-2</v>
      </c>
      <c r="K15" s="15">
        <v>0</v>
      </c>
      <c r="L15" s="15">
        <f t="shared" si="0"/>
        <v>0.52777781999999995</v>
      </c>
      <c r="M15" s="15">
        <f t="shared" si="2"/>
        <v>0.17805573123408758</v>
      </c>
      <c r="N15" s="16">
        <f t="shared" si="1"/>
        <v>3.7070935249428156E-3</v>
      </c>
      <c r="O15" s="15">
        <f t="shared" si="3"/>
        <v>0.17805573123408758</v>
      </c>
    </row>
    <row r="16" spans="1:15" x14ac:dyDescent="0.35">
      <c r="A16" s="15">
        <v>6</v>
      </c>
      <c r="B16" s="15">
        <v>0</v>
      </c>
      <c r="C16" s="15">
        <v>0.44444440000000002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5.5555559999999997E-2</v>
      </c>
      <c r="J16" s="15">
        <v>2.7777779999999998E-2</v>
      </c>
      <c r="K16" s="15">
        <v>0</v>
      </c>
      <c r="L16" s="15">
        <f t="shared" si="0"/>
        <v>0.52777774</v>
      </c>
      <c r="M16" s="15">
        <f t="shared" si="2"/>
        <v>0.17805573714989059</v>
      </c>
      <c r="N16" s="16">
        <f t="shared" si="1"/>
        <v>3.7070940868601898E-3</v>
      </c>
      <c r="O16" s="15">
        <f t="shared" si="3"/>
        <v>0.17805573714989059</v>
      </c>
    </row>
    <row r="17" spans="1:15" x14ac:dyDescent="0.35">
      <c r="A17" s="15">
        <v>6.5</v>
      </c>
      <c r="B17" s="15">
        <v>0</v>
      </c>
      <c r="C17" s="15">
        <v>0.4166667</v>
      </c>
      <c r="D17" s="15">
        <v>0</v>
      </c>
      <c r="E17" s="15">
        <v>2.7777779999999998E-2</v>
      </c>
      <c r="F17" s="15">
        <v>0</v>
      </c>
      <c r="G17" s="15">
        <v>0</v>
      </c>
      <c r="H17" s="15">
        <v>0</v>
      </c>
      <c r="I17" s="15">
        <v>5.5555559999999997E-2</v>
      </c>
      <c r="J17" s="15">
        <v>5.5555559999999997E-2</v>
      </c>
      <c r="K17" s="15">
        <v>0</v>
      </c>
      <c r="L17" s="15">
        <f t="shared" si="0"/>
        <v>0.55555559999999993</v>
      </c>
      <c r="M17" s="15">
        <f t="shared" si="2"/>
        <v>0.17607931597723334</v>
      </c>
      <c r="N17" s="16">
        <f t="shared" si="1"/>
        <v>3.5217388486956749E-3</v>
      </c>
      <c r="O17" s="15">
        <f t="shared" si="3"/>
        <v>0.17607931597723334</v>
      </c>
    </row>
    <row r="18" spans="1:15" x14ac:dyDescent="0.35">
      <c r="A18" s="15">
        <v>7</v>
      </c>
      <c r="B18" s="15">
        <v>0</v>
      </c>
      <c r="C18" s="15">
        <v>0.4166667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8.3333340000000006E-2</v>
      </c>
      <c r="J18" s="15">
        <v>5.5555559999999997E-2</v>
      </c>
      <c r="K18" s="15">
        <v>0</v>
      </c>
      <c r="L18" s="15">
        <f t="shared" si="0"/>
        <v>0.55555559999999993</v>
      </c>
      <c r="M18" s="15">
        <f t="shared" si="2"/>
        <v>0.17607931597723334</v>
      </c>
      <c r="N18" s="16">
        <f t="shared" si="1"/>
        <v>3.5217388486956749E-3</v>
      </c>
      <c r="O18" s="15">
        <f t="shared" si="3"/>
        <v>0.17607931597723334</v>
      </c>
    </row>
    <row r="19" spans="1:15" x14ac:dyDescent="0.35">
      <c r="A19" s="15">
        <v>7.5</v>
      </c>
      <c r="B19" s="15">
        <v>2.7777779999999998E-2</v>
      </c>
      <c r="C19" s="15">
        <v>0.38888889999999998</v>
      </c>
      <c r="D19" s="15">
        <v>0</v>
      </c>
      <c r="E19" s="15">
        <v>2.7777779999999998E-2</v>
      </c>
      <c r="F19" s="15">
        <v>0</v>
      </c>
      <c r="G19" s="15">
        <v>0</v>
      </c>
      <c r="H19" s="15">
        <v>0</v>
      </c>
      <c r="I19" s="15">
        <v>0.13888890000000001</v>
      </c>
      <c r="J19" s="15">
        <v>5.5555559999999997E-2</v>
      </c>
      <c r="K19" s="15">
        <v>0</v>
      </c>
      <c r="L19" s="15">
        <f t="shared" si="0"/>
        <v>0.63888891999999986</v>
      </c>
      <c r="M19" s="15">
        <f t="shared" si="2"/>
        <v>0.1709443290668371</v>
      </c>
      <c r="N19" s="16">
        <f t="shared" si="1"/>
        <v>3.0623817034273111E-3</v>
      </c>
      <c r="O19" s="15">
        <f t="shared" si="3"/>
        <v>0.1709443290668371</v>
      </c>
    </row>
    <row r="20" spans="1:15" x14ac:dyDescent="0.35">
      <c r="A20" s="15">
        <v>8</v>
      </c>
      <c r="B20" s="15">
        <v>2.7777779999999998E-2</v>
      </c>
      <c r="C20" s="15">
        <v>0.38888889999999998</v>
      </c>
      <c r="D20" s="15">
        <v>2.7777779999999998E-2</v>
      </c>
      <c r="E20" s="15">
        <v>2.7777779999999998E-2</v>
      </c>
      <c r="F20" s="15">
        <v>0</v>
      </c>
      <c r="G20" s="15">
        <v>0</v>
      </c>
      <c r="H20" s="15">
        <v>0</v>
      </c>
      <c r="I20" s="15">
        <v>0.1111111</v>
      </c>
      <c r="J20" s="15">
        <v>5.5555559999999997E-2</v>
      </c>
      <c r="K20" s="15">
        <v>0</v>
      </c>
      <c r="L20" s="15">
        <f t="shared" si="0"/>
        <v>0.63888889999999987</v>
      </c>
      <c r="M20" s="15">
        <f t="shared" si="2"/>
        <v>0.17094433017727007</v>
      </c>
      <c r="N20" s="16">
        <f t="shared" si="1"/>
        <v>3.0623817992931715E-3</v>
      </c>
      <c r="O20" s="15">
        <f t="shared" si="3"/>
        <v>0.17094433017727007</v>
      </c>
    </row>
    <row r="21" spans="1:15" x14ac:dyDescent="0.35">
      <c r="A21" s="15">
        <v>8.5</v>
      </c>
      <c r="B21" s="15">
        <v>2.7777779999999998E-2</v>
      </c>
      <c r="C21" s="15">
        <v>0.3333333</v>
      </c>
      <c r="D21" s="15">
        <v>2.7777779999999998E-2</v>
      </c>
      <c r="E21" s="15">
        <v>5.5555559999999997E-2</v>
      </c>
      <c r="F21" s="15">
        <v>0</v>
      </c>
      <c r="G21" s="15">
        <v>0</v>
      </c>
      <c r="H21" s="15">
        <v>0</v>
      </c>
      <c r="I21" s="15">
        <v>0.1111111</v>
      </c>
      <c r="J21" s="15">
        <v>8.3333340000000006E-2</v>
      </c>
      <c r="K21" s="15">
        <v>0</v>
      </c>
      <c r="L21" s="15">
        <f t="shared" si="0"/>
        <v>0.63888886</v>
      </c>
      <c r="M21" s="15">
        <f t="shared" si="2"/>
        <v>0.17094433239813611</v>
      </c>
      <c r="N21" s="16">
        <f t="shared" si="1"/>
        <v>3.0623819910249096E-3</v>
      </c>
      <c r="O21" s="15">
        <f t="shared" si="3"/>
        <v>0.17094433239813611</v>
      </c>
    </row>
    <row r="22" spans="1:15" x14ac:dyDescent="0.35">
      <c r="A22" s="15">
        <v>9</v>
      </c>
      <c r="B22" s="15">
        <v>5.5555559999999997E-2</v>
      </c>
      <c r="C22" s="15">
        <v>0.30555559999999998</v>
      </c>
      <c r="D22" s="15">
        <v>2.7777779999999998E-2</v>
      </c>
      <c r="E22" s="15">
        <v>8.3333340000000006E-2</v>
      </c>
      <c r="F22" s="15">
        <v>0</v>
      </c>
      <c r="G22" s="15">
        <v>0</v>
      </c>
      <c r="H22" s="15">
        <v>0</v>
      </c>
      <c r="I22" s="15">
        <v>8.3333340000000006E-2</v>
      </c>
      <c r="J22" s="15">
        <v>8.3333340000000006E-2</v>
      </c>
      <c r="K22" s="15">
        <v>0</v>
      </c>
      <c r="L22" s="15">
        <f t="shared" si="0"/>
        <v>0.63888896000000006</v>
      </c>
      <c r="M22" s="15">
        <f t="shared" si="2"/>
        <v>0.17094432684597136</v>
      </c>
      <c r="N22" s="16">
        <f t="shared" si="1"/>
        <v>3.0623815116956072E-3</v>
      </c>
      <c r="O22" s="15">
        <f t="shared" si="3"/>
        <v>0.17094432684597136</v>
      </c>
    </row>
    <row r="23" spans="1:15" x14ac:dyDescent="0.35">
      <c r="A23" s="15">
        <v>9.5</v>
      </c>
      <c r="B23" s="15">
        <v>5.5555559999999997E-2</v>
      </c>
      <c r="C23" s="15">
        <v>0.36111110000000002</v>
      </c>
      <c r="D23" s="15">
        <v>2.7777779999999998E-2</v>
      </c>
      <c r="E23" s="15">
        <v>5.5555559999999997E-2</v>
      </c>
      <c r="F23" s="15">
        <v>0</v>
      </c>
      <c r="G23" s="15">
        <v>0</v>
      </c>
      <c r="H23" s="15">
        <v>0</v>
      </c>
      <c r="I23" s="15">
        <v>5.5555559999999997E-2</v>
      </c>
      <c r="J23" s="15">
        <v>8.3333340000000006E-2</v>
      </c>
      <c r="K23" s="15">
        <v>0</v>
      </c>
      <c r="L23" s="15">
        <f t="shared" si="0"/>
        <v>0.63888889999999998</v>
      </c>
      <c r="M23" s="15">
        <f t="shared" si="2"/>
        <v>0.17094433017727007</v>
      </c>
      <c r="N23" s="16">
        <f t="shared" si="1"/>
        <v>3.062381799293171E-3</v>
      </c>
      <c r="O23" s="15">
        <f t="shared" si="3"/>
        <v>0.17094433017727007</v>
      </c>
    </row>
    <row r="24" spans="1:15" x14ac:dyDescent="0.35">
      <c r="A24" s="15">
        <v>10</v>
      </c>
      <c r="B24" s="15">
        <v>5.5555559999999997E-2</v>
      </c>
      <c r="C24" s="15">
        <v>0.36111110000000002</v>
      </c>
      <c r="D24" s="15">
        <v>5.5555559999999997E-2</v>
      </c>
      <c r="E24" s="15">
        <v>5.5555559999999997E-2</v>
      </c>
      <c r="F24" s="15">
        <v>0</v>
      </c>
      <c r="G24" s="15">
        <v>2.7777779999999998E-2</v>
      </c>
      <c r="H24" s="15">
        <v>0</v>
      </c>
      <c r="I24" s="15">
        <v>2.7777779999999998E-2</v>
      </c>
      <c r="J24" s="15">
        <v>8.3333340000000006E-2</v>
      </c>
      <c r="K24" s="15">
        <v>0</v>
      </c>
      <c r="L24" s="15">
        <f t="shared" si="0"/>
        <v>0.66666667999999996</v>
      </c>
      <c r="M24" s="15">
        <f t="shared" si="2"/>
        <v>0.1694505979506743</v>
      </c>
      <c r="N24" s="16">
        <f t="shared" si="1"/>
        <v>2.9347825500000012E-3</v>
      </c>
      <c r="O24" s="15">
        <f t="shared" si="3"/>
        <v>0.1694505979506743</v>
      </c>
    </row>
    <row r="25" spans="1:15" x14ac:dyDescent="0.35">
      <c r="A25" s="15">
        <v>10.5</v>
      </c>
      <c r="B25" s="15">
        <v>5.5555559999999997E-2</v>
      </c>
      <c r="C25" s="15">
        <v>0.38888889999999998</v>
      </c>
      <c r="D25" s="15">
        <v>5.5555559999999997E-2</v>
      </c>
      <c r="E25" s="15">
        <v>5.5555559999999997E-2</v>
      </c>
      <c r="F25" s="15">
        <v>0</v>
      </c>
      <c r="G25" s="15">
        <v>2.7777779999999998E-2</v>
      </c>
      <c r="H25" s="15">
        <v>0</v>
      </c>
      <c r="I25" s="15">
        <v>2.7777779999999998E-2</v>
      </c>
      <c r="J25" s="15">
        <v>8.3333340000000006E-2</v>
      </c>
      <c r="K25" s="15">
        <v>0</v>
      </c>
      <c r="L25" s="15">
        <f t="shared" si="0"/>
        <v>0.69444447999999992</v>
      </c>
      <c r="M25" s="15">
        <f t="shared" si="2"/>
        <v>0.16804740986259448</v>
      </c>
      <c r="N25" s="16">
        <f t="shared" si="1"/>
        <v>2.8173911600973991E-3</v>
      </c>
      <c r="O25" s="15">
        <f t="shared" si="3"/>
        <v>0.16804740986259448</v>
      </c>
    </row>
    <row r="26" spans="1:15" x14ac:dyDescent="0.35">
      <c r="A26" s="15">
        <v>11</v>
      </c>
      <c r="B26" s="15">
        <v>5.5555559999999997E-2</v>
      </c>
      <c r="C26" s="15">
        <v>0.38888889999999998</v>
      </c>
      <c r="D26" s="15">
        <v>5.5555559999999997E-2</v>
      </c>
      <c r="E26" s="15">
        <v>5.5555559999999997E-2</v>
      </c>
      <c r="F26" s="15">
        <v>0</v>
      </c>
      <c r="G26" s="15">
        <v>2.7777779999999998E-2</v>
      </c>
      <c r="H26" s="15">
        <v>0</v>
      </c>
      <c r="I26" s="15">
        <v>2.7777779999999998E-2</v>
      </c>
      <c r="J26" s="15">
        <v>8.3333340000000006E-2</v>
      </c>
      <c r="K26" s="15">
        <v>0</v>
      </c>
      <c r="L26" s="15">
        <f t="shared" si="0"/>
        <v>0.69444447999999992</v>
      </c>
      <c r="M26" s="15">
        <f t="shared" si="2"/>
        <v>0.16804740986259448</v>
      </c>
      <c r="N26" s="16">
        <f t="shared" si="1"/>
        <v>2.8173911600973991E-3</v>
      </c>
      <c r="O26" s="15">
        <f t="shared" si="3"/>
        <v>0.16804740986259448</v>
      </c>
    </row>
    <row r="27" spans="1:15" x14ac:dyDescent="0.35">
      <c r="A27" s="15">
        <v>11.5</v>
      </c>
      <c r="B27" s="15">
        <v>0.1111111</v>
      </c>
      <c r="C27" s="15">
        <v>0.36111110000000002</v>
      </c>
      <c r="D27" s="15">
        <v>5.5555559999999997E-2</v>
      </c>
      <c r="E27" s="15">
        <v>5.5555559999999997E-2</v>
      </c>
      <c r="F27" s="15">
        <v>0</v>
      </c>
      <c r="G27" s="15">
        <v>0</v>
      </c>
      <c r="H27" s="15">
        <v>0</v>
      </c>
      <c r="I27" s="15">
        <v>2.7777779999999998E-2</v>
      </c>
      <c r="J27" s="15">
        <v>0.1111111</v>
      </c>
      <c r="K27" s="15">
        <v>0</v>
      </c>
      <c r="L27" s="15">
        <f t="shared" si="0"/>
        <v>0.72222219999999993</v>
      </c>
      <c r="M27" s="15">
        <f t="shared" si="2"/>
        <v>0.16672597787681831</v>
      </c>
      <c r="N27" s="16">
        <f t="shared" si="1"/>
        <v>2.709030183689223E-3</v>
      </c>
      <c r="O27" s="15">
        <f t="shared" si="3"/>
        <v>0.16672597787681831</v>
      </c>
    </row>
    <row r="28" spans="1:15" x14ac:dyDescent="0.35">
      <c r="A28" s="15">
        <v>12</v>
      </c>
      <c r="B28" s="15">
        <v>0.1111111</v>
      </c>
      <c r="C28" s="15">
        <v>0.30555559999999998</v>
      </c>
      <c r="D28" s="15">
        <v>8.3333340000000006E-2</v>
      </c>
      <c r="E28" s="15">
        <v>8.3333340000000006E-2</v>
      </c>
      <c r="F28" s="15">
        <v>0</v>
      </c>
      <c r="G28" s="15">
        <v>2.7777779999999998E-2</v>
      </c>
      <c r="H28" s="15">
        <v>0</v>
      </c>
      <c r="I28" s="15">
        <v>2.7777779999999998E-2</v>
      </c>
      <c r="J28" s="15">
        <v>0.1111111</v>
      </c>
      <c r="K28" s="15">
        <v>0</v>
      </c>
      <c r="L28" s="15">
        <f t="shared" si="0"/>
        <v>0.75000003999999998</v>
      </c>
      <c r="M28" s="15">
        <f t="shared" si="2"/>
        <v>0.16547865059986563</v>
      </c>
      <c r="N28" s="16">
        <f t="shared" si="1"/>
        <v>2.608695513043486E-3</v>
      </c>
      <c r="O28" s="15">
        <f t="shared" si="3"/>
        <v>0.16547865059986563</v>
      </c>
    </row>
    <row r="29" spans="1:15" x14ac:dyDescent="0.35">
      <c r="A29" s="15">
        <v>12.5</v>
      </c>
      <c r="B29" s="15">
        <v>0.1111111</v>
      </c>
      <c r="C29" s="15">
        <v>0.30555559999999998</v>
      </c>
      <c r="D29" s="15">
        <v>8.3333340000000006E-2</v>
      </c>
      <c r="E29" s="15">
        <v>8.3333340000000006E-2</v>
      </c>
      <c r="F29" s="15">
        <v>0</v>
      </c>
      <c r="G29" s="15">
        <v>2.7777779999999998E-2</v>
      </c>
      <c r="H29" s="15">
        <v>0</v>
      </c>
      <c r="I29" s="15">
        <v>2.7777779999999998E-2</v>
      </c>
      <c r="J29" s="15">
        <v>0.1111111</v>
      </c>
      <c r="K29" s="15">
        <v>0</v>
      </c>
      <c r="L29" s="15">
        <f t="shared" si="0"/>
        <v>0.75000003999999998</v>
      </c>
      <c r="M29" s="15">
        <f t="shared" si="2"/>
        <v>0.16547865059986563</v>
      </c>
      <c r="N29" s="16">
        <f t="shared" si="1"/>
        <v>2.608695513043486E-3</v>
      </c>
      <c r="O29" s="15">
        <f t="shared" si="3"/>
        <v>0.16547865059986563</v>
      </c>
    </row>
    <row r="30" spans="1:15" x14ac:dyDescent="0.35">
      <c r="A30" s="15">
        <v>13</v>
      </c>
      <c r="B30" s="15">
        <v>8.3333340000000006E-2</v>
      </c>
      <c r="C30" s="15">
        <v>0.27777780000000002</v>
      </c>
      <c r="D30" s="15">
        <v>8.3333340000000006E-2</v>
      </c>
      <c r="E30" s="15">
        <v>8.3333340000000006E-2</v>
      </c>
      <c r="F30" s="15">
        <v>0</v>
      </c>
      <c r="G30" s="15">
        <v>2.7777779999999998E-2</v>
      </c>
      <c r="H30" s="15">
        <v>0</v>
      </c>
      <c r="I30" s="15">
        <v>5.5555559999999997E-2</v>
      </c>
      <c r="J30" s="15">
        <v>0.13888890000000001</v>
      </c>
      <c r="K30" s="15">
        <v>0</v>
      </c>
      <c r="L30" s="15">
        <f t="shared" si="0"/>
        <v>0.75000005999999997</v>
      </c>
      <c r="M30" s="15">
        <f t="shared" si="2"/>
        <v>0.16547864972681703</v>
      </c>
      <c r="N30" s="16">
        <f t="shared" si="1"/>
        <v>2.6086954434782774E-3</v>
      </c>
      <c r="O30" s="15">
        <f t="shared" si="3"/>
        <v>0.16547864972681703</v>
      </c>
    </row>
    <row r="31" spans="1:15" x14ac:dyDescent="0.35">
      <c r="A31" s="15">
        <v>13.5</v>
      </c>
      <c r="B31" s="15">
        <v>5.5555559999999997E-2</v>
      </c>
      <c r="C31" s="15">
        <v>0.22222220000000001</v>
      </c>
      <c r="D31" s="15">
        <v>8.3333340000000006E-2</v>
      </c>
      <c r="E31" s="15">
        <v>0.1666667</v>
      </c>
      <c r="F31" s="15">
        <v>0</v>
      </c>
      <c r="G31" s="15">
        <v>2.7777779999999998E-2</v>
      </c>
      <c r="H31" s="15">
        <v>2.7777779999999998E-2</v>
      </c>
      <c r="I31" s="15">
        <v>5.5555559999999997E-2</v>
      </c>
      <c r="J31" s="15">
        <v>0.13888890000000001</v>
      </c>
      <c r="K31" s="15">
        <v>0</v>
      </c>
      <c r="L31" s="15">
        <f t="shared" si="0"/>
        <v>0.77777781999999984</v>
      </c>
      <c r="M31" s="15">
        <f t="shared" si="2"/>
        <v>0.16429875842169223</v>
      </c>
      <c r="N31" s="16">
        <f t="shared" si="1"/>
        <v>2.5155278137533356E-3</v>
      </c>
      <c r="O31" s="15">
        <f t="shared" si="3"/>
        <v>0.16429875842169223</v>
      </c>
    </row>
    <row r="32" spans="1:15" x14ac:dyDescent="0.35">
      <c r="A32" s="15">
        <v>14</v>
      </c>
      <c r="B32" s="15">
        <v>0.1111111</v>
      </c>
      <c r="C32" s="15">
        <v>0.22222220000000001</v>
      </c>
      <c r="D32" s="15">
        <v>8.3333340000000006E-2</v>
      </c>
      <c r="E32" s="15">
        <v>0.19444439999999999</v>
      </c>
      <c r="F32" s="15">
        <v>0</v>
      </c>
      <c r="G32" s="15">
        <v>0</v>
      </c>
      <c r="H32" s="15">
        <v>2.7777779999999998E-2</v>
      </c>
      <c r="I32" s="15">
        <v>0.13888890000000001</v>
      </c>
      <c r="J32" s="15">
        <v>8.3333340000000006E-2</v>
      </c>
      <c r="K32" s="15">
        <v>0</v>
      </c>
      <c r="L32" s="15">
        <f t="shared" si="0"/>
        <v>0.86111105999999993</v>
      </c>
      <c r="M32" s="15">
        <f t="shared" si="2"/>
        <v>0.16110838138046865</v>
      </c>
      <c r="N32" s="16">
        <f t="shared" si="1"/>
        <v>2.2720898964303572E-3</v>
      </c>
      <c r="O32" s="15">
        <f t="shared" si="3"/>
        <v>0.16110838138046865</v>
      </c>
    </row>
    <row r="33" spans="1:15" x14ac:dyDescent="0.35">
      <c r="A33" s="15">
        <v>14.5</v>
      </c>
      <c r="B33" s="15">
        <v>0.13888890000000001</v>
      </c>
      <c r="C33" s="15">
        <v>0.19444439999999999</v>
      </c>
      <c r="D33" s="15">
        <v>5.5555559999999997E-2</v>
      </c>
      <c r="E33" s="15">
        <v>0.19444439999999999</v>
      </c>
      <c r="F33" s="15">
        <v>0</v>
      </c>
      <c r="G33" s="15">
        <v>2.7777779999999998E-2</v>
      </c>
      <c r="H33" s="15">
        <v>2.7777779999999998E-2</v>
      </c>
      <c r="I33" s="15">
        <v>0.1666667</v>
      </c>
      <c r="J33" s="15">
        <v>5.5555559999999997E-2</v>
      </c>
      <c r="K33" s="15">
        <v>0</v>
      </c>
      <c r="L33" s="15">
        <f t="shared" si="0"/>
        <v>0.86111107999999992</v>
      </c>
      <c r="M33" s="15">
        <f t="shared" si="2"/>
        <v>0.16110838067082289</v>
      </c>
      <c r="N33" s="16">
        <f t="shared" si="1"/>
        <v>2.2720898436592346E-3</v>
      </c>
      <c r="O33" s="15">
        <f t="shared" si="3"/>
        <v>0.16110838067082289</v>
      </c>
    </row>
    <row r="34" spans="1:15" x14ac:dyDescent="0.35">
      <c r="A34" s="15">
        <v>15</v>
      </c>
      <c r="B34" s="15">
        <v>0.1111111</v>
      </c>
      <c r="C34" s="15">
        <v>0.25</v>
      </c>
      <c r="D34" s="15">
        <v>8.3333340000000006E-2</v>
      </c>
      <c r="E34" s="15">
        <v>0.19444439999999999</v>
      </c>
      <c r="F34" s="15">
        <v>0</v>
      </c>
      <c r="G34" s="15">
        <v>2.7777779999999998E-2</v>
      </c>
      <c r="H34" s="15">
        <v>0</v>
      </c>
      <c r="I34" s="15">
        <v>0.13888890000000001</v>
      </c>
      <c r="J34" s="15">
        <v>5.5555559999999997E-2</v>
      </c>
      <c r="K34" s="15">
        <v>0</v>
      </c>
      <c r="L34" s="15">
        <f t="shared" si="0"/>
        <v>0.86111107999999992</v>
      </c>
      <c r="M34" s="15">
        <f t="shared" si="2"/>
        <v>0.16110838067082289</v>
      </c>
      <c r="N34" s="16">
        <f t="shared" si="1"/>
        <v>2.2720898436592346E-3</v>
      </c>
      <c r="O34" s="15">
        <f t="shared" si="3"/>
        <v>0.16110838067082289</v>
      </c>
    </row>
    <row r="35" spans="1:15" x14ac:dyDescent="0.35">
      <c r="A35" s="15">
        <v>15.5</v>
      </c>
      <c r="B35" s="15">
        <v>0.1111111</v>
      </c>
      <c r="C35" s="15">
        <v>0.25</v>
      </c>
      <c r="D35" s="15">
        <v>8.3333340000000006E-2</v>
      </c>
      <c r="E35" s="15">
        <v>0.1666667</v>
      </c>
      <c r="F35" s="15">
        <v>0</v>
      </c>
      <c r="G35" s="15">
        <v>5.5555559999999997E-2</v>
      </c>
      <c r="H35" s="15">
        <v>2.7777779999999998E-2</v>
      </c>
      <c r="I35" s="15">
        <v>8.3333340000000006E-2</v>
      </c>
      <c r="J35" s="15">
        <v>8.3333340000000006E-2</v>
      </c>
      <c r="K35" s="15">
        <v>0</v>
      </c>
      <c r="L35" s="15">
        <f t="shared" si="0"/>
        <v>0.86111115999999999</v>
      </c>
      <c r="M35" s="15">
        <f t="shared" si="2"/>
        <v>0.16110837783224013</v>
      </c>
      <c r="N35" s="16">
        <f t="shared" si="1"/>
        <v>2.2720896325747709E-3</v>
      </c>
      <c r="O35" s="15">
        <f t="shared" si="3"/>
        <v>0.16110837783224013</v>
      </c>
    </row>
    <row r="36" spans="1:15" x14ac:dyDescent="0.35">
      <c r="A36" s="15">
        <v>16</v>
      </c>
      <c r="B36" s="15">
        <v>0.13888890000000001</v>
      </c>
      <c r="C36" s="15">
        <v>0.27777780000000002</v>
      </c>
      <c r="D36" s="15">
        <v>5.5555559999999997E-2</v>
      </c>
      <c r="E36" s="15">
        <v>0.13888890000000001</v>
      </c>
      <c r="F36" s="15">
        <v>0</v>
      </c>
      <c r="G36" s="15">
        <v>8.3333340000000006E-2</v>
      </c>
      <c r="H36" s="15">
        <v>2.7777779999999998E-2</v>
      </c>
      <c r="I36" s="15">
        <v>8.3333340000000006E-2</v>
      </c>
      <c r="J36" s="15">
        <v>8.3333340000000006E-2</v>
      </c>
      <c r="K36" s="15">
        <v>0</v>
      </c>
      <c r="L36" s="15">
        <f t="shared" si="0"/>
        <v>0.88888896000000017</v>
      </c>
      <c r="M36" s="15">
        <f t="shared" si="2"/>
        <v>0.16014598032892405</v>
      </c>
      <c r="N36" s="16">
        <f t="shared" si="1"/>
        <v>2.2010867804347963E-3</v>
      </c>
      <c r="O36" s="15">
        <f t="shared" si="3"/>
        <v>0.16014598032892405</v>
      </c>
    </row>
    <row r="37" spans="1:15" x14ac:dyDescent="0.35">
      <c r="A37" s="15">
        <v>16.5</v>
      </c>
      <c r="B37" s="15">
        <v>0.13888890000000001</v>
      </c>
      <c r="C37" s="15">
        <v>0.30555559999999998</v>
      </c>
      <c r="D37" s="15">
        <v>5.5555559999999997E-2</v>
      </c>
      <c r="E37" s="15">
        <v>8.3333340000000006E-2</v>
      </c>
      <c r="F37" s="15">
        <v>0</v>
      </c>
      <c r="G37" s="15">
        <v>8.3333340000000006E-2</v>
      </c>
      <c r="H37" s="15">
        <v>2.7777779999999998E-2</v>
      </c>
      <c r="I37" s="15">
        <v>8.3333340000000006E-2</v>
      </c>
      <c r="J37" s="15">
        <v>0.1111111</v>
      </c>
      <c r="K37" s="15">
        <v>0</v>
      </c>
      <c r="L37" s="15">
        <f t="shared" si="0"/>
        <v>0.88888896000000006</v>
      </c>
      <c r="M37" s="15">
        <f t="shared" si="2"/>
        <v>0.16014598032892405</v>
      </c>
      <c r="N37" s="16">
        <f t="shared" si="1"/>
        <v>2.2010867804347963E-3</v>
      </c>
      <c r="O37" s="15">
        <f t="shared" si="3"/>
        <v>0.16014598032892405</v>
      </c>
    </row>
    <row r="38" spans="1:15" x14ac:dyDescent="0.35">
      <c r="A38" s="15">
        <v>17</v>
      </c>
      <c r="B38" s="15">
        <v>0.13888890000000001</v>
      </c>
      <c r="C38" s="15">
        <v>0.27777780000000002</v>
      </c>
      <c r="D38" s="15">
        <v>2.7777779999999998E-2</v>
      </c>
      <c r="E38" s="15">
        <v>8.3333340000000006E-2</v>
      </c>
      <c r="F38" s="15">
        <v>0</v>
      </c>
      <c r="G38" s="15">
        <v>8.3333340000000006E-2</v>
      </c>
      <c r="H38" s="15">
        <v>2.7777779999999998E-2</v>
      </c>
      <c r="I38" s="15">
        <v>0.13888890000000001</v>
      </c>
      <c r="J38" s="15">
        <v>0.1111111</v>
      </c>
      <c r="K38" s="15">
        <v>0</v>
      </c>
      <c r="L38" s="15">
        <f t="shared" si="0"/>
        <v>0.88888894000000007</v>
      </c>
      <c r="M38" s="15">
        <f t="shared" si="2"/>
        <v>0.16014598100556629</v>
      </c>
      <c r="N38" s="16">
        <f t="shared" si="1"/>
        <v>2.201086829959246E-3</v>
      </c>
      <c r="O38" s="15">
        <f t="shared" si="3"/>
        <v>0.16014598100556629</v>
      </c>
    </row>
    <row r="39" spans="1:15" x14ac:dyDescent="0.35">
      <c r="A39" s="15">
        <v>17.5</v>
      </c>
      <c r="B39" s="15">
        <v>0.1666667</v>
      </c>
      <c r="C39" s="15">
        <v>0.19444439999999999</v>
      </c>
      <c r="D39" s="15">
        <v>2.7777779999999998E-2</v>
      </c>
      <c r="E39" s="15">
        <v>0.13888890000000001</v>
      </c>
      <c r="F39" s="15">
        <v>0</v>
      </c>
      <c r="G39" s="15">
        <v>8.3333340000000006E-2</v>
      </c>
      <c r="H39" s="15">
        <v>2.7777779999999998E-2</v>
      </c>
      <c r="I39" s="15">
        <v>0.1111111</v>
      </c>
      <c r="J39" s="15">
        <v>0.13888890000000001</v>
      </c>
      <c r="K39" s="15">
        <v>0</v>
      </c>
      <c r="L39" s="15">
        <f t="shared" si="0"/>
        <v>0.88888889999999998</v>
      </c>
      <c r="M39" s="15">
        <f t="shared" si="2"/>
        <v>0.16014598235885083</v>
      </c>
      <c r="N39" s="16">
        <f t="shared" si="1"/>
        <v>2.2010869290081526E-3</v>
      </c>
      <c r="O39" s="15">
        <f t="shared" si="3"/>
        <v>0.16014598235885083</v>
      </c>
    </row>
    <row r="40" spans="1:15" x14ac:dyDescent="0.35">
      <c r="A40" s="15">
        <v>18</v>
      </c>
      <c r="B40" s="15">
        <v>0.1666667</v>
      </c>
      <c r="C40" s="15">
        <v>0.1666667</v>
      </c>
      <c r="D40" s="15">
        <v>2.7777779999999998E-2</v>
      </c>
      <c r="E40" s="15">
        <v>0.1666667</v>
      </c>
      <c r="F40" s="15">
        <v>0</v>
      </c>
      <c r="G40" s="15">
        <v>8.3333340000000006E-2</v>
      </c>
      <c r="H40" s="15">
        <v>0</v>
      </c>
      <c r="I40" s="15">
        <v>8.3333340000000006E-2</v>
      </c>
      <c r="J40" s="15">
        <v>0.19444439999999999</v>
      </c>
      <c r="K40" s="15">
        <v>0</v>
      </c>
      <c r="L40" s="15">
        <f t="shared" si="0"/>
        <v>0.88888895999999995</v>
      </c>
      <c r="M40" s="15">
        <f t="shared" si="2"/>
        <v>0.16014598032892408</v>
      </c>
      <c r="N40" s="16">
        <f t="shared" si="1"/>
        <v>2.2010867804347968E-3</v>
      </c>
      <c r="O40" s="15">
        <f t="shared" si="3"/>
        <v>0.16014598032892408</v>
      </c>
    </row>
    <row r="41" spans="1:15" x14ac:dyDescent="0.35">
      <c r="A41" s="15">
        <v>18.5</v>
      </c>
      <c r="B41" s="15">
        <v>0.13888890000000001</v>
      </c>
      <c r="C41" s="15">
        <v>0.19444439999999999</v>
      </c>
      <c r="D41" s="15">
        <v>5.5555559999999997E-2</v>
      </c>
      <c r="E41" s="15">
        <v>0.19444439999999999</v>
      </c>
      <c r="F41" s="15">
        <v>0</v>
      </c>
      <c r="G41" s="15">
        <v>5.5555559999999997E-2</v>
      </c>
      <c r="H41" s="15">
        <v>0</v>
      </c>
      <c r="I41" s="15">
        <v>5.5555559999999997E-2</v>
      </c>
      <c r="J41" s="15">
        <v>0.22222220000000001</v>
      </c>
      <c r="K41" s="15">
        <v>0</v>
      </c>
      <c r="L41" s="15">
        <f t="shared" si="0"/>
        <v>0.9166665799999999</v>
      </c>
      <c r="M41" s="15">
        <f t="shared" si="2"/>
        <v>0.15922767232976734</v>
      </c>
      <c r="N41" s="16">
        <f t="shared" si="1"/>
        <v>2.1343875535752978E-3</v>
      </c>
      <c r="O41" s="15">
        <f t="shared" si="3"/>
        <v>0.15922767232976734</v>
      </c>
    </row>
    <row r="42" spans="1:15" x14ac:dyDescent="0.35">
      <c r="A42" s="15">
        <v>19</v>
      </c>
      <c r="B42" s="15">
        <v>0.19444439999999999</v>
      </c>
      <c r="C42" s="15">
        <v>0.1666667</v>
      </c>
      <c r="D42" s="15">
        <v>5.5555559999999997E-2</v>
      </c>
      <c r="E42" s="15">
        <v>0.13888890000000001</v>
      </c>
      <c r="F42" s="15">
        <v>0</v>
      </c>
      <c r="G42" s="15">
        <v>5.5555559999999997E-2</v>
      </c>
      <c r="H42" s="15">
        <v>0</v>
      </c>
      <c r="I42" s="15">
        <v>5.5555559999999997E-2</v>
      </c>
      <c r="J42" s="15">
        <v>0.25</v>
      </c>
      <c r="K42" s="15">
        <v>0</v>
      </c>
      <c r="L42" s="15">
        <f t="shared" si="0"/>
        <v>0.91666667999999996</v>
      </c>
      <c r="M42" s="15">
        <f t="shared" si="2"/>
        <v>0.159227669099167</v>
      </c>
      <c r="N42" s="16">
        <f t="shared" si="1"/>
        <v>2.1343873207330223E-3</v>
      </c>
      <c r="O42" s="15">
        <f t="shared" si="3"/>
        <v>0.159227669099167</v>
      </c>
    </row>
    <row r="43" spans="1:15" x14ac:dyDescent="0.35">
      <c r="A43" s="15">
        <v>19.5</v>
      </c>
      <c r="B43" s="15">
        <v>0.22222220000000001</v>
      </c>
      <c r="C43" s="15">
        <v>0.13888890000000001</v>
      </c>
      <c r="D43" s="15">
        <v>2.7777779999999998E-2</v>
      </c>
      <c r="E43" s="15">
        <v>0.13888890000000001</v>
      </c>
      <c r="F43" s="15">
        <v>0</v>
      </c>
      <c r="G43" s="15">
        <v>5.5555559999999997E-2</v>
      </c>
      <c r="H43" s="15">
        <v>0</v>
      </c>
      <c r="I43" s="15">
        <v>8.3333340000000006E-2</v>
      </c>
      <c r="J43" s="15">
        <v>0.25</v>
      </c>
      <c r="K43" s="15">
        <v>0</v>
      </c>
      <c r="L43" s="15">
        <f t="shared" si="0"/>
        <v>0.91666667999999996</v>
      </c>
      <c r="M43" s="15">
        <f t="shared" si="2"/>
        <v>0.159227669099167</v>
      </c>
      <c r="N43" s="16">
        <f t="shared" si="1"/>
        <v>2.1343873207330223E-3</v>
      </c>
      <c r="O43" s="15">
        <f t="shared" si="3"/>
        <v>0.159227669099167</v>
      </c>
    </row>
    <row r="44" spans="1:15" x14ac:dyDescent="0.35">
      <c r="A44" s="15">
        <v>20</v>
      </c>
      <c r="B44" s="15">
        <v>0.22222220000000001</v>
      </c>
      <c r="C44" s="15">
        <v>0.13888890000000001</v>
      </c>
      <c r="D44" s="15">
        <v>2.7777779999999998E-2</v>
      </c>
      <c r="E44" s="15">
        <v>0.1666667</v>
      </c>
      <c r="F44" s="15">
        <v>0</v>
      </c>
      <c r="G44" s="15">
        <v>2.7777779999999998E-2</v>
      </c>
      <c r="H44" s="15">
        <v>0</v>
      </c>
      <c r="I44" s="15">
        <v>8.3333340000000006E-2</v>
      </c>
      <c r="J44" s="15">
        <v>0.25</v>
      </c>
      <c r="K44" s="15">
        <v>0</v>
      </c>
      <c r="L44" s="15">
        <f t="shared" si="0"/>
        <v>0.91666670000000006</v>
      </c>
      <c r="M44" s="15">
        <f t="shared" si="2"/>
        <v>0.15922766845304698</v>
      </c>
      <c r="N44" s="16">
        <f t="shared" si="1"/>
        <v>2.1343872741645732E-3</v>
      </c>
      <c r="O44" s="15">
        <f t="shared" si="3"/>
        <v>0.15922766845304698</v>
      </c>
    </row>
    <row r="45" spans="1:15" x14ac:dyDescent="0.35">
      <c r="A45" s="15">
        <v>20.5</v>
      </c>
      <c r="B45" s="15">
        <v>0.22222220000000001</v>
      </c>
      <c r="C45" s="15">
        <v>0.13888890000000001</v>
      </c>
      <c r="D45" s="15">
        <v>5.5555559999999997E-2</v>
      </c>
      <c r="E45" s="15">
        <v>0.1666667</v>
      </c>
      <c r="F45" s="15">
        <v>0</v>
      </c>
      <c r="G45" s="15">
        <v>2.7777779999999998E-2</v>
      </c>
      <c r="H45" s="15">
        <v>0</v>
      </c>
      <c r="I45" s="15">
        <v>8.3333340000000006E-2</v>
      </c>
      <c r="J45" s="15">
        <v>0.22222220000000001</v>
      </c>
      <c r="K45" s="15">
        <v>0</v>
      </c>
      <c r="L45" s="15">
        <f t="shared" si="0"/>
        <v>0.91666668000000007</v>
      </c>
      <c r="M45" s="15">
        <f t="shared" si="2"/>
        <v>0.159227669099167</v>
      </c>
      <c r="N45" s="16">
        <f t="shared" si="1"/>
        <v>2.1343873207330219E-3</v>
      </c>
      <c r="O45" s="15">
        <f t="shared" si="3"/>
        <v>0.159227669099167</v>
      </c>
    </row>
    <row r="46" spans="1:15" x14ac:dyDescent="0.35">
      <c r="A46" s="15">
        <v>21</v>
      </c>
      <c r="B46" s="15">
        <v>0.25</v>
      </c>
      <c r="C46" s="15">
        <v>0.1666667</v>
      </c>
      <c r="D46" s="15">
        <v>5.5555559999999997E-2</v>
      </c>
      <c r="E46" s="15">
        <v>0.13888890000000001</v>
      </c>
      <c r="F46" s="15">
        <v>2.7777779999999998E-2</v>
      </c>
      <c r="G46" s="15">
        <v>0</v>
      </c>
      <c r="H46" s="15">
        <v>0</v>
      </c>
      <c r="I46" s="15">
        <v>5.5555559999999997E-2</v>
      </c>
      <c r="J46" s="15">
        <v>0.22222220000000001</v>
      </c>
      <c r="K46" s="15">
        <v>0</v>
      </c>
      <c r="L46" s="15">
        <f t="shared" si="0"/>
        <v>0.91666669999999995</v>
      </c>
      <c r="M46" s="15">
        <f t="shared" si="2"/>
        <v>0.15922766845304698</v>
      </c>
      <c r="N46" s="16">
        <f t="shared" si="1"/>
        <v>2.1343872741645736E-3</v>
      </c>
      <c r="O46" s="15">
        <f t="shared" si="3"/>
        <v>0.15922766845304698</v>
      </c>
    </row>
    <row r="47" spans="1:15" x14ac:dyDescent="0.35">
      <c r="A47" s="15">
        <v>21.5</v>
      </c>
      <c r="B47" s="15">
        <v>0.27777780000000002</v>
      </c>
      <c r="C47" s="15">
        <v>0.13888890000000001</v>
      </c>
      <c r="D47" s="15">
        <v>5.5555559999999997E-2</v>
      </c>
      <c r="E47" s="15">
        <v>0.1111111</v>
      </c>
      <c r="F47" s="15">
        <v>2.7777779999999998E-2</v>
      </c>
      <c r="G47" s="15">
        <v>0</v>
      </c>
      <c r="H47" s="15">
        <v>0</v>
      </c>
      <c r="I47" s="15">
        <v>8.3333340000000006E-2</v>
      </c>
      <c r="J47" s="15">
        <v>0.22222220000000001</v>
      </c>
      <c r="K47" s="15">
        <v>0</v>
      </c>
      <c r="L47" s="15">
        <f t="shared" si="0"/>
        <v>0.91666668000000007</v>
      </c>
      <c r="M47" s="15">
        <f t="shared" si="2"/>
        <v>0.159227669099167</v>
      </c>
      <c r="N47" s="16">
        <f t="shared" si="1"/>
        <v>2.1343873207330219E-3</v>
      </c>
      <c r="O47" s="15">
        <f t="shared" si="3"/>
        <v>0.159227669099167</v>
      </c>
    </row>
    <row r="48" spans="1:15" x14ac:dyDescent="0.35">
      <c r="A48" s="15">
        <v>22</v>
      </c>
      <c r="B48" s="15">
        <v>0.22222220000000001</v>
      </c>
      <c r="C48" s="15">
        <v>0.1111111</v>
      </c>
      <c r="D48" s="15">
        <v>5.5555559999999997E-2</v>
      </c>
      <c r="E48" s="15">
        <v>0.13888890000000001</v>
      </c>
      <c r="F48" s="15">
        <v>2.7777779999999998E-2</v>
      </c>
      <c r="G48" s="15">
        <v>2.7777779999999998E-2</v>
      </c>
      <c r="H48" s="15">
        <v>0</v>
      </c>
      <c r="I48" s="15">
        <v>8.3333340000000006E-2</v>
      </c>
      <c r="J48" s="15">
        <v>0.25</v>
      </c>
      <c r="K48" s="15">
        <v>0</v>
      </c>
      <c r="L48" s="15">
        <f t="shared" si="0"/>
        <v>0.91666665999999997</v>
      </c>
      <c r="M48" s="15">
        <f t="shared" si="2"/>
        <v>0.15922766974528701</v>
      </c>
      <c r="N48" s="16">
        <f t="shared" si="1"/>
        <v>2.1343873673014733E-3</v>
      </c>
      <c r="O48" s="15">
        <f t="shared" si="3"/>
        <v>0.15922766974528701</v>
      </c>
    </row>
    <row r="49" spans="1:15" x14ac:dyDescent="0.35">
      <c r="A49" s="15">
        <v>22.5</v>
      </c>
      <c r="B49" s="15">
        <v>0.27777780000000002</v>
      </c>
      <c r="C49" s="15">
        <v>8.3333340000000006E-2</v>
      </c>
      <c r="D49" s="15">
        <v>5.5555559999999997E-2</v>
      </c>
      <c r="E49" s="15">
        <v>0.13888890000000001</v>
      </c>
      <c r="F49" s="15">
        <v>2.7777779999999998E-2</v>
      </c>
      <c r="G49" s="15">
        <v>2.7777779999999998E-2</v>
      </c>
      <c r="H49" s="15">
        <v>0</v>
      </c>
      <c r="I49" s="15">
        <v>8.3333340000000006E-2</v>
      </c>
      <c r="J49" s="15">
        <v>0.22222220000000001</v>
      </c>
      <c r="K49" s="15">
        <v>0</v>
      </c>
      <c r="L49" s="15">
        <f t="shared" si="0"/>
        <v>0.91666670000000006</v>
      </c>
      <c r="M49" s="15">
        <f t="shared" si="2"/>
        <v>0.15922766845304698</v>
      </c>
      <c r="N49" s="16">
        <f t="shared" si="1"/>
        <v>2.1343872741645732E-3</v>
      </c>
      <c r="O49" s="15">
        <f t="shared" si="3"/>
        <v>0.15922766845304698</v>
      </c>
    </row>
    <row r="50" spans="1:15" x14ac:dyDescent="0.35">
      <c r="A50" s="15">
        <v>23</v>
      </c>
      <c r="B50" s="15">
        <v>0.30555559999999998</v>
      </c>
      <c r="C50" s="15">
        <v>8.3333340000000006E-2</v>
      </c>
      <c r="D50" s="15">
        <v>5.5555559999999997E-2</v>
      </c>
      <c r="E50" s="15">
        <v>0.1111111</v>
      </c>
      <c r="F50" s="15">
        <v>2.7777779999999998E-2</v>
      </c>
      <c r="G50" s="15">
        <v>2.7777779999999998E-2</v>
      </c>
      <c r="H50" s="15">
        <v>0</v>
      </c>
      <c r="I50" s="15">
        <v>5.5555559999999997E-2</v>
      </c>
      <c r="J50" s="15">
        <v>0.27777780000000002</v>
      </c>
      <c r="K50" s="15">
        <v>0</v>
      </c>
      <c r="L50" s="15">
        <f t="shared" si="0"/>
        <v>0.94444451999999979</v>
      </c>
      <c r="M50" s="15">
        <f t="shared" si="2"/>
        <v>0.15835017172999435</v>
      </c>
      <c r="N50" s="16">
        <f t="shared" si="1"/>
        <v>2.0716110874680446E-3</v>
      </c>
      <c r="O50" s="15">
        <f t="shared" si="3"/>
        <v>0.15835017172999435</v>
      </c>
    </row>
    <row r="51" spans="1:15" x14ac:dyDescent="0.35">
      <c r="A51" s="15">
        <v>23.5</v>
      </c>
      <c r="B51" s="15">
        <v>0.30555559999999998</v>
      </c>
      <c r="C51" s="15">
        <v>8.3333340000000006E-2</v>
      </c>
      <c r="D51" s="15">
        <v>5.5555559999999997E-2</v>
      </c>
      <c r="E51" s="15">
        <v>0.1111111</v>
      </c>
      <c r="F51" s="15">
        <v>2.7777779999999998E-2</v>
      </c>
      <c r="G51" s="15">
        <v>2.7777779999999998E-2</v>
      </c>
      <c r="H51" s="15">
        <v>0</v>
      </c>
      <c r="I51" s="15">
        <v>5.5555559999999997E-2</v>
      </c>
      <c r="J51" s="15">
        <v>0.27777780000000002</v>
      </c>
      <c r="K51" s="15">
        <v>0</v>
      </c>
      <c r="L51" s="15">
        <f t="shared" si="0"/>
        <v>0.94444451999999979</v>
      </c>
      <c r="M51" s="15">
        <f t="shared" si="2"/>
        <v>0.15835017172999435</v>
      </c>
      <c r="N51" s="16">
        <f t="shared" si="1"/>
        <v>2.0716110874680446E-3</v>
      </c>
      <c r="O51" s="15">
        <f t="shared" si="3"/>
        <v>0.15835017172999435</v>
      </c>
    </row>
    <row r="52" spans="1:15" x14ac:dyDescent="0.35">
      <c r="A52" s="15">
        <v>24</v>
      </c>
      <c r="B52" s="15">
        <v>0.27777780000000002</v>
      </c>
      <c r="C52" s="15">
        <v>0.1111111</v>
      </c>
      <c r="D52" s="15">
        <v>8.3333340000000006E-2</v>
      </c>
      <c r="E52" s="15">
        <v>0.1111111</v>
      </c>
      <c r="F52" s="15">
        <v>5.5555559999999997E-2</v>
      </c>
      <c r="G52" s="15">
        <v>0</v>
      </c>
      <c r="H52" s="15">
        <v>2.7777779999999998E-2</v>
      </c>
      <c r="I52" s="15">
        <v>2.7777779999999998E-2</v>
      </c>
      <c r="J52" s="15">
        <v>0.25</v>
      </c>
      <c r="K52" s="15">
        <v>0</v>
      </c>
      <c r="L52" s="15">
        <f t="shared" si="0"/>
        <v>0.94444445999999993</v>
      </c>
      <c r="M52" s="15">
        <f t="shared" si="2"/>
        <v>0.15835017358347031</v>
      </c>
      <c r="N52" s="16">
        <f t="shared" si="1"/>
        <v>2.0716112190762759E-3</v>
      </c>
      <c r="O52" s="15">
        <f t="shared" si="3"/>
        <v>0.15835017358347031</v>
      </c>
    </row>
    <row r="53" spans="1:15" x14ac:dyDescent="0.35">
      <c r="A53" s="15">
        <v>24.5</v>
      </c>
      <c r="B53" s="15">
        <v>0.25</v>
      </c>
      <c r="C53" s="15">
        <v>0.1111111</v>
      </c>
      <c r="D53" s="15">
        <v>8.3333340000000006E-2</v>
      </c>
      <c r="E53" s="15">
        <v>0.1111111</v>
      </c>
      <c r="F53" s="15">
        <v>5.5555559999999997E-2</v>
      </c>
      <c r="G53" s="15">
        <v>2.7777779999999998E-2</v>
      </c>
      <c r="H53" s="15">
        <v>2.7777779999999998E-2</v>
      </c>
      <c r="I53" s="15">
        <v>2.7777779999999998E-2</v>
      </c>
      <c r="J53" s="15">
        <v>0.25</v>
      </c>
      <c r="K53" s="15">
        <v>0</v>
      </c>
      <c r="L53" s="15">
        <f t="shared" si="0"/>
        <v>0.94444443999999994</v>
      </c>
      <c r="M53" s="15">
        <f t="shared" si="2"/>
        <v>0.15835017420129568</v>
      </c>
      <c r="N53" s="16">
        <f t="shared" si="1"/>
        <v>2.0716112629456901E-3</v>
      </c>
      <c r="O53" s="15">
        <f t="shared" si="3"/>
        <v>0.15835017420129568</v>
      </c>
    </row>
    <row r="54" spans="1:15" x14ac:dyDescent="0.35">
      <c r="A54" s="15">
        <v>25</v>
      </c>
      <c r="B54" s="15">
        <v>0.22222220000000001</v>
      </c>
      <c r="C54" s="15">
        <v>0.1111111</v>
      </c>
      <c r="D54" s="15">
        <v>8.3333340000000006E-2</v>
      </c>
      <c r="E54" s="15">
        <v>0.1111111</v>
      </c>
      <c r="F54" s="15">
        <v>5.5555559999999997E-2</v>
      </c>
      <c r="G54" s="15">
        <v>2.7777779999999998E-2</v>
      </c>
      <c r="H54" s="15">
        <v>5.5555559999999997E-2</v>
      </c>
      <c r="I54" s="15">
        <v>2.7777779999999998E-2</v>
      </c>
      <c r="J54" s="15">
        <v>0.25</v>
      </c>
      <c r="K54" s="15">
        <v>0</v>
      </c>
      <c r="L54" s="15">
        <f t="shared" si="0"/>
        <v>0.94444441999999984</v>
      </c>
      <c r="M54" s="15">
        <f t="shared" si="2"/>
        <v>0.15835017481912109</v>
      </c>
      <c r="N54" s="16">
        <f t="shared" si="1"/>
        <v>2.0716113068151064E-3</v>
      </c>
      <c r="O54" s="15">
        <f t="shared" si="3"/>
        <v>0.15835017481912109</v>
      </c>
    </row>
    <row r="55" spans="1:15" x14ac:dyDescent="0.35">
      <c r="A55" s="15">
        <v>25.5</v>
      </c>
      <c r="B55" s="15">
        <v>0.19444439999999999</v>
      </c>
      <c r="C55" s="15">
        <v>0.1111111</v>
      </c>
      <c r="D55" s="15">
        <v>8.3333340000000006E-2</v>
      </c>
      <c r="E55" s="15">
        <v>0.1111111</v>
      </c>
      <c r="F55" s="15">
        <v>5.5555559999999997E-2</v>
      </c>
      <c r="G55" s="15">
        <v>5.5555559999999997E-2</v>
      </c>
      <c r="H55" s="15">
        <v>5.5555559999999997E-2</v>
      </c>
      <c r="I55" s="15">
        <v>0</v>
      </c>
      <c r="J55" s="15">
        <v>0.27777780000000002</v>
      </c>
      <c r="K55" s="15">
        <v>0</v>
      </c>
      <c r="L55" s="15">
        <f t="shared" si="0"/>
        <v>0.94444441999999995</v>
      </c>
      <c r="M55" s="15">
        <f t="shared" si="2"/>
        <v>0.15835017481912109</v>
      </c>
      <c r="N55" s="16">
        <f t="shared" si="1"/>
        <v>2.071611306815106E-3</v>
      </c>
      <c r="O55" s="15">
        <f t="shared" si="3"/>
        <v>0.15835017481912109</v>
      </c>
    </row>
    <row r="56" spans="1:15" x14ac:dyDescent="0.35">
      <c r="A56" s="15">
        <v>26</v>
      </c>
      <c r="B56" s="15">
        <v>0.1666667</v>
      </c>
      <c r="C56" s="15">
        <v>0.1111111</v>
      </c>
      <c r="D56" s="15">
        <v>8.3333340000000006E-2</v>
      </c>
      <c r="E56" s="15">
        <v>0.13888890000000001</v>
      </c>
      <c r="F56" s="15">
        <v>5.5555559999999997E-2</v>
      </c>
      <c r="G56" s="15">
        <v>5.5555559999999997E-2</v>
      </c>
      <c r="H56" s="15">
        <v>5.5555559999999997E-2</v>
      </c>
      <c r="I56" s="15">
        <v>0</v>
      </c>
      <c r="J56" s="15">
        <v>0.27777780000000002</v>
      </c>
      <c r="K56" s="15">
        <v>0</v>
      </c>
      <c r="L56" s="15">
        <f t="shared" si="0"/>
        <v>0.94444451999999979</v>
      </c>
      <c r="M56" s="15">
        <f t="shared" si="2"/>
        <v>0.15835017172999435</v>
      </c>
      <c r="N56" s="16">
        <f t="shared" si="1"/>
        <v>2.0716110874680446E-3</v>
      </c>
      <c r="O56" s="15">
        <f t="shared" si="3"/>
        <v>0.15835017172999435</v>
      </c>
    </row>
    <row r="57" spans="1:15" x14ac:dyDescent="0.35">
      <c r="A57" s="15">
        <v>26.5</v>
      </c>
      <c r="B57" s="15">
        <v>0.19444439999999999</v>
      </c>
      <c r="C57" s="15">
        <v>5.5555559999999997E-2</v>
      </c>
      <c r="D57" s="15">
        <v>8.3333340000000006E-2</v>
      </c>
      <c r="E57" s="15">
        <v>0.13888890000000001</v>
      </c>
      <c r="F57" s="15">
        <v>5.5555559999999997E-2</v>
      </c>
      <c r="G57" s="15">
        <v>5.5555559999999997E-2</v>
      </c>
      <c r="H57" s="15">
        <v>5.5555559999999997E-2</v>
      </c>
      <c r="I57" s="15">
        <v>0</v>
      </c>
      <c r="J57" s="15">
        <v>0.30555559999999998</v>
      </c>
      <c r="K57" s="15">
        <v>0</v>
      </c>
      <c r="L57" s="15">
        <f t="shared" si="0"/>
        <v>0.94444447999999981</v>
      </c>
      <c r="M57" s="15">
        <f t="shared" si="2"/>
        <v>0.15835017296564496</v>
      </c>
      <c r="N57" s="16">
        <f t="shared" si="1"/>
        <v>2.0716111752068635E-3</v>
      </c>
      <c r="O57" s="15">
        <f t="shared" si="3"/>
        <v>0.15835017296564496</v>
      </c>
    </row>
    <row r="58" spans="1:15" x14ac:dyDescent="0.35">
      <c r="A58" s="15">
        <v>27</v>
      </c>
      <c r="B58" s="15">
        <v>0.25</v>
      </c>
      <c r="C58" s="15">
        <v>2.7777779999999998E-2</v>
      </c>
      <c r="D58" s="15">
        <v>5.5555559999999997E-2</v>
      </c>
      <c r="E58" s="15">
        <v>0.13888890000000001</v>
      </c>
      <c r="F58" s="15">
        <v>5.5555559999999997E-2</v>
      </c>
      <c r="G58" s="15">
        <v>2.7777779999999998E-2</v>
      </c>
      <c r="H58" s="15">
        <v>5.5555559999999997E-2</v>
      </c>
      <c r="I58" s="15">
        <v>0</v>
      </c>
      <c r="J58" s="15">
        <v>0.3333333</v>
      </c>
      <c r="K58" s="15">
        <v>0</v>
      </c>
      <c r="L58" s="15">
        <f t="shared" si="0"/>
        <v>0.94444443999999983</v>
      </c>
      <c r="M58" s="15">
        <f t="shared" si="2"/>
        <v>0.15835017420129568</v>
      </c>
      <c r="N58" s="16">
        <f t="shared" si="1"/>
        <v>2.0716112629456901E-3</v>
      </c>
      <c r="O58" s="15">
        <f t="shared" si="3"/>
        <v>0.15835017420129568</v>
      </c>
    </row>
    <row r="59" spans="1:15" x14ac:dyDescent="0.35">
      <c r="A59" s="15">
        <v>27.5</v>
      </c>
      <c r="B59" s="15">
        <v>0.25</v>
      </c>
      <c r="C59" s="15">
        <v>2.7777779999999998E-2</v>
      </c>
      <c r="D59" s="15">
        <v>5.5555559999999997E-2</v>
      </c>
      <c r="E59" s="15">
        <v>0.1111111</v>
      </c>
      <c r="F59" s="15">
        <v>5.5555559999999997E-2</v>
      </c>
      <c r="G59" s="15">
        <v>2.7777779999999998E-2</v>
      </c>
      <c r="H59" s="15">
        <v>5.5555559999999997E-2</v>
      </c>
      <c r="I59" s="15">
        <v>0</v>
      </c>
      <c r="J59" s="15">
        <v>0.3333333</v>
      </c>
      <c r="K59" s="15">
        <v>0</v>
      </c>
      <c r="L59" s="15">
        <f t="shared" si="0"/>
        <v>0.91666663999999987</v>
      </c>
      <c r="M59" s="15">
        <f t="shared" si="2"/>
        <v>0.15922767039140706</v>
      </c>
      <c r="N59" s="16">
        <f t="shared" si="1"/>
        <v>2.1343874138699264E-3</v>
      </c>
      <c r="O59" s="15">
        <f t="shared" si="3"/>
        <v>0.15922767039140706</v>
      </c>
    </row>
    <row r="60" spans="1:15" x14ac:dyDescent="0.35">
      <c r="A60" s="15">
        <v>28</v>
      </c>
      <c r="B60" s="15">
        <v>0.25</v>
      </c>
      <c r="C60" s="15">
        <v>2.7777779999999998E-2</v>
      </c>
      <c r="D60" s="15">
        <v>5.5555559999999997E-2</v>
      </c>
      <c r="E60" s="15">
        <v>0.1111111</v>
      </c>
      <c r="F60" s="15">
        <v>2.7777779999999998E-2</v>
      </c>
      <c r="G60" s="15">
        <v>8.3333340000000006E-2</v>
      </c>
      <c r="H60" s="15">
        <v>2.7777779999999998E-2</v>
      </c>
      <c r="I60" s="15">
        <v>0</v>
      </c>
      <c r="J60" s="15">
        <v>0.30555559999999998</v>
      </c>
      <c r="K60" s="15">
        <v>0</v>
      </c>
      <c r="L60" s="15">
        <f t="shared" si="0"/>
        <v>0.88888893999999996</v>
      </c>
      <c r="M60" s="15">
        <f t="shared" si="2"/>
        <v>0.16014598100556629</v>
      </c>
      <c r="N60" s="16">
        <f t="shared" si="1"/>
        <v>2.2010868299592464E-3</v>
      </c>
      <c r="O60" s="15">
        <f t="shared" si="3"/>
        <v>0.16014598100556629</v>
      </c>
    </row>
    <row r="61" spans="1:15" x14ac:dyDescent="0.35">
      <c r="A61" s="15">
        <v>28.5</v>
      </c>
      <c r="B61" s="15">
        <v>0.25</v>
      </c>
      <c r="C61" s="15">
        <v>5.5555559999999997E-2</v>
      </c>
      <c r="D61" s="15">
        <v>2.7777779999999998E-2</v>
      </c>
      <c r="E61" s="15">
        <v>0.1111111</v>
      </c>
      <c r="F61" s="15">
        <v>2.7777779999999998E-2</v>
      </c>
      <c r="G61" s="15">
        <v>8.3333340000000006E-2</v>
      </c>
      <c r="H61" s="15">
        <v>2.7777779999999998E-2</v>
      </c>
      <c r="I61" s="15">
        <v>0</v>
      </c>
      <c r="J61" s="15">
        <v>0.3333333</v>
      </c>
      <c r="K61" s="15">
        <v>0</v>
      </c>
      <c r="L61" s="15">
        <f t="shared" si="0"/>
        <v>0.91666663999999987</v>
      </c>
      <c r="M61" s="15">
        <f t="shared" si="2"/>
        <v>0.15922767039140706</v>
      </c>
      <c r="N61" s="16">
        <f t="shared" si="1"/>
        <v>2.1343874138699264E-3</v>
      </c>
      <c r="O61" s="15">
        <f t="shared" si="3"/>
        <v>0.15922767039140706</v>
      </c>
    </row>
    <row r="62" spans="1:15" x14ac:dyDescent="0.35">
      <c r="A62" s="15">
        <v>29</v>
      </c>
      <c r="B62" s="15">
        <v>0.30555559999999998</v>
      </c>
      <c r="C62" s="15">
        <v>5.5555559999999997E-2</v>
      </c>
      <c r="D62" s="15">
        <v>2.7777779999999998E-2</v>
      </c>
      <c r="E62" s="15">
        <v>0.1111111</v>
      </c>
      <c r="F62" s="15">
        <v>2.7777779999999998E-2</v>
      </c>
      <c r="G62" s="15">
        <v>5.5555559999999997E-2</v>
      </c>
      <c r="H62" s="15">
        <v>2.7777779999999998E-2</v>
      </c>
      <c r="I62" s="15">
        <v>0</v>
      </c>
      <c r="J62" s="15">
        <v>0.30555559999999998</v>
      </c>
      <c r="K62" s="15">
        <v>0</v>
      </c>
      <c r="L62" s="15">
        <f t="shared" si="0"/>
        <v>0.9166667599999998</v>
      </c>
      <c r="M62" s="15">
        <f t="shared" si="2"/>
        <v>0.15922766651468709</v>
      </c>
      <c r="N62" s="16">
        <f t="shared" si="1"/>
        <v>2.1343871344592391E-3</v>
      </c>
      <c r="O62" s="15">
        <f t="shared" si="3"/>
        <v>0.15922766651468709</v>
      </c>
    </row>
    <row r="63" spans="1:15" x14ac:dyDescent="0.35">
      <c r="A63" s="15">
        <v>29.5</v>
      </c>
      <c r="B63" s="15">
        <v>0.30555559999999998</v>
      </c>
      <c r="C63" s="15">
        <v>5.5555559999999997E-2</v>
      </c>
      <c r="D63" s="15">
        <v>2.7777779999999998E-2</v>
      </c>
      <c r="E63" s="15">
        <v>0.1111111</v>
      </c>
      <c r="F63" s="15">
        <v>2.7777779999999998E-2</v>
      </c>
      <c r="G63" s="15">
        <v>5.5555559999999997E-2</v>
      </c>
      <c r="H63" s="15">
        <v>2.7777779999999998E-2</v>
      </c>
      <c r="I63" s="15">
        <v>0</v>
      </c>
      <c r="J63" s="15">
        <v>0.27777780000000002</v>
      </c>
      <c r="K63" s="15">
        <v>0</v>
      </c>
      <c r="L63" s="15">
        <f t="shared" si="0"/>
        <v>0.88888895999999984</v>
      </c>
      <c r="M63" s="15">
        <f t="shared" si="2"/>
        <v>0.16014598032892408</v>
      </c>
      <c r="N63" s="16">
        <f t="shared" si="1"/>
        <v>2.2010867804347972E-3</v>
      </c>
      <c r="O63" s="15">
        <f t="shared" si="3"/>
        <v>0.16014598032892408</v>
      </c>
    </row>
    <row r="64" spans="1:15" x14ac:dyDescent="0.35">
      <c r="A64" s="15">
        <v>30</v>
      </c>
      <c r="B64" s="15">
        <v>0.27777780000000002</v>
      </c>
      <c r="C64" s="15">
        <v>5.5555559999999997E-2</v>
      </c>
      <c r="D64" s="15">
        <v>2.7777779999999998E-2</v>
      </c>
      <c r="E64" s="15">
        <v>0.1111111</v>
      </c>
      <c r="F64" s="15">
        <v>2.7777779999999998E-2</v>
      </c>
      <c r="G64" s="15">
        <v>5.5555559999999997E-2</v>
      </c>
      <c r="H64" s="15">
        <v>2.7777779999999998E-2</v>
      </c>
      <c r="I64" s="15">
        <v>0</v>
      </c>
      <c r="J64" s="15">
        <v>0.27777780000000002</v>
      </c>
      <c r="K64" s="15">
        <v>0</v>
      </c>
      <c r="L64" s="15">
        <f t="shared" si="0"/>
        <v>0.86111115999999988</v>
      </c>
      <c r="M64" s="15">
        <f t="shared" si="2"/>
        <v>0.16110837783224013</v>
      </c>
      <c r="N64" s="16">
        <f t="shared" si="1"/>
        <v>2.2720896325747709E-3</v>
      </c>
      <c r="O64" s="15">
        <f t="shared" si="3"/>
        <v>0.16110837783224013</v>
      </c>
    </row>
    <row r="65" spans="1:15" x14ac:dyDescent="0.35">
      <c r="A65" s="15">
        <v>30.5</v>
      </c>
      <c r="B65" s="15">
        <v>0.27777780000000002</v>
      </c>
      <c r="C65" s="15">
        <v>5.5555559999999997E-2</v>
      </c>
      <c r="D65" s="15">
        <v>2.7777779999999998E-2</v>
      </c>
      <c r="E65" s="15">
        <v>0.1111111</v>
      </c>
      <c r="F65" s="15">
        <v>2.7777779999999998E-2</v>
      </c>
      <c r="G65" s="15">
        <v>5.5555559999999997E-2</v>
      </c>
      <c r="H65" s="15">
        <v>2.7777779999999998E-2</v>
      </c>
      <c r="I65" s="15">
        <v>0</v>
      </c>
      <c r="J65" s="15">
        <v>0.27777780000000002</v>
      </c>
      <c r="K65" s="15">
        <v>0</v>
      </c>
      <c r="L65" s="15">
        <f t="shared" si="0"/>
        <v>0.86111115999999988</v>
      </c>
      <c r="M65" s="15">
        <f t="shared" si="2"/>
        <v>0.16110837783224013</v>
      </c>
      <c r="N65" s="16">
        <f t="shared" si="1"/>
        <v>2.2720896325747709E-3</v>
      </c>
      <c r="O65" s="15">
        <f t="shared" si="3"/>
        <v>0.16110837783224013</v>
      </c>
    </row>
    <row r="66" spans="1:15" x14ac:dyDescent="0.35">
      <c r="A66" s="15">
        <v>31</v>
      </c>
      <c r="B66" s="15">
        <v>0.25</v>
      </c>
      <c r="C66" s="15">
        <v>8.3333340000000006E-2</v>
      </c>
      <c r="D66" s="15">
        <v>2.7777779999999998E-2</v>
      </c>
      <c r="E66" s="15">
        <v>0.1111111</v>
      </c>
      <c r="F66" s="15">
        <v>2.7777779999999998E-2</v>
      </c>
      <c r="G66" s="15">
        <v>8.3333340000000006E-2</v>
      </c>
      <c r="H66" s="15">
        <v>2.7777779999999998E-2</v>
      </c>
      <c r="I66" s="15">
        <v>0</v>
      </c>
      <c r="J66" s="15">
        <v>0.25</v>
      </c>
      <c r="K66" s="15">
        <v>0</v>
      </c>
      <c r="L66" s="15">
        <f t="shared" si="0"/>
        <v>0.86111112000000001</v>
      </c>
      <c r="M66" s="15">
        <f t="shared" si="2"/>
        <v>0.16110837925153149</v>
      </c>
      <c r="N66" s="16">
        <f t="shared" si="1"/>
        <v>2.2720897381169978E-3</v>
      </c>
      <c r="O66" s="15">
        <f t="shared" si="3"/>
        <v>0.16110837925153149</v>
      </c>
    </row>
    <row r="67" spans="1:15" x14ac:dyDescent="0.35">
      <c r="A67" s="15">
        <v>31.5</v>
      </c>
      <c r="B67" s="15">
        <v>0.19444439999999999</v>
      </c>
      <c r="C67" s="15">
        <v>8.3333340000000006E-2</v>
      </c>
      <c r="D67" s="15">
        <v>2.7777779999999998E-2</v>
      </c>
      <c r="E67" s="15">
        <v>0.1111111</v>
      </c>
      <c r="F67" s="15">
        <v>2.7777779999999998E-2</v>
      </c>
      <c r="G67" s="15">
        <v>0.13888890000000001</v>
      </c>
      <c r="H67" s="15">
        <v>0</v>
      </c>
      <c r="I67" s="15">
        <v>0</v>
      </c>
      <c r="J67" s="15">
        <v>0.25</v>
      </c>
      <c r="K67" s="15">
        <v>0</v>
      </c>
      <c r="L67" s="15">
        <f t="shared" si="0"/>
        <v>0.83333329999999994</v>
      </c>
      <c r="M67" s="15">
        <f t="shared" si="2"/>
        <v>0.16211850510184125</v>
      </c>
      <c r="N67" s="16">
        <f t="shared" si="1"/>
        <v>2.3478261808695692E-3</v>
      </c>
      <c r="O67" s="15">
        <f t="shared" si="3"/>
        <v>0.16211850510184125</v>
      </c>
    </row>
    <row r="68" spans="1:15" x14ac:dyDescent="0.35">
      <c r="A68" s="15">
        <v>32</v>
      </c>
      <c r="B68" s="15">
        <v>0.22222220000000001</v>
      </c>
      <c r="C68" s="15">
        <v>5.5555559999999997E-2</v>
      </c>
      <c r="D68" s="15">
        <v>5.5555559999999997E-2</v>
      </c>
      <c r="E68" s="15">
        <v>0.13888890000000001</v>
      </c>
      <c r="F68" s="15">
        <v>2.7777779999999998E-2</v>
      </c>
      <c r="G68" s="15">
        <v>8.3333340000000006E-2</v>
      </c>
      <c r="H68" s="15">
        <v>0</v>
      </c>
      <c r="I68" s="15">
        <v>0</v>
      </c>
      <c r="J68" s="15">
        <v>0.27777780000000002</v>
      </c>
      <c r="K68" s="15">
        <v>0</v>
      </c>
      <c r="L68" s="15">
        <f t="shared" si="0"/>
        <v>0.86111114</v>
      </c>
      <c r="M68" s="15">
        <f t="shared" si="2"/>
        <v>0.16110837854188578</v>
      </c>
      <c r="N68" s="16">
        <f t="shared" si="1"/>
        <v>2.272089685345883E-3</v>
      </c>
      <c r="O68" s="15">
        <f t="shared" si="3"/>
        <v>0.16110837854188578</v>
      </c>
    </row>
    <row r="69" spans="1:15" x14ac:dyDescent="0.35">
      <c r="A69" s="15">
        <v>32.5</v>
      </c>
      <c r="B69" s="15">
        <v>0.22222220000000001</v>
      </c>
      <c r="C69" s="15">
        <v>5.5555559999999997E-2</v>
      </c>
      <c r="D69" s="15">
        <v>5.5555559999999997E-2</v>
      </c>
      <c r="E69" s="15">
        <v>0.13888890000000001</v>
      </c>
      <c r="F69" s="15">
        <v>2.7777779999999998E-2</v>
      </c>
      <c r="G69" s="15">
        <v>8.3333340000000006E-2</v>
      </c>
      <c r="H69" s="15">
        <v>0</v>
      </c>
      <c r="I69" s="15">
        <v>2.7777779999999998E-2</v>
      </c>
      <c r="J69" s="15">
        <v>0.22222220000000001</v>
      </c>
      <c r="K69" s="15">
        <v>0</v>
      </c>
      <c r="L69" s="15">
        <f t="shared" ref="L69:L84" si="4">SUM(B69:K69)</f>
        <v>0.83333332000000004</v>
      </c>
      <c r="M69" s="15">
        <f t="shared" si="2"/>
        <v>0.16211850435641917</v>
      </c>
      <c r="N69" s="16">
        <f t="shared" si="1"/>
        <v>2.3478261245217396E-3</v>
      </c>
      <c r="O69" s="15">
        <f t="shared" si="3"/>
        <v>0.16211850435641917</v>
      </c>
    </row>
    <row r="70" spans="1:15" x14ac:dyDescent="0.35">
      <c r="A70" s="15">
        <v>33</v>
      </c>
      <c r="B70" s="15">
        <v>0.1666667</v>
      </c>
      <c r="C70" s="15">
        <v>5.5555559999999997E-2</v>
      </c>
      <c r="D70" s="15">
        <v>5.5555559999999997E-2</v>
      </c>
      <c r="E70" s="15">
        <v>0.13888890000000001</v>
      </c>
      <c r="F70" s="15">
        <v>5.5555559999999997E-2</v>
      </c>
      <c r="G70" s="15">
        <v>8.3333340000000006E-2</v>
      </c>
      <c r="H70" s="15">
        <v>0</v>
      </c>
      <c r="I70" s="15">
        <v>2.7777779999999998E-2</v>
      </c>
      <c r="J70" s="15">
        <v>0.22222220000000001</v>
      </c>
      <c r="K70" s="15">
        <v>0</v>
      </c>
      <c r="L70" s="15">
        <f t="shared" si="4"/>
        <v>0.80555560000000004</v>
      </c>
      <c r="M70" s="15">
        <f t="shared" si="2"/>
        <v>0.16318043380704528</v>
      </c>
      <c r="N70" s="16">
        <f t="shared" ref="N70:N84" si="5">0.09/(L70*46)</f>
        <v>2.4287854731944447E-3</v>
      </c>
      <c r="O70" s="15">
        <f t="shared" si="3"/>
        <v>0.16318043380704528</v>
      </c>
    </row>
    <row r="71" spans="1:15" x14ac:dyDescent="0.35">
      <c r="A71" s="15">
        <v>33.5</v>
      </c>
      <c r="B71" s="15">
        <v>0.13888890000000001</v>
      </c>
      <c r="C71" s="15">
        <v>2.7777779999999998E-2</v>
      </c>
      <c r="D71" s="15">
        <v>8.3333340000000006E-2</v>
      </c>
      <c r="E71" s="15">
        <v>0.13888890000000001</v>
      </c>
      <c r="F71" s="15">
        <v>5.5555559999999997E-2</v>
      </c>
      <c r="G71" s="15">
        <v>8.3333340000000006E-2</v>
      </c>
      <c r="H71" s="15">
        <v>2.7777779999999998E-2</v>
      </c>
      <c r="I71" s="15">
        <v>0</v>
      </c>
      <c r="J71" s="15">
        <v>0.22222220000000001</v>
      </c>
      <c r="K71" s="15">
        <v>0</v>
      </c>
      <c r="L71" s="15">
        <f t="shared" si="4"/>
        <v>0.77777779999999996</v>
      </c>
      <c r="M71" s="15">
        <f t="shared" ref="M71:M84" si="6">SUM(O71)</f>
        <v>0.16429875924839052</v>
      </c>
      <c r="N71" s="16">
        <f t="shared" si="5"/>
        <v>2.5155278784383338E-3</v>
      </c>
      <c r="O71" s="15">
        <f t="shared" ref="O71:O83" si="7">0.1+(1.282*(SQRT(N71)))</f>
        <v>0.16429875924839052</v>
      </c>
    </row>
    <row r="72" spans="1:15" x14ac:dyDescent="0.35">
      <c r="A72" s="15">
        <v>34</v>
      </c>
      <c r="B72" s="15">
        <v>0.13888890000000001</v>
      </c>
      <c r="C72" s="15">
        <v>2.7777779999999998E-2</v>
      </c>
      <c r="D72" s="15">
        <v>8.3333340000000006E-2</v>
      </c>
      <c r="E72" s="15">
        <v>0.13888890000000001</v>
      </c>
      <c r="F72" s="15">
        <v>5.5555559999999997E-2</v>
      </c>
      <c r="G72" s="15">
        <v>8.3333340000000006E-2</v>
      </c>
      <c r="H72" s="15">
        <v>2.7777779999999998E-2</v>
      </c>
      <c r="I72" s="15">
        <v>0</v>
      </c>
      <c r="J72" s="15">
        <v>0.22222220000000001</v>
      </c>
      <c r="K72" s="15">
        <v>0</v>
      </c>
      <c r="L72" s="15">
        <f t="shared" si="4"/>
        <v>0.77777779999999996</v>
      </c>
      <c r="M72" s="15">
        <f t="shared" si="6"/>
        <v>0.16429875924839052</v>
      </c>
      <c r="N72" s="16">
        <f t="shared" si="5"/>
        <v>2.5155278784383338E-3</v>
      </c>
      <c r="O72" s="15">
        <f t="shared" si="7"/>
        <v>0.16429875924839052</v>
      </c>
    </row>
    <row r="73" spans="1:15" x14ac:dyDescent="0.35">
      <c r="A73" s="15">
        <v>34.5</v>
      </c>
      <c r="B73" s="15">
        <v>0.13888890000000001</v>
      </c>
      <c r="C73" s="15">
        <v>2.7777779999999998E-2</v>
      </c>
      <c r="D73" s="15">
        <v>8.3333340000000006E-2</v>
      </c>
      <c r="E73" s="15">
        <v>0.13888890000000001</v>
      </c>
      <c r="F73" s="15">
        <v>5.5555559999999997E-2</v>
      </c>
      <c r="G73" s="15">
        <v>0.1111111</v>
      </c>
      <c r="H73" s="15">
        <v>0</v>
      </c>
      <c r="I73" s="15">
        <v>2.7777779999999998E-2</v>
      </c>
      <c r="J73" s="15">
        <v>0.19444439999999999</v>
      </c>
      <c r="K73" s="15">
        <v>0</v>
      </c>
      <c r="L73" s="15">
        <f t="shared" si="4"/>
        <v>0.77777775999999987</v>
      </c>
      <c r="M73" s="15">
        <f t="shared" si="6"/>
        <v>0.16429876090178719</v>
      </c>
      <c r="N73" s="16">
        <f t="shared" si="5"/>
        <v>2.515528007808342E-3</v>
      </c>
      <c r="O73" s="15">
        <f t="shared" si="7"/>
        <v>0.16429876090178719</v>
      </c>
    </row>
    <row r="74" spans="1:15" x14ac:dyDescent="0.35">
      <c r="A74" s="15">
        <v>35</v>
      </c>
      <c r="B74" s="15">
        <v>0.13888890000000001</v>
      </c>
      <c r="C74" s="15">
        <v>2.7777779999999998E-2</v>
      </c>
      <c r="D74" s="15">
        <v>8.3333340000000006E-2</v>
      </c>
      <c r="E74" s="15">
        <v>0.13888890000000001</v>
      </c>
      <c r="F74" s="15">
        <v>5.5555559999999997E-2</v>
      </c>
      <c r="G74" s="15">
        <v>8.3333340000000006E-2</v>
      </c>
      <c r="H74" s="15">
        <v>0</v>
      </c>
      <c r="I74" s="15">
        <v>2.7777779999999998E-2</v>
      </c>
      <c r="J74" s="15">
        <v>0.22222220000000001</v>
      </c>
      <c r="K74" s="15">
        <v>0</v>
      </c>
      <c r="L74" s="15">
        <f t="shared" si="4"/>
        <v>0.77777779999999996</v>
      </c>
      <c r="M74" s="15">
        <f t="shared" si="6"/>
        <v>0.16429875924839052</v>
      </c>
      <c r="N74" s="16">
        <f t="shared" si="5"/>
        <v>2.5155278784383338E-3</v>
      </c>
      <c r="O74" s="15">
        <f t="shared" si="7"/>
        <v>0.16429875924839052</v>
      </c>
    </row>
    <row r="75" spans="1:15" x14ac:dyDescent="0.35">
      <c r="A75" s="15">
        <v>35.5</v>
      </c>
      <c r="B75" s="15">
        <v>0.13888890000000001</v>
      </c>
      <c r="C75" s="15">
        <v>5.5555559999999997E-2</v>
      </c>
      <c r="D75" s="15">
        <v>8.3333340000000006E-2</v>
      </c>
      <c r="E75" s="15">
        <v>0.13888890000000001</v>
      </c>
      <c r="F75" s="15">
        <v>2.7777779999999998E-2</v>
      </c>
      <c r="G75" s="15">
        <v>8.3333340000000006E-2</v>
      </c>
      <c r="H75" s="15">
        <v>0</v>
      </c>
      <c r="I75" s="15">
        <v>2.7777779999999998E-2</v>
      </c>
      <c r="J75" s="15">
        <v>0.19444439999999999</v>
      </c>
      <c r="K75" s="15">
        <v>0</v>
      </c>
      <c r="L75" s="15">
        <f t="shared" si="4"/>
        <v>0.75</v>
      </c>
      <c r="M75" s="15">
        <f t="shared" si="6"/>
        <v>0.16547865234596293</v>
      </c>
      <c r="N75" s="16">
        <f t="shared" si="5"/>
        <v>2.6086956521739128E-3</v>
      </c>
      <c r="O75" s="15">
        <f t="shared" si="7"/>
        <v>0.16547865234596293</v>
      </c>
    </row>
    <row r="76" spans="1:15" x14ac:dyDescent="0.35">
      <c r="A76" s="15">
        <v>36</v>
      </c>
      <c r="B76" s="15">
        <v>0.1111111</v>
      </c>
      <c r="C76" s="15">
        <v>5.5555559999999997E-2</v>
      </c>
      <c r="D76" s="15">
        <v>8.3333340000000006E-2</v>
      </c>
      <c r="E76" s="15">
        <v>0.13888890000000001</v>
      </c>
      <c r="F76" s="15">
        <v>2.7777779999999998E-2</v>
      </c>
      <c r="G76" s="15">
        <v>8.3333340000000006E-2</v>
      </c>
      <c r="H76" s="15">
        <v>0</v>
      </c>
      <c r="I76" s="15">
        <v>0</v>
      </c>
      <c r="J76" s="15">
        <v>0.22222220000000001</v>
      </c>
      <c r="K76" s="15">
        <v>0</v>
      </c>
      <c r="L76" s="15">
        <f t="shared" si="4"/>
        <v>0.72222222000000003</v>
      </c>
      <c r="M76" s="15">
        <f t="shared" si="6"/>
        <v>0.16672597695292016</v>
      </c>
      <c r="N76" s="16">
        <f t="shared" si="5"/>
        <v>2.7090301086699253E-3</v>
      </c>
      <c r="O76" s="15">
        <f t="shared" si="7"/>
        <v>0.16672597695292016</v>
      </c>
    </row>
    <row r="77" spans="1:15" x14ac:dyDescent="0.35">
      <c r="A77" s="15">
        <v>36.5</v>
      </c>
      <c r="B77" s="15">
        <v>0.1111111</v>
      </c>
      <c r="C77" s="15">
        <v>5.5555559999999997E-2</v>
      </c>
      <c r="D77" s="15">
        <v>8.3333340000000006E-2</v>
      </c>
      <c r="E77" s="15">
        <v>0.13888890000000001</v>
      </c>
      <c r="F77" s="15">
        <v>2.7777779999999998E-2</v>
      </c>
      <c r="G77" s="15">
        <v>8.3333340000000006E-2</v>
      </c>
      <c r="H77" s="15">
        <v>0</v>
      </c>
      <c r="I77" s="15">
        <v>0</v>
      </c>
      <c r="J77" s="15">
        <v>0.19444439999999999</v>
      </c>
      <c r="K77" s="15">
        <v>0</v>
      </c>
      <c r="L77" s="15">
        <f t="shared" si="4"/>
        <v>0.69444441999999995</v>
      </c>
      <c r="M77" s="15">
        <f t="shared" si="6"/>
        <v>0.16804741280224261</v>
      </c>
      <c r="N77" s="16">
        <f t="shared" si="5"/>
        <v>2.8173914035200037E-3</v>
      </c>
      <c r="O77" s="15">
        <f t="shared" si="7"/>
        <v>0.16804741280224261</v>
      </c>
    </row>
    <row r="78" spans="1:15" x14ac:dyDescent="0.35">
      <c r="A78" s="15">
        <v>37</v>
      </c>
      <c r="B78" s="15">
        <v>0.1111111</v>
      </c>
      <c r="C78" s="15">
        <v>2.7777779999999998E-2</v>
      </c>
      <c r="D78" s="15">
        <v>8.3333340000000006E-2</v>
      </c>
      <c r="E78" s="15">
        <v>0.13888890000000001</v>
      </c>
      <c r="F78" s="15">
        <v>2.7777779999999998E-2</v>
      </c>
      <c r="G78" s="15">
        <v>5.5555559999999997E-2</v>
      </c>
      <c r="H78" s="15">
        <v>0</v>
      </c>
      <c r="I78" s="15">
        <v>2.7777779999999998E-2</v>
      </c>
      <c r="J78" s="15">
        <v>0.22222220000000001</v>
      </c>
      <c r="K78" s="15">
        <v>0</v>
      </c>
      <c r="L78" s="15">
        <f t="shared" si="4"/>
        <v>0.69444443999999994</v>
      </c>
      <c r="M78" s="15">
        <f t="shared" si="6"/>
        <v>0.16804741182235985</v>
      </c>
      <c r="N78" s="16">
        <f t="shared" si="5"/>
        <v>2.817391322379131E-3</v>
      </c>
      <c r="O78" s="15">
        <f t="shared" si="7"/>
        <v>0.16804741182235985</v>
      </c>
    </row>
    <row r="79" spans="1:15" x14ac:dyDescent="0.35">
      <c r="A79" s="15">
        <v>37.5</v>
      </c>
      <c r="B79" s="15">
        <v>0.1111111</v>
      </c>
      <c r="C79" s="15">
        <v>5.5555559999999997E-2</v>
      </c>
      <c r="D79" s="15">
        <v>8.3333340000000006E-2</v>
      </c>
      <c r="E79" s="15">
        <v>0.13888890000000001</v>
      </c>
      <c r="F79" s="15">
        <v>2.7777779999999998E-2</v>
      </c>
      <c r="G79" s="15">
        <v>5.5555559999999997E-2</v>
      </c>
      <c r="H79" s="15">
        <v>0</v>
      </c>
      <c r="I79" s="15">
        <v>2.7777779999999998E-2</v>
      </c>
      <c r="J79" s="15">
        <v>0.19444439999999999</v>
      </c>
      <c r="K79" s="15">
        <v>0</v>
      </c>
      <c r="L79" s="15">
        <f t="shared" si="4"/>
        <v>0.69444441999999995</v>
      </c>
      <c r="M79" s="15">
        <f t="shared" si="6"/>
        <v>0.16804741280224261</v>
      </c>
      <c r="N79" s="16">
        <f t="shared" si="5"/>
        <v>2.8173914035200037E-3</v>
      </c>
      <c r="O79" s="15">
        <f t="shared" si="7"/>
        <v>0.16804741280224261</v>
      </c>
    </row>
    <row r="80" spans="1:15" x14ac:dyDescent="0.35">
      <c r="A80" s="15">
        <v>38</v>
      </c>
      <c r="B80" s="15">
        <v>0.1111111</v>
      </c>
      <c r="C80" s="15">
        <v>5.5555559999999997E-2</v>
      </c>
      <c r="D80" s="15">
        <v>8.3333340000000006E-2</v>
      </c>
      <c r="E80" s="15">
        <v>0.1111111</v>
      </c>
      <c r="F80" s="15">
        <v>2.7777779999999998E-2</v>
      </c>
      <c r="G80" s="15">
        <v>5.5555559999999997E-2</v>
      </c>
      <c r="H80" s="15">
        <v>0</v>
      </c>
      <c r="I80" s="15">
        <v>2.7777779999999998E-2</v>
      </c>
      <c r="J80" s="15">
        <v>0.22222220000000001</v>
      </c>
      <c r="K80" s="15">
        <v>0</v>
      </c>
      <c r="L80" s="15">
        <f t="shared" si="4"/>
        <v>0.69444441999999995</v>
      </c>
      <c r="M80" s="15">
        <f t="shared" si="6"/>
        <v>0.16804741280224261</v>
      </c>
      <c r="N80" s="16">
        <f t="shared" si="5"/>
        <v>2.8173914035200037E-3</v>
      </c>
      <c r="O80" s="15">
        <f t="shared" si="7"/>
        <v>0.16804741280224261</v>
      </c>
    </row>
    <row r="81" spans="1:15" x14ac:dyDescent="0.35">
      <c r="A81" s="15">
        <v>38.5</v>
      </c>
      <c r="B81" s="15">
        <v>0.1111111</v>
      </c>
      <c r="C81" s="15">
        <v>5.5555559999999997E-2</v>
      </c>
      <c r="D81" s="15">
        <v>8.3333340000000006E-2</v>
      </c>
      <c r="E81" s="15">
        <v>0.1111111</v>
      </c>
      <c r="F81" s="15">
        <v>2.7777779999999998E-2</v>
      </c>
      <c r="G81" s="15">
        <v>5.5555559999999997E-2</v>
      </c>
      <c r="H81" s="15">
        <v>0</v>
      </c>
      <c r="I81" s="15">
        <v>2.7777779999999998E-2</v>
      </c>
      <c r="J81" s="15">
        <v>0.22222220000000001</v>
      </c>
      <c r="K81" s="15">
        <v>0</v>
      </c>
      <c r="L81" s="15">
        <f t="shared" si="4"/>
        <v>0.69444441999999995</v>
      </c>
      <c r="M81" s="15">
        <f t="shared" si="6"/>
        <v>0.16804741280224261</v>
      </c>
      <c r="N81" s="16">
        <f t="shared" si="5"/>
        <v>2.8173914035200037E-3</v>
      </c>
      <c r="O81" s="15">
        <f t="shared" si="7"/>
        <v>0.16804741280224261</v>
      </c>
    </row>
    <row r="82" spans="1:15" x14ac:dyDescent="0.35">
      <c r="A82" s="15">
        <v>39</v>
      </c>
      <c r="B82" s="15">
        <v>0.1111111</v>
      </c>
      <c r="C82" s="15">
        <v>5.5555559999999997E-2</v>
      </c>
      <c r="D82" s="15">
        <v>8.3333340000000006E-2</v>
      </c>
      <c r="E82" s="15">
        <v>8.3333340000000006E-2</v>
      </c>
      <c r="F82" s="15">
        <v>2.7777779999999998E-2</v>
      </c>
      <c r="G82" s="15">
        <v>2.7777779999999998E-2</v>
      </c>
      <c r="H82" s="15">
        <v>0</v>
      </c>
      <c r="I82" s="15">
        <v>2.7777779999999998E-2</v>
      </c>
      <c r="J82" s="15">
        <v>0.22222220000000001</v>
      </c>
      <c r="K82" s="15">
        <v>0</v>
      </c>
      <c r="L82" s="15">
        <f t="shared" si="4"/>
        <v>0.63888887999999999</v>
      </c>
      <c r="M82" s="15">
        <f t="shared" si="6"/>
        <v>0.17094433128770306</v>
      </c>
      <c r="N82" s="16">
        <f t="shared" si="5"/>
        <v>3.0623818951590375E-3</v>
      </c>
      <c r="O82" s="15">
        <f t="shared" si="7"/>
        <v>0.17094433128770306</v>
      </c>
    </row>
    <row r="83" spans="1:15" x14ac:dyDescent="0.35">
      <c r="A83" s="15">
        <v>39.5</v>
      </c>
      <c r="B83" s="15">
        <v>0.1111111</v>
      </c>
      <c r="C83" s="15">
        <v>5.5555559999999997E-2</v>
      </c>
      <c r="D83" s="15">
        <v>8.3333340000000006E-2</v>
      </c>
      <c r="E83" s="15">
        <v>8.3333340000000006E-2</v>
      </c>
      <c r="F83" s="15">
        <v>2.7777779999999998E-2</v>
      </c>
      <c r="G83" s="15">
        <v>2.7777779999999998E-2</v>
      </c>
      <c r="H83" s="15">
        <v>0</v>
      </c>
      <c r="I83" s="15">
        <v>2.7777779999999998E-2</v>
      </c>
      <c r="J83" s="15">
        <v>0.22222220000000001</v>
      </c>
      <c r="K83" s="15">
        <v>0</v>
      </c>
      <c r="L83" s="15">
        <f t="shared" si="4"/>
        <v>0.63888887999999999</v>
      </c>
      <c r="M83" s="15">
        <f t="shared" si="6"/>
        <v>0.17094433128770306</v>
      </c>
      <c r="N83" s="16">
        <f t="shared" si="5"/>
        <v>3.0623818951590375E-3</v>
      </c>
      <c r="O83" s="15">
        <f t="shared" si="7"/>
        <v>0.17094433128770306</v>
      </c>
    </row>
    <row r="84" spans="1:15" x14ac:dyDescent="0.35">
      <c r="A84" s="15">
        <v>40</v>
      </c>
      <c r="B84" s="15">
        <v>0.1111111</v>
      </c>
      <c r="C84" s="15">
        <v>5.5555559999999997E-2</v>
      </c>
      <c r="D84" s="15">
        <v>5.5555559999999997E-2</v>
      </c>
      <c r="E84" s="15">
        <v>8.3333340000000006E-2</v>
      </c>
      <c r="F84" s="15">
        <v>2.7777779999999998E-2</v>
      </c>
      <c r="G84" s="15">
        <v>2.7777779999999998E-2</v>
      </c>
      <c r="H84" s="15">
        <v>0</v>
      </c>
      <c r="I84" s="15">
        <v>5.5555559999999997E-2</v>
      </c>
      <c r="J84" s="15">
        <v>0.22222220000000001</v>
      </c>
      <c r="K84" s="15">
        <v>0</v>
      </c>
      <c r="L84" s="15">
        <f t="shared" si="4"/>
        <v>0.63888887999999999</v>
      </c>
      <c r="M84" s="15">
        <f t="shared" si="6"/>
        <v>0.17094433128770306</v>
      </c>
      <c r="N84" s="16">
        <f t="shared" si="5"/>
        <v>3.0623818951590375E-3</v>
      </c>
      <c r="O84" s="15">
        <f>0.1+(1.282*(SQRT(N84)))</f>
        <v>0.17094433128770306</v>
      </c>
    </row>
    <row r="86" spans="1:15" x14ac:dyDescent="0.35">
      <c r="A86" s="15" t="s">
        <v>110</v>
      </c>
    </row>
    <row r="87" spans="1:15" x14ac:dyDescent="0.35">
      <c r="A87" s="15" t="s">
        <v>97</v>
      </c>
      <c r="B87" s="15" t="s">
        <v>98</v>
      </c>
      <c r="C87" s="15" t="s">
        <v>99</v>
      </c>
      <c r="D87" s="15" t="s">
        <v>100</v>
      </c>
      <c r="E87" s="15" t="s">
        <v>101</v>
      </c>
      <c r="F87" s="15" t="s">
        <v>102</v>
      </c>
      <c r="G87" s="15" t="s">
        <v>103</v>
      </c>
      <c r="H87" s="15" t="s">
        <v>104</v>
      </c>
      <c r="I87" s="15" t="s">
        <v>105</v>
      </c>
      <c r="J87" s="15" t="s">
        <v>106</v>
      </c>
      <c r="K87" s="15" t="s">
        <v>107</v>
      </c>
      <c r="L87" s="15" t="s">
        <v>108</v>
      </c>
      <c r="M87" s="15" t="s">
        <v>8</v>
      </c>
    </row>
    <row r="88" spans="1:15" x14ac:dyDescent="0.35">
      <c r="A88" s="15">
        <v>0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f>SUM(B88:K88)</f>
        <v>0</v>
      </c>
      <c r="M88" s="15">
        <v>0</v>
      </c>
      <c r="N88" s="16" t="e">
        <f>0.09/(L88*46)</f>
        <v>#DIV/0!</v>
      </c>
      <c r="O88" s="15" t="e">
        <f>0.1+(1.282*(SQRT(N88)))</f>
        <v>#DIV/0!</v>
      </c>
    </row>
    <row r="89" spans="1:15" x14ac:dyDescent="0.35">
      <c r="A89" s="15">
        <v>0.5</v>
      </c>
      <c r="B89" s="15">
        <v>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f>SUM(B89:K89)</f>
        <v>0</v>
      </c>
      <c r="M89" s="15">
        <v>0</v>
      </c>
      <c r="N89" s="16" t="e">
        <f t="shared" ref="N89:N152" si="8">0.09/(L89*46)</f>
        <v>#DIV/0!</v>
      </c>
      <c r="O89" s="15" t="e">
        <f>0.1+(1.282*(SQRT(N89)))</f>
        <v>#DIV/0!</v>
      </c>
    </row>
    <row r="90" spans="1:15" x14ac:dyDescent="0.35">
      <c r="A90" s="15">
        <v>1</v>
      </c>
      <c r="B90" s="15">
        <v>0</v>
      </c>
      <c r="C90" s="15">
        <v>5.5555559999999997E-2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f>SUM(B90:K90)</f>
        <v>5.5555559999999997E-2</v>
      </c>
      <c r="M90" s="15">
        <f>SUM(O90)</f>
        <v>0.34058392131569626</v>
      </c>
      <c r="N90" s="16">
        <f t="shared" si="8"/>
        <v>3.5217388486956748E-2</v>
      </c>
      <c r="O90" s="15">
        <f>0.1+(1.282*(SQRT(N90)))</f>
        <v>0.34058392131569626</v>
      </c>
    </row>
    <row r="91" spans="1:15" x14ac:dyDescent="0.35">
      <c r="A91" s="15">
        <v>1.5</v>
      </c>
      <c r="B91" s="15">
        <v>0</v>
      </c>
      <c r="C91" s="15">
        <v>0.13888890000000001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f t="shared" ref="L91:L154" si="9">SUM(B91:K91)</f>
        <v>0.13888890000000001</v>
      </c>
      <c r="M91" s="15">
        <f t="shared" ref="M91:M154" si="10">SUM(O91)</f>
        <v>0.25215863195446664</v>
      </c>
      <c r="N91" s="16">
        <f t="shared" si="8"/>
        <v>1.4086955394782698E-2</v>
      </c>
      <c r="O91" s="15">
        <f t="shared" ref="O91:O154" si="11">0.1+(1.282*(SQRT(N91)))</f>
        <v>0.25215863195446664</v>
      </c>
    </row>
    <row r="92" spans="1:15" x14ac:dyDescent="0.35">
      <c r="A92" s="15">
        <v>2</v>
      </c>
      <c r="B92" s="15">
        <v>0</v>
      </c>
      <c r="C92" s="15">
        <v>0.19444439999999999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f t="shared" si="9"/>
        <v>0.19444439999999999</v>
      </c>
      <c r="M92" s="15">
        <f t="shared" si="10"/>
        <v>0.22859753503075039</v>
      </c>
      <c r="N92" s="16">
        <f t="shared" si="8"/>
        <v>1.006211410115403E-2</v>
      </c>
      <c r="O92" s="15">
        <f t="shared" si="11"/>
        <v>0.22859753503075039</v>
      </c>
    </row>
    <row r="93" spans="1:15" x14ac:dyDescent="0.35">
      <c r="A93" s="15">
        <v>2.5</v>
      </c>
      <c r="B93" s="15">
        <v>0</v>
      </c>
      <c r="C93" s="15">
        <v>0.30555559999999998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f t="shared" si="9"/>
        <v>0.30555559999999998</v>
      </c>
      <c r="M93" s="15">
        <f t="shared" si="10"/>
        <v>0.2025853253789589</v>
      </c>
      <c r="N93" s="16">
        <f t="shared" si="8"/>
        <v>6.403161123967078E-3</v>
      </c>
      <c r="O93" s="15">
        <f t="shared" si="11"/>
        <v>0.2025853253789589</v>
      </c>
    </row>
    <row r="94" spans="1:15" x14ac:dyDescent="0.35">
      <c r="A94" s="15">
        <v>3</v>
      </c>
      <c r="B94" s="15">
        <v>0</v>
      </c>
      <c r="C94" s="15">
        <v>0.36111110000000002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f t="shared" si="9"/>
        <v>0.36111110000000002</v>
      </c>
      <c r="M94" s="15">
        <f t="shared" si="10"/>
        <v>0.19436478287600356</v>
      </c>
      <c r="N94" s="16">
        <f t="shared" si="8"/>
        <v>5.418060367378446E-3</v>
      </c>
      <c r="O94" s="15">
        <f t="shared" si="11"/>
        <v>0.19436478287600356</v>
      </c>
    </row>
    <row r="95" spans="1:15" x14ac:dyDescent="0.35">
      <c r="A95" s="15">
        <v>3.5</v>
      </c>
      <c r="B95" s="15">
        <v>0</v>
      </c>
      <c r="C95" s="15">
        <v>0.4166667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f t="shared" si="9"/>
        <v>0.4166667</v>
      </c>
      <c r="M95" s="15">
        <f t="shared" si="10"/>
        <v>0.18784882711843653</v>
      </c>
      <c r="N95" s="16">
        <f t="shared" si="8"/>
        <v>4.6956517982608996E-3</v>
      </c>
      <c r="O95" s="15">
        <f t="shared" si="11"/>
        <v>0.18784882711843653</v>
      </c>
    </row>
    <row r="96" spans="1:15" x14ac:dyDescent="0.35">
      <c r="A96" s="15">
        <v>4</v>
      </c>
      <c r="B96" s="15">
        <v>0</v>
      </c>
      <c r="C96" s="15">
        <v>0.4166667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2.7777779999999998E-2</v>
      </c>
      <c r="K96" s="15">
        <v>0</v>
      </c>
      <c r="L96" s="15">
        <f t="shared" si="9"/>
        <v>0.44444447999999998</v>
      </c>
      <c r="M96" s="15">
        <f t="shared" si="10"/>
        <v>0.18505926110338977</v>
      </c>
      <c r="N96" s="16">
        <f t="shared" si="8"/>
        <v>4.4021735608695935E-3</v>
      </c>
      <c r="O96" s="15">
        <f t="shared" si="11"/>
        <v>0.18505926110338977</v>
      </c>
    </row>
    <row r="97" spans="1:15" x14ac:dyDescent="0.35">
      <c r="A97" s="15">
        <v>4.5</v>
      </c>
      <c r="B97" s="15">
        <v>0</v>
      </c>
      <c r="C97" s="15">
        <v>0.5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2.7777779999999998E-2</v>
      </c>
      <c r="K97" s="15">
        <v>0</v>
      </c>
      <c r="L97" s="15">
        <f t="shared" si="9"/>
        <v>0.52777777999999997</v>
      </c>
      <c r="M97" s="15">
        <f t="shared" si="10"/>
        <v>0.17805573419198892</v>
      </c>
      <c r="N97" s="16">
        <f t="shared" si="8"/>
        <v>3.7070938059014817E-3</v>
      </c>
      <c r="O97" s="15">
        <f t="shared" si="11"/>
        <v>0.17805573419198892</v>
      </c>
    </row>
    <row r="98" spans="1:15" x14ac:dyDescent="0.35">
      <c r="A98" s="15">
        <v>5</v>
      </c>
      <c r="B98" s="15">
        <v>0</v>
      </c>
      <c r="C98" s="15">
        <v>0.44444440000000002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8.3333340000000006E-2</v>
      </c>
      <c r="J98" s="15">
        <v>2.7777779999999998E-2</v>
      </c>
      <c r="K98" s="15">
        <v>0</v>
      </c>
      <c r="L98" s="15">
        <f t="shared" si="9"/>
        <v>0.55555551999999997</v>
      </c>
      <c r="M98" s="15">
        <f t="shared" si="10"/>
        <v>0.17607932145494423</v>
      </c>
      <c r="N98" s="16">
        <f t="shared" si="8"/>
        <v>3.5217393558261015E-3</v>
      </c>
      <c r="O98" s="15">
        <f t="shared" si="11"/>
        <v>0.17607932145494423</v>
      </c>
    </row>
    <row r="99" spans="1:15" x14ac:dyDescent="0.35">
      <c r="A99" s="15">
        <v>5.5</v>
      </c>
      <c r="B99" s="15">
        <v>0</v>
      </c>
      <c r="C99" s="15">
        <v>0.5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8.3333340000000006E-2</v>
      </c>
      <c r="J99" s="15">
        <v>0</v>
      </c>
      <c r="K99" s="15">
        <v>0</v>
      </c>
      <c r="L99" s="15">
        <f t="shared" si="9"/>
        <v>0.58333334000000003</v>
      </c>
      <c r="M99" s="15">
        <f t="shared" si="10"/>
        <v>0.17424581255762706</v>
      </c>
      <c r="N99" s="16">
        <f t="shared" si="8"/>
        <v>3.3540372287488907E-3</v>
      </c>
      <c r="O99" s="15">
        <f t="shared" si="11"/>
        <v>0.17424581255762706</v>
      </c>
    </row>
    <row r="100" spans="1:15" x14ac:dyDescent="0.35">
      <c r="A100" s="15">
        <v>6</v>
      </c>
      <c r="B100" s="15">
        <v>2.7777779999999998E-2</v>
      </c>
      <c r="C100" s="15">
        <v>0.44444440000000002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0.1111111</v>
      </c>
      <c r="J100" s="15">
        <v>0</v>
      </c>
      <c r="K100" s="15">
        <v>0</v>
      </c>
      <c r="L100" s="15">
        <f t="shared" si="9"/>
        <v>0.58333327999999995</v>
      </c>
      <c r="M100" s="15">
        <f t="shared" si="10"/>
        <v>0.17424581637598341</v>
      </c>
      <c r="N100" s="16">
        <f t="shared" si="8"/>
        <v>3.3540375737356092E-3</v>
      </c>
      <c r="O100" s="15">
        <f t="shared" si="11"/>
        <v>0.17424581637598341</v>
      </c>
    </row>
    <row r="101" spans="1:15" x14ac:dyDescent="0.35">
      <c r="A101" s="15">
        <v>6.5</v>
      </c>
      <c r="B101" s="15">
        <v>2.7777779999999998E-2</v>
      </c>
      <c r="C101" s="15">
        <v>0.44444440000000002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0.1111111</v>
      </c>
      <c r="J101" s="15">
        <v>0</v>
      </c>
      <c r="K101" s="15">
        <v>0</v>
      </c>
      <c r="L101" s="15">
        <f t="shared" si="9"/>
        <v>0.58333327999999995</v>
      </c>
      <c r="M101" s="15">
        <f t="shared" si="10"/>
        <v>0.17424581637598341</v>
      </c>
      <c r="N101" s="16">
        <f t="shared" si="8"/>
        <v>3.3540375737356092E-3</v>
      </c>
      <c r="O101" s="15">
        <f t="shared" si="11"/>
        <v>0.17424581637598341</v>
      </c>
    </row>
    <row r="102" spans="1:15" x14ac:dyDescent="0.35">
      <c r="A102" s="15">
        <v>7</v>
      </c>
      <c r="B102" s="15">
        <v>2.7777779999999998E-2</v>
      </c>
      <c r="C102" s="15">
        <v>0.44444440000000002</v>
      </c>
      <c r="D102" s="15">
        <v>0</v>
      </c>
      <c r="E102" s="15">
        <v>2.7777779999999998E-2</v>
      </c>
      <c r="F102" s="15">
        <v>0</v>
      </c>
      <c r="G102" s="15">
        <v>0</v>
      </c>
      <c r="H102" s="15">
        <v>0</v>
      </c>
      <c r="I102" s="15">
        <v>0.1111111</v>
      </c>
      <c r="J102" s="15">
        <v>2.7777779999999998E-2</v>
      </c>
      <c r="K102" s="15">
        <v>0</v>
      </c>
      <c r="L102" s="15">
        <f t="shared" si="9"/>
        <v>0.6388888399999999</v>
      </c>
      <c r="M102" s="15">
        <f t="shared" si="10"/>
        <v>0.17094433350856922</v>
      </c>
      <c r="N102" s="16">
        <f t="shared" si="8"/>
        <v>3.0623820868907886E-3</v>
      </c>
      <c r="O102" s="15">
        <f t="shared" si="11"/>
        <v>0.17094433350856922</v>
      </c>
    </row>
    <row r="103" spans="1:15" x14ac:dyDescent="0.35">
      <c r="A103" s="15">
        <v>7.5</v>
      </c>
      <c r="B103" s="15">
        <v>5.5555559999999997E-2</v>
      </c>
      <c r="C103" s="15">
        <v>0.4166667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0.1111111</v>
      </c>
      <c r="J103" s="15">
        <v>5.5555559999999997E-2</v>
      </c>
      <c r="K103" s="15">
        <v>0</v>
      </c>
      <c r="L103" s="15">
        <f t="shared" si="9"/>
        <v>0.63888891999999997</v>
      </c>
      <c r="M103" s="15">
        <f t="shared" si="10"/>
        <v>0.1709443290668371</v>
      </c>
      <c r="N103" s="16">
        <f t="shared" si="8"/>
        <v>3.0623817034273106E-3</v>
      </c>
      <c r="O103" s="15">
        <f t="shared" si="11"/>
        <v>0.1709443290668371</v>
      </c>
    </row>
    <row r="104" spans="1:15" x14ac:dyDescent="0.35">
      <c r="A104" s="15">
        <v>8</v>
      </c>
      <c r="B104" s="15">
        <v>5.5555559999999997E-2</v>
      </c>
      <c r="C104" s="15">
        <v>0.4166667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0.1111111</v>
      </c>
      <c r="J104" s="15">
        <v>5.5555559999999997E-2</v>
      </c>
      <c r="K104" s="15">
        <v>0</v>
      </c>
      <c r="L104" s="15">
        <f t="shared" si="9"/>
        <v>0.63888891999999997</v>
      </c>
      <c r="M104" s="15">
        <f t="shared" si="10"/>
        <v>0.1709443290668371</v>
      </c>
      <c r="N104" s="16">
        <f t="shared" si="8"/>
        <v>3.0623817034273106E-3</v>
      </c>
      <c r="O104" s="15">
        <f t="shared" si="11"/>
        <v>0.1709443290668371</v>
      </c>
    </row>
    <row r="105" spans="1:15" x14ac:dyDescent="0.35">
      <c r="A105" s="15">
        <v>8.5</v>
      </c>
      <c r="B105" s="15">
        <v>5.5555559999999997E-2</v>
      </c>
      <c r="C105" s="15">
        <v>0.3333333</v>
      </c>
      <c r="D105" s="15">
        <v>0</v>
      </c>
      <c r="E105" s="15">
        <v>0</v>
      </c>
      <c r="F105" s="15">
        <v>0</v>
      </c>
      <c r="G105" s="15">
        <v>0</v>
      </c>
      <c r="H105" s="15">
        <v>2.7777779999999998E-2</v>
      </c>
      <c r="I105" s="15">
        <v>0.13888890000000001</v>
      </c>
      <c r="J105" s="15">
        <v>8.3333340000000006E-2</v>
      </c>
      <c r="K105" s="15">
        <v>0</v>
      </c>
      <c r="L105" s="15">
        <f t="shared" si="9"/>
        <v>0.63888887999999999</v>
      </c>
      <c r="M105" s="15">
        <f t="shared" si="10"/>
        <v>0.17094433128770306</v>
      </c>
      <c r="N105" s="16">
        <f t="shared" si="8"/>
        <v>3.0623818951590375E-3</v>
      </c>
      <c r="O105" s="15">
        <f t="shared" si="11"/>
        <v>0.17094433128770306</v>
      </c>
    </row>
    <row r="106" spans="1:15" x14ac:dyDescent="0.35">
      <c r="A106" s="15">
        <v>9</v>
      </c>
      <c r="B106" s="15">
        <v>5.5555559999999997E-2</v>
      </c>
      <c r="C106" s="15">
        <v>0.30555559999999998</v>
      </c>
      <c r="D106" s="15">
        <v>0</v>
      </c>
      <c r="E106" s="15">
        <v>0</v>
      </c>
      <c r="F106" s="15">
        <v>0</v>
      </c>
      <c r="G106" s="15">
        <v>2.7777779999999998E-2</v>
      </c>
      <c r="H106" s="15">
        <v>2.7777779999999998E-2</v>
      </c>
      <c r="I106" s="15">
        <v>0.13888890000000001</v>
      </c>
      <c r="J106" s="15">
        <v>8.3333340000000006E-2</v>
      </c>
      <c r="K106" s="15">
        <v>0</v>
      </c>
      <c r="L106" s="15">
        <f t="shared" si="9"/>
        <v>0.63888895999999995</v>
      </c>
      <c r="M106" s="15">
        <f t="shared" si="10"/>
        <v>0.17094432684597138</v>
      </c>
      <c r="N106" s="16">
        <f t="shared" si="8"/>
        <v>3.0623815116956081E-3</v>
      </c>
      <c r="O106" s="15">
        <f t="shared" si="11"/>
        <v>0.17094432684597138</v>
      </c>
    </row>
    <row r="107" spans="1:15" x14ac:dyDescent="0.35">
      <c r="A107" s="15">
        <v>9.5</v>
      </c>
      <c r="B107" s="15">
        <v>5.5555559999999997E-2</v>
      </c>
      <c r="C107" s="15">
        <v>0.30555559999999998</v>
      </c>
      <c r="D107" s="15">
        <v>0</v>
      </c>
      <c r="E107" s="15">
        <v>0</v>
      </c>
      <c r="F107" s="15">
        <v>0</v>
      </c>
      <c r="G107" s="15">
        <v>2.7777779999999998E-2</v>
      </c>
      <c r="H107" s="15">
        <v>2.7777779999999998E-2</v>
      </c>
      <c r="I107" s="15">
        <v>8.3333340000000006E-2</v>
      </c>
      <c r="J107" s="15">
        <v>0.13888890000000001</v>
      </c>
      <c r="K107" s="15">
        <v>0</v>
      </c>
      <c r="L107" s="15">
        <f t="shared" si="9"/>
        <v>0.63888895999999995</v>
      </c>
      <c r="M107" s="15">
        <f t="shared" si="10"/>
        <v>0.17094432684597138</v>
      </c>
      <c r="N107" s="16">
        <f t="shared" si="8"/>
        <v>3.0623815116956081E-3</v>
      </c>
      <c r="O107" s="15">
        <f t="shared" si="11"/>
        <v>0.17094432684597138</v>
      </c>
    </row>
    <row r="108" spans="1:15" x14ac:dyDescent="0.35">
      <c r="A108" s="15">
        <v>10</v>
      </c>
      <c r="B108" s="15">
        <v>0.1111111</v>
      </c>
      <c r="C108" s="15">
        <v>0.30555559999999998</v>
      </c>
      <c r="D108" s="15">
        <v>0</v>
      </c>
      <c r="E108" s="15">
        <v>0</v>
      </c>
      <c r="F108" s="15">
        <v>0</v>
      </c>
      <c r="G108" s="15">
        <v>0</v>
      </c>
      <c r="H108" s="15">
        <v>2.7777779999999998E-2</v>
      </c>
      <c r="I108" s="15">
        <v>5.5555559999999997E-2</v>
      </c>
      <c r="J108" s="15">
        <v>0.13888890000000001</v>
      </c>
      <c r="K108" s="15">
        <v>0</v>
      </c>
      <c r="L108" s="15">
        <f t="shared" si="9"/>
        <v>0.63888893999999996</v>
      </c>
      <c r="M108" s="15">
        <f t="shared" si="10"/>
        <v>0.17094432795640419</v>
      </c>
      <c r="N108" s="16">
        <f t="shared" si="8"/>
        <v>3.0623816075614563E-3</v>
      </c>
      <c r="O108" s="15">
        <f t="shared" si="11"/>
        <v>0.17094432795640419</v>
      </c>
    </row>
    <row r="109" spans="1:15" x14ac:dyDescent="0.35">
      <c r="A109" s="15">
        <v>10.5</v>
      </c>
      <c r="B109" s="15">
        <v>0.1111111</v>
      </c>
      <c r="C109" s="15">
        <v>0.30555559999999998</v>
      </c>
      <c r="D109" s="15">
        <v>0</v>
      </c>
      <c r="E109" s="15">
        <v>0</v>
      </c>
      <c r="F109" s="15">
        <v>0</v>
      </c>
      <c r="G109" s="15">
        <v>0</v>
      </c>
      <c r="H109" s="15">
        <v>2.7777779999999998E-2</v>
      </c>
      <c r="I109" s="15">
        <v>5.5555559999999997E-2</v>
      </c>
      <c r="J109" s="15">
        <v>0.13888890000000001</v>
      </c>
      <c r="K109" s="15">
        <v>0</v>
      </c>
      <c r="L109" s="15">
        <f t="shared" si="9"/>
        <v>0.63888893999999996</v>
      </c>
      <c r="M109" s="15">
        <f t="shared" si="10"/>
        <v>0.17094432795640419</v>
      </c>
      <c r="N109" s="16">
        <f t="shared" si="8"/>
        <v>3.0623816075614563E-3</v>
      </c>
      <c r="O109" s="15">
        <f t="shared" si="11"/>
        <v>0.17094432795640419</v>
      </c>
    </row>
    <row r="110" spans="1:15" x14ac:dyDescent="0.35">
      <c r="A110" s="15">
        <v>11</v>
      </c>
      <c r="B110" s="15">
        <v>8.3333340000000006E-2</v>
      </c>
      <c r="C110" s="15">
        <v>0.30555559999999998</v>
      </c>
      <c r="D110" s="15">
        <v>0</v>
      </c>
      <c r="E110" s="15">
        <v>2.7777779999999998E-2</v>
      </c>
      <c r="F110" s="15">
        <v>0</v>
      </c>
      <c r="G110" s="15">
        <v>0</v>
      </c>
      <c r="H110" s="15">
        <v>2.7777779999999998E-2</v>
      </c>
      <c r="I110" s="15">
        <v>8.3333340000000006E-2</v>
      </c>
      <c r="J110" s="15">
        <v>0.1111111</v>
      </c>
      <c r="K110" s="15">
        <v>0</v>
      </c>
      <c r="L110" s="15">
        <f t="shared" si="9"/>
        <v>0.63888893999999996</v>
      </c>
      <c r="M110" s="15">
        <f t="shared" si="10"/>
        <v>0.17094432795640419</v>
      </c>
      <c r="N110" s="16">
        <f t="shared" si="8"/>
        <v>3.0623816075614563E-3</v>
      </c>
      <c r="O110" s="15">
        <f t="shared" si="11"/>
        <v>0.17094432795640419</v>
      </c>
    </row>
    <row r="111" spans="1:15" x14ac:dyDescent="0.35">
      <c r="A111" s="15">
        <v>11.5</v>
      </c>
      <c r="B111" s="15">
        <v>8.3333340000000006E-2</v>
      </c>
      <c r="C111" s="15">
        <v>0.25</v>
      </c>
      <c r="D111" s="15">
        <v>0</v>
      </c>
      <c r="E111" s="15">
        <v>2.7777779999999998E-2</v>
      </c>
      <c r="F111" s="15">
        <v>0</v>
      </c>
      <c r="G111" s="15">
        <v>0</v>
      </c>
      <c r="H111" s="15">
        <v>2.7777779999999998E-2</v>
      </c>
      <c r="I111" s="15">
        <v>8.3333340000000006E-2</v>
      </c>
      <c r="J111" s="15">
        <v>0.1666667</v>
      </c>
      <c r="K111" s="15">
        <v>0</v>
      </c>
      <c r="L111" s="15">
        <f t="shared" si="9"/>
        <v>0.63888893999999996</v>
      </c>
      <c r="M111" s="15">
        <f t="shared" si="10"/>
        <v>0.17094432795640419</v>
      </c>
      <c r="N111" s="16">
        <f t="shared" si="8"/>
        <v>3.0623816075614563E-3</v>
      </c>
      <c r="O111" s="15">
        <f t="shared" si="11"/>
        <v>0.17094432795640419</v>
      </c>
    </row>
    <row r="112" spans="1:15" x14ac:dyDescent="0.35">
      <c r="A112" s="15">
        <v>12</v>
      </c>
      <c r="B112" s="15">
        <v>8.3333340000000006E-2</v>
      </c>
      <c r="C112" s="15">
        <v>0.22222220000000001</v>
      </c>
      <c r="D112" s="15">
        <v>0</v>
      </c>
      <c r="E112" s="15">
        <v>5.5555559999999997E-2</v>
      </c>
      <c r="F112" s="15">
        <v>0</v>
      </c>
      <c r="G112" s="15">
        <v>0</v>
      </c>
      <c r="H112" s="15">
        <v>2.7777779999999998E-2</v>
      </c>
      <c r="I112" s="15">
        <v>8.3333340000000006E-2</v>
      </c>
      <c r="J112" s="15">
        <v>0.1666667</v>
      </c>
      <c r="K112" s="15">
        <v>0</v>
      </c>
      <c r="L112" s="15">
        <f t="shared" si="9"/>
        <v>0.63888892000000008</v>
      </c>
      <c r="M112" s="15">
        <f t="shared" si="10"/>
        <v>0.1709443290668371</v>
      </c>
      <c r="N112" s="16">
        <f t="shared" si="8"/>
        <v>3.0623817034273098E-3</v>
      </c>
      <c r="O112" s="15">
        <f t="shared" si="11"/>
        <v>0.1709443290668371</v>
      </c>
    </row>
    <row r="113" spans="1:15" x14ac:dyDescent="0.35">
      <c r="A113" s="15">
        <v>12.5</v>
      </c>
      <c r="B113" s="15">
        <v>0.13888890000000001</v>
      </c>
      <c r="C113" s="15">
        <v>0.1666667</v>
      </c>
      <c r="D113" s="15">
        <v>5.5555559999999997E-2</v>
      </c>
      <c r="E113" s="15">
        <v>0.1111111</v>
      </c>
      <c r="F113" s="15">
        <v>0</v>
      </c>
      <c r="G113" s="15">
        <v>0</v>
      </c>
      <c r="H113" s="15">
        <v>0</v>
      </c>
      <c r="I113" s="15">
        <v>2.7777779999999998E-2</v>
      </c>
      <c r="J113" s="15">
        <v>0.1666667</v>
      </c>
      <c r="K113" s="15">
        <v>0</v>
      </c>
      <c r="L113" s="15">
        <f t="shared" si="9"/>
        <v>0.66666674000000015</v>
      </c>
      <c r="M113" s="15">
        <f t="shared" si="10"/>
        <v>0.16945059482539765</v>
      </c>
      <c r="N113" s="16">
        <f t="shared" si="8"/>
        <v>2.9347822858696001E-3</v>
      </c>
      <c r="O113" s="15">
        <f t="shared" si="11"/>
        <v>0.16945059482539765</v>
      </c>
    </row>
    <row r="114" spans="1:15" x14ac:dyDescent="0.35">
      <c r="A114" s="15">
        <v>13</v>
      </c>
      <c r="B114" s="15">
        <v>0.13888890000000001</v>
      </c>
      <c r="C114" s="15">
        <v>0.19444439999999999</v>
      </c>
      <c r="D114" s="15">
        <v>8.3333340000000006E-2</v>
      </c>
      <c r="E114" s="15">
        <v>0.13888890000000001</v>
      </c>
      <c r="F114" s="15">
        <v>0</v>
      </c>
      <c r="G114" s="15">
        <v>0</v>
      </c>
      <c r="H114" s="15">
        <v>0</v>
      </c>
      <c r="I114" s="15">
        <v>2.7777779999999998E-2</v>
      </c>
      <c r="J114" s="15">
        <v>0.1666667</v>
      </c>
      <c r="K114" s="15">
        <v>0</v>
      </c>
      <c r="L114" s="15">
        <f t="shared" si="9"/>
        <v>0.75000001999999988</v>
      </c>
      <c r="M114" s="15">
        <f t="shared" si="10"/>
        <v>0.16547865147291427</v>
      </c>
      <c r="N114" s="16">
        <f t="shared" si="8"/>
        <v>2.6086955826086981E-3</v>
      </c>
      <c r="O114" s="15">
        <f t="shared" si="11"/>
        <v>0.16547865147291427</v>
      </c>
    </row>
    <row r="115" spans="1:15" x14ac:dyDescent="0.35">
      <c r="A115" s="15">
        <v>13.5</v>
      </c>
      <c r="B115" s="15">
        <v>0.1666667</v>
      </c>
      <c r="C115" s="15">
        <v>0.19444439999999999</v>
      </c>
      <c r="D115" s="15">
        <v>8.3333340000000006E-2</v>
      </c>
      <c r="E115" s="15">
        <v>0.13888890000000001</v>
      </c>
      <c r="F115" s="15">
        <v>0</v>
      </c>
      <c r="G115" s="15">
        <v>0</v>
      </c>
      <c r="H115" s="15">
        <v>0</v>
      </c>
      <c r="I115" s="15">
        <v>2.7777779999999998E-2</v>
      </c>
      <c r="J115" s="15">
        <v>0.1666667</v>
      </c>
      <c r="K115" s="15">
        <v>0</v>
      </c>
      <c r="L115" s="15">
        <f t="shared" si="9"/>
        <v>0.77777782000000006</v>
      </c>
      <c r="M115" s="15">
        <f t="shared" si="10"/>
        <v>0.16429875842169223</v>
      </c>
      <c r="N115" s="16">
        <f t="shared" si="8"/>
        <v>2.5155278137533343E-3</v>
      </c>
      <c r="O115" s="15">
        <f t="shared" si="11"/>
        <v>0.16429875842169223</v>
      </c>
    </row>
    <row r="116" spans="1:15" x14ac:dyDescent="0.35">
      <c r="A116" s="15">
        <v>14</v>
      </c>
      <c r="B116" s="15">
        <v>0.13888890000000001</v>
      </c>
      <c r="C116" s="15">
        <v>0.19444439999999999</v>
      </c>
      <c r="D116" s="15">
        <v>8.3333340000000006E-2</v>
      </c>
      <c r="E116" s="15">
        <v>0.1111111</v>
      </c>
      <c r="F116" s="15">
        <v>0</v>
      </c>
      <c r="G116" s="15">
        <v>2.7777779999999998E-2</v>
      </c>
      <c r="H116" s="15">
        <v>0</v>
      </c>
      <c r="I116" s="15">
        <v>2.7777779999999998E-2</v>
      </c>
      <c r="J116" s="15">
        <v>0.19444439999999999</v>
      </c>
      <c r="K116" s="15">
        <v>0</v>
      </c>
      <c r="L116" s="15">
        <f t="shared" si="9"/>
        <v>0.77777769999999991</v>
      </c>
      <c r="M116" s="15">
        <f t="shared" si="10"/>
        <v>0.16429876338188248</v>
      </c>
      <c r="N116" s="16">
        <f t="shared" si="8"/>
        <v>2.5155282018633793E-3</v>
      </c>
      <c r="O116" s="15">
        <f t="shared" si="11"/>
        <v>0.16429876338188248</v>
      </c>
    </row>
    <row r="117" spans="1:15" x14ac:dyDescent="0.35">
      <c r="A117" s="15">
        <v>14.5</v>
      </c>
      <c r="B117" s="15">
        <v>0.13888890000000001</v>
      </c>
      <c r="C117" s="15">
        <v>0.1666667</v>
      </c>
      <c r="D117" s="15">
        <v>5.5555559999999997E-2</v>
      </c>
      <c r="E117" s="15">
        <v>8.3333340000000006E-2</v>
      </c>
      <c r="F117" s="15">
        <v>2.7777779999999998E-2</v>
      </c>
      <c r="G117" s="15">
        <v>5.5555559999999997E-2</v>
      </c>
      <c r="H117" s="15">
        <v>0</v>
      </c>
      <c r="I117" s="15">
        <v>0</v>
      </c>
      <c r="J117" s="15">
        <v>0.22222220000000001</v>
      </c>
      <c r="K117" s="15">
        <v>2.7777779999999998E-2</v>
      </c>
      <c r="L117" s="15">
        <f t="shared" si="9"/>
        <v>0.77777781999999995</v>
      </c>
      <c r="M117" s="15">
        <f t="shared" si="10"/>
        <v>0.16429875842169223</v>
      </c>
      <c r="N117" s="16">
        <f t="shared" si="8"/>
        <v>2.5155278137533347E-3</v>
      </c>
      <c r="O117" s="15">
        <f t="shared" si="11"/>
        <v>0.16429875842169223</v>
      </c>
    </row>
    <row r="118" spans="1:15" x14ac:dyDescent="0.35">
      <c r="A118" s="15">
        <v>15</v>
      </c>
      <c r="B118" s="15">
        <v>0.13888890000000001</v>
      </c>
      <c r="C118" s="15">
        <v>0.19444439999999999</v>
      </c>
      <c r="D118" s="15">
        <v>5.5555559999999997E-2</v>
      </c>
      <c r="E118" s="15">
        <v>5.5555559999999997E-2</v>
      </c>
      <c r="F118" s="15">
        <v>5.5555559999999997E-2</v>
      </c>
      <c r="G118" s="15">
        <v>5.5555559999999997E-2</v>
      </c>
      <c r="H118" s="15">
        <v>0</v>
      </c>
      <c r="I118" s="15">
        <v>2.7777779999999998E-2</v>
      </c>
      <c r="J118" s="15">
        <v>0.19444439999999999</v>
      </c>
      <c r="K118" s="15">
        <v>2.7777779999999998E-2</v>
      </c>
      <c r="L118" s="15">
        <f t="shared" si="9"/>
        <v>0.80555549999999987</v>
      </c>
      <c r="M118" s="15">
        <f t="shared" si="10"/>
        <v>0.16318043772858959</v>
      </c>
      <c r="N118" s="16">
        <f t="shared" si="8"/>
        <v>2.428785774698869E-3</v>
      </c>
      <c r="O118" s="15">
        <f t="shared" si="11"/>
        <v>0.16318043772858959</v>
      </c>
    </row>
    <row r="119" spans="1:15" x14ac:dyDescent="0.35">
      <c r="A119" s="15">
        <v>15.5</v>
      </c>
      <c r="B119" s="15">
        <v>0.13888890000000001</v>
      </c>
      <c r="C119" s="15">
        <v>0.22222220000000001</v>
      </c>
      <c r="D119" s="15">
        <v>2.7777779999999998E-2</v>
      </c>
      <c r="E119" s="15">
        <v>2.7777779999999998E-2</v>
      </c>
      <c r="F119" s="15">
        <v>5.5555559999999997E-2</v>
      </c>
      <c r="G119" s="15">
        <v>5.5555559999999997E-2</v>
      </c>
      <c r="H119" s="15">
        <v>0</v>
      </c>
      <c r="I119" s="15">
        <v>2.7777779999999998E-2</v>
      </c>
      <c r="J119" s="15">
        <v>0.22222220000000001</v>
      </c>
      <c r="K119" s="15">
        <v>2.7777779999999998E-2</v>
      </c>
      <c r="L119" s="15">
        <f t="shared" si="9"/>
        <v>0.80555553999999996</v>
      </c>
      <c r="M119" s="15">
        <f t="shared" si="10"/>
        <v>0.16318043615997177</v>
      </c>
      <c r="N119" s="16">
        <f t="shared" si="8"/>
        <v>2.4287856540970904E-3</v>
      </c>
      <c r="O119" s="15">
        <f t="shared" si="11"/>
        <v>0.16318043615997177</v>
      </c>
    </row>
    <row r="120" spans="1:15" x14ac:dyDescent="0.35">
      <c r="A120" s="15">
        <v>16</v>
      </c>
      <c r="B120" s="15">
        <v>0.19444439999999999</v>
      </c>
      <c r="C120" s="15">
        <v>0.19444439999999999</v>
      </c>
      <c r="D120" s="15">
        <v>2.7777779999999998E-2</v>
      </c>
      <c r="E120" s="15">
        <v>2.7777779999999998E-2</v>
      </c>
      <c r="F120" s="15">
        <v>5.5555559999999997E-2</v>
      </c>
      <c r="G120" s="15">
        <v>5.5555559999999997E-2</v>
      </c>
      <c r="H120" s="15">
        <v>0</v>
      </c>
      <c r="I120" s="15">
        <v>0</v>
      </c>
      <c r="J120" s="15">
        <v>0.22222220000000001</v>
      </c>
      <c r="K120" s="15">
        <v>2.7777779999999998E-2</v>
      </c>
      <c r="L120" s="15">
        <f t="shared" si="9"/>
        <v>0.80555545999999989</v>
      </c>
      <c r="M120" s="15">
        <f t="shared" si="10"/>
        <v>0.16318043929720749</v>
      </c>
      <c r="N120" s="16">
        <f t="shared" si="8"/>
        <v>2.4287858953006601E-3</v>
      </c>
      <c r="O120" s="15">
        <f t="shared" si="11"/>
        <v>0.16318043929720749</v>
      </c>
    </row>
    <row r="121" spans="1:15" x14ac:dyDescent="0.35">
      <c r="A121" s="15">
        <v>16.5</v>
      </c>
      <c r="B121" s="15">
        <v>0.19444439999999999</v>
      </c>
      <c r="C121" s="15">
        <v>0.13888890000000001</v>
      </c>
      <c r="D121" s="15">
        <v>2.7777779999999998E-2</v>
      </c>
      <c r="E121" s="15">
        <v>8.3333340000000006E-2</v>
      </c>
      <c r="F121" s="15">
        <v>2.7777779999999998E-2</v>
      </c>
      <c r="G121" s="15">
        <v>5.5555559999999997E-2</v>
      </c>
      <c r="H121" s="15">
        <v>0</v>
      </c>
      <c r="I121" s="15">
        <v>2.7777779999999998E-2</v>
      </c>
      <c r="J121" s="15">
        <v>0.25</v>
      </c>
      <c r="K121" s="15">
        <v>2.7777779999999998E-2</v>
      </c>
      <c r="L121" s="15">
        <f t="shared" si="9"/>
        <v>0.83333331999999982</v>
      </c>
      <c r="M121" s="15">
        <f t="shared" si="10"/>
        <v>0.16211850435641917</v>
      </c>
      <c r="N121" s="16">
        <f t="shared" si="8"/>
        <v>2.34782612452174E-3</v>
      </c>
      <c r="O121" s="15">
        <f t="shared" si="11"/>
        <v>0.16211850435641917</v>
      </c>
    </row>
    <row r="122" spans="1:15" x14ac:dyDescent="0.35">
      <c r="A122" s="15">
        <v>17</v>
      </c>
      <c r="B122" s="15">
        <v>0.22222220000000001</v>
      </c>
      <c r="C122" s="15">
        <v>0.13888890000000001</v>
      </c>
      <c r="D122" s="15">
        <v>2.7777779999999998E-2</v>
      </c>
      <c r="E122" s="15">
        <v>5.5555559999999997E-2</v>
      </c>
      <c r="F122" s="15">
        <v>2.7777779999999998E-2</v>
      </c>
      <c r="G122" s="15">
        <v>5.5555559999999997E-2</v>
      </c>
      <c r="H122" s="15">
        <v>0</v>
      </c>
      <c r="I122" s="15">
        <v>2.7777779999999998E-2</v>
      </c>
      <c r="J122" s="15">
        <v>0.25</v>
      </c>
      <c r="K122" s="15">
        <v>2.7777779999999998E-2</v>
      </c>
      <c r="L122" s="15">
        <f t="shared" si="9"/>
        <v>0.83333333999999992</v>
      </c>
      <c r="M122" s="15">
        <f t="shared" si="10"/>
        <v>0.16211850361099711</v>
      </c>
      <c r="N122" s="16">
        <f t="shared" si="8"/>
        <v>2.347826068173913E-3</v>
      </c>
      <c r="O122" s="15">
        <f t="shared" si="11"/>
        <v>0.16211850361099711</v>
      </c>
    </row>
    <row r="123" spans="1:15" x14ac:dyDescent="0.35">
      <c r="A123" s="15">
        <v>17.5</v>
      </c>
      <c r="B123" s="15">
        <v>0.22222220000000001</v>
      </c>
      <c r="C123" s="15">
        <v>0.13888890000000001</v>
      </c>
      <c r="D123" s="15">
        <v>5.5555559999999997E-2</v>
      </c>
      <c r="E123" s="15">
        <v>5.5555559999999997E-2</v>
      </c>
      <c r="F123" s="15">
        <v>2.7777779999999998E-2</v>
      </c>
      <c r="G123" s="15">
        <v>5.5555559999999997E-2</v>
      </c>
      <c r="H123" s="15">
        <v>0</v>
      </c>
      <c r="I123" s="15">
        <v>2.7777779999999998E-2</v>
      </c>
      <c r="J123" s="15">
        <v>0.22222220000000001</v>
      </c>
      <c r="K123" s="15">
        <v>2.7777779999999998E-2</v>
      </c>
      <c r="L123" s="15">
        <f t="shared" si="9"/>
        <v>0.83333331999999993</v>
      </c>
      <c r="M123" s="15">
        <f t="shared" si="10"/>
        <v>0.16211850435641917</v>
      </c>
      <c r="N123" s="16">
        <f t="shared" si="8"/>
        <v>2.34782612452174E-3</v>
      </c>
      <c r="O123" s="15">
        <f t="shared" si="11"/>
        <v>0.16211850435641917</v>
      </c>
    </row>
    <row r="124" spans="1:15" x14ac:dyDescent="0.35">
      <c r="A124" s="15">
        <v>18</v>
      </c>
      <c r="B124" s="15">
        <v>0.19444439999999999</v>
      </c>
      <c r="C124" s="15">
        <v>0.13888890000000001</v>
      </c>
      <c r="D124" s="15">
        <v>8.3333340000000006E-2</v>
      </c>
      <c r="E124" s="15">
        <v>5.5555559999999997E-2</v>
      </c>
      <c r="F124" s="15">
        <v>2.7777779999999998E-2</v>
      </c>
      <c r="G124" s="15">
        <v>5.5555559999999997E-2</v>
      </c>
      <c r="H124" s="15">
        <v>0</v>
      </c>
      <c r="I124" s="15">
        <v>2.7777779999999998E-2</v>
      </c>
      <c r="J124" s="15">
        <v>0.25</v>
      </c>
      <c r="K124" s="15">
        <v>2.7777779999999998E-2</v>
      </c>
      <c r="L124" s="15">
        <f t="shared" si="9"/>
        <v>0.86111109999999991</v>
      </c>
      <c r="M124" s="15">
        <f t="shared" si="10"/>
        <v>0.16110837996117716</v>
      </c>
      <c r="N124" s="16">
        <f t="shared" si="8"/>
        <v>2.2720897908881151E-3</v>
      </c>
      <c r="O124" s="15">
        <f t="shared" si="11"/>
        <v>0.16110837996117716</v>
      </c>
    </row>
    <row r="125" spans="1:15" x14ac:dyDescent="0.35">
      <c r="A125" s="15">
        <v>18.5</v>
      </c>
      <c r="B125" s="15">
        <v>0.1666667</v>
      </c>
      <c r="C125" s="15">
        <v>0.13888890000000001</v>
      </c>
      <c r="D125" s="15">
        <v>8.3333340000000006E-2</v>
      </c>
      <c r="E125" s="15">
        <v>0.13888890000000001</v>
      </c>
      <c r="F125" s="15">
        <v>2.7777779999999998E-2</v>
      </c>
      <c r="G125" s="15">
        <v>8.3333340000000006E-2</v>
      </c>
      <c r="H125" s="15">
        <v>0</v>
      </c>
      <c r="I125" s="15">
        <v>2.7777779999999998E-2</v>
      </c>
      <c r="J125" s="15">
        <v>0.1666667</v>
      </c>
      <c r="K125" s="15">
        <v>2.7777779999999998E-2</v>
      </c>
      <c r="L125" s="15">
        <f t="shared" si="9"/>
        <v>0.86111122000000007</v>
      </c>
      <c r="M125" s="15">
        <f t="shared" si="10"/>
        <v>0.16110837570330333</v>
      </c>
      <c r="N125" s="16">
        <f t="shared" si="8"/>
        <v>2.2720894742614484E-3</v>
      </c>
      <c r="O125" s="15">
        <f t="shared" si="11"/>
        <v>0.16110837570330333</v>
      </c>
    </row>
    <row r="126" spans="1:15" x14ac:dyDescent="0.35">
      <c r="A126" s="15">
        <v>19</v>
      </c>
      <c r="B126" s="15">
        <v>0.13888890000000001</v>
      </c>
      <c r="C126" s="15">
        <v>0.1111111</v>
      </c>
      <c r="D126" s="15">
        <v>8.3333340000000006E-2</v>
      </c>
      <c r="E126" s="15">
        <v>0.1666667</v>
      </c>
      <c r="F126" s="15">
        <v>2.7777779999999998E-2</v>
      </c>
      <c r="G126" s="15">
        <v>8.3333340000000006E-2</v>
      </c>
      <c r="H126" s="15">
        <v>2.7777779999999998E-2</v>
      </c>
      <c r="I126" s="15">
        <v>5.5555559999999997E-2</v>
      </c>
      <c r="J126" s="15">
        <v>0.13888890000000001</v>
      </c>
      <c r="K126" s="15">
        <v>2.7777779999999998E-2</v>
      </c>
      <c r="L126" s="15">
        <f t="shared" si="9"/>
        <v>0.86111117999999987</v>
      </c>
      <c r="M126" s="15">
        <f t="shared" si="10"/>
        <v>0.16110837712259451</v>
      </c>
      <c r="N126" s="16">
        <f t="shared" si="8"/>
        <v>2.2720895798036614E-3</v>
      </c>
      <c r="O126" s="15">
        <f t="shared" si="11"/>
        <v>0.16110837712259451</v>
      </c>
    </row>
    <row r="127" spans="1:15" x14ac:dyDescent="0.35">
      <c r="A127" s="15">
        <v>19.5</v>
      </c>
      <c r="B127" s="15">
        <v>0.1666667</v>
      </c>
      <c r="C127" s="15">
        <v>8.3333340000000006E-2</v>
      </c>
      <c r="D127" s="15">
        <v>8.3333340000000006E-2</v>
      </c>
      <c r="E127" s="15">
        <v>0.13888890000000001</v>
      </c>
      <c r="F127" s="15">
        <v>2.7777779999999998E-2</v>
      </c>
      <c r="G127" s="15">
        <v>8.3333340000000006E-2</v>
      </c>
      <c r="H127" s="15">
        <v>2.7777779999999998E-2</v>
      </c>
      <c r="I127" s="15">
        <v>2.7777779999999998E-2</v>
      </c>
      <c r="J127" s="15">
        <v>0.19444439999999999</v>
      </c>
      <c r="K127" s="15">
        <v>2.7777779999999998E-2</v>
      </c>
      <c r="L127" s="15">
        <f t="shared" si="9"/>
        <v>0.86111113999999989</v>
      </c>
      <c r="M127" s="15">
        <f t="shared" si="10"/>
        <v>0.16110837854188581</v>
      </c>
      <c r="N127" s="16">
        <f t="shared" si="8"/>
        <v>2.2720896853458835E-3</v>
      </c>
      <c r="O127" s="15">
        <f t="shared" si="11"/>
        <v>0.16110837854188581</v>
      </c>
    </row>
    <row r="128" spans="1:15" x14ac:dyDescent="0.35">
      <c r="A128" s="15">
        <v>20</v>
      </c>
      <c r="B128" s="15">
        <v>0.22222220000000001</v>
      </c>
      <c r="C128" s="15">
        <v>5.5555559999999997E-2</v>
      </c>
      <c r="D128" s="15">
        <v>5.5555559999999997E-2</v>
      </c>
      <c r="E128" s="15">
        <v>0.13888890000000001</v>
      </c>
      <c r="F128" s="15">
        <v>2.7777779999999998E-2</v>
      </c>
      <c r="G128" s="15">
        <v>8.3333340000000006E-2</v>
      </c>
      <c r="H128" s="15">
        <v>0</v>
      </c>
      <c r="I128" s="15">
        <v>5.5555559999999997E-2</v>
      </c>
      <c r="J128" s="15">
        <v>0.19444439999999999</v>
      </c>
      <c r="K128" s="15">
        <v>2.7777779999999998E-2</v>
      </c>
      <c r="L128" s="15">
        <f t="shared" si="9"/>
        <v>0.86111107999999992</v>
      </c>
      <c r="M128" s="15">
        <f t="shared" si="10"/>
        <v>0.16110838067082289</v>
      </c>
      <c r="N128" s="16">
        <f t="shared" si="8"/>
        <v>2.2720898436592346E-3</v>
      </c>
      <c r="O128" s="15">
        <f t="shared" si="11"/>
        <v>0.16110838067082289</v>
      </c>
    </row>
    <row r="129" spans="1:15" x14ac:dyDescent="0.35">
      <c r="A129" s="15">
        <v>20.5</v>
      </c>
      <c r="B129" s="15">
        <v>0.22222220000000001</v>
      </c>
      <c r="C129" s="15">
        <v>5.5555559999999997E-2</v>
      </c>
      <c r="D129" s="15">
        <v>5.5555559999999997E-2</v>
      </c>
      <c r="E129" s="15">
        <v>0.13888890000000001</v>
      </c>
      <c r="F129" s="15">
        <v>2.7777779999999998E-2</v>
      </c>
      <c r="G129" s="15">
        <v>8.3333340000000006E-2</v>
      </c>
      <c r="H129" s="15">
        <v>0</v>
      </c>
      <c r="I129" s="15">
        <v>5.5555559999999997E-2</v>
      </c>
      <c r="J129" s="15">
        <v>0.19444439999999999</v>
      </c>
      <c r="K129" s="15">
        <v>2.7777779999999998E-2</v>
      </c>
      <c r="L129" s="15">
        <f t="shared" si="9"/>
        <v>0.86111107999999992</v>
      </c>
      <c r="M129" s="15">
        <f t="shared" si="10"/>
        <v>0.16110838067082289</v>
      </c>
      <c r="N129" s="16">
        <f t="shared" si="8"/>
        <v>2.2720898436592346E-3</v>
      </c>
      <c r="O129" s="15">
        <f t="shared" si="11"/>
        <v>0.16110838067082289</v>
      </c>
    </row>
    <row r="130" spans="1:15" x14ac:dyDescent="0.35">
      <c r="A130" s="15">
        <v>21</v>
      </c>
      <c r="B130" s="15">
        <v>0.19444439999999999</v>
      </c>
      <c r="C130" s="15">
        <v>0.1111111</v>
      </c>
      <c r="D130" s="15">
        <v>5.5555559999999997E-2</v>
      </c>
      <c r="E130" s="15">
        <v>0.13888890000000001</v>
      </c>
      <c r="F130" s="15">
        <v>2.7777779999999998E-2</v>
      </c>
      <c r="G130" s="15">
        <v>8.3333340000000006E-2</v>
      </c>
      <c r="H130" s="15">
        <v>0</v>
      </c>
      <c r="I130" s="15">
        <v>5.5555559999999997E-2</v>
      </c>
      <c r="J130" s="15">
        <v>0.22222220000000001</v>
      </c>
      <c r="K130" s="15">
        <v>0</v>
      </c>
      <c r="L130" s="15">
        <f t="shared" si="9"/>
        <v>0.88888884000000001</v>
      </c>
      <c r="M130" s="15">
        <f t="shared" si="10"/>
        <v>0.16014598438877781</v>
      </c>
      <c r="N130" s="16">
        <f t="shared" si="8"/>
        <v>2.201087077581528E-3</v>
      </c>
      <c r="O130" s="15">
        <f t="shared" si="11"/>
        <v>0.16014598438877781</v>
      </c>
    </row>
    <row r="131" spans="1:15" x14ac:dyDescent="0.35">
      <c r="A131" s="15">
        <v>21.5</v>
      </c>
      <c r="B131" s="15">
        <v>0.1666667</v>
      </c>
      <c r="C131" s="15">
        <v>8.3333340000000006E-2</v>
      </c>
      <c r="D131" s="15">
        <v>5.5555559999999997E-2</v>
      </c>
      <c r="E131" s="15">
        <v>0.1666667</v>
      </c>
      <c r="F131" s="15">
        <v>2.7777779999999998E-2</v>
      </c>
      <c r="G131" s="15">
        <v>8.3333340000000006E-2</v>
      </c>
      <c r="H131" s="15">
        <v>0</v>
      </c>
      <c r="I131" s="15">
        <v>5.5555559999999997E-2</v>
      </c>
      <c r="J131" s="15">
        <v>0.25</v>
      </c>
      <c r="K131" s="15">
        <v>0</v>
      </c>
      <c r="L131" s="15">
        <f t="shared" si="9"/>
        <v>0.88888897999999994</v>
      </c>
      <c r="M131" s="15">
        <f t="shared" si="10"/>
        <v>0.16014597965228183</v>
      </c>
      <c r="N131" s="16">
        <f t="shared" si="8"/>
        <v>2.2010867309103493E-3</v>
      </c>
      <c r="O131" s="15">
        <f t="shared" si="11"/>
        <v>0.16014597965228183</v>
      </c>
    </row>
    <row r="132" spans="1:15" x14ac:dyDescent="0.35">
      <c r="A132" s="15">
        <v>22</v>
      </c>
      <c r="B132" s="15">
        <v>0.13888890000000001</v>
      </c>
      <c r="C132" s="15">
        <v>8.3333340000000006E-2</v>
      </c>
      <c r="D132" s="15">
        <v>5.5555559999999997E-2</v>
      </c>
      <c r="E132" s="15">
        <v>0.1666667</v>
      </c>
      <c r="F132" s="15">
        <v>2.7777779999999998E-2</v>
      </c>
      <c r="G132" s="15">
        <v>0.1111111</v>
      </c>
      <c r="H132" s="15">
        <v>2.7777779999999998E-2</v>
      </c>
      <c r="I132" s="15">
        <v>5.5555559999999997E-2</v>
      </c>
      <c r="J132" s="15">
        <v>0.22222220000000001</v>
      </c>
      <c r="K132" s="15">
        <v>0</v>
      </c>
      <c r="L132" s="15">
        <f t="shared" si="9"/>
        <v>0.88888891999999997</v>
      </c>
      <c r="M132" s="15">
        <f t="shared" si="10"/>
        <v>0.16014598168220856</v>
      </c>
      <c r="N132" s="16">
        <f t="shared" si="8"/>
        <v>2.2010868794836982E-3</v>
      </c>
      <c r="O132" s="15">
        <f t="shared" si="11"/>
        <v>0.16014598168220856</v>
      </c>
    </row>
    <row r="133" spans="1:15" x14ac:dyDescent="0.35">
      <c r="A133" s="15">
        <v>22.5</v>
      </c>
      <c r="B133" s="15">
        <v>0.13888890000000001</v>
      </c>
      <c r="C133" s="15">
        <v>0.13888890000000001</v>
      </c>
      <c r="D133" s="15">
        <v>5.5555559999999997E-2</v>
      </c>
      <c r="E133" s="15">
        <v>0.19444439999999999</v>
      </c>
      <c r="F133" s="15">
        <v>2.7777779999999998E-2</v>
      </c>
      <c r="G133" s="15">
        <v>0.1111111</v>
      </c>
      <c r="H133" s="15">
        <v>0</v>
      </c>
      <c r="I133" s="15">
        <v>5.5555559999999997E-2</v>
      </c>
      <c r="J133" s="15">
        <v>0.19444439999999999</v>
      </c>
      <c r="K133" s="15">
        <v>0</v>
      </c>
      <c r="L133" s="15">
        <f t="shared" si="9"/>
        <v>0.91666659999999989</v>
      </c>
      <c r="M133" s="15">
        <f t="shared" si="10"/>
        <v>0.15922767168364724</v>
      </c>
      <c r="N133" s="16">
        <f t="shared" si="8"/>
        <v>2.1343875070068386E-3</v>
      </c>
      <c r="O133" s="15">
        <f t="shared" si="11"/>
        <v>0.15922767168364724</v>
      </c>
    </row>
    <row r="134" spans="1:15" x14ac:dyDescent="0.35">
      <c r="A134" s="15">
        <v>23</v>
      </c>
      <c r="B134" s="15">
        <v>0.1666667</v>
      </c>
      <c r="C134" s="15">
        <v>0.13888890000000001</v>
      </c>
      <c r="D134" s="15">
        <v>5.5555559999999997E-2</v>
      </c>
      <c r="E134" s="15">
        <v>0.19444439999999999</v>
      </c>
      <c r="F134" s="15">
        <v>2.7777779999999998E-2</v>
      </c>
      <c r="G134" s="15">
        <v>8.3333340000000006E-2</v>
      </c>
      <c r="H134" s="15">
        <v>0</v>
      </c>
      <c r="I134" s="15">
        <v>5.5555559999999997E-2</v>
      </c>
      <c r="J134" s="15">
        <v>0.19444439999999999</v>
      </c>
      <c r="K134" s="15">
        <v>0</v>
      </c>
      <c r="L134" s="15">
        <f t="shared" si="9"/>
        <v>0.91666663999999998</v>
      </c>
      <c r="M134" s="15">
        <f t="shared" si="10"/>
        <v>0.15922767039140706</v>
      </c>
      <c r="N134" s="16">
        <f t="shared" si="8"/>
        <v>2.1343874138699264E-3</v>
      </c>
      <c r="O134" s="15">
        <f t="shared" si="11"/>
        <v>0.15922767039140706</v>
      </c>
    </row>
    <row r="135" spans="1:15" x14ac:dyDescent="0.35">
      <c r="A135" s="15">
        <v>23.5</v>
      </c>
      <c r="B135" s="15">
        <v>0.1666667</v>
      </c>
      <c r="C135" s="15">
        <v>0.1111111</v>
      </c>
      <c r="D135" s="15">
        <v>5.5555559999999997E-2</v>
      </c>
      <c r="E135" s="15">
        <v>0.19444439999999999</v>
      </c>
      <c r="F135" s="15">
        <v>2.7777779999999998E-2</v>
      </c>
      <c r="G135" s="15">
        <v>8.3333340000000006E-2</v>
      </c>
      <c r="H135" s="15">
        <v>0</v>
      </c>
      <c r="I135" s="15">
        <v>5.5555559999999997E-2</v>
      </c>
      <c r="J135" s="15">
        <v>0.22222220000000001</v>
      </c>
      <c r="K135" s="15">
        <v>0</v>
      </c>
      <c r="L135" s="15">
        <f t="shared" si="9"/>
        <v>0.91666663999999998</v>
      </c>
      <c r="M135" s="15">
        <f t="shared" si="10"/>
        <v>0.15922767039140706</v>
      </c>
      <c r="N135" s="16">
        <f t="shared" si="8"/>
        <v>2.1343874138699264E-3</v>
      </c>
      <c r="O135" s="15">
        <f t="shared" si="11"/>
        <v>0.15922767039140706</v>
      </c>
    </row>
    <row r="136" spans="1:15" x14ac:dyDescent="0.35">
      <c r="A136" s="15">
        <v>24</v>
      </c>
      <c r="B136" s="15">
        <v>0.19444439999999999</v>
      </c>
      <c r="C136" s="15">
        <v>0.1111111</v>
      </c>
      <c r="D136" s="15">
        <v>2.7777779999999998E-2</v>
      </c>
      <c r="E136" s="15">
        <v>0.19444439999999999</v>
      </c>
      <c r="F136" s="15">
        <v>2.7777779999999998E-2</v>
      </c>
      <c r="G136" s="15">
        <v>8.3333340000000006E-2</v>
      </c>
      <c r="H136" s="15">
        <v>0</v>
      </c>
      <c r="I136" s="15">
        <v>0.1111111</v>
      </c>
      <c r="J136" s="15">
        <v>0.19444439999999999</v>
      </c>
      <c r="K136" s="15">
        <v>0</v>
      </c>
      <c r="L136" s="15">
        <f t="shared" si="9"/>
        <v>0.9444442999999999</v>
      </c>
      <c r="M136" s="15">
        <f t="shared" si="10"/>
        <v>0.1583501785260738</v>
      </c>
      <c r="N136" s="16">
        <f t="shared" si="8"/>
        <v>2.0716115700316418E-3</v>
      </c>
      <c r="O136" s="15">
        <f t="shared" si="11"/>
        <v>0.1583501785260738</v>
      </c>
    </row>
    <row r="137" spans="1:15" x14ac:dyDescent="0.35">
      <c r="A137" s="15">
        <v>24.5</v>
      </c>
      <c r="B137" s="15">
        <v>0.19444439999999999</v>
      </c>
      <c r="C137" s="15">
        <v>8.3333340000000006E-2</v>
      </c>
      <c r="D137" s="15">
        <v>2.7777779999999998E-2</v>
      </c>
      <c r="E137" s="15">
        <v>0.19444439999999999</v>
      </c>
      <c r="F137" s="15">
        <v>0</v>
      </c>
      <c r="G137" s="15">
        <v>8.3333340000000006E-2</v>
      </c>
      <c r="H137" s="15">
        <v>0</v>
      </c>
      <c r="I137" s="15">
        <v>8.3333340000000006E-2</v>
      </c>
      <c r="J137" s="15">
        <v>0.25</v>
      </c>
      <c r="K137" s="15">
        <v>0</v>
      </c>
      <c r="L137" s="15">
        <f t="shared" si="9"/>
        <v>0.9166666</v>
      </c>
      <c r="M137" s="15">
        <f t="shared" si="10"/>
        <v>0.15922767168364724</v>
      </c>
      <c r="N137" s="16">
        <f t="shared" si="8"/>
        <v>2.1343875070068386E-3</v>
      </c>
      <c r="O137" s="15">
        <f t="shared" si="11"/>
        <v>0.15922767168364724</v>
      </c>
    </row>
    <row r="138" spans="1:15" x14ac:dyDescent="0.35">
      <c r="A138" s="15">
        <v>25</v>
      </c>
      <c r="B138" s="15">
        <v>0.13888890000000001</v>
      </c>
      <c r="C138" s="15">
        <v>0.1111111</v>
      </c>
      <c r="D138" s="15">
        <v>2.7777779999999998E-2</v>
      </c>
      <c r="E138" s="15">
        <v>0.22222220000000001</v>
      </c>
      <c r="F138" s="15">
        <v>0</v>
      </c>
      <c r="G138" s="15">
        <v>5.5555559999999997E-2</v>
      </c>
      <c r="H138" s="15">
        <v>0</v>
      </c>
      <c r="I138" s="15">
        <v>8.3333340000000006E-2</v>
      </c>
      <c r="J138" s="15">
        <v>0.27777780000000002</v>
      </c>
      <c r="K138" s="15">
        <v>0</v>
      </c>
      <c r="L138" s="15">
        <f t="shared" si="9"/>
        <v>0.91666668000000007</v>
      </c>
      <c r="M138" s="15">
        <f t="shared" si="10"/>
        <v>0.159227669099167</v>
      </c>
      <c r="N138" s="16">
        <f t="shared" si="8"/>
        <v>2.1343873207330219E-3</v>
      </c>
      <c r="O138" s="15">
        <f t="shared" si="11"/>
        <v>0.159227669099167</v>
      </c>
    </row>
    <row r="139" spans="1:15" x14ac:dyDescent="0.35">
      <c r="A139" s="15">
        <v>25.5</v>
      </c>
      <c r="B139" s="15">
        <v>0.1111111</v>
      </c>
      <c r="C139" s="15">
        <v>0.1111111</v>
      </c>
      <c r="D139" s="15">
        <v>2.7777779999999998E-2</v>
      </c>
      <c r="E139" s="15">
        <v>0.22222220000000001</v>
      </c>
      <c r="F139" s="15">
        <v>0</v>
      </c>
      <c r="G139" s="15">
        <v>5.5555559999999997E-2</v>
      </c>
      <c r="H139" s="15">
        <v>0</v>
      </c>
      <c r="I139" s="15">
        <v>8.3333340000000006E-2</v>
      </c>
      <c r="J139" s="15">
        <v>0.3333333</v>
      </c>
      <c r="K139" s="15">
        <v>0</v>
      </c>
      <c r="L139" s="15">
        <f t="shared" si="9"/>
        <v>0.94444437999999997</v>
      </c>
      <c r="M139" s="15">
        <f t="shared" si="10"/>
        <v>0.15835017605477192</v>
      </c>
      <c r="N139" s="16">
        <f t="shared" si="8"/>
        <v>2.0716113945539434E-3</v>
      </c>
      <c r="O139" s="15">
        <f t="shared" si="11"/>
        <v>0.15835017605477192</v>
      </c>
    </row>
    <row r="140" spans="1:15" x14ac:dyDescent="0.35">
      <c r="A140" s="15">
        <v>26</v>
      </c>
      <c r="B140" s="15">
        <v>0.13888890000000001</v>
      </c>
      <c r="C140" s="15">
        <v>0.1111111</v>
      </c>
      <c r="D140" s="15">
        <v>2.7777779999999998E-2</v>
      </c>
      <c r="E140" s="15">
        <v>0.22222220000000001</v>
      </c>
      <c r="F140" s="15">
        <v>0</v>
      </c>
      <c r="G140" s="15">
        <v>5.5555559999999997E-2</v>
      </c>
      <c r="H140" s="15">
        <v>0</v>
      </c>
      <c r="I140" s="15">
        <v>5.5555559999999997E-2</v>
      </c>
      <c r="J140" s="15">
        <v>0.3333333</v>
      </c>
      <c r="K140" s="15">
        <v>0</v>
      </c>
      <c r="L140" s="15">
        <f t="shared" si="9"/>
        <v>0.94444439999999985</v>
      </c>
      <c r="M140" s="15">
        <f t="shared" si="10"/>
        <v>0.15835017543694649</v>
      </c>
      <c r="N140" s="16">
        <f t="shared" si="8"/>
        <v>2.0716113506845241E-3</v>
      </c>
      <c r="O140" s="15">
        <f t="shared" si="11"/>
        <v>0.15835017543694649</v>
      </c>
    </row>
    <row r="141" spans="1:15" x14ac:dyDescent="0.35">
      <c r="A141" s="15">
        <v>26.5</v>
      </c>
      <c r="B141" s="15">
        <v>0.1666667</v>
      </c>
      <c r="C141" s="15">
        <v>0.13888890000000001</v>
      </c>
      <c r="D141" s="15">
        <v>2.7777779999999998E-2</v>
      </c>
      <c r="E141" s="15">
        <v>0.1666667</v>
      </c>
      <c r="F141" s="15">
        <v>0</v>
      </c>
      <c r="G141" s="15">
        <v>5.5555559999999997E-2</v>
      </c>
      <c r="H141" s="15">
        <v>0</v>
      </c>
      <c r="I141" s="15">
        <v>5.5555559999999997E-2</v>
      </c>
      <c r="J141" s="15">
        <v>0.30555559999999998</v>
      </c>
      <c r="K141" s="15">
        <v>0</v>
      </c>
      <c r="L141" s="15">
        <f t="shared" si="9"/>
        <v>0.91666679999999978</v>
      </c>
      <c r="M141" s="15">
        <f t="shared" si="10"/>
        <v>0.15922766522244727</v>
      </c>
      <c r="N141" s="16">
        <f t="shared" si="8"/>
        <v>2.1343870413223598E-3</v>
      </c>
      <c r="O141" s="15">
        <f t="shared" si="11"/>
        <v>0.15922766522244727</v>
      </c>
    </row>
    <row r="142" spans="1:15" x14ac:dyDescent="0.35">
      <c r="A142" s="15">
        <v>27</v>
      </c>
      <c r="B142" s="15">
        <v>0.1666667</v>
      </c>
      <c r="C142" s="15">
        <v>0.1111111</v>
      </c>
      <c r="D142" s="15">
        <v>2.7777779999999998E-2</v>
      </c>
      <c r="E142" s="15">
        <v>0.1666667</v>
      </c>
      <c r="F142" s="15">
        <v>0</v>
      </c>
      <c r="G142" s="15">
        <v>0.1111111</v>
      </c>
      <c r="H142" s="15">
        <v>0</v>
      </c>
      <c r="I142" s="15">
        <v>5.5555559999999997E-2</v>
      </c>
      <c r="J142" s="15">
        <v>0.25</v>
      </c>
      <c r="K142" s="15">
        <v>0</v>
      </c>
      <c r="L142" s="15">
        <f t="shared" si="9"/>
        <v>0.88888893999999996</v>
      </c>
      <c r="M142" s="15">
        <f t="shared" si="10"/>
        <v>0.16014598100556629</v>
      </c>
      <c r="N142" s="16">
        <f t="shared" si="8"/>
        <v>2.2010868299592464E-3</v>
      </c>
      <c r="O142" s="15">
        <f t="shared" si="11"/>
        <v>0.16014598100556629</v>
      </c>
    </row>
    <row r="143" spans="1:15" x14ac:dyDescent="0.35">
      <c r="A143" s="15">
        <v>27.5</v>
      </c>
      <c r="B143" s="15">
        <v>0.1666667</v>
      </c>
      <c r="C143" s="15">
        <v>0.1111111</v>
      </c>
      <c r="D143" s="15">
        <v>2.7777779999999998E-2</v>
      </c>
      <c r="E143" s="15">
        <v>0.19444439999999999</v>
      </c>
      <c r="F143" s="15">
        <v>0</v>
      </c>
      <c r="G143" s="15">
        <v>8.3333340000000006E-2</v>
      </c>
      <c r="H143" s="15">
        <v>0</v>
      </c>
      <c r="I143" s="15">
        <v>5.5555559999999997E-2</v>
      </c>
      <c r="J143" s="15">
        <v>0.22222220000000001</v>
      </c>
      <c r="K143" s="15">
        <v>0</v>
      </c>
      <c r="L143" s="15">
        <f t="shared" si="9"/>
        <v>0.86111108000000003</v>
      </c>
      <c r="M143" s="15">
        <f t="shared" si="10"/>
        <v>0.16110838067082289</v>
      </c>
      <c r="N143" s="16">
        <f t="shared" si="8"/>
        <v>2.2720898436592346E-3</v>
      </c>
      <c r="O143" s="15">
        <f t="shared" si="11"/>
        <v>0.16110838067082289</v>
      </c>
    </row>
    <row r="144" spans="1:15" x14ac:dyDescent="0.35">
      <c r="A144" s="15">
        <v>28</v>
      </c>
      <c r="B144" s="15">
        <v>0.13888890000000001</v>
      </c>
      <c r="C144" s="15">
        <v>0.13888890000000001</v>
      </c>
      <c r="D144" s="15">
        <v>2.7777779999999998E-2</v>
      </c>
      <c r="E144" s="15">
        <v>0.19444439999999999</v>
      </c>
      <c r="F144" s="15">
        <v>2.7777779999999998E-2</v>
      </c>
      <c r="G144" s="15">
        <v>8.3333340000000006E-2</v>
      </c>
      <c r="H144" s="15">
        <v>0</v>
      </c>
      <c r="I144" s="15">
        <v>5.5555559999999997E-2</v>
      </c>
      <c r="J144" s="15">
        <v>0.19444439999999999</v>
      </c>
      <c r="K144" s="15">
        <v>0</v>
      </c>
      <c r="L144" s="15">
        <f t="shared" si="9"/>
        <v>0.86111105999999993</v>
      </c>
      <c r="M144" s="15">
        <f t="shared" si="10"/>
        <v>0.16110838138046865</v>
      </c>
      <c r="N144" s="16">
        <f t="shared" si="8"/>
        <v>2.2720898964303572E-3</v>
      </c>
      <c r="O144" s="15">
        <f t="shared" si="11"/>
        <v>0.16110838138046865</v>
      </c>
    </row>
    <row r="145" spans="1:15" x14ac:dyDescent="0.35">
      <c r="A145" s="15">
        <v>28.5</v>
      </c>
      <c r="B145" s="15">
        <v>8.3333340000000006E-2</v>
      </c>
      <c r="C145" s="15">
        <v>0.13888890000000001</v>
      </c>
      <c r="D145" s="15">
        <v>5.5555559999999997E-2</v>
      </c>
      <c r="E145" s="15">
        <v>0.19444439999999999</v>
      </c>
      <c r="F145" s="15">
        <v>2.7777779999999998E-2</v>
      </c>
      <c r="G145" s="15">
        <v>0.1111111</v>
      </c>
      <c r="H145" s="15">
        <v>0</v>
      </c>
      <c r="I145" s="15">
        <v>5.5555559999999997E-2</v>
      </c>
      <c r="J145" s="15">
        <v>0.1666667</v>
      </c>
      <c r="K145" s="15">
        <v>0</v>
      </c>
      <c r="L145" s="15">
        <f t="shared" si="9"/>
        <v>0.83333334000000003</v>
      </c>
      <c r="M145" s="15">
        <f t="shared" si="10"/>
        <v>0.16211850361099711</v>
      </c>
      <c r="N145" s="16">
        <f t="shared" si="8"/>
        <v>2.347826068173913E-3</v>
      </c>
      <c r="O145" s="15">
        <f t="shared" si="11"/>
        <v>0.16211850361099711</v>
      </c>
    </row>
    <row r="146" spans="1:15" x14ac:dyDescent="0.35">
      <c r="A146" s="15">
        <v>29</v>
      </c>
      <c r="B146" s="15">
        <v>8.3333340000000006E-2</v>
      </c>
      <c r="C146" s="15">
        <v>8.3333340000000006E-2</v>
      </c>
      <c r="D146" s="15">
        <v>5.5555559999999997E-2</v>
      </c>
      <c r="E146" s="15">
        <v>0.19444439999999999</v>
      </c>
      <c r="F146" s="15">
        <v>2.7777779999999998E-2</v>
      </c>
      <c r="G146" s="15">
        <v>0.13888890000000001</v>
      </c>
      <c r="H146" s="15">
        <v>0</v>
      </c>
      <c r="I146" s="15">
        <v>5.5555559999999997E-2</v>
      </c>
      <c r="J146" s="15">
        <v>0.19444439999999999</v>
      </c>
      <c r="K146" s="15">
        <v>0</v>
      </c>
      <c r="L146" s="15">
        <f t="shared" si="9"/>
        <v>0.83333327999999984</v>
      </c>
      <c r="M146" s="15">
        <f t="shared" si="10"/>
        <v>0.16211850584726337</v>
      </c>
      <c r="N146" s="16">
        <f t="shared" si="8"/>
        <v>2.3478262372174014E-3</v>
      </c>
      <c r="O146" s="15">
        <f t="shared" si="11"/>
        <v>0.16211850584726337</v>
      </c>
    </row>
    <row r="147" spans="1:15" x14ac:dyDescent="0.35">
      <c r="A147" s="15">
        <v>29.5</v>
      </c>
      <c r="B147" s="15">
        <v>5.5555559999999997E-2</v>
      </c>
      <c r="C147" s="15">
        <v>8.3333340000000006E-2</v>
      </c>
      <c r="D147" s="15">
        <v>5.5555559999999997E-2</v>
      </c>
      <c r="E147" s="15">
        <v>0.19444439999999999</v>
      </c>
      <c r="F147" s="15">
        <v>2.7777779999999998E-2</v>
      </c>
      <c r="G147" s="15">
        <v>0.1666667</v>
      </c>
      <c r="H147" s="15">
        <v>0</v>
      </c>
      <c r="I147" s="15">
        <v>5.5555559999999997E-2</v>
      </c>
      <c r="J147" s="15">
        <v>0.19444439999999999</v>
      </c>
      <c r="K147" s="15">
        <v>0</v>
      </c>
      <c r="L147" s="15">
        <f t="shared" si="9"/>
        <v>0.83333329999999994</v>
      </c>
      <c r="M147" s="15">
        <f t="shared" si="10"/>
        <v>0.16211850510184125</v>
      </c>
      <c r="N147" s="16">
        <f t="shared" si="8"/>
        <v>2.3478261808695692E-3</v>
      </c>
      <c r="O147" s="15">
        <f t="shared" si="11"/>
        <v>0.16211850510184125</v>
      </c>
    </row>
    <row r="148" spans="1:15" x14ac:dyDescent="0.35">
      <c r="A148" s="15">
        <v>30</v>
      </c>
      <c r="B148" s="15">
        <v>5.5555559999999997E-2</v>
      </c>
      <c r="C148" s="15">
        <v>8.3333340000000006E-2</v>
      </c>
      <c r="D148" s="15">
        <v>5.5555559999999997E-2</v>
      </c>
      <c r="E148" s="15">
        <v>0.13888890000000001</v>
      </c>
      <c r="F148" s="15">
        <v>0</v>
      </c>
      <c r="G148" s="15">
        <v>0.1666667</v>
      </c>
      <c r="H148" s="15">
        <v>0</v>
      </c>
      <c r="I148" s="15">
        <v>5.5555559999999997E-2</v>
      </c>
      <c r="J148" s="15">
        <v>0.25</v>
      </c>
      <c r="K148" s="15">
        <v>0</v>
      </c>
      <c r="L148" s="15">
        <f t="shared" si="9"/>
        <v>0.80555562000000003</v>
      </c>
      <c r="M148" s="15">
        <f t="shared" si="10"/>
        <v>0.16318043302273649</v>
      </c>
      <c r="N148" s="16">
        <f t="shared" si="8"/>
        <v>2.4287854128935689E-3</v>
      </c>
      <c r="O148" s="15">
        <f t="shared" si="11"/>
        <v>0.16318043302273649</v>
      </c>
    </row>
    <row r="149" spans="1:15" x14ac:dyDescent="0.35">
      <c r="A149" s="15">
        <v>30.5</v>
      </c>
      <c r="B149" s="15">
        <v>5.5555559999999997E-2</v>
      </c>
      <c r="C149" s="15">
        <v>8.3333340000000006E-2</v>
      </c>
      <c r="D149" s="15">
        <v>5.5555559999999997E-2</v>
      </c>
      <c r="E149" s="15">
        <v>0.1111111</v>
      </c>
      <c r="F149" s="15">
        <v>0</v>
      </c>
      <c r="G149" s="15">
        <v>0.1666667</v>
      </c>
      <c r="H149" s="15">
        <v>0</v>
      </c>
      <c r="I149" s="15">
        <v>8.3333340000000006E-2</v>
      </c>
      <c r="J149" s="15">
        <v>0.25</v>
      </c>
      <c r="K149" s="15">
        <v>0</v>
      </c>
      <c r="L149" s="15">
        <f t="shared" si="9"/>
        <v>0.80555560000000004</v>
      </c>
      <c r="M149" s="15">
        <f t="shared" si="10"/>
        <v>0.16318043380704528</v>
      </c>
      <c r="N149" s="16">
        <f t="shared" si="8"/>
        <v>2.4287854731944447E-3</v>
      </c>
      <c r="O149" s="15">
        <f t="shared" si="11"/>
        <v>0.16318043380704528</v>
      </c>
    </row>
    <row r="150" spans="1:15" x14ac:dyDescent="0.35">
      <c r="A150" s="15">
        <v>31</v>
      </c>
      <c r="B150" s="15">
        <v>5.5555559999999997E-2</v>
      </c>
      <c r="C150" s="15">
        <v>8.3333340000000006E-2</v>
      </c>
      <c r="D150" s="15">
        <v>2.7777779999999998E-2</v>
      </c>
      <c r="E150" s="15">
        <v>8.3333340000000006E-2</v>
      </c>
      <c r="F150" s="15">
        <v>2.7777779999999998E-2</v>
      </c>
      <c r="G150" s="15">
        <v>0.1666667</v>
      </c>
      <c r="H150" s="15">
        <v>0</v>
      </c>
      <c r="I150" s="15">
        <v>5.5555559999999997E-2</v>
      </c>
      <c r="J150" s="15">
        <v>0.25</v>
      </c>
      <c r="K150" s="15">
        <v>0</v>
      </c>
      <c r="L150" s="15">
        <f t="shared" si="9"/>
        <v>0.75000005999999997</v>
      </c>
      <c r="M150" s="15">
        <f t="shared" si="10"/>
        <v>0.16547864972681703</v>
      </c>
      <c r="N150" s="16">
        <f t="shared" si="8"/>
        <v>2.6086954434782774E-3</v>
      </c>
      <c r="O150" s="15">
        <f t="shared" si="11"/>
        <v>0.16547864972681703</v>
      </c>
    </row>
    <row r="151" spans="1:15" x14ac:dyDescent="0.35">
      <c r="A151" s="15">
        <v>31.5</v>
      </c>
      <c r="B151" s="15">
        <v>8.3333340000000006E-2</v>
      </c>
      <c r="C151" s="15">
        <v>8.3333340000000006E-2</v>
      </c>
      <c r="D151" s="15">
        <v>2.7777779999999998E-2</v>
      </c>
      <c r="E151" s="15">
        <v>0.1111111</v>
      </c>
      <c r="F151" s="15">
        <v>2.7777779999999998E-2</v>
      </c>
      <c r="G151" s="15">
        <v>0.1666667</v>
      </c>
      <c r="H151" s="15">
        <v>0</v>
      </c>
      <c r="I151" s="15">
        <v>5.5555559999999997E-2</v>
      </c>
      <c r="J151" s="15">
        <v>0.19444439999999999</v>
      </c>
      <c r="K151" s="15">
        <v>0</v>
      </c>
      <c r="L151" s="15">
        <f t="shared" si="9"/>
        <v>0.74999999999999989</v>
      </c>
      <c r="M151" s="15">
        <f t="shared" si="10"/>
        <v>0.16547865234596296</v>
      </c>
      <c r="N151" s="16">
        <f t="shared" si="8"/>
        <v>2.6086956521739137E-3</v>
      </c>
      <c r="O151" s="15">
        <f t="shared" si="11"/>
        <v>0.16547865234596296</v>
      </c>
    </row>
    <row r="152" spans="1:15" x14ac:dyDescent="0.35">
      <c r="A152" s="15">
        <v>32</v>
      </c>
      <c r="B152" s="15">
        <v>8.3333340000000006E-2</v>
      </c>
      <c r="C152" s="15">
        <v>8.3333340000000006E-2</v>
      </c>
      <c r="D152" s="15">
        <v>2.7777779999999998E-2</v>
      </c>
      <c r="E152" s="15">
        <v>0.1111111</v>
      </c>
      <c r="F152" s="15">
        <v>5.5555559999999997E-2</v>
      </c>
      <c r="G152" s="15">
        <v>0.1666667</v>
      </c>
      <c r="H152" s="15">
        <v>0</v>
      </c>
      <c r="I152" s="15">
        <v>5.5555559999999997E-2</v>
      </c>
      <c r="J152" s="15">
        <v>0.1666667</v>
      </c>
      <c r="K152" s="15">
        <v>0</v>
      </c>
      <c r="L152" s="15">
        <f t="shared" si="9"/>
        <v>0.75000007999999996</v>
      </c>
      <c r="M152" s="15">
        <f t="shared" si="10"/>
        <v>0.16547864885376845</v>
      </c>
      <c r="N152" s="16">
        <f t="shared" si="8"/>
        <v>2.6086953739130731E-3</v>
      </c>
      <c r="O152" s="15">
        <f t="shared" si="11"/>
        <v>0.16547864885376845</v>
      </c>
    </row>
    <row r="153" spans="1:15" x14ac:dyDescent="0.35">
      <c r="A153" s="15">
        <v>32.5</v>
      </c>
      <c r="B153" s="15">
        <v>5.5555559999999997E-2</v>
      </c>
      <c r="C153" s="15">
        <v>0.1111111</v>
      </c>
      <c r="D153" s="15">
        <v>2.7777779999999998E-2</v>
      </c>
      <c r="E153" s="15">
        <v>0.1111111</v>
      </c>
      <c r="F153" s="15">
        <v>5.5555559999999997E-2</v>
      </c>
      <c r="G153" s="15">
        <v>0.19444439999999999</v>
      </c>
      <c r="H153" s="15">
        <v>0</v>
      </c>
      <c r="I153" s="15">
        <v>5.5555559999999997E-2</v>
      </c>
      <c r="J153" s="15">
        <v>0.13888890000000001</v>
      </c>
      <c r="K153" s="15">
        <v>0</v>
      </c>
      <c r="L153" s="15">
        <f t="shared" si="9"/>
        <v>0.74999995999999991</v>
      </c>
      <c r="M153" s="15">
        <f t="shared" si="10"/>
        <v>0.16547865409206042</v>
      </c>
      <c r="N153" s="16">
        <f t="shared" ref="N153:N168" si="12">0.09/(L153*46)</f>
        <v>2.6086957913043552E-3</v>
      </c>
      <c r="O153" s="15">
        <f t="shared" si="11"/>
        <v>0.16547865409206042</v>
      </c>
    </row>
    <row r="154" spans="1:15" x14ac:dyDescent="0.35">
      <c r="A154" s="15">
        <v>33</v>
      </c>
      <c r="B154" s="15">
        <v>2.7777779999999998E-2</v>
      </c>
      <c r="C154" s="15">
        <v>0.1111111</v>
      </c>
      <c r="D154" s="15">
        <v>2.7777779999999998E-2</v>
      </c>
      <c r="E154" s="15">
        <v>0.13888890000000001</v>
      </c>
      <c r="F154" s="15">
        <v>5.5555559999999997E-2</v>
      </c>
      <c r="G154" s="15">
        <v>0.1666667</v>
      </c>
      <c r="H154" s="15">
        <v>0</v>
      </c>
      <c r="I154" s="15">
        <v>5.5555559999999997E-2</v>
      </c>
      <c r="J154" s="15">
        <v>0.13888890000000001</v>
      </c>
      <c r="K154" s="15">
        <v>0</v>
      </c>
      <c r="L154" s="15">
        <f t="shared" si="9"/>
        <v>0.72222227999999999</v>
      </c>
      <c r="M154" s="15">
        <f t="shared" si="10"/>
        <v>0.16672597418122589</v>
      </c>
      <c r="N154" s="16">
        <f t="shared" si="12"/>
        <v>2.7090298836120576E-3</v>
      </c>
      <c r="O154" s="15">
        <f t="shared" si="11"/>
        <v>0.16672597418122589</v>
      </c>
    </row>
    <row r="155" spans="1:15" x14ac:dyDescent="0.35">
      <c r="A155" s="15">
        <v>33.5</v>
      </c>
      <c r="B155" s="15">
        <v>2.7777779999999998E-2</v>
      </c>
      <c r="C155" s="15">
        <v>8.3333340000000006E-2</v>
      </c>
      <c r="D155" s="15">
        <v>2.7777779999999998E-2</v>
      </c>
      <c r="E155" s="15">
        <v>0.13888890000000001</v>
      </c>
      <c r="F155" s="15">
        <v>2.7777779999999998E-2</v>
      </c>
      <c r="G155" s="15">
        <v>0.1666667</v>
      </c>
      <c r="H155" s="15">
        <v>0</v>
      </c>
      <c r="I155" s="15">
        <v>5.5555559999999997E-2</v>
      </c>
      <c r="J155" s="15">
        <v>0.1666667</v>
      </c>
      <c r="K155" s="15">
        <v>0</v>
      </c>
      <c r="L155" s="15">
        <f t="shared" ref="L155:L168" si="13">SUM(B155:K155)</f>
        <v>0.69444453999999989</v>
      </c>
      <c r="M155" s="15">
        <f t="shared" ref="M155:M168" si="14">SUM(O155)</f>
        <v>0.1680474069229467</v>
      </c>
      <c r="N155" s="16">
        <f t="shared" si="12"/>
        <v>2.8173909166748362E-3</v>
      </c>
      <c r="O155" s="15">
        <f t="shared" ref="O155:O167" si="15">0.1+(1.282*(SQRT(N155)))</f>
        <v>0.1680474069229467</v>
      </c>
    </row>
    <row r="156" spans="1:15" x14ac:dyDescent="0.35">
      <c r="A156" s="15">
        <v>34</v>
      </c>
      <c r="B156" s="15">
        <v>5.5555559999999997E-2</v>
      </c>
      <c r="C156" s="15">
        <v>8.3333340000000006E-2</v>
      </c>
      <c r="D156" s="15">
        <v>2.7777779999999998E-2</v>
      </c>
      <c r="E156" s="15">
        <v>0.13888890000000001</v>
      </c>
      <c r="F156" s="15">
        <v>2.7777779999999998E-2</v>
      </c>
      <c r="G156" s="15">
        <v>0.13888890000000001</v>
      </c>
      <c r="H156" s="15">
        <v>0</v>
      </c>
      <c r="I156" s="15">
        <v>5.5555559999999997E-2</v>
      </c>
      <c r="J156" s="15">
        <v>0.13888890000000001</v>
      </c>
      <c r="K156" s="15">
        <v>0</v>
      </c>
      <c r="L156" s="15">
        <f t="shared" si="13"/>
        <v>0.66666671999999993</v>
      </c>
      <c r="M156" s="15">
        <f t="shared" si="14"/>
        <v>0.16945059586715649</v>
      </c>
      <c r="N156" s="16">
        <f t="shared" si="12"/>
        <v>2.9347823739130623E-3</v>
      </c>
      <c r="O156" s="15">
        <f t="shared" si="15"/>
        <v>0.16945059586715649</v>
      </c>
    </row>
    <row r="157" spans="1:15" x14ac:dyDescent="0.35">
      <c r="A157" s="15">
        <v>34.5</v>
      </c>
      <c r="B157" s="15">
        <v>2.7777779999999998E-2</v>
      </c>
      <c r="C157" s="15">
        <v>0.1111111</v>
      </c>
      <c r="D157" s="15">
        <v>2.7777779999999998E-2</v>
      </c>
      <c r="E157" s="15">
        <v>0.1666667</v>
      </c>
      <c r="F157" s="15">
        <v>0</v>
      </c>
      <c r="G157" s="15">
        <v>0.13888890000000001</v>
      </c>
      <c r="H157" s="15">
        <v>0</v>
      </c>
      <c r="I157" s="15">
        <v>5.5555559999999997E-2</v>
      </c>
      <c r="J157" s="15">
        <v>0.13888890000000001</v>
      </c>
      <c r="K157" s="15">
        <v>0</v>
      </c>
      <c r="L157" s="15">
        <f t="shared" si="13"/>
        <v>0.66666671999999993</v>
      </c>
      <c r="M157" s="15">
        <f t="shared" si="14"/>
        <v>0.16945059586715649</v>
      </c>
      <c r="N157" s="16">
        <f t="shared" si="12"/>
        <v>2.9347823739130623E-3</v>
      </c>
      <c r="O157" s="15">
        <f t="shared" si="15"/>
        <v>0.16945059586715649</v>
      </c>
    </row>
    <row r="158" spans="1:15" x14ac:dyDescent="0.35">
      <c r="A158" s="15">
        <v>35</v>
      </c>
      <c r="B158" s="15">
        <v>2.7777779999999998E-2</v>
      </c>
      <c r="C158" s="15">
        <v>8.3333340000000006E-2</v>
      </c>
      <c r="D158" s="15">
        <v>5.5555559999999997E-2</v>
      </c>
      <c r="E158" s="15">
        <v>0.1666667</v>
      </c>
      <c r="F158" s="15">
        <v>0</v>
      </c>
      <c r="G158" s="15">
        <v>0.13888890000000001</v>
      </c>
      <c r="H158" s="15">
        <v>0</v>
      </c>
      <c r="I158" s="15">
        <v>8.3333340000000006E-2</v>
      </c>
      <c r="J158" s="15">
        <v>0.1111111</v>
      </c>
      <c r="K158" s="15">
        <v>0</v>
      </c>
      <c r="L158" s="15">
        <f t="shared" si="13"/>
        <v>0.66666672000000005</v>
      </c>
      <c r="M158" s="15">
        <f t="shared" si="14"/>
        <v>0.16945059586715649</v>
      </c>
      <c r="N158" s="16">
        <f t="shared" si="12"/>
        <v>2.9347823739130619E-3</v>
      </c>
      <c r="O158" s="15">
        <f t="shared" si="15"/>
        <v>0.16945059586715649</v>
      </c>
    </row>
    <row r="159" spans="1:15" x14ac:dyDescent="0.35">
      <c r="A159" s="15">
        <v>35.5</v>
      </c>
      <c r="B159" s="15">
        <v>2.7777779999999998E-2</v>
      </c>
      <c r="C159" s="15">
        <v>8.3333340000000006E-2</v>
      </c>
      <c r="D159" s="15">
        <v>2.7777779999999998E-2</v>
      </c>
      <c r="E159" s="15">
        <v>0.19444439999999999</v>
      </c>
      <c r="F159" s="15">
        <v>0</v>
      </c>
      <c r="G159" s="15">
        <v>0.13888890000000001</v>
      </c>
      <c r="H159" s="15">
        <v>0</v>
      </c>
      <c r="I159" s="15">
        <v>5.5555559999999997E-2</v>
      </c>
      <c r="J159" s="15">
        <v>0.13888890000000001</v>
      </c>
      <c r="K159" s="15">
        <v>0</v>
      </c>
      <c r="L159" s="15">
        <f t="shared" si="13"/>
        <v>0.66666665999999997</v>
      </c>
      <c r="M159" s="15">
        <f t="shared" si="14"/>
        <v>0.16945059899243325</v>
      </c>
      <c r="N159" s="16">
        <f t="shared" si="12"/>
        <v>2.9347826380434787E-3</v>
      </c>
      <c r="O159" s="15">
        <f t="shared" si="15"/>
        <v>0.16945059899243325</v>
      </c>
    </row>
    <row r="160" spans="1:15" x14ac:dyDescent="0.35">
      <c r="A160" s="15">
        <v>36</v>
      </c>
      <c r="B160" s="15">
        <v>2.7777779999999998E-2</v>
      </c>
      <c r="C160" s="15">
        <v>5.5555559999999997E-2</v>
      </c>
      <c r="D160" s="15">
        <v>2.7777779999999998E-2</v>
      </c>
      <c r="E160" s="15">
        <v>0.19444439999999999</v>
      </c>
      <c r="F160" s="15">
        <v>0</v>
      </c>
      <c r="G160" s="15">
        <v>0.13888890000000001</v>
      </c>
      <c r="H160" s="15">
        <v>0</v>
      </c>
      <c r="I160" s="15">
        <v>5.5555559999999997E-2</v>
      </c>
      <c r="J160" s="15">
        <v>0.1666667</v>
      </c>
      <c r="K160" s="15">
        <v>0</v>
      </c>
      <c r="L160" s="15">
        <f t="shared" si="13"/>
        <v>0.66666667999999996</v>
      </c>
      <c r="M160" s="15">
        <f t="shared" si="14"/>
        <v>0.1694505979506743</v>
      </c>
      <c r="N160" s="16">
        <f t="shared" si="12"/>
        <v>2.9347825500000012E-3</v>
      </c>
      <c r="O160" s="15">
        <f t="shared" si="15"/>
        <v>0.1694505979506743</v>
      </c>
    </row>
    <row r="161" spans="1:15" x14ac:dyDescent="0.35">
      <c r="A161" s="15">
        <v>36.5</v>
      </c>
      <c r="B161" s="15">
        <v>2.7777779999999998E-2</v>
      </c>
      <c r="C161" s="15">
        <v>5.5555559999999997E-2</v>
      </c>
      <c r="D161" s="15">
        <v>2.7777779999999998E-2</v>
      </c>
      <c r="E161" s="15">
        <v>0.19444439999999999</v>
      </c>
      <c r="F161" s="15">
        <v>0</v>
      </c>
      <c r="G161" s="15">
        <v>0.13888890000000001</v>
      </c>
      <c r="H161" s="15">
        <v>0</v>
      </c>
      <c r="I161" s="15">
        <v>5.5555559999999997E-2</v>
      </c>
      <c r="J161" s="15">
        <v>0.1666667</v>
      </c>
      <c r="K161" s="15">
        <v>0</v>
      </c>
      <c r="L161" s="15">
        <f t="shared" si="13"/>
        <v>0.66666667999999996</v>
      </c>
      <c r="M161" s="15">
        <f t="shared" si="14"/>
        <v>0.1694505979506743</v>
      </c>
      <c r="N161" s="16">
        <f t="shared" si="12"/>
        <v>2.9347825500000012E-3</v>
      </c>
      <c r="O161" s="15">
        <f t="shared" si="15"/>
        <v>0.1694505979506743</v>
      </c>
    </row>
    <row r="162" spans="1:15" x14ac:dyDescent="0.35">
      <c r="A162" s="15">
        <v>37</v>
      </c>
      <c r="B162" s="15">
        <v>5.5555559999999997E-2</v>
      </c>
      <c r="C162" s="15">
        <v>5.5555559999999997E-2</v>
      </c>
      <c r="D162" s="15">
        <v>2.7777779999999998E-2</v>
      </c>
      <c r="E162" s="15">
        <v>0.19444439999999999</v>
      </c>
      <c r="F162" s="15">
        <v>0</v>
      </c>
      <c r="G162" s="15">
        <v>0.1111111</v>
      </c>
      <c r="H162" s="15">
        <v>0</v>
      </c>
      <c r="I162" s="15">
        <v>5.5555559999999997E-2</v>
      </c>
      <c r="J162" s="15">
        <v>0.1666667</v>
      </c>
      <c r="K162" s="15">
        <v>0</v>
      </c>
      <c r="L162" s="15">
        <f t="shared" si="13"/>
        <v>0.66666665999999997</v>
      </c>
      <c r="M162" s="15">
        <f t="shared" si="14"/>
        <v>0.16945059899243325</v>
      </c>
      <c r="N162" s="16">
        <f t="shared" si="12"/>
        <v>2.9347826380434787E-3</v>
      </c>
      <c r="O162" s="15">
        <f t="shared" si="15"/>
        <v>0.16945059899243325</v>
      </c>
    </row>
    <row r="163" spans="1:15" x14ac:dyDescent="0.35">
      <c r="A163" s="15">
        <v>37.5</v>
      </c>
      <c r="B163" s="15">
        <v>8.3333340000000006E-2</v>
      </c>
      <c r="C163" s="15">
        <v>5.5555559999999997E-2</v>
      </c>
      <c r="D163" s="15">
        <v>2.7777779999999998E-2</v>
      </c>
      <c r="E163" s="15">
        <v>0.1666667</v>
      </c>
      <c r="F163" s="15">
        <v>0</v>
      </c>
      <c r="G163" s="15">
        <v>0.1111111</v>
      </c>
      <c r="H163" s="15">
        <v>0</v>
      </c>
      <c r="I163" s="15">
        <v>5.5555559999999997E-2</v>
      </c>
      <c r="J163" s="15">
        <v>0.1666667</v>
      </c>
      <c r="K163" s="15">
        <v>0</v>
      </c>
      <c r="L163" s="15">
        <f t="shared" si="13"/>
        <v>0.66666673999999992</v>
      </c>
      <c r="M163" s="15">
        <f t="shared" si="14"/>
        <v>0.16945059482539765</v>
      </c>
      <c r="N163" s="16">
        <f t="shared" si="12"/>
        <v>2.9347822858696009E-3</v>
      </c>
      <c r="O163" s="15">
        <f t="shared" si="15"/>
        <v>0.16945059482539765</v>
      </c>
    </row>
    <row r="164" spans="1:15" x14ac:dyDescent="0.35">
      <c r="A164" s="15">
        <v>38</v>
      </c>
      <c r="B164" s="15">
        <v>8.3333340000000006E-2</v>
      </c>
      <c r="C164" s="15">
        <v>5.5555559999999997E-2</v>
      </c>
      <c r="D164" s="15">
        <v>2.7777779999999998E-2</v>
      </c>
      <c r="E164" s="15">
        <v>0.1666667</v>
      </c>
      <c r="F164" s="15">
        <v>0</v>
      </c>
      <c r="G164" s="15">
        <v>0.1111111</v>
      </c>
      <c r="H164" s="15">
        <v>0</v>
      </c>
      <c r="I164" s="15">
        <v>5.5555559999999997E-2</v>
      </c>
      <c r="J164" s="15">
        <v>0.1666667</v>
      </c>
      <c r="K164" s="15">
        <v>0</v>
      </c>
      <c r="L164" s="15">
        <f t="shared" si="13"/>
        <v>0.66666673999999992</v>
      </c>
      <c r="M164" s="15">
        <f t="shared" si="14"/>
        <v>0.16945059482539765</v>
      </c>
      <c r="N164" s="16">
        <f t="shared" si="12"/>
        <v>2.9347822858696009E-3</v>
      </c>
      <c r="O164" s="15">
        <f t="shared" si="15"/>
        <v>0.16945059482539765</v>
      </c>
    </row>
    <row r="165" spans="1:15" x14ac:dyDescent="0.35">
      <c r="A165" s="15">
        <v>38.5</v>
      </c>
      <c r="B165" s="15">
        <v>8.3333340000000006E-2</v>
      </c>
      <c r="C165" s="15">
        <v>5.5555559999999997E-2</v>
      </c>
      <c r="D165" s="15">
        <v>2.7777779999999998E-2</v>
      </c>
      <c r="E165" s="15">
        <v>0.1666667</v>
      </c>
      <c r="F165" s="15">
        <v>0</v>
      </c>
      <c r="G165" s="15">
        <v>0.1111111</v>
      </c>
      <c r="H165" s="15">
        <v>0</v>
      </c>
      <c r="I165" s="15">
        <v>5.5555559999999997E-2</v>
      </c>
      <c r="J165" s="15">
        <v>0.1666667</v>
      </c>
      <c r="K165" s="15">
        <v>0</v>
      </c>
      <c r="L165" s="15">
        <f t="shared" si="13"/>
        <v>0.66666673999999992</v>
      </c>
      <c r="M165" s="15">
        <f t="shared" si="14"/>
        <v>0.16945059482539765</v>
      </c>
      <c r="N165" s="16">
        <f t="shared" si="12"/>
        <v>2.9347822858696009E-3</v>
      </c>
      <c r="O165" s="15">
        <f t="shared" si="15"/>
        <v>0.16945059482539765</v>
      </c>
    </row>
    <row r="166" spans="1:15" x14ac:dyDescent="0.35">
      <c r="A166" s="15">
        <v>39</v>
      </c>
      <c r="B166" s="15">
        <v>8.3333340000000006E-2</v>
      </c>
      <c r="C166" s="15">
        <v>5.5555559999999997E-2</v>
      </c>
      <c r="D166" s="15">
        <v>2.7777779999999998E-2</v>
      </c>
      <c r="E166" s="15">
        <v>0.1666667</v>
      </c>
      <c r="F166" s="15">
        <v>0</v>
      </c>
      <c r="G166" s="15">
        <v>0.1111111</v>
      </c>
      <c r="H166" s="15">
        <v>0</v>
      </c>
      <c r="I166" s="15">
        <v>5.5555559999999997E-2</v>
      </c>
      <c r="J166" s="15">
        <v>0.1666667</v>
      </c>
      <c r="K166" s="15">
        <v>0</v>
      </c>
      <c r="L166" s="15">
        <f t="shared" si="13"/>
        <v>0.66666673999999992</v>
      </c>
      <c r="M166" s="15">
        <f t="shared" si="14"/>
        <v>0.16945059482539765</v>
      </c>
      <c r="N166" s="16">
        <f t="shared" si="12"/>
        <v>2.9347822858696009E-3</v>
      </c>
      <c r="O166" s="15">
        <f t="shared" si="15"/>
        <v>0.16945059482539765</v>
      </c>
    </row>
    <row r="167" spans="1:15" x14ac:dyDescent="0.35">
      <c r="A167" s="15">
        <v>39.5</v>
      </c>
      <c r="B167" s="15">
        <v>8.3333340000000006E-2</v>
      </c>
      <c r="C167" s="15">
        <v>5.5555559999999997E-2</v>
      </c>
      <c r="D167" s="15">
        <v>2.7777779999999998E-2</v>
      </c>
      <c r="E167" s="15">
        <v>0.13888890000000001</v>
      </c>
      <c r="F167" s="15">
        <v>0</v>
      </c>
      <c r="G167" s="15">
        <v>0.1111111</v>
      </c>
      <c r="H167" s="15">
        <v>0</v>
      </c>
      <c r="I167" s="15">
        <v>5.5555559999999997E-2</v>
      </c>
      <c r="J167" s="15">
        <v>0.19444439999999999</v>
      </c>
      <c r="K167" s="15">
        <v>0</v>
      </c>
      <c r="L167" s="15">
        <f t="shared" si="13"/>
        <v>0.66666664000000009</v>
      </c>
      <c r="M167" s="15">
        <f t="shared" si="14"/>
        <v>0.16945060003419227</v>
      </c>
      <c r="N167" s="16">
        <f t="shared" si="12"/>
        <v>2.9347827260869609E-3</v>
      </c>
      <c r="O167" s="15">
        <f t="shared" si="15"/>
        <v>0.16945060003419227</v>
      </c>
    </row>
    <row r="168" spans="1:15" x14ac:dyDescent="0.35">
      <c r="A168" s="15">
        <v>40</v>
      </c>
      <c r="B168" s="15">
        <v>5.5555559999999997E-2</v>
      </c>
      <c r="C168" s="15">
        <v>5.5555559999999997E-2</v>
      </c>
      <c r="D168" s="15">
        <v>2.7777779999999998E-2</v>
      </c>
      <c r="E168" s="15">
        <v>0.13888890000000001</v>
      </c>
      <c r="F168" s="15">
        <v>0</v>
      </c>
      <c r="G168" s="15">
        <v>0.13888890000000001</v>
      </c>
      <c r="H168" s="15">
        <v>0</v>
      </c>
      <c r="I168" s="15">
        <v>5.5555559999999997E-2</v>
      </c>
      <c r="J168" s="15">
        <v>0.19444439999999999</v>
      </c>
      <c r="K168" s="15">
        <v>0</v>
      </c>
      <c r="L168" s="15">
        <f t="shared" si="13"/>
        <v>0.66666665999999997</v>
      </c>
      <c r="M168" s="15">
        <f t="shared" si="14"/>
        <v>0.16945059899243325</v>
      </c>
      <c r="N168" s="16">
        <f t="shared" si="12"/>
        <v>2.9347826380434787E-3</v>
      </c>
      <c r="O168" s="15">
        <f>0.1+(1.282*(SQRT(N168)))</f>
        <v>0.16945059899243325</v>
      </c>
    </row>
    <row r="170" spans="1:15" x14ac:dyDescent="0.35">
      <c r="A170" s="15" t="s">
        <v>111</v>
      </c>
    </row>
    <row r="171" spans="1:15" x14ac:dyDescent="0.35">
      <c r="A171" s="15" t="s">
        <v>97</v>
      </c>
      <c r="B171" s="15" t="s">
        <v>98</v>
      </c>
      <c r="C171" s="15" t="s">
        <v>99</v>
      </c>
      <c r="D171" s="15" t="s">
        <v>100</v>
      </c>
      <c r="E171" s="15" t="s">
        <v>101</v>
      </c>
      <c r="F171" s="15" t="s">
        <v>102</v>
      </c>
      <c r="G171" s="15" t="s">
        <v>103</v>
      </c>
      <c r="H171" s="15" t="s">
        <v>104</v>
      </c>
      <c r="I171" s="15" t="s">
        <v>105</v>
      </c>
      <c r="J171" s="15" t="s">
        <v>106</v>
      </c>
      <c r="K171" s="15" t="s">
        <v>107</v>
      </c>
      <c r="L171" s="15" t="s">
        <v>108</v>
      </c>
      <c r="M171" s="15" t="s">
        <v>8</v>
      </c>
    </row>
    <row r="172" spans="1:15" x14ac:dyDescent="0.35">
      <c r="A172" s="15">
        <v>0</v>
      </c>
      <c r="B172" s="15">
        <v>0</v>
      </c>
      <c r="C172" s="15">
        <v>0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f>SUM(B172:K172)</f>
        <v>0</v>
      </c>
      <c r="M172" s="15">
        <v>0</v>
      </c>
      <c r="N172" s="16" t="e">
        <f>0.09/(L172*46)</f>
        <v>#DIV/0!</v>
      </c>
      <c r="O172" s="15" t="e">
        <f>0.1+(1.282*(SQRT(N172)))</f>
        <v>#DIV/0!</v>
      </c>
    </row>
    <row r="173" spans="1:15" x14ac:dyDescent="0.35">
      <c r="A173" s="15">
        <v>0.5</v>
      </c>
      <c r="B173" s="15">
        <v>0</v>
      </c>
      <c r="C173" s="15">
        <v>0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f>SUM(B173:K173)</f>
        <v>0</v>
      </c>
      <c r="M173" s="15">
        <v>0</v>
      </c>
      <c r="N173" s="16" t="e">
        <f t="shared" ref="N173:N236" si="16">0.09/(L173*46)</f>
        <v>#DIV/0!</v>
      </c>
      <c r="O173" s="15" t="e">
        <f>0.1+(1.282*(SQRT(N173)))</f>
        <v>#DIV/0!</v>
      </c>
    </row>
    <row r="174" spans="1:15" x14ac:dyDescent="0.35">
      <c r="A174" s="15">
        <v>1</v>
      </c>
      <c r="B174" s="15">
        <v>0</v>
      </c>
      <c r="C174" s="15">
        <v>2.7777779999999998E-2</v>
      </c>
      <c r="D174" s="15">
        <v>2.7777779999999998E-2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f>SUM(B174:K174)</f>
        <v>5.5555559999999997E-2</v>
      </c>
      <c r="M174" s="15">
        <f>SUM(O174)</f>
        <v>0.34058392131569626</v>
      </c>
      <c r="N174" s="16">
        <f t="shared" si="16"/>
        <v>3.5217388486956748E-2</v>
      </c>
      <c r="O174" s="15">
        <f>0.1+(1.282*(SQRT(N174)))</f>
        <v>0.34058392131569626</v>
      </c>
    </row>
    <row r="175" spans="1:15" x14ac:dyDescent="0.35">
      <c r="A175" s="15">
        <v>1.5</v>
      </c>
      <c r="B175" s="15">
        <v>0</v>
      </c>
      <c r="C175" s="15">
        <v>0.19444439999999999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f t="shared" ref="L175:L238" si="17">SUM(B175:K175)</f>
        <v>0.19444439999999999</v>
      </c>
      <c r="M175" s="15">
        <f t="shared" ref="M175:M238" si="18">SUM(O175)</f>
        <v>0.22859753503075039</v>
      </c>
      <c r="N175" s="16">
        <f t="shared" si="16"/>
        <v>1.006211410115403E-2</v>
      </c>
      <c r="O175" s="15">
        <f t="shared" ref="O175:O238" si="19">0.1+(1.282*(SQRT(N175)))</f>
        <v>0.22859753503075039</v>
      </c>
    </row>
    <row r="176" spans="1:15" x14ac:dyDescent="0.35">
      <c r="A176" s="15">
        <v>2</v>
      </c>
      <c r="B176" s="15">
        <v>0</v>
      </c>
      <c r="C176" s="15">
        <v>0.27777780000000002</v>
      </c>
      <c r="D176" s="15">
        <v>0</v>
      </c>
      <c r="E176" s="15">
        <v>0</v>
      </c>
      <c r="F176" s="15">
        <v>0</v>
      </c>
      <c r="G176" s="15">
        <v>0</v>
      </c>
      <c r="H176" s="15">
        <v>0</v>
      </c>
      <c r="I176" s="15">
        <v>2.7777779999999998E-2</v>
      </c>
      <c r="J176" s="15">
        <v>0</v>
      </c>
      <c r="K176" s="15">
        <v>0</v>
      </c>
      <c r="L176" s="15">
        <f t="shared" si="17"/>
        <v>0.30555557999999999</v>
      </c>
      <c r="M176" s="15">
        <f t="shared" si="18"/>
        <v>0.20258532873629648</v>
      </c>
      <c r="N176" s="16">
        <f t="shared" si="16"/>
        <v>6.4031615430830448E-3</v>
      </c>
      <c r="O176" s="15">
        <f t="shared" si="19"/>
        <v>0.20258532873629648</v>
      </c>
    </row>
    <row r="177" spans="1:15" x14ac:dyDescent="0.35">
      <c r="A177" s="15">
        <v>2.5</v>
      </c>
      <c r="B177" s="15">
        <v>0</v>
      </c>
      <c r="C177" s="15">
        <v>0.3333333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2.7777779999999998E-2</v>
      </c>
      <c r="J177" s="15">
        <v>0</v>
      </c>
      <c r="K177" s="15">
        <v>0</v>
      </c>
      <c r="L177" s="15">
        <f t="shared" si="17"/>
        <v>0.36111107999999997</v>
      </c>
      <c r="M177" s="15">
        <f t="shared" si="18"/>
        <v>0.19436478548918235</v>
      </c>
      <c r="N177" s="16">
        <f t="shared" si="16"/>
        <v>5.4180606674556616E-3</v>
      </c>
      <c r="O177" s="15">
        <f t="shared" si="19"/>
        <v>0.19436478548918235</v>
      </c>
    </row>
    <row r="178" spans="1:15" x14ac:dyDescent="0.35">
      <c r="A178" s="15">
        <v>3</v>
      </c>
      <c r="B178" s="15">
        <v>2.7777779999999998E-2</v>
      </c>
      <c r="C178" s="15">
        <v>0.3333333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2.7777779999999998E-2</v>
      </c>
      <c r="J178" s="15">
        <v>0</v>
      </c>
      <c r="K178" s="15">
        <v>0</v>
      </c>
      <c r="L178" s="15">
        <f t="shared" si="17"/>
        <v>0.38888885999999995</v>
      </c>
      <c r="M178" s="15">
        <f t="shared" si="18"/>
        <v>0.19093218204934856</v>
      </c>
      <c r="N178" s="16">
        <f t="shared" si="16"/>
        <v>5.0310562743567273E-3</v>
      </c>
      <c r="O178" s="15">
        <f t="shared" si="19"/>
        <v>0.19093218204934856</v>
      </c>
    </row>
    <row r="179" spans="1:15" x14ac:dyDescent="0.35">
      <c r="A179" s="15">
        <v>3.5</v>
      </c>
      <c r="B179" s="15">
        <v>2.7777779999999998E-2</v>
      </c>
      <c r="C179" s="15">
        <v>0.3333333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8.3333340000000006E-2</v>
      </c>
      <c r="J179" s="15">
        <v>0</v>
      </c>
      <c r="K179" s="15">
        <v>0</v>
      </c>
      <c r="L179" s="15">
        <f t="shared" si="17"/>
        <v>0.44444441999999995</v>
      </c>
      <c r="M179" s="15">
        <f t="shared" si="18"/>
        <v>0.18505926684489005</v>
      </c>
      <c r="N179" s="16">
        <f t="shared" si="16"/>
        <v>4.4021741551630569E-3</v>
      </c>
      <c r="O179" s="15">
        <f t="shared" si="19"/>
        <v>0.18505926684489005</v>
      </c>
    </row>
    <row r="180" spans="1:15" x14ac:dyDescent="0.35">
      <c r="A180" s="15">
        <v>4</v>
      </c>
      <c r="B180" s="15">
        <v>0</v>
      </c>
      <c r="C180" s="15">
        <v>0.38888889999999998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0.13888890000000001</v>
      </c>
      <c r="J180" s="15">
        <v>0</v>
      </c>
      <c r="K180" s="15">
        <v>0</v>
      </c>
      <c r="L180" s="15">
        <f t="shared" si="17"/>
        <v>0.52777779999999996</v>
      </c>
      <c r="M180" s="15">
        <f t="shared" si="18"/>
        <v>0.17805573271303821</v>
      </c>
      <c r="N180" s="16">
        <f t="shared" si="16"/>
        <v>3.707093665422143E-3</v>
      </c>
      <c r="O180" s="15">
        <f t="shared" si="19"/>
        <v>0.17805573271303821</v>
      </c>
    </row>
    <row r="181" spans="1:15" x14ac:dyDescent="0.35">
      <c r="A181" s="15">
        <v>4.5</v>
      </c>
      <c r="B181" s="15">
        <v>0</v>
      </c>
      <c r="C181" s="15">
        <v>0.38888889999999998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0.13888890000000001</v>
      </c>
      <c r="J181" s="15">
        <v>0</v>
      </c>
      <c r="K181" s="15">
        <v>0</v>
      </c>
      <c r="L181" s="15">
        <f t="shared" si="17"/>
        <v>0.52777779999999996</v>
      </c>
      <c r="M181" s="15">
        <f t="shared" si="18"/>
        <v>0.17805573271303821</v>
      </c>
      <c r="N181" s="16">
        <f t="shared" si="16"/>
        <v>3.707093665422143E-3</v>
      </c>
      <c r="O181" s="15">
        <f t="shared" si="19"/>
        <v>0.17805573271303821</v>
      </c>
    </row>
    <row r="182" spans="1:15" x14ac:dyDescent="0.35">
      <c r="A182" s="15">
        <v>5</v>
      </c>
      <c r="B182" s="15">
        <v>2.7777779999999998E-2</v>
      </c>
      <c r="C182" s="15">
        <v>0.38888889999999998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0.13888890000000001</v>
      </c>
      <c r="J182" s="15">
        <v>0</v>
      </c>
      <c r="K182" s="15">
        <v>0</v>
      </c>
      <c r="L182" s="15">
        <f t="shared" si="17"/>
        <v>0.55555557999999994</v>
      </c>
      <c r="M182" s="15">
        <f t="shared" si="18"/>
        <v>0.17607931734666094</v>
      </c>
      <c r="N182" s="16">
        <f t="shared" si="16"/>
        <v>3.5217389754782676E-3</v>
      </c>
      <c r="O182" s="15">
        <f t="shared" si="19"/>
        <v>0.17607931734666094</v>
      </c>
    </row>
    <row r="183" spans="1:15" x14ac:dyDescent="0.35">
      <c r="A183" s="15">
        <v>5.5</v>
      </c>
      <c r="B183" s="15">
        <v>2.7777779999999998E-2</v>
      </c>
      <c r="C183" s="15">
        <v>0.36111110000000002</v>
      </c>
      <c r="D183" s="15">
        <v>0</v>
      </c>
      <c r="E183" s="15">
        <v>0</v>
      </c>
      <c r="F183" s="15">
        <v>0</v>
      </c>
      <c r="G183" s="15">
        <v>0</v>
      </c>
      <c r="H183" s="15">
        <v>0</v>
      </c>
      <c r="I183" s="15">
        <v>0.1666667</v>
      </c>
      <c r="J183" s="15">
        <v>0</v>
      </c>
      <c r="K183" s="15">
        <v>0</v>
      </c>
      <c r="L183" s="15">
        <f t="shared" si="17"/>
        <v>0.55555558000000005</v>
      </c>
      <c r="M183" s="15">
        <f t="shared" si="18"/>
        <v>0.17607931734666094</v>
      </c>
      <c r="N183" s="16">
        <f t="shared" si="16"/>
        <v>3.5217389754782671E-3</v>
      </c>
      <c r="O183" s="15">
        <f t="shared" si="19"/>
        <v>0.17607931734666094</v>
      </c>
    </row>
    <row r="184" spans="1:15" x14ac:dyDescent="0.35">
      <c r="A184" s="15">
        <v>6</v>
      </c>
      <c r="B184" s="15">
        <v>2.7777779999999998E-2</v>
      </c>
      <c r="C184" s="15">
        <v>0.38888889999999998</v>
      </c>
      <c r="D184" s="15">
        <v>0</v>
      </c>
      <c r="E184" s="15">
        <v>0</v>
      </c>
      <c r="F184" s="15">
        <v>0</v>
      </c>
      <c r="G184" s="15">
        <v>2.7777779999999998E-2</v>
      </c>
      <c r="H184" s="15">
        <v>0</v>
      </c>
      <c r="I184" s="15">
        <v>0.1111111</v>
      </c>
      <c r="J184" s="15">
        <v>0</v>
      </c>
      <c r="K184" s="15">
        <v>0</v>
      </c>
      <c r="L184" s="15">
        <f t="shared" si="17"/>
        <v>0.55555555999999995</v>
      </c>
      <c r="M184" s="15">
        <f t="shared" si="18"/>
        <v>0.17607931871608865</v>
      </c>
      <c r="N184" s="16">
        <f t="shared" si="16"/>
        <v>3.5217391022608702E-3</v>
      </c>
      <c r="O184" s="15">
        <f t="shared" si="19"/>
        <v>0.17607931871608865</v>
      </c>
    </row>
    <row r="185" spans="1:15" x14ac:dyDescent="0.35">
      <c r="A185" s="15">
        <v>6.5</v>
      </c>
      <c r="B185" s="15">
        <v>2.7777779999999998E-2</v>
      </c>
      <c r="C185" s="15">
        <v>0.30555559999999998</v>
      </c>
      <c r="D185" s="15">
        <v>0</v>
      </c>
      <c r="E185" s="15">
        <v>0</v>
      </c>
      <c r="F185" s="15">
        <v>0</v>
      </c>
      <c r="G185" s="15">
        <v>2.7777779999999998E-2</v>
      </c>
      <c r="H185" s="15">
        <v>0</v>
      </c>
      <c r="I185" s="15">
        <v>0.1666667</v>
      </c>
      <c r="J185" s="15">
        <v>5.5555559999999997E-2</v>
      </c>
      <c r="K185" s="15">
        <v>0</v>
      </c>
      <c r="L185" s="15">
        <f t="shared" si="17"/>
        <v>0.58333341999999988</v>
      </c>
      <c r="M185" s="15">
        <f t="shared" si="18"/>
        <v>0.17424580746648621</v>
      </c>
      <c r="N185" s="16">
        <f t="shared" si="16"/>
        <v>3.3540367687667117E-3</v>
      </c>
      <c r="O185" s="15">
        <f t="shared" si="19"/>
        <v>0.17424580746648621</v>
      </c>
    </row>
    <row r="186" spans="1:15" x14ac:dyDescent="0.35">
      <c r="A186" s="15">
        <v>7</v>
      </c>
      <c r="B186" s="15">
        <v>5.5555559999999997E-2</v>
      </c>
      <c r="C186" s="15">
        <v>0.30555559999999998</v>
      </c>
      <c r="D186" s="15">
        <v>0</v>
      </c>
      <c r="E186" s="15">
        <v>0</v>
      </c>
      <c r="F186" s="15">
        <v>0</v>
      </c>
      <c r="G186" s="15">
        <v>2.7777779999999998E-2</v>
      </c>
      <c r="H186" s="15">
        <v>2.7777779999999998E-2</v>
      </c>
      <c r="I186" s="15">
        <v>0.1111111</v>
      </c>
      <c r="J186" s="15">
        <v>5.5555559999999997E-2</v>
      </c>
      <c r="K186" s="15">
        <v>0</v>
      </c>
      <c r="L186" s="15">
        <f t="shared" si="17"/>
        <v>0.5833333799999999</v>
      </c>
      <c r="M186" s="15">
        <f t="shared" si="18"/>
        <v>0.17424581001205652</v>
      </c>
      <c r="N186" s="16">
        <f t="shared" si="16"/>
        <v>3.354036998757786E-3</v>
      </c>
      <c r="O186" s="15">
        <f t="shared" si="19"/>
        <v>0.17424581001205652</v>
      </c>
    </row>
    <row r="187" spans="1:15" x14ac:dyDescent="0.35">
      <c r="A187" s="15">
        <v>7.5</v>
      </c>
      <c r="B187" s="15">
        <v>0</v>
      </c>
      <c r="C187" s="15">
        <v>0.4166667</v>
      </c>
      <c r="D187" s="15">
        <v>0</v>
      </c>
      <c r="E187" s="15">
        <v>0</v>
      </c>
      <c r="F187" s="15">
        <v>0</v>
      </c>
      <c r="G187" s="15">
        <v>2.7777779999999998E-2</v>
      </c>
      <c r="H187" s="15">
        <v>2.7777779999999998E-2</v>
      </c>
      <c r="I187" s="15">
        <v>8.3333340000000006E-2</v>
      </c>
      <c r="J187" s="15">
        <v>5.5555559999999997E-2</v>
      </c>
      <c r="K187" s="15">
        <v>0</v>
      </c>
      <c r="L187" s="15">
        <f t="shared" si="17"/>
        <v>0.61111115999999988</v>
      </c>
      <c r="M187" s="15">
        <f t="shared" si="18"/>
        <v>0.17253878159968644</v>
      </c>
      <c r="N187" s="16">
        <f t="shared" si="16"/>
        <v>3.2015807715415233E-3</v>
      </c>
      <c r="O187" s="15">
        <f t="shared" si="19"/>
        <v>0.17253878159968644</v>
      </c>
    </row>
    <row r="188" spans="1:15" x14ac:dyDescent="0.35">
      <c r="A188" s="15">
        <v>8</v>
      </c>
      <c r="B188" s="15">
        <v>0</v>
      </c>
      <c r="C188" s="15">
        <v>0.44444440000000002</v>
      </c>
      <c r="D188" s="15">
        <v>0</v>
      </c>
      <c r="E188" s="15">
        <v>0</v>
      </c>
      <c r="F188" s="15">
        <v>0</v>
      </c>
      <c r="G188" s="15">
        <v>2.7777779999999998E-2</v>
      </c>
      <c r="H188" s="15">
        <v>2.7777779999999998E-2</v>
      </c>
      <c r="I188" s="15">
        <v>8.3333340000000006E-2</v>
      </c>
      <c r="J188" s="15">
        <v>5.5555559999999997E-2</v>
      </c>
      <c r="K188" s="15">
        <v>0</v>
      </c>
      <c r="L188" s="15">
        <f t="shared" si="17"/>
        <v>0.63888885999999989</v>
      </c>
      <c r="M188" s="15">
        <f t="shared" si="18"/>
        <v>0.17094433239813611</v>
      </c>
      <c r="N188" s="16">
        <f t="shared" si="16"/>
        <v>3.0623819910249104E-3</v>
      </c>
      <c r="O188" s="15">
        <f t="shared" si="19"/>
        <v>0.17094433239813611</v>
      </c>
    </row>
    <row r="189" spans="1:15" x14ac:dyDescent="0.35">
      <c r="A189" s="15">
        <v>8.5</v>
      </c>
      <c r="B189" s="15">
        <v>2.7777779999999998E-2</v>
      </c>
      <c r="C189" s="15">
        <v>0.4166667</v>
      </c>
      <c r="D189" s="15">
        <v>0</v>
      </c>
      <c r="E189" s="15">
        <v>2.7777779999999998E-2</v>
      </c>
      <c r="F189" s="15">
        <v>0</v>
      </c>
      <c r="G189" s="15">
        <v>2.7777779999999998E-2</v>
      </c>
      <c r="H189" s="15">
        <v>2.7777779999999998E-2</v>
      </c>
      <c r="I189" s="15">
        <v>0.1111111</v>
      </c>
      <c r="J189" s="15">
        <v>5.5555559999999997E-2</v>
      </c>
      <c r="K189" s="15">
        <v>0</v>
      </c>
      <c r="L189" s="15">
        <f t="shared" si="17"/>
        <v>0.69444447999999992</v>
      </c>
      <c r="M189" s="15">
        <f t="shared" si="18"/>
        <v>0.16804740986259448</v>
      </c>
      <c r="N189" s="16">
        <f t="shared" si="16"/>
        <v>2.8173911600973991E-3</v>
      </c>
      <c r="O189" s="15">
        <f t="shared" si="19"/>
        <v>0.16804740986259448</v>
      </c>
    </row>
    <row r="190" spans="1:15" x14ac:dyDescent="0.35">
      <c r="A190" s="15">
        <v>9</v>
      </c>
      <c r="B190" s="15">
        <v>2.7777779999999998E-2</v>
      </c>
      <c r="C190" s="15">
        <v>0.30555559999999998</v>
      </c>
      <c r="D190" s="15">
        <v>0</v>
      </c>
      <c r="E190" s="15">
        <v>5.5555559999999997E-2</v>
      </c>
      <c r="F190" s="15">
        <v>0</v>
      </c>
      <c r="G190" s="15">
        <v>0</v>
      </c>
      <c r="H190" s="15">
        <v>2.7777779999999998E-2</v>
      </c>
      <c r="I190" s="15">
        <v>0.1666667</v>
      </c>
      <c r="J190" s="15">
        <v>0.1111111</v>
      </c>
      <c r="K190" s="15">
        <v>0</v>
      </c>
      <c r="L190" s="15">
        <f t="shared" si="17"/>
        <v>0.69444452000000001</v>
      </c>
      <c r="M190" s="15">
        <f t="shared" si="18"/>
        <v>0.16804740790282924</v>
      </c>
      <c r="N190" s="16">
        <f t="shared" si="16"/>
        <v>2.8173909978156855E-3</v>
      </c>
      <c r="O190" s="15">
        <f t="shared" si="19"/>
        <v>0.16804740790282924</v>
      </c>
    </row>
    <row r="191" spans="1:15" x14ac:dyDescent="0.35">
      <c r="A191" s="15">
        <v>9.5</v>
      </c>
      <c r="B191" s="15">
        <v>2.7777779999999998E-2</v>
      </c>
      <c r="C191" s="15">
        <v>0.27777780000000002</v>
      </c>
      <c r="D191" s="15">
        <v>0</v>
      </c>
      <c r="E191" s="15">
        <v>8.3333340000000006E-2</v>
      </c>
      <c r="F191" s="15">
        <v>0</v>
      </c>
      <c r="G191" s="15">
        <v>0</v>
      </c>
      <c r="H191" s="15">
        <v>2.7777779999999998E-2</v>
      </c>
      <c r="I191" s="15">
        <v>0.13888890000000001</v>
      </c>
      <c r="J191" s="15">
        <v>0.13888890000000001</v>
      </c>
      <c r="K191" s="15">
        <v>0</v>
      </c>
      <c r="L191" s="15">
        <f t="shared" si="17"/>
        <v>0.69444449999999991</v>
      </c>
      <c r="M191" s="15">
        <f t="shared" si="18"/>
        <v>0.16804740888271186</v>
      </c>
      <c r="N191" s="16">
        <f t="shared" si="16"/>
        <v>2.8173910789565399E-3</v>
      </c>
      <c r="O191" s="15">
        <f t="shared" si="19"/>
        <v>0.16804740888271186</v>
      </c>
    </row>
    <row r="192" spans="1:15" x14ac:dyDescent="0.35">
      <c r="A192" s="15">
        <v>10</v>
      </c>
      <c r="B192" s="15">
        <v>5.5555559999999997E-2</v>
      </c>
      <c r="C192" s="15">
        <v>0.3333333</v>
      </c>
      <c r="D192" s="15">
        <v>0</v>
      </c>
      <c r="E192" s="15">
        <v>5.5555559999999997E-2</v>
      </c>
      <c r="F192" s="15">
        <v>0</v>
      </c>
      <c r="G192" s="15">
        <v>0</v>
      </c>
      <c r="H192" s="15">
        <v>2.7777779999999998E-2</v>
      </c>
      <c r="I192" s="15">
        <v>0.1111111</v>
      </c>
      <c r="J192" s="15">
        <v>0.1111111</v>
      </c>
      <c r="K192" s="15">
        <v>0</v>
      </c>
      <c r="L192" s="15">
        <f t="shared" si="17"/>
        <v>0.69444439999999996</v>
      </c>
      <c r="M192" s="15">
        <f t="shared" si="18"/>
        <v>0.1680474137821254</v>
      </c>
      <c r="N192" s="16">
        <f t="shared" si="16"/>
        <v>2.8173914846608811E-3</v>
      </c>
      <c r="O192" s="15">
        <f t="shared" si="19"/>
        <v>0.1680474137821254</v>
      </c>
    </row>
    <row r="193" spans="1:15" x14ac:dyDescent="0.35">
      <c r="A193" s="15">
        <v>10.5</v>
      </c>
      <c r="B193" s="15">
        <v>5.5555559999999997E-2</v>
      </c>
      <c r="C193" s="15">
        <v>0.36111110000000002</v>
      </c>
      <c r="D193" s="15">
        <v>0</v>
      </c>
      <c r="E193" s="15">
        <v>2.7777779999999998E-2</v>
      </c>
      <c r="F193" s="15">
        <v>0</v>
      </c>
      <c r="G193" s="15">
        <v>0</v>
      </c>
      <c r="H193" s="15">
        <v>2.7777779999999998E-2</v>
      </c>
      <c r="I193" s="15">
        <v>8.3333340000000006E-2</v>
      </c>
      <c r="J193" s="15">
        <v>0.1666667</v>
      </c>
      <c r="K193" s="15">
        <v>0</v>
      </c>
      <c r="L193" s="15">
        <f t="shared" si="17"/>
        <v>0.72222225999999989</v>
      </c>
      <c r="M193" s="15">
        <f t="shared" si="18"/>
        <v>0.16672597510512394</v>
      </c>
      <c r="N193" s="16">
        <f t="shared" si="16"/>
        <v>2.7090299586313431E-3</v>
      </c>
      <c r="O193" s="15">
        <f t="shared" si="19"/>
        <v>0.16672597510512394</v>
      </c>
    </row>
    <row r="194" spans="1:15" x14ac:dyDescent="0.35">
      <c r="A194" s="15">
        <v>11</v>
      </c>
      <c r="B194" s="15">
        <v>8.3333340000000006E-2</v>
      </c>
      <c r="C194" s="15">
        <v>0.27777780000000002</v>
      </c>
      <c r="D194" s="15">
        <v>0</v>
      </c>
      <c r="E194" s="15">
        <v>5.5555559999999997E-2</v>
      </c>
      <c r="F194" s="15">
        <v>0</v>
      </c>
      <c r="G194" s="15">
        <v>0</v>
      </c>
      <c r="H194" s="15">
        <v>2.7777779999999998E-2</v>
      </c>
      <c r="I194" s="15">
        <v>0.1111111</v>
      </c>
      <c r="J194" s="15">
        <v>0.1666667</v>
      </c>
      <c r="K194" s="15">
        <v>0</v>
      </c>
      <c r="L194" s="15">
        <f t="shared" si="17"/>
        <v>0.72222227999999999</v>
      </c>
      <c r="M194" s="15">
        <f t="shared" si="18"/>
        <v>0.16672597418122589</v>
      </c>
      <c r="N194" s="16">
        <f t="shared" si="16"/>
        <v>2.7090298836120576E-3</v>
      </c>
      <c r="O194" s="15">
        <f t="shared" si="19"/>
        <v>0.16672597418122589</v>
      </c>
    </row>
    <row r="195" spans="1:15" x14ac:dyDescent="0.35">
      <c r="A195" s="15">
        <v>11.5</v>
      </c>
      <c r="B195" s="15">
        <v>8.3333340000000006E-2</v>
      </c>
      <c r="C195" s="15">
        <v>0.3333333</v>
      </c>
      <c r="D195" s="15">
        <v>0</v>
      </c>
      <c r="E195" s="15">
        <v>5.5555559999999997E-2</v>
      </c>
      <c r="F195" s="15">
        <v>0</v>
      </c>
      <c r="G195" s="15">
        <v>0</v>
      </c>
      <c r="H195" s="15">
        <v>0</v>
      </c>
      <c r="I195" s="15">
        <v>8.3333340000000006E-2</v>
      </c>
      <c r="J195" s="15">
        <v>0.19444439999999999</v>
      </c>
      <c r="K195" s="15">
        <v>0</v>
      </c>
      <c r="L195" s="15">
        <f t="shared" si="17"/>
        <v>0.74999993999999992</v>
      </c>
      <c r="M195" s="15">
        <f t="shared" si="18"/>
        <v>0.16547865496510922</v>
      </c>
      <c r="N195" s="16">
        <f t="shared" si="16"/>
        <v>2.6086958608695821E-3</v>
      </c>
      <c r="O195" s="15">
        <f t="shared" si="19"/>
        <v>0.16547865496510922</v>
      </c>
    </row>
    <row r="196" spans="1:15" x14ac:dyDescent="0.35">
      <c r="A196" s="15">
        <v>12</v>
      </c>
      <c r="B196" s="15">
        <v>5.5555559999999997E-2</v>
      </c>
      <c r="C196" s="15">
        <v>0.36111110000000002</v>
      </c>
      <c r="D196" s="15">
        <v>0</v>
      </c>
      <c r="E196" s="15">
        <v>5.5555559999999997E-2</v>
      </c>
      <c r="F196" s="15">
        <v>0</v>
      </c>
      <c r="G196" s="15">
        <v>2.7777779999999998E-2</v>
      </c>
      <c r="H196" s="15">
        <v>0</v>
      </c>
      <c r="I196" s="15">
        <v>8.3333340000000006E-2</v>
      </c>
      <c r="J196" s="15">
        <v>0.1666667</v>
      </c>
      <c r="K196" s="15">
        <v>0</v>
      </c>
      <c r="L196" s="15">
        <f t="shared" si="17"/>
        <v>0.75000003999999998</v>
      </c>
      <c r="M196" s="15">
        <f t="shared" si="18"/>
        <v>0.16547865059986563</v>
      </c>
      <c r="N196" s="16">
        <f t="shared" si="16"/>
        <v>2.608695513043486E-3</v>
      </c>
      <c r="O196" s="15">
        <f t="shared" si="19"/>
        <v>0.16547865059986563</v>
      </c>
    </row>
    <row r="197" spans="1:15" x14ac:dyDescent="0.35">
      <c r="A197" s="15">
        <v>12.5</v>
      </c>
      <c r="B197" s="15">
        <v>8.3333340000000006E-2</v>
      </c>
      <c r="C197" s="15">
        <v>0.25</v>
      </c>
      <c r="D197" s="15">
        <v>2.7777779999999998E-2</v>
      </c>
      <c r="E197" s="15">
        <v>0.1111111</v>
      </c>
      <c r="F197" s="15">
        <v>0</v>
      </c>
      <c r="G197" s="15">
        <v>5.5555559999999997E-2</v>
      </c>
      <c r="H197" s="15">
        <v>0</v>
      </c>
      <c r="I197" s="15">
        <v>8.3333340000000006E-2</v>
      </c>
      <c r="J197" s="15">
        <v>0.1666667</v>
      </c>
      <c r="K197" s="15">
        <v>0</v>
      </c>
      <c r="L197" s="15">
        <f t="shared" si="17"/>
        <v>0.77777782000000006</v>
      </c>
      <c r="M197" s="15">
        <f t="shared" si="18"/>
        <v>0.16429875842169223</v>
      </c>
      <c r="N197" s="16">
        <f t="shared" si="16"/>
        <v>2.5155278137533343E-3</v>
      </c>
      <c r="O197" s="15">
        <f t="shared" si="19"/>
        <v>0.16429875842169223</v>
      </c>
    </row>
    <row r="198" spans="1:15" x14ac:dyDescent="0.35">
      <c r="A198" s="15">
        <v>13</v>
      </c>
      <c r="B198" s="15">
        <v>8.3333340000000006E-2</v>
      </c>
      <c r="C198" s="15">
        <v>0.25</v>
      </c>
      <c r="D198" s="15">
        <v>2.7777779999999998E-2</v>
      </c>
      <c r="E198" s="15">
        <v>0.1111111</v>
      </c>
      <c r="F198" s="15">
        <v>0</v>
      </c>
      <c r="G198" s="15">
        <v>8.3333340000000006E-2</v>
      </c>
      <c r="H198" s="15">
        <v>0</v>
      </c>
      <c r="I198" s="15">
        <v>5.5555559999999997E-2</v>
      </c>
      <c r="J198" s="15">
        <v>0.1666667</v>
      </c>
      <c r="K198" s="15">
        <v>0</v>
      </c>
      <c r="L198" s="15">
        <f t="shared" si="17"/>
        <v>0.77777782000000006</v>
      </c>
      <c r="M198" s="15">
        <f t="shared" si="18"/>
        <v>0.16429875842169223</v>
      </c>
      <c r="N198" s="16">
        <f t="shared" si="16"/>
        <v>2.5155278137533343E-3</v>
      </c>
      <c r="O198" s="15">
        <f t="shared" si="19"/>
        <v>0.16429875842169223</v>
      </c>
    </row>
    <row r="199" spans="1:15" x14ac:dyDescent="0.35">
      <c r="A199" s="15">
        <v>13.5</v>
      </c>
      <c r="B199" s="15">
        <v>8.3333340000000006E-2</v>
      </c>
      <c r="C199" s="15">
        <v>0.22222220000000001</v>
      </c>
      <c r="D199" s="15">
        <v>2.7777779999999998E-2</v>
      </c>
      <c r="E199" s="15">
        <v>0.13888890000000001</v>
      </c>
      <c r="F199" s="15">
        <v>0</v>
      </c>
      <c r="G199" s="15">
        <v>0.1111111</v>
      </c>
      <c r="H199" s="15">
        <v>0</v>
      </c>
      <c r="I199" s="15">
        <v>5.5555559999999997E-2</v>
      </c>
      <c r="J199" s="15">
        <v>0.19444439999999999</v>
      </c>
      <c r="K199" s="15">
        <v>0</v>
      </c>
      <c r="L199" s="15">
        <f t="shared" si="17"/>
        <v>0.83333327999999995</v>
      </c>
      <c r="M199" s="15">
        <f t="shared" si="18"/>
        <v>0.16211850584726337</v>
      </c>
      <c r="N199" s="16">
        <f t="shared" si="16"/>
        <v>2.347826237217401E-3</v>
      </c>
      <c r="O199" s="15">
        <f t="shared" si="19"/>
        <v>0.16211850584726337</v>
      </c>
    </row>
    <row r="200" spans="1:15" x14ac:dyDescent="0.35">
      <c r="A200" s="15">
        <v>14</v>
      </c>
      <c r="B200" s="15">
        <v>8.3333340000000006E-2</v>
      </c>
      <c r="C200" s="15">
        <v>0.19444439999999999</v>
      </c>
      <c r="D200" s="15">
        <v>2.7777779999999998E-2</v>
      </c>
      <c r="E200" s="15">
        <v>0.13888890000000001</v>
      </c>
      <c r="F200" s="15">
        <v>0</v>
      </c>
      <c r="G200" s="15">
        <v>0.1111111</v>
      </c>
      <c r="H200" s="15">
        <v>0</v>
      </c>
      <c r="I200" s="15">
        <v>8.3333340000000006E-2</v>
      </c>
      <c r="J200" s="15">
        <v>0.22222220000000001</v>
      </c>
      <c r="K200" s="15">
        <v>0</v>
      </c>
      <c r="L200" s="15">
        <f t="shared" si="17"/>
        <v>0.86111106000000004</v>
      </c>
      <c r="M200" s="15">
        <f t="shared" si="18"/>
        <v>0.16110838138046865</v>
      </c>
      <c r="N200" s="16">
        <f t="shared" si="16"/>
        <v>2.2720898964303567E-3</v>
      </c>
      <c r="O200" s="15">
        <f t="shared" si="19"/>
        <v>0.16110838138046865</v>
      </c>
    </row>
    <row r="201" spans="1:15" x14ac:dyDescent="0.35">
      <c r="A201" s="15">
        <v>14.5</v>
      </c>
      <c r="B201" s="15">
        <v>8.3333340000000006E-2</v>
      </c>
      <c r="C201" s="15">
        <v>0.1666667</v>
      </c>
      <c r="D201" s="15">
        <v>2.7777779999999998E-2</v>
      </c>
      <c r="E201" s="15">
        <v>0.19444439999999999</v>
      </c>
      <c r="F201" s="15">
        <v>0</v>
      </c>
      <c r="G201" s="15">
        <v>0.13888890000000001</v>
      </c>
      <c r="H201" s="15">
        <v>0</v>
      </c>
      <c r="I201" s="15">
        <v>0.1111111</v>
      </c>
      <c r="J201" s="15">
        <v>0.1666667</v>
      </c>
      <c r="K201" s="15">
        <v>0</v>
      </c>
      <c r="L201" s="15">
        <f t="shared" si="17"/>
        <v>0.88888891999999986</v>
      </c>
      <c r="M201" s="15">
        <f t="shared" si="18"/>
        <v>0.16014598168220856</v>
      </c>
      <c r="N201" s="16">
        <f t="shared" si="16"/>
        <v>2.2010868794836986E-3</v>
      </c>
      <c r="O201" s="15">
        <f t="shared" si="19"/>
        <v>0.16014598168220856</v>
      </c>
    </row>
    <row r="202" spans="1:15" x14ac:dyDescent="0.35">
      <c r="A202" s="15">
        <v>15</v>
      </c>
      <c r="B202" s="15">
        <v>0.1111111</v>
      </c>
      <c r="C202" s="15">
        <v>0.1666667</v>
      </c>
      <c r="D202" s="15">
        <v>2.7777779999999998E-2</v>
      </c>
      <c r="E202" s="15">
        <v>0.19444439999999999</v>
      </c>
      <c r="F202" s="15">
        <v>0</v>
      </c>
      <c r="G202" s="15">
        <v>0.13888890000000001</v>
      </c>
      <c r="H202" s="15">
        <v>0</v>
      </c>
      <c r="I202" s="15">
        <v>5.5555559999999997E-2</v>
      </c>
      <c r="J202" s="15">
        <v>0.19444439999999999</v>
      </c>
      <c r="K202" s="15">
        <v>0</v>
      </c>
      <c r="L202" s="15">
        <f t="shared" si="17"/>
        <v>0.8888888399999999</v>
      </c>
      <c r="M202" s="15">
        <f t="shared" si="18"/>
        <v>0.16014598438877781</v>
      </c>
      <c r="N202" s="16">
        <f t="shared" si="16"/>
        <v>2.2010870775815284E-3</v>
      </c>
      <c r="O202" s="15">
        <f t="shared" si="19"/>
        <v>0.16014598438877781</v>
      </c>
    </row>
    <row r="203" spans="1:15" x14ac:dyDescent="0.35">
      <c r="A203" s="15">
        <v>15.5</v>
      </c>
      <c r="B203" s="15">
        <v>0.13888890000000001</v>
      </c>
      <c r="C203" s="15">
        <v>0.19444439999999999</v>
      </c>
      <c r="D203" s="15">
        <v>5.5555559999999997E-2</v>
      </c>
      <c r="E203" s="15">
        <v>0.13888890000000001</v>
      </c>
      <c r="F203" s="15">
        <v>0</v>
      </c>
      <c r="G203" s="15">
        <v>0.1111111</v>
      </c>
      <c r="H203" s="15">
        <v>0</v>
      </c>
      <c r="I203" s="15">
        <v>5.5555559999999997E-2</v>
      </c>
      <c r="J203" s="15">
        <v>0.19444439999999999</v>
      </c>
      <c r="K203" s="15">
        <v>0</v>
      </c>
      <c r="L203" s="15">
        <f t="shared" si="17"/>
        <v>0.88888881999999991</v>
      </c>
      <c r="M203" s="15">
        <f t="shared" si="18"/>
        <v>0.16014598506542019</v>
      </c>
      <c r="N203" s="16">
        <f t="shared" si="16"/>
        <v>2.2010871271059915E-3</v>
      </c>
      <c r="O203" s="15">
        <f t="shared" si="19"/>
        <v>0.16014598506542019</v>
      </c>
    </row>
    <row r="204" spans="1:15" x14ac:dyDescent="0.35">
      <c r="A204" s="15">
        <v>16</v>
      </c>
      <c r="B204" s="15">
        <v>0.1111111</v>
      </c>
      <c r="C204" s="15">
        <v>0.1111111</v>
      </c>
      <c r="D204" s="15">
        <v>8.3333340000000006E-2</v>
      </c>
      <c r="E204" s="15">
        <v>0.22222220000000001</v>
      </c>
      <c r="F204" s="15">
        <v>2.7777779999999998E-2</v>
      </c>
      <c r="G204" s="15">
        <v>0.1111111</v>
      </c>
      <c r="H204" s="15">
        <v>2.7777779999999998E-2</v>
      </c>
      <c r="I204" s="15">
        <v>8.3333340000000006E-2</v>
      </c>
      <c r="J204" s="15">
        <v>0.1666667</v>
      </c>
      <c r="K204" s="15">
        <v>0</v>
      </c>
      <c r="L204" s="15">
        <f t="shared" si="17"/>
        <v>0.94444444000000005</v>
      </c>
      <c r="M204" s="15">
        <f t="shared" si="18"/>
        <v>0.15835017420129568</v>
      </c>
      <c r="N204" s="16">
        <f t="shared" si="16"/>
        <v>2.0716112629456896E-3</v>
      </c>
      <c r="O204" s="15">
        <f t="shared" si="19"/>
        <v>0.15835017420129568</v>
      </c>
    </row>
    <row r="205" spans="1:15" x14ac:dyDescent="0.35">
      <c r="A205" s="15">
        <v>16.5</v>
      </c>
      <c r="B205" s="15">
        <v>0.13888890000000001</v>
      </c>
      <c r="C205" s="15">
        <v>0.1111111</v>
      </c>
      <c r="D205" s="15">
        <v>5.5555559999999997E-2</v>
      </c>
      <c r="E205" s="15">
        <v>0.22222220000000001</v>
      </c>
      <c r="F205" s="15">
        <v>2.7777779999999998E-2</v>
      </c>
      <c r="G205" s="15">
        <v>0.1111111</v>
      </c>
      <c r="H205" s="15">
        <v>2.7777779999999998E-2</v>
      </c>
      <c r="I205" s="15">
        <v>5.5555559999999997E-2</v>
      </c>
      <c r="J205" s="15">
        <v>0.19444439999999999</v>
      </c>
      <c r="K205" s="15">
        <v>0</v>
      </c>
      <c r="L205" s="15">
        <f t="shared" si="17"/>
        <v>0.94444437999999986</v>
      </c>
      <c r="M205" s="15">
        <f t="shared" si="18"/>
        <v>0.15835017605477192</v>
      </c>
      <c r="N205" s="16">
        <f t="shared" si="16"/>
        <v>2.0716113945539439E-3</v>
      </c>
      <c r="O205" s="15">
        <f t="shared" si="19"/>
        <v>0.15835017605477192</v>
      </c>
    </row>
    <row r="206" spans="1:15" x14ac:dyDescent="0.35">
      <c r="A206" s="15">
        <v>17</v>
      </c>
      <c r="B206" s="15">
        <v>0.1111111</v>
      </c>
      <c r="C206" s="15">
        <v>0.13888890000000001</v>
      </c>
      <c r="D206" s="15">
        <v>5.5555559999999997E-2</v>
      </c>
      <c r="E206" s="15">
        <v>0.25</v>
      </c>
      <c r="F206" s="15">
        <v>2.7777779999999998E-2</v>
      </c>
      <c r="G206" s="15">
        <v>0.13888890000000001</v>
      </c>
      <c r="H206" s="15">
        <v>2.7777779999999998E-2</v>
      </c>
      <c r="I206" s="15">
        <v>2.7777779999999998E-2</v>
      </c>
      <c r="J206" s="15">
        <v>0.1666667</v>
      </c>
      <c r="K206" s="15">
        <v>0</v>
      </c>
      <c r="L206" s="15">
        <f t="shared" si="17"/>
        <v>0.94444449999999991</v>
      </c>
      <c r="M206" s="15">
        <f t="shared" si="18"/>
        <v>0.15835017234781965</v>
      </c>
      <c r="N206" s="16">
        <f t="shared" si="16"/>
        <v>2.0716111313374527E-3</v>
      </c>
      <c r="O206" s="15">
        <f t="shared" si="19"/>
        <v>0.15835017234781965</v>
      </c>
    </row>
    <row r="207" spans="1:15" x14ac:dyDescent="0.35">
      <c r="A207" s="15">
        <v>17.5</v>
      </c>
      <c r="B207" s="15">
        <v>0.13888890000000001</v>
      </c>
      <c r="C207" s="15">
        <v>8.3333340000000006E-2</v>
      </c>
      <c r="D207" s="15">
        <v>5.5555559999999997E-2</v>
      </c>
      <c r="E207" s="15">
        <v>0.22222220000000001</v>
      </c>
      <c r="F207" s="15">
        <v>2.7777779999999998E-2</v>
      </c>
      <c r="G207" s="15">
        <v>0.13888890000000001</v>
      </c>
      <c r="H207" s="15">
        <v>2.7777779999999998E-2</v>
      </c>
      <c r="I207" s="15">
        <v>5.5555559999999997E-2</v>
      </c>
      <c r="J207" s="15">
        <v>0.19444439999999999</v>
      </c>
      <c r="K207" s="15">
        <v>0</v>
      </c>
      <c r="L207" s="15">
        <f t="shared" si="17"/>
        <v>0.94444441999999984</v>
      </c>
      <c r="M207" s="15">
        <f t="shared" si="18"/>
        <v>0.15835017481912109</v>
      </c>
      <c r="N207" s="16">
        <f t="shared" si="16"/>
        <v>2.0716113068151064E-3</v>
      </c>
      <c r="O207" s="15">
        <f t="shared" si="19"/>
        <v>0.15835017481912109</v>
      </c>
    </row>
    <row r="208" spans="1:15" x14ac:dyDescent="0.35">
      <c r="A208" s="15">
        <v>18</v>
      </c>
      <c r="B208" s="15">
        <v>0.13888890000000001</v>
      </c>
      <c r="C208" s="15">
        <v>8.3333340000000006E-2</v>
      </c>
      <c r="D208" s="15">
        <v>5.5555559999999997E-2</v>
      </c>
      <c r="E208" s="15">
        <v>0.22222220000000001</v>
      </c>
      <c r="F208" s="15">
        <v>2.7777779999999998E-2</v>
      </c>
      <c r="G208" s="15">
        <v>0.1666667</v>
      </c>
      <c r="H208" s="15">
        <v>2.7777779999999998E-2</v>
      </c>
      <c r="I208" s="15">
        <v>2.7777779999999998E-2</v>
      </c>
      <c r="J208" s="15">
        <v>0.19444439999999999</v>
      </c>
      <c r="K208" s="15">
        <v>0</v>
      </c>
      <c r="L208" s="15">
        <f t="shared" si="17"/>
        <v>0.94444443999999994</v>
      </c>
      <c r="M208" s="15">
        <f t="shared" si="18"/>
        <v>0.15835017420129568</v>
      </c>
      <c r="N208" s="16">
        <f t="shared" si="16"/>
        <v>2.0716112629456901E-3</v>
      </c>
      <c r="O208" s="15">
        <f t="shared" si="19"/>
        <v>0.15835017420129568</v>
      </c>
    </row>
    <row r="209" spans="1:15" x14ac:dyDescent="0.35">
      <c r="A209" s="15">
        <v>18.5</v>
      </c>
      <c r="B209" s="15">
        <v>0.13888890000000001</v>
      </c>
      <c r="C209" s="15">
        <v>5.5555559999999997E-2</v>
      </c>
      <c r="D209" s="15">
        <v>5.5555559999999997E-2</v>
      </c>
      <c r="E209" s="15">
        <v>0.22222220000000001</v>
      </c>
      <c r="F209" s="15">
        <v>2.7777779999999998E-2</v>
      </c>
      <c r="G209" s="15">
        <v>0.19444439999999999</v>
      </c>
      <c r="H209" s="15">
        <v>2.7777779999999998E-2</v>
      </c>
      <c r="I209" s="15">
        <v>2.7777779999999998E-2</v>
      </c>
      <c r="J209" s="15">
        <v>0.19444439999999999</v>
      </c>
      <c r="K209" s="15">
        <v>0</v>
      </c>
      <c r="L209" s="15">
        <f t="shared" si="17"/>
        <v>0.94444435999999987</v>
      </c>
      <c r="M209" s="15">
        <f t="shared" si="18"/>
        <v>0.15835017667259735</v>
      </c>
      <c r="N209" s="16">
        <f t="shared" si="16"/>
        <v>2.0716114384233654E-3</v>
      </c>
      <c r="O209" s="15">
        <f t="shared" si="19"/>
        <v>0.15835017667259735</v>
      </c>
    </row>
    <row r="210" spans="1:15" x14ac:dyDescent="0.35">
      <c r="A210" s="15">
        <v>19</v>
      </c>
      <c r="B210" s="15">
        <v>0.13888890000000001</v>
      </c>
      <c r="C210" s="15">
        <v>8.3333340000000006E-2</v>
      </c>
      <c r="D210" s="15">
        <v>5.5555559999999997E-2</v>
      </c>
      <c r="E210" s="15">
        <v>0.22222220000000001</v>
      </c>
      <c r="F210" s="15">
        <v>2.7777779999999998E-2</v>
      </c>
      <c r="G210" s="15">
        <v>0.19444439999999999</v>
      </c>
      <c r="H210" s="15">
        <v>2.7777779999999998E-2</v>
      </c>
      <c r="I210" s="15">
        <v>0</v>
      </c>
      <c r="J210" s="15">
        <v>0.22222220000000001</v>
      </c>
      <c r="K210" s="15">
        <v>0</v>
      </c>
      <c r="L210" s="15">
        <f t="shared" si="17"/>
        <v>0.97222215999999995</v>
      </c>
      <c r="M210" s="15">
        <f t="shared" si="18"/>
        <v>0.1575105612812352</v>
      </c>
      <c r="N210" s="16">
        <f t="shared" si="16"/>
        <v>2.0124224890434865E-3</v>
      </c>
      <c r="O210" s="15">
        <f t="shared" si="19"/>
        <v>0.1575105612812352</v>
      </c>
    </row>
    <row r="211" spans="1:15" x14ac:dyDescent="0.35">
      <c r="A211" s="15">
        <v>19.5</v>
      </c>
      <c r="B211" s="15">
        <v>0.22222220000000001</v>
      </c>
      <c r="C211" s="15">
        <v>8.3333340000000006E-2</v>
      </c>
      <c r="D211" s="15">
        <v>5.5555559999999997E-2</v>
      </c>
      <c r="E211" s="15">
        <v>0.13888890000000001</v>
      </c>
      <c r="F211" s="15">
        <v>2.7777779999999998E-2</v>
      </c>
      <c r="G211" s="15">
        <v>0.19444439999999999</v>
      </c>
      <c r="H211" s="15">
        <v>2.7777779999999998E-2</v>
      </c>
      <c r="I211" s="15">
        <v>0</v>
      </c>
      <c r="J211" s="15">
        <v>0.22222220000000001</v>
      </c>
      <c r="K211" s="15">
        <v>0</v>
      </c>
      <c r="L211" s="15">
        <f t="shared" si="17"/>
        <v>0.97222215999999995</v>
      </c>
      <c r="M211" s="15">
        <f t="shared" si="18"/>
        <v>0.1575105612812352</v>
      </c>
      <c r="N211" s="16">
        <f t="shared" si="16"/>
        <v>2.0124224890434865E-3</v>
      </c>
      <c r="O211" s="15">
        <f t="shared" si="19"/>
        <v>0.1575105612812352</v>
      </c>
    </row>
    <row r="212" spans="1:15" x14ac:dyDescent="0.35">
      <c r="A212" s="15">
        <v>20</v>
      </c>
      <c r="B212" s="15">
        <v>0.25</v>
      </c>
      <c r="C212" s="15">
        <v>5.5555559999999997E-2</v>
      </c>
      <c r="D212" s="15">
        <v>5.5555559999999997E-2</v>
      </c>
      <c r="E212" s="15">
        <v>0.13888890000000001</v>
      </c>
      <c r="F212" s="15">
        <v>2.7777779999999998E-2</v>
      </c>
      <c r="G212" s="15">
        <v>0.1666667</v>
      </c>
      <c r="H212" s="15">
        <v>0</v>
      </c>
      <c r="I212" s="15">
        <v>2.7777779999999998E-2</v>
      </c>
      <c r="J212" s="15">
        <v>0.25</v>
      </c>
      <c r="K212" s="15">
        <v>0</v>
      </c>
      <c r="L212" s="15">
        <f t="shared" si="17"/>
        <v>0.97222227999999988</v>
      </c>
      <c r="M212" s="15">
        <f t="shared" si="18"/>
        <v>0.15751055773201209</v>
      </c>
      <c r="N212" s="16">
        <f t="shared" si="16"/>
        <v>2.0124222406530685E-3</v>
      </c>
      <c r="O212" s="15">
        <f t="shared" si="19"/>
        <v>0.15751055773201209</v>
      </c>
    </row>
    <row r="213" spans="1:15" x14ac:dyDescent="0.35">
      <c r="A213" s="15">
        <v>20.5</v>
      </c>
      <c r="B213" s="15">
        <v>0.25</v>
      </c>
      <c r="C213" s="15">
        <v>5.5555559999999997E-2</v>
      </c>
      <c r="D213" s="15">
        <v>5.5555559999999997E-2</v>
      </c>
      <c r="E213" s="15">
        <v>0.13888890000000001</v>
      </c>
      <c r="F213" s="15">
        <v>0</v>
      </c>
      <c r="G213" s="15">
        <v>0.1666667</v>
      </c>
      <c r="H213" s="15">
        <v>0</v>
      </c>
      <c r="I213" s="15">
        <v>2.7777779999999998E-2</v>
      </c>
      <c r="J213" s="15">
        <v>0.27777780000000002</v>
      </c>
      <c r="K213" s="15">
        <v>0</v>
      </c>
      <c r="L213" s="15">
        <f t="shared" si="17"/>
        <v>0.97222230000000009</v>
      </c>
      <c r="M213" s="15">
        <f t="shared" si="18"/>
        <v>0.15751055714047496</v>
      </c>
      <c r="N213" s="16">
        <f t="shared" si="16"/>
        <v>2.0124221992546712E-3</v>
      </c>
      <c r="O213" s="15">
        <f t="shared" si="19"/>
        <v>0.15751055714047496</v>
      </c>
    </row>
    <row r="214" spans="1:15" x14ac:dyDescent="0.35">
      <c r="A214" s="15">
        <v>21</v>
      </c>
      <c r="B214" s="15">
        <v>0.27777780000000002</v>
      </c>
      <c r="C214" s="15">
        <v>5.5555559999999997E-2</v>
      </c>
      <c r="D214" s="15">
        <v>8.3333340000000006E-2</v>
      </c>
      <c r="E214" s="15">
        <v>8.3333340000000006E-2</v>
      </c>
      <c r="F214" s="15">
        <v>0</v>
      </c>
      <c r="G214" s="15">
        <v>0.13888890000000001</v>
      </c>
      <c r="H214" s="15">
        <v>0</v>
      </c>
      <c r="I214" s="15">
        <v>5.5555559999999997E-2</v>
      </c>
      <c r="J214" s="15">
        <v>0.27777780000000002</v>
      </c>
      <c r="K214" s="15">
        <v>0</v>
      </c>
      <c r="L214" s="15">
        <f t="shared" si="17"/>
        <v>0.97222230000000009</v>
      </c>
      <c r="M214" s="15">
        <f t="shared" si="18"/>
        <v>0.15751055714047496</v>
      </c>
      <c r="N214" s="16">
        <f t="shared" si="16"/>
        <v>2.0124221992546712E-3</v>
      </c>
      <c r="O214" s="15">
        <f t="shared" si="19"/>
        <v>0.15751055714047496</v>
      </c>
    </row>
    <row r="215" spans="1:15" x14ac:dyDescent="0.35">
      <c r="A215" s="15">
        <v>21.5</v>
      </c>
      <c r="B215" s="15">
        <v>0.22222220000000001</v>
      </c>
      <c r="C215" s="15">
        <v>5.5555559999999997E-2</v>
      </c>
      <c r="D215" s="15">
        <v>8.3333340000000006E-2</v>
      </c>
      <c r="E215" s="15">
        <v>0.13888890000000001</v>
      </c>
      <c r="F215" s="15">
        <v>0</v>
      </c>
      <c r="G215" s="15">
        <v>0.13888890000000001</v>
      </c>
      <c r="H215" s="15">
        <v>0</v>
      </c>
      <c r="I215" s="15">
        <v>2.7777779999999998E-2</v>
      </c>
      <c r="J215" s="15">
        <v>0.30555559999999998</v>
      </c>
      <c r="K215" s="15">
        <v>0</v>
      </c>
      <c r="L215" s="15">
        <f t="shared" si="17"/>
        <v>0.97222227999999999</v>
      </c>
      <c r="M215" s="15">
        <f t="shared" si="18"/>
        <v>0.15751055773201209</v>
      </c>
      <c r="N215" s="16">
        <f t="shared" si="16"/>
        <v>2.0124222406530685E-3</v>
      </c>
      <c r="O215" s="15">
        <f t="shared" si="19"/>
        <v>0.15751055773201209</v>
      </c>
    </row>
    <row r="216" spans="1:15" x14ac:dyDescent="0.35">
      <c r="A216" s="15">
        <v>22</v>
      </c>
      <c r="B216" s="15">
        <v>0.25</v>
      </c>
      <c r="C216" s="15">
        <v>5.5555559999999997E-2</v>
      </c>
      <c r="D216" s="15">
        <v>8.3333340000000006E-2</v>
      </c>
      <c r="E216" s="15">
        <v>0.13888890000000001</v>
      </c>
      <c r="F216" s="15">
        <v>0</v>
      </c>
      <c r="G216" s="15">
        <v>0.1666667</v>
      </c>
      <c r="H216" s="15">
        <v>0</v>
      </c>
      <c r="I216" s="15">
        <v>5.5555559999999997E-2</v>
      </c>
      <c r="J216" s="15">
        <v>0.22222220000000001</v>
      </c>
      <c r="K216" s="15">
        <v>0</v>
      </c>
      <c r="L216" s="15">
        <f t="shared" si="17"/>
        <v>0.97222225999999989</v>
      </c>
      <c r="M216" s="15">
        <f t="shared" si="18"/>
        <v>0.15751055832354921</v>
      </c>
      <c r="N216" s="16">
        <f t="shared" si="16"/>
        <v>2.0124222820514675E-3</v>
      </c>
      <c r="O216" s="15">
        <f t="shared" si="19"/>
        <v>0.15751055832354921</v>
      </c>
    </row>
    <row r="217" spans="1:15" x14ac:dyDescent="0.35">
      <c r="A217" s="15">
        <v>22.5</v>
      </c>
      <c r="B217" s="15">
        <v>0.25</v>
      </c>
      <c r="C217" s="15">
        <v>5.5555559999999997E-2</v>
      </c>
      <c r="D217" s="15">
        <v>8.3333340000000006E-2</v>
      </c>
      <c r="E217" s="15">
        <v>0.1111111</v>
      </c>
      <c r="F217" s="15">
        <v>0</v>
      </c>
      <c r="G217" s="15">
        <v>0.1666667</v>
      </c>
      <c r="H217" s="15">
        <v>0</v>
      </c>
      <c r="I217" s="15">
        <v>5.5555559999999997E-2</v>
      </c>
      <c r="J217" s="15">
        <v>0.25</v>
      </c>
      <c r="K217" s="15">
        <v>0</v>
      </c>
      <c r="L217" s="15">
        <f t="shared" si="17"/>
        <v>0.97222225999999989</v>
      </c>
      <c r="M217" s="15">
        <f t="shared" si="18"/>
        <v>0.15751055832354921</v>
      </c>
      <c r="N217" s="16">
        <f t="shared" si="16"/>
        <v>2.0124222820514675E-3</v>
      </c>
      <c r="O217" s="15">
        <f t="shared" si="19"/>
        <v>0.15751055832354921</v>
      </c>
    </row>
    <row r="218" spans="1:15" x14ac:dyDescent="0.35">
      <c r="A218" s="15">
        <v>23</v>
      </c>
      <c r="B218" s="15">
        <v>0.30555559999999998</v>
      </c>
      <c r="C218" s="15">
        <v>5.5555559999999997E-2</v>
      </c>
      <c r="D218" s="15">
        <v>5.5555559999999997E-2</v>
      </c>
      <c r="E218" s="15">
        <v>0.13888890000000001</v>
      </c>
      <c r="F218" s="15">
        <v>0</v>
      </c>
      <c r="G218" s="15">
        <v>0.1111111</v>
      </c>
      <c r="H218" s="15">
        <v>0</v>
      </c>
      <c r="I218" s="15">
        <v>8.3333340000000006E-2</v>
      </c>
      <c r="J218" s="15">
        <v>0.22222220000000001</v>
      </c>
      <c r="K218" s="15">
        <v>0</v>
      </c>
      <c r="L218" s="15">
        <f t="shared" si="17"/>
        <v>0.97222226000000012</v>
      </c>
      <c r="M218" s="15">
        <f t="shared" si="18"/>
        <v>0.15751055832354921</v>
      </c>
      <c r="N218" s="16">
        <f t="shared" si="16"/>
        <v>2.0124222820514666E-3</v>
      </c>
      <c r="O218" s="15">
        <f t="shared" si="19"/>
        <v>0.15751055832354921</v>
      </c>
    </row>
    <row r="219" spans="1:15" x14ac:dyDescent="0.35">
      <c r="A219" s="15">
        <v>23.5</v>
      </c>
      <c r="B219" s="15">
        <v>0.27777780000000002</v>
      </c>
      <c r="C219" s="15">
        <v>5.5555559999999997E-2</v>
      </c>
      <c r="D219" s="15">
        <v>5.5555559999999997E-2</v>
      </c>
      <c r="E219" s="15">
        <v>0.13888890000000001</v>
      </c>
      <c r="F219" s="15">
        <v>0</v>
      </c>
      <c r="G219" s="15">
        <v>8.3333340000000006E-2</v>
      </c>
      <c r="H219" s="15">
        <v>2.7777779999999998E-2</v>
      </c>
      <c r="I219" s="15">
        <v>5.5555559999999997E-2</v>
      </c>
      <c r="J219" s="15">
        <v>0.27777780000000002</v>
      </c>
      <c r="K219" s="15">
        <v>0</v>
      </c>
      <c r="L219" s="15">
        <f t="shared" si="17"/>
        <v>0.97222230000000009</v>
      </c>
      <c r="M219" s="15">
        <f t="shared" si="18"/>
        <v>0.15751055714047496</v>
      </c>
      <c r="N219" s="16">
        <f t="shared" si="16"/>
        <v>2.0124221992546712E-3</v>
      </c>
      <c r="O219" s="15">
        <f t="shared" si="19"/>
        <v>0.15751055714047496</v>
      </c>
    </row>
    <row r="220" spans="1:15" x14ac:dyDescent="0.35">
      <c r="A220" s="15">
        <v>24</v>
      </c>
      <c r="B220" s="15">
        <v>0.30555559999999998</v>
      </c>
      <c r="C220" s="15">
        <v>2.7777779999999998E-2</v>
      </c>
      <c r="D220" s="15">
        <v>5.5555559999999997E-2</v>
      </c>
      <c r="E220" s="15">
        <v>0.1666667</v>
      </c>
      <c r="F220" s="15">
        <v>0</v>
      </c>
      <c r="G220" s="15">
        <v>5.5555559999999997E-2</v>
      </c>
      <c r="H220" s="15">
        <v>2.7777779999999998E-2</v>
      </c>
      <c r="I220" s="15">
        <v>5.5555559999999997E-2</v>
      </c>
      <c r="J220" s="15">
        <v>0.27777780000000002</v>
      </c>
      <c r="K220" s="15">
        <v>0</v>
      </c>
      <c r="L220" s="15">
        <f t="shared" si="17"/>
        <v>0.97222233999999985</v>
      </c>
      <c r="M220" s="15">
        <f t="shared" si="18"/>
        <v>0.15751055595740077</v>
      </c>
      <c r="N220" s="16">
        <f t="shared" si="16"/>
        <v>2.0124221164578827E-3</v>
      </c>
      <c r="O220" s="15">
        <f t="shared" si="19"/>
        <v>0.15751055595740077</v>
      </c>
    </row>
    <row r="221" spans="1:15" x14ac:dyDescent="0.35">
      <c r="A221" s="15">
        <v>24.5</v>
      </c>
      <c r="B221" s="15">
        <v>0.3333333</v>
      </c>
      <c r="C221" s="15">
        <v>2.7777779999999998E-2</v>
      </c>
      <c r="D221" s="15">
        <v>5.5555559999999997E-2</v>
      </c>
      <c r="E221" s="15">
        <v>0.1666667</v>
      </c>
      <c r="F221" s="15">
        <v>0</v>
      </c>
      <c r="G221" s="15">
        <v>5.5555559999999997E-2</v>
      </c>
      <c r="H221" s="15">
        <v>2.7777779999999998E-2</v>
      </c>
      <c r="I221" s="15">
        <v>5.5555559999999997E-2</v>
      </c>
      <c r="J221" s="15">
        <v>0.25</v>
      </c>
      <c r="K221" s="15">
        <v>0</v>
      </c>
      <c r="L221" s="15">
        <f t="shared" si="17"/>
        <v>0.9722222399999999</v>
      </c>
      <c r="M221" s="15">
        <f t="shared" si="18"/>
        <v>0.15751055891508636</v>
      </c>
      <c r="N221" s="16">
        <f t="shared" si="16"/>
        <v>2.0124223234498678E-3</v>
      </c>
      <c r="O221" s="15">
        <f t="shared" si="19"/>
        <v>0.15751055891508636</v>
      </c>
    </row>
    <row r="222" spans="1:15" x14ac:dyDescent="0.35">
      <c r="A222" s="15">
        <v>25</v>
      </c>
      <c r="B222" s="15">
        <v>0.36111110000000002</v>
      </c>
      <c r="C222" s="15">
        <v>5.5555559999999997E-2</v>
      </c>
      <c r="D222" s="15">
        <v>5.5555559999999997E-2</v>
      </c>
      <c r="E222" s="15">
        <v>0.13888890000000001</v>
      </c>
      <c r="F222" s="15">
        <v>0</v>
      </c>
      <c r="G222" s="15">
        <v>5.5555559999999997E-2</v>
      </c>
      <c r="H222" s="15">
        <v>2.7777779999999998E-2</v>
      </c>
      <c r="I222" s="15">
        <v>5.5555559999999997E-2</v>
      </c>
      <c r="J222" s="15">
        <v>0.22222220000000001</v>
      </c>
      <c r="K222" s="15">
        <v>0</v>
      </c>
      <c r="L222" s="15">
        <f t="shared" si="17"/>
        <v>0.97222221999999991</v>
      </c>
      <c r="M222" s="15">
        <f t="shared" si="18"/>
        <v>0.15751055950662354</v>
      </c>
      <c r="N222" s="16">
        <f t="shared" si="16"/>
        <v>2.0124223648482699E-3</v>
      </c>
      <c r="O222" s="15">
        <f t="shared" si="19"/>
        <v>0.15751055950662354</v>
      </c>
    </row>
    <row r="223" spans="1:15" x14ac:dyDescent="0.35">
      <c r="A223" s="15">
        <v>25.5</v>
      </c>
      <c r="B223" s="15">
        <v>0.3333333</v>
      </c>
      <c r="C223" s="15">
        <v>5.5555559999999997E-2</v>
      </c>
      <c r="D223" s="15">
        <v>2.7777779999999998E-2</v>
      </c>
      <c r="E223" s="15">
        <v>0.19444439999999999</v>
      </c>
      <c r="F223" s="15">
        <v>0</v>
      </c>
      <c r="G223" s="15">
        <v>5.5555559999999997E-2</v>
      </c>
      <c r="H223" s="15">
        <v>2.7777779999999998E-2</v>
      </c>
      <c r="I223" s="15">
        <v>5.5555559999999997E-2</v>
      </c>
      <c r="J223" s="15">
        <v>0.22222220000000001</v>
      </c>
      <c r="K223" s="15">
        <v>0</v>
      </c>
      <c r="L223" s="15">
        <f t="shared" si="17"/>
        <v>0.97222213999999985</v>
      </c>
      <c r="M223" s="15">
        <f t="shared" si="18"/>
        <v>0.15751056187277246</v>
      </c>
      <c r="N223" s="16">
        <f t="shared" si="16"/>
        <v>2.012422530441896E-3</v>
      </c>
      <c r="O223" s="15">
        <f t="shared" si="19"/>
        <v>0.15751056187277246</v>
      </c>
    </row>
    <row r="224" spans="1:15" x14ac:dyDescent="0.35">
      <c r="A224" s="15">
        <v>26</v>
      </c>
      <c r="B224" s="15">
        <v>0.27777780000000002</v>
      </c>
      <c r="C224" s="15">
        <v>8.3333340000000006E-2</v>
      </c>
      <c r="D224" s="15">
        <v>5.5555559999999997E-2</v>
      </c>
      <c r="E224" s="15">
        <v>0.22222220000000001</v>
      </c>
      <c r="F224" s="15">
        <v>0</v>
      </c>
      <c r="G224" s="15">
        <v>5.5555559999999997E-2</v>
      </c>
      <c r="H224" s="15">
        <v>0</v>
      </c>
      <c r="I224" s="15">
        <v>5.5555559999999997E-2</v>
      </c>
      <c r="J224" s="15">
        <v>0.19444439999999999</v>
      </c>
      <c r="K224" s="15">
        <v>0</v>
      </c>
      <c r="L224" s="15">
        <f t="shared" si="17"/>
        <v>0.94444441999999984</v>
      </c>
      <c r="M224" s="15">
        <f t="shared" si="18"/>
        <v>0.15835017481912109</v>
      </c>
      <c r="N224" s="16">
        <f t="shared" si="16"/>
        <v>2.0716113068151064E-3</v>
      </c>
      <c r="O224" s="15">
        <f t="shared" si="19"/>
        <v>0.15835017481912109</v>
      </c>
    </row>
    <row r="225" spans="1:15" x14ac:dyDescent="0.35">
      <c r="A225" s="15">
        <v>26.5</v>
      </c>
      <c r="B225" s="15">
        <v>0.27777780000000002</v>
      </c>
      <c r="C225" s="15">
        <v>8.3333340000000006E-2</v>
      </c>
      <c r="D225" s="15">
        <v>5.5555559999999997E-2</v>
      </c>
      <c r="E225" s="15">
        <v>0.22222220000000001</v>
      </c>
      <c r="F225" s="15">
        <v>0</v>
      </c>
      <c r="G225" s="15">
        <v>8.3333340000000006E-2</v>
      </c>
      <c r="H225" s="15">
        <v>0</v>
      </c>
      <c r="I225" s="15">
        <v>5.5555559999999997E-2</v>
      </c>
      <c r="J225" s="15">
        <v>0.1666667</v>
      </c>
      <c r="K225" s="15">
        <v>0</v>
      </c>
      <c r="L225" s="15">
        <f t="shared" si="17"/>
        <v>0.94444449999999991</v>
      </c>
      <c r="M225" s="15">
        <f t="shared" si="18"/>
        <v>0.15835017234781965</v>
      </c>
      <c r="N225" s="16">
        <f t="shared" si="16"/>
        <v>2.0716111313374527E-3</v>
      </c>
      <c r="O225" s="15">
        <f t="shared" si="19"/>
        <v>0.15835017234781965</v>
      </c>
    </row>
    <row r="226" spans="1:15" x14ac:dyDescent="0.35">
      <c r="A226" s="15">
        <v>27</v>
      </c>
      <c r="B226" s="15">
        <v>0.25</v>
      </c>
      <c r="C226" s="15">
        <v>5.5555559999999997E-2</v>
      </c>
      <c r="D226" s="15">
        <v>5.5555559999999997E-2</v>
      </c>
      <c r="E226" s="15">
        <v>0.22222220000000001</v>
      </c>
      <c r="F226" s="15">
        <v>0</v>
      </c>
      <c r="G226" s="15">
        <v>8.3333340000000006E-2</v>
      </c>
      <c r="H226" s="15">
        <v>0</v>
      </c>
      <c r="I226" s="15">
        <v>5.5555559999999997E-2</v>
      </c>
      <c r="J226" s="15">
        <v>0.19444439999999999</v>
      </c>
      <c r="K226" s="15">
        <v>0</v>
      </c>
      <c r="L226" s="15">
        <f t="shared" si="17"/>
        <v>0.91666661999999999</v>
      </c>
      <c r="M226" s="15">
        <f t="shared" si="18"/>
        <v>0.15922767103752714</v>
      </c>
      <c r="N226" s="16">
        <f t="shared" si="16"/>
        <v>2.1343874604383816E-3</v>
      </c>
      <c r="O226" s="15">
        <f t="shared" si="19"/>
        <v>0.15922767103752714</v>
      </c>
    </row>
    <row r="227" spans="1:15" x14ac:dyDescent="0.35">
      <c r="A227" s="15">
        <v>27.5</v>
      </c>
      <c r="B227" s="15">
        <v>0.27777780000000002</v>
      </c>
      <c r="C227" s="15">
        <v>5.5555559999999997E-2</v>
      </c>
      <c r="D227" s="15">
        <v>5.5555559999999997E-2</v>
      </c>
      <c r="E227" s="15">
        <v>0.19444439999999999</v>
      </c>
      <c r="F227" s="15">
        <v>0</v>
      </c>
      <c r="G227" s="15">
        <v>8.3333340000000006E-2</v>
      </c>
      <c r="H227" s="15">
        <v>0</v>
      </c>
      <c r="I227" s="15">
        <v>5.5555559999999997E-2</v>
      </c>
      <c r="J227" s="15">
        <v>0.19444439999999999</v>
      </c>
      <c r="K227" s="15">
        <v>0</v>
      </c>
      <c r="L227" s="15">
        <f t="shared" si="17"/>
        <v>0.91666661999999999</v>
      </c>
      <c r="M227" s="15">
        <f t="shared" si="18"/>
        <v>0.15922767103752714</v>
      </c>
      <c r="N227" s="16">
        <f t="shared" si="16"/>
        <v>2.1343874604383816E-3</v>
      </c>
      <c r="O227" s="15">
        <f t="shared" si="19"/>
        <v>0.15922767103752714</v>
      </c>
    </row>
    <row r="228" spans="1:15" x14ac:dyDescent="0.35">
      <c r="A228" s="15">
        <v>28</v>
      </c>
      <c r="B228" s="15">
        <v>0.27777780000000002</v>
      </c>
      <c r="C228" s="15">
        <v>2.7777779999999998E-2</v>
      </c>
      <c r="D228" s="15">
        <v>5.5555559999999997E-2</v>
      </c>
      <c r="E228" s="15">
        <v>0.13888890000000001</v>
      </c>
      <c r="F228" s="15">
        <v>2.7777779999999998E-2</v>
      </c>
      <c r="G228" s="15">
        <v>8.3333340000000006E-2</v>
      </c>
      <c r="H228" s="15">
        <v>0</v>
      </c>
      <c r="I228" s="15">
        <v>8.3333340000000006E-2</v>
      </c>
      <c r="J228" s="15">
        <v>0.19444439999999999</v>
      </c>
      <c r="K228" s="15">
        <v>0</v>
      </c>
      <c r="L228" s="15">
        <f t="shared" si="17"/>
        <v>0.88888889999999998</v>
      </c>
      <c r="M228" s="15">
        <f t="shared" si="18"/>
        <v>0.16014598235885083</v>
      </c>
      <c r="N228" s="16">
        <f t="shared" si="16"/>
        <v>2.2010869290081526E-3</v>
      </c>
      <c r="O228" s="15">
        <f t="shared" si="19"/>
        <v>0.16014598235885083</v>
      </c>
    </row>
    <row r="229" spans="1:15" x14ac:dyDescent="0.35">
      <c r="A229" s="15">
        <v>28.5</v>
      </c>
      <c r="B229" s="15">
        <v>0.25</v>
      </c>
      <c r="C229" s="15">
        <v>5.5555559999999997E-2</v>
      </c>
      <c r="D229" s="15">
        <v>5.5555559999999997E-2</v>
      </c>
      <c r="E229" s="15">
        <v>0.13888890000000001</v>
      </c>
      <c r="F229" s="15">
        <v>0</v>
      </c>
      <c r="G229" s="15">
        <v>8.3333340000000006E-2</v>
      </c>
      <c r="H229" s="15">
        <v>0</v>
      </c>
      <c r="I229" s="15">
        <v>8.3333340000000006E-2</v>
      </c>
      <c r="J229" s="15">
        <v>0.19444439999999999</v>
      </c>
      <c r="K229" s="15">
        <v>0</v>
      </c>
      <c r="L229" s="15">
        <f t="shared" si="17"/>
        <v>0.86111110000000002</v>
      </c>
      <c r="M229" s="15">
        <f t="shared" si="18"/>
        <v>0.16110837996117716</v>
      </c>
      <c r="N229" s="16">
        <f t="shared" si="16"/>
        <v>2.2720897908881147E-3</v>
      </c>
      <c r="O229" s="15">
        <f t="shared" si="19"/>
        <v>0.16110837996117716</v>
      </c>
    </row>
    <row r="230" spans="1:15" x14ac:dyDescent="0.35">
      <c r="A230" s="15">
        <v>29</v>
      </c>
      <c r="B230" s="15">
        <v>0.22222220000000001</v>
      </c>
      <c r="C230" s="15">
        <v>5.5555559999999997E-2</v>
      </c>
      <c r="D230" s="15">
        <v>5.5555559999999997E-2</v>
      </c>
      <c r="E230" s="15">
        <v>0.13888890000000001</v>
      </c>
      <c r="F230" s="15">
        <v>0</v>
      </c>
      <c r="G230" s="15">
        <v>8.3333340000000006E-2</v>
      </c>
      <c r="H230" s="15">
        <v>0</v>
      </c>
      <c r="I230" s="15">
        <v>0.1111111</v>
      </c>
      <c r="J230" s="15">
        <v>0.19444439999999999</v>
      </c>
      <c r="K230" s="15">
        <v>0</v>
      </c>
      <c r="L230" s="15">
        <f t="shared" si="17"/>
        <v>0.86111106000000004</v>
      </c>
      <c r="M230" s="15">
        <f t="shared" si="18"/>
        <v>0.16110838138046865</v>
      </c>
      <c r="N230" s="16">
        <f t="shared" si="16"/>
        <v>2.2720898964303567E-3</v>
      </c>
      <c r="O230" s="15">
        <f t="shared" si="19"/>
        <v>0.16110838138046865</v>
      </c>
    </row>
    <row r="231" spans="1:15" x14ac:dyDescent="0.35">
      <c r="A231" s="15">
        <v>29.5</v>
      </c>
      <c r="B231" s="15">
        <v>0.22222220000000001</v>
      </c>
      <c r="C231" s="15">
        <v>5.5555559999999997E-2</v>
      </c>
      <c r="D231" s="15">
        <v>0</v>
      </c>
      <c r="E231" s="15">
        <v>0.13888890000000001</v>
      </c>
      <c r="F231" s="15">
        <v>0</v>
      </c>
      <c r="G231" s="15">
        <v>8.3333340000000006E-2</v>
      </c>
      <c r="H231" s="15">
        <v>0</v>
      </c>
      <c r="I231" s="15">
        <v>0.1111111</v>
      </c>
      <c r="J231" s="15">
        <v>0.19444439999999999</v>
      </c>
      <c r="K231" s="15">
        <v>0</v>
      </c>
      <c r="L231" s="15">
        <f t="shared" si="17"/>
        <v>0.80555549999999998</v>
      </c>
      <c r="M231" s="15">
        <f t="shared" si="18"/>
        <v>0.16318043772858959</v>
      </c>
      <c r="N231" s="16">
        <f t="shared" si="16"/>
        <v>2.428785774698869E-3</v>
      </c>
      <c r="O231" s="15">
        <f t="shared" si="19"/>
        <v>0.16318043772858959</v>
      </c>
    </row>
    <row r="232" spans="1:15" x14ac:dyDescent="0.35">
      <c r="A232" s="15">
        <v>30</v>
      </c>
      <c r="B232" s="15">
        <v>0.1666667</v>
      </c>
      <c r="C232" s="15">
        <v>5.5555559999999997E-2</v>
      </c>
      <c r="D232" s="15">
        <v>2.7777779999999998E-2</v>
      </c>
      <c r="E232" s="15">
        <v>0.13888890000000001</v>
      </c>
      <c r="F232" s="15">
        <v>0</v>
      </c>
      <c r="G232" s="15">
        <v>8.3333340000000006E-2</v>
      </c>
      <c r="H232" s="15">
        <v>0</v>
      </c>
      <c r="I232" s="15">
        <v>0.13888890000000001</v>
      </c>
      <c r="J232" s="15">
        <v>0.19444439999999999</v>
      </c>
      <c r="K232" s="15">
        <v>0</v>
      </c>
      <c r="L232" s="15">
        <f t="shared" si="17"/>
        <v>0.80555557999999994</v>
      </c>
      <c r="M232" s="15">
        <f t="shared" si="18"/>
        <v>0.16318043459135406</v>
      </c>
      <c r="N232" s="16">
        <f t="shared" si="16"/>
        <v>2.4287855334953236E-3</v>
      </c>
      <c r="O232" s="15">
        <f t="shared" si="19"/>
        <v>0.16318043459135406</v>
      </c>
    </row>
    <row r="233" spans="1:15" x14ac:dyDescent="0.35">
      <c r="A233" s="15">
        <v>30.5</v>
      </c>
      <c r="B233" s="15">
        <v>0.1666667</v>
      </c>
      <c r="C233" s="15">
        <v>5.5555559999999997E-2</v>
      </c>
      <c r="D233" s="15">
        <v>2.7777779999999998E-2</v>
      </c>
      <c r="E233" s="15">
        <v>0.13888890000000001</v>
      </c>
      <c r="F233" s="15">
        <v>0</v>
      </c>
      <c r="G233" s="15">
        <v>8.3333340000000006E-2</v>
      </c>
      <c r="H233" s="15">
        <v>0</v>
      </c>
      <c r="I233" s="15">
        <v>0.13888890000000001</v>
      </c>
      <c r="J233" s="15">
        <v>0.19444439999999999</v>
      </c>
      <c r="K233" s="15">
        <v>0</v>
      </c>
      <c r="L233" s="15">
        <f t="shared" si="17"/>
        <v>0.80555557999999994</v>
      </c>
      <c r="M233" s="15">
        <f t="shared" si="18"/>
        <v>0.16318043459135406</v>
      </c>
      <c r="N233" s="16">
        <f t="shared" si="16"/>
        <v>2.4287855334953236E-3</v>
      </c>
      <c r="O233" s="15">
        <f t="shared" si="19"/>
        <v>0.16318043459135406</v>
      </c>
    </row>
    <row r="234" spans="1:15" x14ac:dyDescent="0.35">
      <c r="A234" s="15">
        <v>31</v>
      </c>
      <c r="B234" s="15">
        <v>0.1111111</v>
      </c>
      <c r="C234" s="15">
        <v>5.5555559999999997E-2</v>
      </c>
      <c r="D234" s="15">
        <v>2.7777779999999998E-2</v>
      </c>
      <c r="E234" s="15">
        <v>0.13888890000000001</v>
      </c>
      <c r="F234" s="15">
        <v>0</v>
      </c>
      <c r="G234" s="15">
        <v>8.3333340000000006E-2</v>
      </c>
      <c r="H234" s="15">
        <v>0</v>
      </c>
      <c r="I234" s="15">
        <v>0.13888890000000001</v>
      </c>
      <c r="J234" s="15">
        <v>0.19444439999999999</v>
      </c>
      <c r="K234" s="15">
        <v>0</v>
      </c>
      <c r="L234" s="15">
        <f t="shared" si="17"/>
        <v>0.74999998000000001</v>
      </c>
      <c r="M234" s="15">
        <f t="shared" si="18"/>
        <v>0.16547865321901167</v>
      </c>
      <c r="N234" s="16">
        <f t="shared" si="16"/>
        <v>2.6086957217391319E-3</v>
      </c>
      <c r="O234" s="15">
        <f t="shared" si="19"/>
        <v>0.16547865321901167</v>
      </c>
    </row>
    <row r="235" spans="1:15" x14ac:dyDescent="0.35">
      <c r="A235" s="15">
        <v>31.5</v>
      </c>
      <c r="B235" s="15">
        <v>0.1111111</v>
      </c>
      <c r="C235" s="15">
        <v>5.5555559999999997E-2</v>
      </c>
      <c r="D235" s="15">
        <v>2.7777779999999998E-2</v>
      </c>
      <c r="E235" s="15">
        <v>0.13888890000000001</v>
      </c>
      <c r="F235" s="15">
        <v>0</v>
      </c>
      <c r="G235" s="15">
        <v>8.3333340000000006E-2</v>
      </c>
      <c r="H235" s="15">
        <v>0</v>
      </c>
      <c r="I235" s="15">
        <v>0.13888890000000001</v>
      </c>
      <c r="J235" s="15">
        <v>0.19444439999999999</v>
      </c>
      <c r="K235" s="15">
        <v>0</v>
      </c>
      <c r="L235" s="15">
        <f t="shared" si="17"/>
        <v>0.74999998000000001</v>
      </c>
      <c r="M235" s="15">
        <f t="shared" si="18"/>
        <v>0.16547865321901167</v>
      </c>
      <c r="N235" s="16">
        <f t="shared" si="16"/>
        <v>2.6086957217391319E-3</v>
      </c>
      <c r="O235" s="15">
        <f t="shared" si="19"/>
        <v>0.16547865321901167</v>
      </c>
    </row>
    <row r="236" spans="1:15" x14ac:dyDescent="0.35">
      <c r="A236" s="15">
        <v>32</v>
      </c>
      <c r="B236" s="15">
        <v>0.1111111</v>
      </c>
      <c r="C236" s="15">
        <v>2.7777779999999998E-2</v>
      </c>
      <c r="D236" s="15">
        <v>0</v>
      </c>
      <c r="E236" s="15">
        <v>0.1111111</v>
      </c>
      <c r="F236" s="15">
        <v>0</v>
      </c>
      <c r="G236" s="15">
        <v>8.3333340000000006E-2</v>
      </c>
      <c r="H236" s="15">
        <v>0</v>
      </c>
      <c r="I236" s="15">
        <v>0.1111111</v>
      </c>
      <c r="J236" s="15">
        <v>0.19444439999999999</v>
      </c>
      <c r="K236" s="15">
        <v>0</v>
      </c>
      <c r="L236" s="15">
        <f t="shared" si="17"/>
        <v>0.63888882000000002</v>
      </c>
      <c r="M236" s="15">
        <f t="shared" si="18"/>
        <v>0.17094433461900238</v>
      </c>
      <c r="N236" s="16">
        <f t="shared" si="16"/>
        <v>3.062382182756672E-3</v>
      </c>
      <c r="O236" s="15">
        <f t="shared" si="19"/>
        <v>0.17094433461900238</v>
      </c>
    </row>
    <row r="237" spans="1:15" x14ac:dyDescent="0.35">
      <c r="A237" s="15">
        <v>32.5</v>
      </c>
      <c r="B237" s="15">
        <v>0.1111111</v>
      </c>
      <c r="C237" s="15">
        <v>0</v>
      </c>
      <c r="D237" s="15">
        <v>0</v>
      </c>
      <c r="E237" s="15">
        <v>0.1111111</v>
      </c>
      <c r="F237" s="15">
        <v>0</v>
      </c>
      <c r="G237" s="15">
        <v>8.3333340000000006E-2</v>
      </c>
      <c r="H237" s="15">
        <v>0</v>
      </c>
      <c r="I237" s="15">
        <v>0.1111111</v>
      </c>
      <c r="J237" s="15">
        <v>0.22222220000000001</v>
      </c>
      <c r="K237" s="15">
        <v>0</v>
      </c>
      <c r="L237" s="15">
        <f t="shared" si="17"/>
        <v>0.63888884000000001</v>
      </c>
      <c r="M237" s="15">
        <f t="shared" si="18"/>
        <v>0.17094433350856922</v>
      </c>
      <c r="N237" s="16">
        <f t="shared" ref="N237:N252" si="20">0.09/(L237*46)</f>
        <v>3.0623820868907882E-3</v>
      </c>
      <c r="O237" s="15">
        <f t="shared" si="19"/>
        <v>0.17094433350856922</v>
      </c>
    </row>
    <row r="238" spans="1:15" x14ac:dyDescent="0.35">
      <c r="A238" s="15">
        <v>33</v>
      </c>
      <c r="B238" s="15">
        <v>8.3333340000000006E-2</v>
      </c>
      <c r="C238" s="15">
        <v>2.7777779999999998E-2</v>
      </c>
      <c r="D238" s="15">
        <v>0</v>
      </c>
      <c r="E238" s="15">
        <v>0.1111111</v>
      </c>
      <c r="F238" s="15">
        <v>0</v>
      </c>
      <c r="G238" s="15">
        <v>8.3333340000000006E-2</v>
      </c>
      <c r="H238" s="15">
        <v>0</v>
      </c>
      <c r="I238" s="15">
        <v>0.1111111</v>
      </c>
      <c r="J238" s="15">
        <v>0.22222220000000001</v>
      </c>
      <c r="K238" s="15">
        <v>0</v>
      </c>
      <c r="L238" s="15">
        <f t="shared" si="17"/>
        <v>0.63888886000000011</v>
      </c>
      <c r="M238" s="15">
        <f t="shared" si="18"/>
        <v>0.17094433239813611</v>
      </c>
      <c r="N238" s="16">
        <f t="shared" si="20"/>
        <v>3.0623819910249091E-3</v>
      </c>
      <c r="O238" s="15">
        <f t="shared" si="19"/>
        <v>0.17094433239813611</v>
      </c>
    </row>
    <row r="239" spans="1:15" x14ac:dyDescent="0.35">
      <c r="A239" s="15">
        <v>33.5</v>
      </c>
      <c r="B239" s="15">
        <v>8.3333340000000006E-2</v>
      </c>
      <c r="C239" s="15">
        <v>2.7777779999999998E-2</v>
      </c>
      <c r="D239" s="15">
        <v>0</v>
      </c>
      <c r="E239" s="15">
        <v>0.1111111</v>
      </c>
      <c r="F239" s="15">
        <v>0</v>
      </c>
      <c r="G239" s="15">
        <v>8.3333340000000006E-2</v>
      </c>
      <c r="H239" s="15">
        <v>0</v>
      </c>
      <c r="I239" s="15">
        <v>0.1111111</v>
      </c>
      <c r="J239" s="15">
        <v>0.22222220000000001</v>
      </c>
      <c r="K239" s="15">
        <v>0</v>
      </c>
      <c r="L239" s="15">
        <f t="shared" ref="L239:L252" si="21">SUM(B239:K239)</f>
        <v>0.63888886000000011</v>
      </c>
      <c r="M239" s="15">
        <f t="shared" ref="M239:M252" si="22">SUM(O239)</f>
        <v>0.17094433239813611</v>
      </c>
      <c r="N239" s="16">
        <f t="shared" si="20"/>
        <v>3.0623819910249091E-3</v>
      </c>
      <c r="O239" s="15">
        <f t="shared" ref="O239:O251" si="23">0.1+(1.282*(SQRT(N239)))</f>
        <v>0.17094433239813611</v>
      </c>
    </row>
    <row r="240" spans="1:15" x14ac:dyDescent="0.35">
      <c r="A240" s="15">
        <v>34</v>
      </c>
      <c r="B240" s="15">
        <v>8.3333340000000006E-2</v>
      </c>
      <c r="C240" s="15">
        <v>2.7777779999999998E-2</v>
      </c>
      <c r="D240" s="15">
        <v>0</v>
      </c>
      <c r="E240" s="15">
        <v>0.1111111</v>
      </c>
      <c r="F240" s="15">
        <v>0</v>
      </c>
      <c r="G240" s="15">
        <v>8.3333340000000006E-2</v>
      </c>
      <c r="H240" s="15">
        <v>0</v>
      </c>
      <c r="I240" s="15">
        <v>0.1111111</v>
      </c>
      <c r="J240" s="15">
        <v>0.22222220000000001</v>
      </c>
      <c r="K240" s="15">
        <v>0</v>
      </c>
      <c r="L240" s="15">
        <f t="shared" si="21"/>
        <v>0.63888886000000011</v>
      </c>
      <c r="M240" s="15">
        <f t="shared" si="22"/>
        <v>0.17094433239813611</v>
      </c>
      <c r="N240" s="16">
        <f t="shared" si="20"/>
        <v>3.0623819910249091E-3</v>
      </c>
      <c r="O240" s="15">
        <f t="shared" si="23"/>
        <v>0.17094433239813611</v>
      </c>
    </row>
    <row r="241" spans="1:15" x14ac:dyDescent="0.35">
      <c r="A241" s="15">
        <v>34.5</v>
      </c>
      <c r="B241" s="15">
        <v>5.5555559999999997E-2</v>
      </c>
      <c r="C241" s="15">
        <v>2.7777779999999998E-2</v>
      </c>
      <c r="D241" s="15">
        <v>0</v>
      </c>
      <c r="E241" s="15">
        <v>0.1111111</v>
      </c>
      <c r="F241" s="15">
        <v>0</v>
      </c>
      <c r="G241" s="15">
        <v>8.3333340000000006E-2</v>
      </c>
      <c r="H241" s="15">
        <v>0</v>
      </c>
      <c r="I241" s="15">
        <v>0.1111111</v>
      </c>
      <c r="J241" s="15">
        <v>0.25</v>
      </c>
      <c r="K241" s="15">
        <v>0</v>
      </c>
      <c r="L241" s="15">
        <f t="shared" si="21"/>
        <v>0.63888887999999999</v>
      </c>
      <c r="M241" s="15">
        <f t="shared" si="22"/>
        <v>0.17094433128770306</v>
      </c>
      <c r="N241" s="16">
        <f t="shared" si="20"/>
        <v>3.0623818951590375E-3</v>
      </c>
      <c r="O241" s="15">
        <f t="shared" si="23"/>
        <v>0.17094433128770306</v>
      </c>
    </row>
    <row r="242" spans="1:15" x14ac:dyDescent="0.35">
      <c r="A242" s="15">
        <v>35</v>
      </c>
      <c r="B242" s="15">
        <v>5.5555559999999997E-2</v>
      </c>
      <c r="C242" s="15">
        <v>0</v>
      </c>
      <c r="D242" s="15">
        <v>0</v>
      </c>
      <c r="E242" s="15">
        <v>0.1111111</v>
      </c>
      <c r="F242" s="15">
        <v>2.7777779999999998E-2</v>
      </c>
      <c r="G242" s="15">
        <v>8.3333340000000006E-2</v>
      </c>
      <c r="H242" s="15">
        <v>0</v>
      </c>
      <c r="I242" s="15">
        <v>0.1111111</v>
      </c>
      <c r="J242" s="15">
        <v>0.25</v>
      </c>
      <c r="K242" s="15">
        <v>0</v>
      </c>
      <c r="L242" s="15">
        <f t="shared" si="21"/>
        <v>0.63888887999999999</v>
      </c>
      <c r="M242" s="15">
        <f t="shared" si="22"/>
        <v>0.17094433128770306</v>
      </c>
      <c r="N242" s="16">
        <f t="shared" si="20"/>
        <v>3.0623818951590375E-3</v>
      </c>
      <c r="O242" s="15">
        <f t="shared" si="23"/>
        <v>0.17094433128770306</v>
      </c>
    </row>
    <row r="243" spans="1:15" x14ac:dyDescent="0.35">
      <c r="A243" s="15">
        <v>35.5</v>
      </c>
      <c r="B243" s="15">
        <v>5.5555559999999997E-2</v>
      </c>
      <c r="C243" s="15">
        <v>0</v>
      </c>
      <c r="D243" s="15">
        <v>0</v>
      </c>
      <c r="E243" s="15">
        <v>0.1111111</v>
      </c>
      <c r="F243" s="15">
        <v>2.7777779999999998E-2</v>
      </c>
      <c r="G243" s="15">
        <v>8.3333340000000006E-2</v>
      </c>
      <c r="H243" s="15">
        <v>0</v>
      </c>
      <c r="I243" s="15">
        <v>0.1111111</v>
      </c>
      <c r="J243" s="15">
        <v>0.25</v>
      </c>
      <c r="K243" s="15">
        <v>0</v>
      </c>
      <c r="L243" s="15">
        <f t="shared" si="21"/>
        <v>0.63888887999999999</v>
      </c>
      <c r="M243" s="15">
        <f t="shared" si="22"/>
        <v>0.17094433128770306</v>
      </c>
      <c r="N243" s="16">
        <f t="shared" si="20"/>
        <v>3.0623818951590375E-3</v>
      </c>
      <c r="O243" s="15">
        <f t="shared" si="23"/>
        <v>0.17094433128770306</v>
      </c>
    </row>
    <row r="244" spans="1:15" x14ac:dyDescent="0.35">
      <c r="A244" s="15">
        <v>36</v>
      </c>
      <c r="B244" s="15">
        <v>2.7777779999999998E-2</v>
      </c>
      <c r="C244" s="15">
        <v>0</v>
      </c>
      <c r="D244" s="15">
        <v>2.7777779999999998E-2</v>
      </c>
      <c r="E244" s="15">
        <v>0.1111111</v>
      </c>
      <c r="F244" s="15">
        <v>2.7777779999999998E-2</v>
      </c>
      <c r="G244" s="15">
        <v>8.3333340000000006E-2</v>
      </c>
      <c r="H244" s="15">
        <v>0</v>
      </c>
      <c r="I244" s="15">
        <v>0.1111111</v>
      </c>
      <c r="J244" s="15">
        <v>0.25</v>
      </c>
      <c r="K244" s="15">
        <v>0</v>
      </c>
      <c r="L244" s="15">
        <f t="shared" si="21"/>
        <v>0.63888887999999999</v>
      </c>
      <c r="M244" s="15">
        <f t="shared" si="22"/>
        <v>0.17094433128770306</v>
      </c>
      <c r="N244" s="16">
        <f t="shared" si="20"/>
        <v>3.0623818951590375E-3</v>
      </c>
      <c r="O244" s="15">
        <f t="shared" si="23"/>
        <v>0.17094433128770306</v>
      </c>
    </row>
    <row r="245" spans="1:15" x14ac:dyDescent="0.35">
      <c r="A245" s="15">
        <v>36.5</v>
      </c>
      <c r="B245" s="15">
        <v>5.5555559999999997E-2</v>
      </c>
      <c r="C245" s="15">
        <v>0</v>
      </c>
      <c r="D245" s="15">
        <v>2.7777779999999998E-2</v>
      </c>
      <c r="E245" s="15">
        <v>0.13888890000000001</v>
      </c>
      <c r="F245" s="15">
        <v>2.7777779999999998E-2</v>
      </c>
      <c r="G245" s="15">
        <v>8.3333340000000006E-2</v>
      </c>
      <c r="H245" s="15">
        <v>0</v>
      </c>
      <c r="I245" s="15">
        <v>0.1111111</v>
      </c>
      <c r="J245" s="15">
        <v>0.19444439999999999</v>
      </c>
      <c r="K245" s="15">
        <v>0</v>
      </c>
      <c r="L245" s="15">
        <f t="shared" si="21"/>
        <v>0.63888886</v>
      </c>
      <c r="M245" s="15">
        <f t="shared" si="22"/>
        <v>0.17094433239813611</v>
      </c>
      <c r="N245" s="16">
        <f t="shared" si="20"/>
        <v>3.0623819910249096E-3</v>
      </c>
      <c r="O245" s="15">
        <f t="shared" si="23"/>
        <v>0.17094433239813611</v>
      </c>
    </row>
    <row r="246" spans="1:15" x14ac:dyDescent="0.35">
      <c r="A246" s="15">
        <v>37</v>
      </c>
      <c r="B246" s="15">
        <v>5.5555559999999997E-2</v>
      </c>
      <c r="C246" s="15">
        <v>0</v>
      </c>
      <c r="D246" s="15">
        <v>2.7777779999999998E-2</v>
      </c>
      <c r="E246" s="15">
        <v>0.13888890000000001</v>
      </c>
      <c r="F246" s="15">
        <v>2.7777779999999998E-2</v>
      </c>
      <c r="G246" s="15">
        <v>8.3333340000000006E-2</v>
      </c>
      <c r="H246" s="15">
        <v>0</v>
      </c>
      <c r="I246" s="15">
        <v>0.1111111</v>
      </c>
      <c r="J246" s="15">
        <v>0.19444439999999999</v>
      </c>
      <c r="K246" s="15">
        <v>0</v>
      </c>
      <c r="L246" s="15">
        <f t="shared" si="21"/>
        <v>0.63888886</v>
      </c>
      <c r="M246" s="15">
        <f t="shared" si="22"/>
        <v>0.17094433239813611</v>
      </c>
      <c r="N246" s="16">
        <f t="shared" si="20"/>
        <v>3.0623819910249096E-3</v>
      </c>
      <c r="O246" s="15">
        <f t="shared" si="23"/>
        <v>0.17094433239813611</v>
      </c>
    </row>
    <row r="247" spans="1:15" x14ac:dyDescent="0.35">
      <c r="A247" s="15">
        <v>37.5</v>
      </c>
      <c r="B247" s="15">
        <v>5.5555559999999997E-2</v>
      </c>
      <c r="C247" s="15">
        <v>0</v>
      </c>
      <c r="D247" s="15">
        <v>2.7777779999999998E-2</v>
      </c>
      <c r="E247" s="15">
        <v>0.13888890000000001</v>
      </c>
      <c r="F247" s="15">
        <v>2.7777779999999998E-2</v>
      </c>
      <c r="G247" s="15">
        <v>8.3333340000000006E-2</v>
      </c>
      <c r="H247" s="15">
        <v>0</v>
      </c>
      <c r="I247" s="15">
        <v>0.1111111</v>
      </c>
      <c r="J247" s="15">
        <v>0.19444439999999999</v>
      </c>
      <c r="K247" s="15">
        <v>0</v>
      </c>
      <c r="L247" s="15">
        <f t="shared" si="21"/>
        <v>0.63888886</v>
      </c>
      <c r="M247" s="15">
        <f t="shared" si="22"/>
        <v>0.17094433239813611</v>
      </c>
      <c r="N247" s="16">
        <f t="shared" si="20"/>
        <v>3.0623819910249096E-3</v>
      </c>
      <c r="O247" s="15">
        <f t="shared" si="23"/>
        <v>0.17094433239813611</v>
      </c>
    </row>
    <row r="248" spans="1:15" x14ac:dyDescent="0.35">
      <c r="A248" s="15">
        <v>38</v>
      </c>
      <c r="B248" s="15">
        <v>5.5555559999999997E-2</v>
      </c>
      <c r="C248" s="15">
        <v>0</v>
      </c>
      <c r="D248" s="15">
        <v>2.7777779999999998E-2</v>
      </c>
      <c r="E248" s="15">
        <v>0.13888890000000001</v>
      </c>
      <c r="F248" s="15">
        <v>2.7777779999999998E-2</v>
      </c>
      <c r="G248" s="15">
        <v>8.3333340000000006E-2</v>
      </c>
      <c r="H248" s="15">
        <v>0</v>
      </c>
      <c r="I248" s="15">
        <v>0.1111111</v>
      </c>
      <c r="J248" s="15">
        <v>0.19444439999999999</v>
      </c>
      <c r="K248" s="15">
        <v>0</v>
      </c>
      <c r="L248" s="15">
        <f t="shared" si="21"/>
        <v>0.63888886</v>
      </c>
      <c r="M248" s="15">
        <f t="shared" si="22"/>
        <v>0.17094433239813611</v>
      </c>
      <c r="N248" s="16">
        <f t="shared" si="20"/>
        <v>3.0623819910249096E-3</v>
      </c>
      <c r="O248" s="15">
        <f t="shared" si="23"/>
        <v>0.17094433239813611</v>
      </c>
    </row>
    <row r="249" spans="1:15" x14ac:dyDescent="0.35">
      <c r="A249" s="15">
        <v>38.5</v>
      </c>
      <c r="B249" s="15">
        <v>8.3333340000000006E-2</v>
      </c>
      <c r="C249" s="15">
        <v>2.7777779999999998E-2</v>
      </c>
      <c r="D249" s="15">
        <v>2.7777779999999998E-2</v>
      </c>
      <c r="E249" s="15">
        <v>0.13888890000000001</v>
      </c>
      <c r="F249" s="15">
        <v>0</v>
      </c>
      <c r="G249" s="15">
        <v>8.3333340000000006E-2</v>
      </c>
      <c r="H249" s="15">
        <v>0</v>
      </c>
      <c r="I249" s="15">
        <v>0.1111111</v>
      </c>
      <c r="J249" s="15">
        <v>0.1666667</v>
      </c>
      <c r="K249" s="15">
        <v>0</v>
      </c>
      <c r="L249" s="15">
        <f t="shared" si="21"/>
        <v>0.63888893999999996</v>
      </c>
      <c r="M249" s="15">
        <f t="shared" si="22"/>
        <v>0.17094432795640419</v>
      </c>
      <c r="N249" s="16">
        <f t="shared" si="20"/>
        <v>3.0623816075614563E-3</v>
      </c>
      <c r="O249" s="15">
        <f t="shared" si="23"/>
        <v>0.17094432795640419</v>
      </c>
    </row>
    <row r="250" spans="1:15" x14ac:dyDescent="0.35">
      <c r="A250" s="15">
        <v>39</v>
      </c>
      <c r="B250" s="15">
        <v>0.13888890000000001</v>
      </c>
      <c r="C250" s="15">
        <v>2.7777779999999998E-2</v>
      </c>
      <c r="D250" s="15">
        <v>0</v>
      </c>
      <c r="E250" s="15">
        <v>0.1111111</v>
      </c>
      <c r="F250" s="15">
        <v>0</v>
      </c>
      <c r="G250" s="15">
        <v>8.3333340000000006E-2</v>
      </c>
      <c r="H250" s="15">
        <v>0</v>
      </c>
      <c r="I250" s="15">
        <v>0.1111111</v>
      </c>
      <c r="J250" s="15">
        <v>0.1666667</v>
      </c>
      <c r="K250" s="15">
        <v>0</v>
      </c>
      <c r="L250" s="15">
        <f t="shared" si="21"/>
        <v>0.63888892000000008</v>
      </c>
      <c r="M250" s="15">
        <f t="shared" si="22"/>
        <v>0.1709443290668371</v>
      </c>
      <c r="N250" s="16">
        <f t="shared" si="20"/>
        <v>3.0623817034273098E-3</v>
      </c>
      <c r="O250" s="15">
        <f t="shared" si="23"/>
        <v>0.1709443290668371</v>
      </c>
    </row>
    <row r="251" spans="1:15" x14ac:dyDescent="0.35">
      <c r="A251" s="15">
        <v>39.5</v>
      </c>
      <c r="B251" s="15">
        <v>0.13888890000000001</v>
      </c>
      <c r="C251" s="15">
        <v>0</v>
      </c>
      <c r="D251" s="15">
        <v>0</v>
      </c>
      <c r="E251" s="15">
        <v>0.13888890000000001</v>
      </c>
      <c r="F251" s="15">
        <v>0</v>
      </c>
      <c r="G251" s="15">
        <v>8.3333340000000006E-2</v>
      </c>
      <c r="H251" s="15">
        <v>0</v>
      </c>
      <c r="I251" s="15">
        <v>0.1111111</v>
      </c>
      <c r="J251" s="15">
        <v>0.1666667</v>
      </c>
      <c r="K251" s="15">
        <v>0</v>
      </c>
      <c r="L251" s="15">
        <f t="shared" si="21"/>
        <v>0.63888893999999996</v>
      </c>
      <c r="M251" s="15">
        <f t="shared" si="22"/>
        <v>0.17094432795640419</v>
      </c>
      <c r="N251" s="16">
        <f t="shared" si="20"/>
        <v>3.0623816075614563E-3</v>
      </c>
      <c r="O251" s="15">
        <f t="shared" si="23"/>
        <v>0.17094432795640419</v>
      </c>
    </row>
    <row r="252" spans="1:15" x14ac:dyDescent="0.35">
      <c r="A252" s="15">
        <v>40</v>
      </c>
      <c r="B252" s="15">
        <v>0.13888890000000001</v>
      </c>
      <c r="C252" s="15">
        <v>0</v>
      </c>
      <c r="D252" s="15">
        <v>0</v>
      </c>
      <c r="E252" s="15">
        <v>0.13888890000000001</v>
      </c>
      <c r="F252" s="15">
        <v>0</v>
      </c>
      <c r="G252" s="15">
        <v>8.3333340000000006E-2</v>
      </c>
      <c r="H252" s="15">
        <v>0</v>
      </c>
      <c r="I252" s="15">
        <v>0.1111111</v>
      </c>
      <c r="J252" s="15">
        <v>0.1666667</v>
      </c>
      <c r="K252" s="15">
        <v>0</v>
      </c>
      <c r="L252" s="15">
        <f t="shared" si="21"/>
        <v>0.63888893999999996</v>
      </c>
      <c r="M252" s="15">
        <f t="shared" si="22"/>
        <v>0.17094432795640419</v>
      </c>
      <c r="N252" s="16">
        <f t="shared" si="20"/>
        <v>3.0623816075614563E-3</v>
      </c>
      <c r="O252" s="15">
        <f>0.1+(1.282*(SQRT(N252)))</f>
        <v>0.17094432795640419</v>
      </c>
    </row>
    <row r="254" spans="1:15" x14ac:dyDescent="0.35">
      <c r="A254" s="15" t="s">
        <v>112</v>
      </c>
    </row>
    <row r="255" spans="1:15" x14ac:dyDescent="0.35">
      <c r="A255" s="15" t="s">
        <v>97</v>
      </c>
      <c r="B255" s="15" t="s">
        <v>98</v>
      </c>
      <c r="C255" s="15" t="s">
        <v>99</v>
      </c>
      <c r="D255" s="15" t="s">
        <v>100</v>
      </c>
      <c r="E255" s="15" t="s">
        <v>101</v>
      </c>
      <c r="F255" s="15" t="s">
        <v>102</v>
      </c>
      <c r="G255" s="15" t="s">
        <v>103</v>
      </c>
      <c r="H255" s="15" t="s">
        <v>104</v>
      </c>
      <c r="I255" s="15" t="s">
        <v>105</v>
      </c>
      <c r="J255" s="15" t="s">
        <v>106</v>
      </c>
      <c r="K255" s="15" t="s">
        <v>107</v>
      </c>
      <c r="L255" s="15" t="s">
        <v>108</v>
      </c>
      <c r="M255" s="15" t="s">
        <v>8</v>
      </c>
    </row>
    <row r="256" spans="1:15" x14ac:dyDescent="0.35">
      <c r="A256" s="15">
        <v>0</v>
      </c>
      <c r="B256" s="15">
        <v>0</v>
      </c>
      <c r="C256" s="15">
        <v>0</v>
      </c>
      <c r="D256" s="15">
        <v>0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f>SUM(B256:K256)</f>
        <v>0</v>
      </c>
      <c r="M256" s="15">
        <v>0</v>
      </c>
      <c r="N256" s="16" t="e">
        <f>0.09/(L256*46)</f>
        <v>#DIV/0!</v>
      </c>
      <c r="O256" s="15" t="e">
        <f>0.1+(1.282*(SQRT(N256)))</f>
        <v>#DIV/0!</v>
      </c>
    </row>
    <row r="257" spans="1:15" x14ac:dyDescent="0.35">
      <c r="A257" s="15">
        <v>0.5</v>
      </c>
      <c r="B257" s="15">
        <v>0</v>
      </c>
      <c r="C257" s="15">
        <v>0</v>
      </c>
      <c r="D257" s="15">
        <v>0</v>
      </c>
      <c r="E257" s="15">
        <v>0</v>
      </c>
      <c r="F257" s="15">
        <v>0</v>
      </c>
      <c r="G257" s="15">
        <v>0</v>
      </c>
      <c r="H257" s="15">
        <v>0</v>
      </c>
      <c r="I257" s="15">
        <v>0</v>
      </c>
      <c r="J257" s="15">
        <v>0</v>
      </c>
      <c r="K257" s="15">
        <v>0</v>
      </c>
      <c r="L257" s="15">
        <f>SUM(B257:K257)</f>
        <v>0</v>
      </c>
      <c r="M257" s="15">
        <v>0</v>
      </c>
      <c r="N257" s="16" t="e">
        <f t="shared" ref="N257:N320" si="24">0.09/(L257*46)</f>
        <v>#DIV/0!</v>
      </c>
      <c r="O257" s="15" t="e">
        <f>0.1+(1.282*(SQRT(N257)))</f>
        <v>#DIV/0!</v>
      </c>
    </row>
    <row r="258" spans="1:15" x14ac:dyDescent="0.35">
      <c r="A258" s="15">
        <v>1</v>
      </c>
      <c r="B258" s="15">
        <v>0</v>
      </c>
      <c r="C258" s="15">
        <v>5.5555559999999997E-2</v>
      </c>
      <c r="D258" s="15">
        <v>0</v>
      </c>
      <c r="E258" s="15">
        <v>0</v>
      </c>
      <c r="F258" s="15">
        <v>0</v>
      </c>
      <c r="G258" s="15">
        <v>0</v>
      </c>
      <c r="H258" s="15">
        <v>0</v>
      </c>
      <c r="I258" s="15">
        <v>0</v>
      </c>
      <c r="J258" s="15">
        <v>0</v>
      </c>
      <c r="K258" s="15">
        <v>0</v>
      </c>
      <c r="L258" s="15">
        <f>SUM(B258:K258)</f>
        <v>5.5555559999999997E-2</v>
      </c>
      <c r="M258" s="15">
        <f>SUM(O258)</f>
        <v>0.34058392131569626</v>
      </c>
      <c r="N258" s="16">
        <f t="shared" si="24"/>
        <v>3.5217388486956748E-2</v>
      </c>
      <c r="O258" s="15">
        <f>0.1+(1.282*(SQRT(N258)))</f>
        <v>0.34058392131569626</v>
      </c>
    </row>
    <row r="259" spans="1:15" x14ac:dyDescent="0.35">
      <c r="A259" s="15">
        <v>1.5</v>
      </c>
      <c r="B259" s="15">
        <v>0</v>
      </c>
      <c r="C259" s="15">
        <v>0.13888890000000001</v>
      </c>
      <c r="D259" s="15">
        <v>0</v>
      </c>
      <c r="E259" s="15">
        <v>0</v>
      </c>
      <c r="F259" s="15">
        <v>0</v>
      </c>
      <c r="G259" s="15">
        <v>0</v>
      </c>
      <c r="H259" s="15">
        <v>0</v>
      </c>
      <c r="I259" s="15">
        <v>0</v>
      </c>
      <c r="J259" s="15">
        <v>0</v>
      </c>
      <c r="K259" s="15">
        <v>0</v>
      </c>
      <c r="L259" s="15">
        <f t="shared" ref="L259:L322" si="25">SUM(B259:K259)</f>
        <v>0.13888890000000001</v>
      </c>
      <c r="M259" s="15">
        <f t="shared" ref="M259:M322" si="26">SUM(O259)</f>
        <v>0.25215863195446664</v>
      </c>
      <c r="N259" s="16">
        <f t="shared" si="24"/>
        <v>1.4086955394782698E-2</v>
      </c>
      <c r="O259" s="15">
        <f t="shared" ref="O259:O322" si="27">0.1+(1.282*(SQRT(N259)))</f>
        <v>0.25215863195446664</v>
      </c>
    </row>
    <row r="260" spans="1:15" x14ac:dyDescent="0.35">
      <c r="A260" s="15">
        <v>2</v>
      </c>
      <c r="B260" s="15">
        <v>0</v>
      </c>
      <c r="C260" s="15">
        <v>0.19444439999999999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0</v>
      </c>
      <c r="J260" s="15">
        <v>0</v>
      </c>
      <c r="K260" s="15">
        <v>0</v>
      </c>
      <c r="L260" s="15">
        <f t="shared" si="25"/>
        <v>0.19444439999999999</v>
      </c>
      <c r="M260" s="15">
        <f t="shared" si="26"/>
        <v>0.22859753503075039</v>
      </c>
      <c r="N260" s="16">
        <f t="shared" si="24"/>
        <v>1.006211410115403E-2</v>
      </c>
      <c r="O260" s="15">
        <f t="shared" si="27"/>
        <v>0.22859753503075039</v>
      </c>
    </row>
    <row r="261" spans="1:15" x14ac:dyDescent="0.35">
      <c r="A261" s="15">
        <v>2.5</v>
      </c>
      <c r="B261" s="15">
        <v>0</v>
      </c>
      <c r="C261" s="15">
        <v>0.25</v>
      </c>
      <c r="D261" s="15"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0</v>
      </c>
      <c r="J261" s="15">
        <v>0</v>
      </c>
      <c r="K261" s="15">
        <v>0</v>
      </c>
      <c r="L261" s="15">
        <f t="shared" si="25"/>
        <v>0.25</v>
      </c>
      <c r="M261" s="15">
        <f t="shared" si="26"/>
        <v>0.21341235267434688</v>
      </c>
      <c r="N261" s="16">
        <f t="shared" si="24"/>
        <v>7.826086956521738E-3</v>
      </c>
      <c r="O261" s="15">
        <f t="shared" si="27"/>
        <v>0.21341235267434688</v>
      </c>
    </row>
    <row r="262" spans="1:15" x14ac:dyDescent="0.35">
      <c r="A262" s="15">
        <v>3</v>
      </c>
      <c r="B262" s="15">
        <v>0</v>
      </c>
      <c r="C262" s="15">
        <v>0.27777780000000002</v>
      </c>
      <c r="D262" s="15">
        <v>0</v>
      </c>
      <c r="E262" s="15">
        <v>0</v>
      </c>
      <c r="F262" s="15">
        <v>0</v>
      </c>
      <c r="G262" s="15">
        <v>0</v>
      </c>
      <c r="H262" s="15">
        <v>0</v>
      </c>
      <c r="I262" s="15">
        <v>0</v>
      </c>
      <c r="J262" s="15">
        <v>0</v>
      </c>
      <c r="K262" s="15">
        <v>0</v>
      </c>
      <c r="L262" s="15">
        <f t="shared" si="25"/>
        <v>0.27777780000000002</v>
      </c>
      <c r="M262" s="15">
        <f t="shared" si="26"/>
        <v>0.20759240047107147</v>
      </c>
      <c r="N262" s="16">
        <f t="shared" si="24"/>
        <v>7.0434776973913489E-3</v>
      </c>
      <c r="O262" s="15">
        <f t="shared" si="27"/>
        <v>0.20759240047107147</v>
      </c>
    </row>
    <row r="263" spans="1:15" x14ac:dyDescent="0.35">
      <c r="A263" s="15">
        <v>3.5</v>
      </c>
      <c r="B263" s="15">
        <v>0</v>
      </c>
      <c r="C263" s="15">
        <v>0.25</v>
      </c>
      <c r="D263" s="15">
        <v>0</v>
      </c>
      <c r="E263" s="15">
        <v>0</v>
      </c>
      <c r="F263" s="15">
        <v>0</v>
      </c>
      <c r="G263" s="15">
        <v>0</v>
      </c>
      <c r="H263" s="15">
        <v>0</v>
      </c>
      <c r="I263" s="15">
        <v>5.5555559999999997E-2</v>
      </c>
      <c r="J263" s="15">
        <v>0</v>
      </c>
      <c r="K263" s="15">
        <v>2.7777779999999998E-2</v>
      </c>
      <c r="L263" s="15">
        <f t="shared" si="25"/>
        <v>0.33333333999999998</v>
      </c>
      <c r="M263" s="15">
        <f t="shared" si="26"/>
        <v>0.19821797753676465</v>
      </c>
      <c r="N263" s="16">
        <f t="shared" si="24"/>
        <v>5.8695651000000024E-3</v>
      </c>
      <c r="O263" s="15">
        <f t="shared" si="27"/>
        <v>0.19821797753676465</v>
      </c>
    </row>
    <row r="264" spans="1:15" x14ac:dyDescent="0.35">
      <c r="A264" s="15">
        <v>4</v>
      </c>
      <c r="B264" s="15">
        <v>0</v>
      </c>
      <c r="C264" s="15">
        <v>0.22222220000000001</v>
      </c>
      <c r="D264" s="15">
        <v>0</v>
      </c>
      <c r="E264" s="15">
        <v>0</v>
      </c>
      <c r="F264" s="15">
        <v>0</v>
      </c>
      <c r="G264" s="15">
        <v>0</v>
      </c>
      <c r="H264" s="15">
        <v>2.7777779999999998E-2</v>
      </c>
      <c r="I264" s="15">
        <v>0.13888890000000001</v>
      </c>
      <c r="J264" s="15">
        <v>0</v>
      </c>
      <c r="K264" s="15">
        <v>2.7777779999999998E-2</v>
      </c>
      <c r="L264" s="15">
        <f t="shared" si="25"/>
        <v>0.41666665999999997</v>
      </c>
      <c r="M264" s="15">
        <f t="shared" si="26"/>
        <v>0.18784883133518021</v>
      </c>
      <c r="N264" s="16">
        <f t="shared" si="24"/>
        <v>4.6956522490434801E-3</v>
      </c>
      <c r="O264" s="15">
        <f t="shared" si="27"/>
        <v>0.18784883133518021</v>
      </c>
    </row>
    <row r="265" spans="1:15" x14ac:dyDescent="0.35">
      <c r="A265" s="15">
        <v>4.5</v>
      </c>
      <c r="B265" s="15">
        <v>0</v>
      </c>
      <c r="C265" s="15">
        <v>0.22222220000000001</v>
      </c>
      <c r="D265" s="15">
        <v>0</v>
      </c>
      <c r="E265" s="15">
        <v>0</v>
      </c>
      <c r="F265" s="15">
        <v>0</v>
      </c>
      <c r="G265" s="15">
        <v>0</v>
      </c>
      <c r="H265" s="15">
        <v>2.7777779999999998E-2</v>
      </c>
      <c r="I265" s="15">
        <v>0.1666667</v>
      </c>
      <c r="J265" s="15">
        <v>0</v>
      </c>
      <c r="K265" s="15">
        <v>2.7777779999999998E-2</v>
      </c>
      <c r="L265" s="15">
        <f t="shared" si="25"/>
        <v>0.44444445999999999</v>
      </c>
      <c r="M265" s="15">
        <f t="shared" si="26"/>
        <v>0.18505926301722309</v>
      </c>
      <c r="N265" s="16">
        <f t="shared" si="24"/>
        <v>4.4021737589673964E-3</v>
      </c>
      <c r="O265" s="15">
        <f t="shared" si="27"/>
        <v>0.18505926301722309</v>
      </c>
    </row>
    <row r="266" spans="1:15" x14ac:dyDescent="0.35">
      <c r="A266" s="15">
        <v>5</v>
      </c>
      <c r="B266" s="15">
        <v>0</v>
      </c>
      <c r="C266" s="15">
        <v>0.27777780000000002</v>
      </c>
      <c r="D266" s="15">
        <v>0</v>
      </c>
      <c r="E266" s="15">
        <v>2.7777779999999998E-2</v>
      </c>
      <c r="F266" s="15">
        <v>0</v>
      </c>
      <c r="G266" s="15">
        <v>0</v>
      </c>
      <c r="H266" s="15">
        <v>2.7777779999999998E-2</v>
      </c>
      <c r="I266" s="15">
        <v>0.1666667</v>
      </c>
      <c r="J266" s="15">
        <v>0</v>
      </c>
      <c r="K266" s="15">
        <v>2.7777779999999998E-2</v>
      </c>
      <c r="L266" s="15">
        <f t="shared" si="25"/>
        <v>0.52777783999999994</v>
      </c>
      <c r="M266" s="15">
        <f t="shared" si="26"/>
        <v>0.17805572975513706</v>
      </c>
      <c r="N266" s="16">
        <f t="shared" si="24"/>
        <v>3.7070933844634991E-3</v>
      </c>
      <c r="O266" s="15">
        <f t="shared" si="27"/>
        <v>0.17805572975513706</v>
      </c>
    </row>
    <row r="267" spans="1:15" x14ac:dyDescent="0.35">
      <c r="A267" s="15">
        <v>5.5</v>
      </c>
      <c r="B267" s="15">
        <v>0</v>
      </c>
      <c r="C267" s="15">
        <v>0.30555559999999998</v>
      </c>
      <c r="D267" s="15">
        <v>0</v>
      </c>
      <c r="E267" s="15">
        <v>2.7777779999999998E-2</v>
      </c>
      <c r="F267" s="15">
        <v>0</v>
      </c>
      <c r="G267" s="15">
        <v>0</v>
      </c>
      <c r="H267" s="15">
        <v>2.7777779999999998E-2</v>
      </c>
      <c r="I267" s="15">
        <v>0.1666667</v>
      </c>
      <c r="J267" s="15">
        <v>0</v>
      </c>
      <c r="K267" s="15">
        <v>5.5555559999999997E-2</v>
      </c>
      <c r="L267" s="15">
        <f t="shared" si="25"/>
        <v>0.58333341999999988</v>
      </c>
      <c r="M267" s="15">
        <f t="shared" si="26"/>
        <v>0.17424580746648621</v>
      </c>
      <c r="N267" s="16">
        <f t="shared" si="24"/>
        <v>3.3540367687667117E-3</v>
      </c>
      <c r="O267" s="15">
        <f t="shared" si="27"/>
        <v>0.17424580746648621</v>
      </c>
    </row>
    <row r="268" spans="1:15" x14ac:dyDescent="0.35">
      <c r="A268" s="15">
        <v>6</v>
      </c>
      <c r="B268" s="15">
        <v>0</v>
      </c>
      <c r="C268" s="15">
        <v>0.30555559999999998</v>
      </c>
      <c r="D268" s="15">
        <v>0</v>
      </c>
      <c r="E268" s="15">
        <v>2.7777779999999998E-2</v>
      </c>
      <c r="F268" s="15">
        <v>0</v>
      </c>
      <c r="G268" s="15">
        <v>0</v>
      </c>
      <c r="H268" s="15">
        <v>2.7777779999999998E-2</v>
      </c>
      <c r="I268" s="15">
        <v>0.1666667</v>
      </c>
      <c r="J268" s="15">
        <v>0</v>
      </c>
      <c r="K268" s="15">
        <v>5.5555559999999997E-2</v>
      </c>
      <c r="L268" s="15">
        <f t="shared" si="25"/>
        <v>0.58333341999999988</v>
      </c>
      <c r="M268" s="15">
        <f t="shared" si="26"/>
        <v>0.17424580746648621</v>
      </c>
      <c r="N268" s="16">
        <f t="shared" si="24"/>
        <v>3.3540367687667117E-3</v>
      </c>
      <c r="O268" s="15">
        <f t="shared" si="27"/>
        <v>0.17424580746648621</v>
      </c>
    </row>
    <row r="269" spans="1:15" x14ac:dyDescent="0.35">
      <c r="A269" s="15">
        <v>6.5</v>
      </c>
      <c r="B269" s="15">
        <v>8.3333340000000006E-2</v>
      </c>
      <c r="C269" s="15">
        <v>0.22222220000000001</v>
      </c>
      <c r="D269" s="15">
        <v>0</v>
      </c>
      <c r="E269" s="15">
        <v>2.7777779999999998E-2</v>
      </c>
      <c r="F269" s="15">
        <v>0</v>
      </c>
      <c r="G269" s="15">
        <v>0</v>
      </c>
      <c r="H269" s="15">
        <v>5.5555559999999997E-2</v>
      </c>
      <c r="I269" s="15">
        <v>0.19444439999999999</v>
      </c>
      <c r="J269" s="15">
        <v>0</v>
      </c>
      <c r="K269" s="15">
        <v>2.7777779999999998E-2</v>
      </c>
      <c r="L269" s="15">
        <f t="shared" si="25"/>
        <v>0.61111105999999993</v>
      </c>
      <c r="M269" s="15">
        <f t="shared" si="26"/>
        <v>0.17253878753467794</v>
      </c>
      <c r="N269" s="16">
        <f t="shared" si="24"/>
        <v>3.2015812954366021E-3</v>
      </c>
      <c r="O269" s="15">
        <f t="shared" si="27"/>
        <v>0.17253878753467794</v>
      </c>
    </row>
    <row r="270" spans="1:15" x14ac:dyDescent="0.35">
      <c r="A270" s="15">
        <v>7</v>
      </c>
      <c r="B270" s="15">
        <v>5.5555559999999997E-2</v>
      </c>
      <c r="C270" s="15">
        <v>0.25</v>
      </c>
      <c r="D270" s="15">
        <v>0</v>
      </c>
      <c r="E270" s="15">
        <v>2.7777779999999998E-2</v>
      </c>
      <c r="F270" s="15">
        <v>0</v>
      </c>
      <c r="G270" s="15">
        <v>0</v>
      </c>
      <c r="H270" s="15">
        <v>5.5555559999999997E-2</v>
      </c>
      <c r="I270" s="15">
        <v>0.19444439999999999</v>
      </c>
      <c r="J270" s="15">
        <v>0</v>
      </c>
      <c r="K270" s="15">
        <v>2.7777779999999998E-2</v>
      </c>
      <c r="L270" s="15">
        <f t="shared" si="25"/>
        <v>0.61111107999999992</v>
      </c>
      <c r="M270" s="15">
        <f t="shared" si="26"/>
        <v>0.17253878634767952</v>
      </c>
      <c r="N270" s="16">
        <f t="shared" si="24"/>
        <v>3.2015811906575724E-3</v>
      </c>
      <c r="O270" s="15">
        <f t="shared" si="27"/>
        <v>0.17253878634767952</v>
      </c>
    </row>
    <row r="271" spans="1:15" x14ac:dyDescent="0.35">
      <c r="A271" s="15">
        <v>7.5</v>
      </c>
      <c r="B271" s="15">
        <v>5.5555559999999997E-2</v>
      </c>
      <c r="C271" s="15">
        <v>0.22222220000000001</v>
      </c>
      <c r="D271" s="15">
        <v>0</v>
      </c>
      <c r="E271" s="15">
        <v>5.5555559999999997E-2</v>
      </c>
      <c r="F271" s="15">
        <v>0</v>
      </c>
      <c r="G271" s="15">
        <v>0</v>
      </c>
      <c r="H271" s="15">
        <v>5.5555559999999997E-2</v>
      </c>
      <c r="I271" s="15">
        <v>0.19444439999999999</v>
      </c>
      <c r="J271" s="15">
        <v>0</v>
      </c>
      <c r="K271" s="15">
        <v>2.7777779999999998E-2</v>
      </c>
      <c r="L271" s="15">
        <f t="shared" si="25"/>
        <v>0.61111105999999993</v>
      </c>
      <c r="M271" s="15">
        <f t="shared" si="26"/>
        <v>0.17253878753467794</v>
      </c>
      <c r="N271" s="16">
        <f t="shared" si="24"/>
        <v>3.2015812954366021E-3</v>
      </c>
      <c r="O271" s="15">
        <f t="shared" si="27"/>
        <v>0.17253878753467794</v>
      </c>
    </row>
    <row r="272" spans="1:15" x14ac:dyDescent="0.35">
      <c r="A272" s="15">
        <v>8</v>
      </c>
      <c r="B272" s="15">
        <v>5.5555559999999997E-2</v>
      </c>
      <c r="C272" s="15">
        <v>0.19444439999999999</v>
      </c>
      <c r="D272" s="15">
        <v>0</v>
      </c>
      <c r="E272" s="15">
        <v>5.5555559999999997E-2</v>
      </c>
      <c r="F272" s="15">
        <v>0</v>
      </c>
      <c r="G272" s="15">
        <v>0</v>
      </c>
      <c r="H272" s="15">
        <v>5.5555559999999997E-2</v>
      </c>
      <c r="I272" s="15">
        <v>0.19444439999999999</v>
      </c>
      <c r="J272" s="15">
        <v>0</v>
      </c>
      <c r="K272" s="15">
        <v>5.5555559999999997E-2</v>
      </c>
      <c r="L272" s="15">
        <f t="shared" si="25"/>
        <v>0.61111103999999994</v>
      </c>
      <c r="M272" s="15">
        <f t="shared" si="26"/>
        <v>0.17253878872167641</v>
      </c>
      <c r="N272" s="16">
        <f t="shared" si="24"/>
        <v>3.2015814002156386E-3</v>
      </c>
      <c r="O272" s="15">
        <f t="shared" si="27"/>
        <v>0.17253878872167641</v>
      </c>
    </row>
    <row r="273" spans="1:15" x14ac:dyDescent="0.35">
      <c r="A273" s="15">
        <v>8.5</v>
      </c>
      <c r="B273" s="15">
        <v>5.5555559999999997E-2</v>
      </c>
      <c r="C273" s="15">
        <v>0.22222220000000001</v>
      </c>
      <c r="D273" s="15">
        <v>0</v>
      </c>
      <c r="E273" s="15">
        <v>5.5555559999999997E-2</v>
      </c>
      <c r="F273" s="15">
        <v>0</v>
      </c>
      <c r="G273" s="15">
        <v>2.7777779999999998E-2</v>
      </c>
      <c r="H273" s="15">
        <v>5.5555559999999997E-2</v>
      </c>
      <c r="I273" s="15">
        <v>0.1666667</v>
      </c>
      <c r="J273" s="15">
        <v>0</v>
      </c>
      <c r="K273" s="15">
        <v>5.5555559999999997E-2</v>
      </c>
      <c r="L273" s="15">
        <f t="shared" si="25"/>
        <v>0.63888891999999986</v>
      </c>
      <c r="M273" s="15">
        <f t="shared" si="26"/>
        <v>0.1709443290668371</v>
      </c>
      <c r="N273" s="16">
        <f t="shared" si="24"/>
        <v>3.0623817034273111E-3</v>
      </c>
      <c r="O273" s="15">
        <f t="shared" si="27"/>
        <v>0.1709443290668371</v>
      </c>
    </row>
    <row r="274" spans="1:15" x14ac:dyDescent="0.35">
      <c r="A274" s="15">
        <v>9</v>
      </c>
      <c r="B274" s="15">
        <v>5.5555559999999997E-2</v>
      </c>
      <c r="C274" s="15">
        <v>0.19444439999999999</v>
      </c>
      <c r="D274" s="15">
        <v>0</v>
      </c>
      <c r="E274" s="15">
        <v>5.5555559999999997E-2</v>
      </c>
      <c r="F274" s="15">
        <v>0</v>
      </c>
      <c r="G274" s="15">
        <v>5.5555559999999997E-2</v>
      </c>
      <c r="H274" s="15">
        <v>2.7777779999999998E-2</v>
      </c>
      <c r="I274" s="15">
        <v>0.19444439999999999</v>
      </c>
      <c r="J274" s="15">
        <v>0</v>
      </c>
      <c r="K274" s="15">
        <v>5.5555559999999997E-2</v>
      </c>
      <c r="L274" s="15">
        <f t="shared" si="25"/>
        <v>0.63888881999999991</v>
      </c>
      <c r="M274" s="15">
        <f t="shared" si="26"/>
        <v>0.17094433461900238</v>
      </c>
      <c r="N274" s="16">
        <f t="shared" si="24"/>
        <v>3.0623821827566724E-3</v>
      </c>
      <c r="O274" s="15">
        <f t="shared" si="27"/>
        <v>0.17094433461900238</v>
      </c>
    </row>
    <row r="275" spans="1:15" x14ac:dyDescent="0.35">
      <c r="A275" s="15">
        <v>9.5</v>
      </c>
      <c r="B275" s="15">
        <v>5.5555559999999997E-2</v>
      </c>
      <c r="C275" s="15">
        <v>0.25</v>
      </c>
      <c r="D275" s="15">
        <v>0</v>
      </c>
      <c r="E275" s="15">
        <v>5.5555559999999997E-2</v>
      </c>
      <c r="F275" s="15">
        <v>2.7777779999999998E-2</v>
      </c>
      <c r="G275" s="15">
        <v>5.5555559999999997E-2</v>
      </c>
      <c r="H275" s="15">
        <v>2.7777779999999998E-2</v>
      </c>
      <c r="I275" s="15">
        <v>0.1666667</v>
      </c>
      <c r="J275" s="15">
        <v>0</v>
      </c>
      <c r="K275" s="15">
        <v>5.5555559999999997E-2</v>
      </c>
      <c r="L275" s="15">
        <f t="shared" si="25"/>
        <v>0.69444449999999991</v>
      </c>
      <c r="M275" s="15">
        <f t="shared" si="26"/>
        <v>0.16804740888271186</v>
      </c>
      <c r="N275" s="16">
        <f t="shared" si="24"/>
        <v>2.8173910789565399E-3</v>
      </c>
      <c r="O275" s="15">
        <f t="shared" si="27"/>
        <v>0.16804740888271186</v>
      </c>
    </row>
    <row r="276" spans="1:15" x14ac:dyDescent="0.35">
      <c r="A276" s="15">
        <v>10</v>
      </c>
      <c r="B276" s="15">
        <v>5.5555559999999997E-2</v>
      </c>
      <c r="C276" s="15">
        <v>0.27777780000000002</v>
      </c>
      <c r="D276" s="15">
        <v>0</v>
      </c>
      <c r="E276" s="15">
        <v>5.5555559999999997E-2</v>
      </c>
      <c r="F276" s="15">
        <v>2.7777779999999998E-2</v>
      </c>
      <c r="G276" s="15">
        <v>5.5555559999999997E-2</v>
      </c>
      <c r="H276" s="15">
        <v>0</v>
      </c>
      <c r="I276" s="15">
        <v>0.1666667</v>
      </c>
      <c r="J276" s="15">
        <v>0</v>
      </c>
      <c r="K276" s="15">
        <v>5.5555559999999997E-2</v>
      </c>
      <c r="L276" s="15">
        <f t="shared" si="25"/>
        <v>0.69444452000000001</v>
      </c>
      <c r="M276" s="15">
        <f t="shared" si="26"/>
        <v>0.16804740790282924</v>
      </c>
      <c r="N276" s="16">
        <f t="shared" si="24"/>
        <v>2.8173909978156855E-3</v>
      </c>
      <c r="O276" s="15">
        <f t="shared" si="27"/>
        <v>0.16804740790282924</v>
      </c>
    </row>
    <row r="277" spans="1:15" x14ac:dyDescent="0.35">
      <c r="A277" s="15">
        <v>10.5</v>
      </c>
      <c r="B277" s="15">
        <v>5.5555559999999997E-2</v>
      </c>
      <c r="C277" s="15">
        <v>0.30555559999999998</v>
      </c>
      <c r="D277" s="15">
        <v>0</v>
      </c>
      <c r="E277" s="15">
        <v>5.5555559999999997E-2</v>
      </c>
      <c r="F277" s="15">
        <v>2.7777779999999998E-2</v>
      </c>
      <c r="G277" s="15">
        <v>5.5555559999999997E-2</v>
      </c>
      <c r="H277" s="15">
        <v>0</v>
      </c>
      <c r="I277" s="15">
        <v>0.1666667</v>
      </c>
      <c r="J277" s="15">
        <v>0</v>
      </c>
      <c r="K277" s="15">
        <v>8.3333340000000006E-2</v>
      </c>
      <c r="L277" s="15">
        <f t="shared" si="25"/>
        <v>0.75000010000000006</v>
      </c>
      <c r="M277" s="15">
        <f t="shared" si="26"/>
        <v>0.16547864798071987</v>
      </c>
      <c r="N277" s="16">
        <f t="shared" si="24"/>
        <v>2.6086953043478723E-3</v>
      </c>
      <c r="O277" s="15">
        <f t="shared" si="27"/>
        <v>0.16547864798071987</v>
      </c>
    </row>
    <row r="278" spans="1:15" x14ac:dyDescent="0.35">
      <c r="A278" s="15">
        <v>11</v>
      </c>
      <c r="B278" s="15">
        <v>5.5555559999999997E-2</v>
      </c>
      <c r="C278" s="15">
        <v>0.3333333</v>
      </c>
      <c r="D278" s="15">
        <v>0</v>
      </c>
      <c r="E278" s="15">
        <v>5.5555559999999997E-2</v>
      </c>
      <c r="F278" s="15">
        <v>2.7777779999999998E-2</v>
      </c>
      <c r="G278" s="15">
        <v>5.5555559999999997E-2</v>
      </c>
      <c r="H278" s="15">
        <v>0</v>
      </c>
      <c r="I278" s="15">
        <v>0.13888890000000001</v>
      </c>
      <c r="J278" s="15">
        <v>2.7777779999999998E-2</v>
      </c>
      <c r="K278" s="15">
        <v>8.3333340000000006E-2</v>
      </c>
      <c r="L278" s="15">
        <f t="shared" si="25"/>
        <v>0.77777777999999997</v>
      </c>
      <c r="M278" s="15">
        <f t="shared" si="26"/>
        <v>0.16429876007508884</v>
      </c>
      <c r="N278" s="16">
        <f t="shared" si="24"/>
        <v>2.515527943123336E-3</v>
      </c>
      <c r="O278" s="15">
        <f t="shared" si="27"/>
        <v>0.16429876007508884</v>
      </c>
    </row>
    <row r="279" spans="1:15" x14ac:dyDescent="0.35">
      <c r="A279" s="15">
        <v>11.5</v>
      </c>
      <c r="B279" s="15">
        <v>5.5555559999999997E-2</v>
      </c>
      <c r="C279" s="15">
        <v>0.38888889999999998</v>
      </c>
      <c r="D279" s="15">
        <v>0</v>
      </c>
      <c r="E279" s="15">
        <v>5.5555559999999997E-2</v>
      </c>
      <c r="F279" s="15">
        <v>2.7777779999999998E-2</v>
      </c>
      <c r="G279" s="15">
        <v>5.5555559999999997E-2</v>
      </c>
      <c r="H279" s="15">
        <v>0</v>
      </c>
      <c r="I279" s="15">
        <v>0.1111111</v>
      </c>
      <c r="J279" s="15">
        <v>2.7777779999999998E-2</v>
      </c>
      <c r="K279" s="15">
        <v>8.3333340000000006E-2</v>
      </c>
      <c r="L279" s="15">
        <f t="shared" si="25"/>
        <v>0.80555557999999994</v>
      </c>
      <c r="M279" s="15">
        <f t="shared" si="26"/>
        <v>0.16318043459135406</v>
      </c>
      <c r="N279" s="16">
        <f t="shared" si="24"/>
        <v>2.4287855334953236E-3</v>
      </c>
      <c r="O279" s="15">
        <f t="shared" si="27"/>
        <v>0.16318043459135406</v>
      </c>
    </row>
    <row r="280" spans="1:15" x14ac:dyDescent="0.35">
      <c r="A280" s="15">
        <v>12</v>
      </c>
      <c r="B280" s="15">
        <v>5.5555559999999997E-2</v>
      </c>
      <c r="C280" s="15">
        <v>0.3333333</v>
      </c>
      <c r="D280" s="15">
        <v>0</v>
      </c>
      <c r="E280" s="15">
        <v>5.5555559999999997E-2</v>
      </c>
      <c r="F280" s="15">
        <v>0</v>
      </c>
      <c r="G280" s="15">
        <v>0.13888890000000001</v>
      </c>
      <c r="H280" s="15">
        <v>2.7777779999999998E-2</v>
      </c>
      <c r="I280" s="15">
        <v>0.13888890000000001</v>
      </c>
      <c r="J280" s="15">
        <v>2.7777779999999998E-2</v>
      </c>
      <c r="K280" s="15">
        <v>0.1111111</v>
      </c>
      <c r="L280" s="15">
        <f t="shared" si="25"/>
        <v>0.88888887999999999</v>
      </c>
      <c r="M280" s="15">
        <f t="shared" si="26"/>
        <v>0.16014598303549313</v>
      </c>
      <c r="N280" s="16">
        <f t="shared" si="24"/>
        <v>2.2010869785326088E-3</v>
      </c>
      <c r="O280" s="15">
        <f t="shared" si="27"/>
        <v>0.16014598303549313</v>
      </c>
    </row>
    <row r="281" spans="1:15" x14ac:dyDescent="0.35">
      <c r="A281" s="15">
        <v>12.5</v>
      </c>
      <c r="B281" s="15">
        <v>8.3333340000000006E-2</v>
      </c>
      <c r="C281" s="15">
        <v>0.25</v>
      </c>
      <c r="D281" s="15">
        <v>0</v>
      </c>
      <c r="E281" s="15">
        <v>0.1111111</v>
      </c>
      <c r="F281" s="15">
        <v>0</v>
      </c>
      <c r="G281" s="15">
        <v>0.1111111</v>
      </c>
      <c r="H281" s="15">
        <v>2.7777779999999998E-2</v>
      </c>
      <c r="I281" s="15">
        <v>0.1666667</v>
      </c>
      <c r="J281" s="15">
        <v>2.7777779999999998E-2</v>
      </c>
      <c r="K281" s="15">
        <v>0.1111111</v>
      </c>
      <c r="L281" s="15">
        <f t="shared" si="25"/>
        <v>0.88888890000000009</v>
      </c>
      <c r="M281" s="15">
        <f t="shared" si="26"/>
        <v>0.16014598235885083</v>
      </c>
      <c r="N281" s="16">
        <f t="shared" si="24"/>
        <v>2.2010869290081522E-3</v>
      </c>
      <c r="O281" s="15">
        <f t="shared" si="27"/>
        <v>0.16014598235885083</v>
      </c>
    </row>
    <row r="282" spans="1:15" x14ac:dyDescent="0.35">
      <c r="A282" s="15">
        <v>13</v>
      </c>
      <c r="B282" s="15">
        <v>0.1111111</v>
      </c>
      <c r="C282" s="15">
        <v>0.22222220000000001</v>
      </c>
      <c r="D282" s="15">
        <v>0</v>
      </c>
      <c r="E282" s="15">
        <v>0.13888890000000001</v>
      </c>
      <c r="F282" s="15">
        <v>0</v>
      </c>
      <c r="G282" s="15">
        <v>0.13888890000000001</v>
      </c>
      <c r="H282" s="15">
        <v>2.7777779999999998E-2</v>
      </c>
      <c r="I282" s="15">
        <v>0.1666667</v>
      </c>
      <c r="J282" s="15">
        <v>2.7777779999999998E-2</v>
      </c>
      <c r="K282" s="15">
        <v>8.3333340000000006E-2</v>
      </c>
      <c r="L282" s="15">
        <f t="shared" si="25"/>
        <v>0.91666670000000006</v>
      </c>
      <c r="M282" s="15">
        <f t="shared" si="26"/>
        <v>0.15922766845304698</v>
      </c>
      <c r="N282" s="16">
        <f t="shared" si="24"/>
        <v>2.1343872741645732E-3</v>
      </c>
      <c r="O282" s="15">
        <f t="shared" si="27"/>
        <v>0.15922766845304698</v>
      </c>
    </row>
    <row r="283" spans="1:15" x14ac:dyDescent="0.35">
      <c r="A283" s="15">
        <v>13.5</v>
      </c>
      <c r="B283" s="15">
        <v>0.1111111</v>
      </c>
      <c r="C283" s="15">
        <v>0.22222220000000001</v>
      </c>
      <c r="D283" s="15">
        <v>0</v>
      </c>
      <c r="E283" s="15">
        <v>0.13888890000000001</v>
      </c>
      <c r="F283" s="15">
        <v>0</v>
      </c>
      <c r="G283" s="15">
        <v>0.1666667</v>
      </c>
      <c r="H283" s="15">
        <v>0</v>
      </c>
      <c r="I283" s="15">
        <v>0.19444439999999999</v>
      </c>
      <c r="J283" s="15">
        <v>2.7777779999999998E-2</v>
      </c>
      <c r="K283" s="15">
        <v>5.5555559999999997E-2</v>
      </c>
      <c r="L283" s="15">
        <f t="shared" si="25"/>
        <v>0.91666663999999987</v>
      </c>
      <c r="M283" s="15">
        <f t="shared" si="26"/>
        <v>0.15922767039140706</v>
      </c>
      <c r="N283" s="16">
        <f t="shared" si="24"/>
        <v>2.1343874138699264E-3</v>
      </c>
      <c r="O283" s="15">
        <f t="shared" si="27"/>
        <v>0.15922767039140706</v>
      </c>
    </row>
    <row r="284" spans="1:15" x14ac:dyDescent="0.35">
      <c r="A284" s="15">
        <v>14</v>
      </c>
      <c r="B284" s="15">
        <v>0.1111111</v>
      </c>
      <c r="C284" s="15">
        <v>0.22222220000000001</v>
      </c>
      <c r="D284" s="15">
        <v>0</v>
      </c>
      <c r="E284" s="15">
        <v>0.1111111</v>
      </c>
      <c r="F284" s="15">
        <v>0</v>
      </c>
      <c r="G284" s="15">
        <v>0.19444439999999999</v>
      </c>
      <c r="H284" s="15">
        <v>0</v>
      </c>
      <c r="I284" s="15">
        <v>0.19444439999999999</v>
      </c>
      <c r="J284" s="15">
        <v>2.7777779999999998E-2</v>
      </c>
      <c r="K284" s="15">
        <v>5.5555559999999997E-2</v>
      </c>
      <c r="L284" s="15">
        <f t="shared" si="25"/>
        <v>0.91666653999999992</v>
      </c>
      <c r="M284" s="15">
        <f t="shared" si="26"/>
        <v>0.15922767362200763</v>
      </c>
      <c r="N284" s="16">
        <f t="shared" si="24"/>
        <v>2.1343876467122217E-3</v>
      </c>
      <c r="O284" s="15">
        <f t="shared" si="27"/>
        <v>0.15922767362200763</v>
      </c>
    </row>
    <row r="285" spans="1:15" x14ac:dyDescent="0.35">
      <c r="A285" s="15">
        <v>14.5</v>
      </c>
      <c r="B285" s="15">
        <v>0.1111111</v>
      </c>
      <c r="C285" s="15">
        <v>0.1666667</v>
      </c>
      <c r="D285" s="15">
        <v>0</v>
      </c>
      <c r="E285" s="15">
        <v>0.1666667</v>
      </c>
      <c r="F285" s="15">
        <v>0</v>
      </c>
      <c r="G285" s="15">
        <v>0.19444439999999999</v>
      </c>
      <c r="H285" s="15">
        <v>2.7777779999999998E-2</v>
      </c>
      <c r="I285" s="15">
        <v>0.1666667</v>
      </c>
      <c r="J285" s="15">
        <v>2.7777779999999998E-2</v>
      </c>
      <c r="K285" s="15">
        <v>5.5555559999999997E-2</v>
      </c>
      <c r="L285" s="15">
        <f t="shared" si="25"/>
        <v>0.91666671999999993</v>
      </c>
      <c r="M285" s="15">
        <f t="shared" si="26"/>
        <v>0.15922766780692699</v>
      </c>
      <c r="N285" s="16">
        <f t="shared" si="24"/>
        <v>2.1343872275961266E-3</v>
      </c>
      <c r="O285" s="15">
        <f t="shared" si="27"/>
        <v>0.15922766780692699</v>
      </c>
    </row>
    <row r="286" spans="1:15" x14ac:dyDescent="0.35">
      <c r="A286" s="15">
        <v>15</v>
      </c>
      <c r="B286" s="15">
        <v>0.1111111</v>
      </c>
      <c r="C286" s="15">
        <v>0.1666667</v>
      </c>
      <c r="D286" s="15">
        <v>2.7777779999999998E-2</v>
      </c>
      <c r="E286" s="15">
        <v>0.1111111</v>
      </c>
      <c r="F286" s="15">
        <v>0</v>
      </c>
      <c r="G286" s="15">
        <v>0.19444439999999999</v>
      </c>
      <c r="H286" s="15">
        <v>2.7777779999999998E-2</v>
      </c>
      <c r="I286" s="15">
        <v>0.1666667</v>
      </c>
      <c r="J286" s="15">
        <v>5.5555559999999997E-2</v>
      </c>
      <c r="K286" s="15">
        <v>5.5555559999999997E-2</v>
      </c>
      <c r="L286" s="15">
        <f t="shared" si="25"/>
        <v>0.91666667999999984</v>
      </c>
      <c r="M286" s="15">
        <f t="shared" si="26"/>
        <v>0.159227669099167</v>
      </c>
      <c r="N286" s="16">
        <f t="shared" si="24"/>
        <v>2.1343873207330228E-3</v>
      </c>
      <c r="O286" s="15">
        <f t="shared" si="27"/>
        <v>0.159227669099167</v>
      </c>
    </row>
    <row r="287" spans="1:15" x14ac:dyDescent="0.35">
      <c r="A287" s="15">
        <v>15.5</v>
      </c>
      <c r="B287" s="15">
        <v>0.13888890000000001</v>
      </c>
      <c r="C287" s="15">
        <v>0.19444439999999999</v>
      </c>
      <c r="D287" s="15">
        <v>2.7777779999999998E-2</v>
      </c>
      <c r="E287" s="15">
        <v>0.1111111</v>
      </c>
      <c r="F287" s="15">
        <v>0</v>
      </c>
      <c r="G287" s="15">
        <v>0.1666667</v>
      </c>
      <c r="H287" s="15">
        <v>2.7777779999999998E-2</v>
      </c>
      <c r="I287" s="15">
        <v>0.1666667</v>
      </c>
      <c r="J287" s="15">
        <v>2.7777779999999998E-2</v>
      </c>
      <c r="K287" s="15">
        <v>5.5555559999999997E-2</v>
      </c>
      <c r="L287" s="15">
        <f t="shared" si="25"/>
        <v>0.91666669999999983</v>
      </c>
      <c r="M287" s="15">
        <f t="shared" si="26"/>
        <v>0.15922766845304698</v>
      </c>
      <c r="N287" s="16">
        <f t="shared" si="24"/>
        <v>2.134387274164574E-3</v>
      </c>
      <c r="O287" s="15">
        <f t="shared" si="27"/>
        <v>0.15922766845304698</v>
      </c>
    </row>
    <row r="288" spans="1:15" x14ac:dyDescent="0.35">
      <c r="A288" s="15">
        <v>16</v>
      </c>
      <c r="B288" s="15">
        <v>8.3333340000000006E-2</v>
      </c>
      <c r="C288" s="15">
        <v>0.19444439999999999</v>
      </c>
      <c r="D288" s="15">
        <v>5.5555559999999997E-2</v>
      </c>
      <c r="E288" s="15">
        <v>0.19444439999999999</v>
      </c>
      <c r="F288" s="15">
        <v>0</v>
      </c>
      <c r="G288" s="15">
        <v>0.13888890000000001</v>
      </c>
      <c r="H288" s="15">
        <v>2.7777779999999998E-2</v>
      </c>
      <c r="I288" s="15">
        <v>0.13888890000000001</v>
      </c>
      <c r="J288" s="15">
        <v>2.7777779999999998E-2</v>
      </c>
      <c r="K288" s="15">
        <v>5.5555559999999997E-2</v>
      </c>
      <c r="L288" s="15">
        <f t="shared" si="25"/>
        <v>0.91666661999999988</v>
      </c>
      <c r="M288" s="15">
        <f t="shared" si="26"/>
        <v>0.15922767103752714</v>
      </c>
      <c r="N288" s="16">
        <f t="shared" si="24"/>
        <v>2.1343874604383816E-3</v>
      </c>
      <c r="O288" s="15">
        <f t="shared" si="27"/>
        <v>0.15922767103752714</v>
      </c>
    </row>
    <row r="289" spans="1:15" x14ac:dyDescent="0.35">
      <c r="A289" s="15">
        <v>16.5</v>
      </c>
      <c r="B289" s="15">
        <v>0.1111111</v>
      </c>
      <c r="C289" s="15">
        <v>0.1666667</v>
      </c>
      <c r="D289" s="15">
        <v>5.5555559999999997E-2</v>
      </c>
      <c r="E289" s="15">
        <v>0.19444439999999999</v>
      </c>
      <c r="F289" s="15">
        <v>0</v>
      </c>
      <c r="G289" s="15">
        <v>0.13888890000000001</v>
      </c>
      <c r="H289" s="15">
        <v>0</v>
      </c>
      <c r="I289" s="15">
        <v>0.1666667</v>
      </c>
      <c r="J289" s="15">
        <v>2.7777779999999998E-2</v>
      </c>
      <c r="K289" s="15">
        <v>5.5555559999999997E-2</v>
      </c>
      <c r="L289" s="15">
        <f t="shared" si="25"/>
        <v>0.91666669999999983</v>
      </c>
      <c r="M289" s="15">
        <f t="shared" si="26"/>
        <v>0.15922766845304698</v>
      </c>
      <c r="N289" s="16">
        <f t="shared" si="24"/>
        <v>2.134387274164574E-3</v>
      </c>
      <c r="O289" s="15">
        <f t="shared" si="27"/>
        <v>0.15922766845304698</v>
      </c>
    </row>
    <row r="290" spans="1:15" x14ac:dyDescent="0.35">
      <c r="A290" s="15">
        <v>17</v>
      </c>
      <c r="B290" s="15">
        <v>0.1666667</v>
      </c>
      <c r="C290" s="15">
        <v>0.1111111</v>
      </c>
      <c r="D290" s="15">
        <v>2.7777779999999998E-2</v>
      </c>
      <c r="E290" s="15">
        <v>0.19444439999999999</v>
      </c>
      <c r="F290" s="15">
        <v>0</v>
      </c>
      <c r="G290" s="15">
        <v>0.1666667</v>
      </c>
      <c r="H290" s="15">
        <v>0</v>
      </c>
      <c r="I290" s="15">
        <v>0.1666667</v>
      </c>
      <c r="J290" s="15">
        <v>2.7777779999999998E-2</v>
      </c>
      <c r="K290" s="15">
        <v>5.5555559999999997E-2</v>
      </c>
      <c r="L290" s="15">
        <f t="shared" si="25"/>
        <v>0.91666671999999993</v>
      </c>
      <c r="M290" s="15">
        <f t="shared" si="26"/>
        <v>0.15922766780692699</v>
      </c>
      <c r="N290" s="16">
        <f t="shared" si="24"/>
        <v>2.1343872275961266E-3</v>
      </c>
      <c r="O290" s="15">
        <f t="shared" si="27"/>
        <v>0.15922766780692699</v>
      </c>
    </row>
    <row r="291" spans="1:15" x14ac:dyDescent="0.35">
      <c r="A291" s="15">
        <v>17.5</v>
      </c>
      <c r="B291" s="15">
        <v>0.1666667</v>
      </c>
      <c r="C291" s="15">
        <v>8.3333340000000006E-2</v>
      </c>
      <c r="D291" s="15">
        <v>2.7777779999999998E-2</v>
      </c>
      <c r="E291" s="15">
        <v>0.22222220000000001</v>
      </c>
      <c r="F291" s="15">
        <v>0</v>
      </c>
      <c r="G291" s="15">
        <v>0.19444439999999999</v>
      </c>
      <c r="H291" s="15">
        <v>0</v>
      </c>
      <c r="I291" s="15">
        <v>0.13888890000000001</v>
      </c>
      <c r="J291" s="15">
        <v>2.7777779999999998E-2</v>
      </c>
      <c r="K291" s="15">
        <v>5.5555559999999997E-2</v>
      </c>
      <c r="L291" s="15">
        <f t="shared" si="25"/>
        <v>0.91666665999999986</v>
      </c>
      <c r="M291" s="15">
        <f t="shared" si="26"/>
        <v>0.15922766974528701</v>
      </c>
      <c r="N291" s="16">
        <f t="shared" si="24"/>
        <v>2.1343873673014737E-3</v>
      </c>
      <c r="O291" s="15">
        <f t="shared" si="27"/>
        <v>0.15922766974528701</v>
      </c>
    </row>
    <row r="292" spans="1:15" x14ac:dyDescent="0.35">
      <c r="A292" s="15">
        <v>18</v>
      </c>
      <c r="B292" s="15">
        <v>0.13888890000000001</v>
      </c>
      <c r="C292" s="15">
        <v>8.3333340000000006E-2</v>
      </c>
      <c r="D292" s="15">
        <v>2.7777779999999998E-2</v>
      </c>
      <c r="E292" s="15">
        <v>0.25</v>
      </c>
      <c r="F292" s="15">
        <v>0</v>
      </c>
      <c r="G292" s="15">
        <v>0.19444439999999999</v>
      </c>
      <c r="H292" s="15">
        <v>0</v>
      </c>
      <c r="I292" s="15">
        <v>0.1111111</v>
      </c>
      <c r="J292" s="15">
        <v>5.5555559999999997E-2</v>
      </c>
      <c r="K292" s="15">
        <v>5.5555559999999997E-2</v>
      </c>
      <c r="L292" s="15">
        <f t="shared" si="25"/>
        <v>0.91666663999999987</v>
      </c>
      <c r="M292" s="15">
        <f t="shared" si="26"/>
        <v>0.15922767039140706</v>
      </c>
      <c r="N292" s="16">
        <f t="shared" si="24"/>
        <v>2.1343874138699264E-3</v>
      </c>
      <c r="O292" s="15">
        <f t="shared" si="27"/>
        <v>0.15922767039140706</v>
      </c>
    </row>
    <row r="293" spans="1:15" x14ac:dyDescent="0.35">
      <c r="A293" s="15">
        <v>18.5</v>
      </c>
      <c r="B293" s="15">
        <v>0.1111111</v>
      </c>
      <c r="C293" s="15">
        <v>5.5555559999999997E-2</v>
      </c>
      <c r="D293" s="15">
        <v>2.7777779999999998E-2</v>
      </c>
      <c r="E293" s="15">
        <v>0.30555559999999998</v>
      </c>
      <c r="F293" s="15">
        <v>0</v>
      </c>
      <c r="G293" s="15">
        <v>0.22222220000000001</v>
      </c>
      <c r="H293" s="15">
        <v>0</v>
      </c>
      <c r="I293" s="15">
        <v>0.1111111</v>
      </c>
      <c r="J293" s="15">
        <v>5.5555559999999997E-2</v>
      </c>
      <c r="K293" s="15">
        <v>2.7777779999999998E-2</v>
      </c>
      <c r="L293" s="15">
        <f t="shared" si="25"/>
        <v>0.91666667999999996</v>
      </c>
      <c r="M293" s="15">
        <f t="shared" si="26"/>
        <v>0.159227669099167</v>
      </c>
      <c r="N293" s="16">
        <f t="shared" si="24"/>
        <v>2.1343873207330223E-3</v>
      </c>
      <c r="O293" s="15">
        <f t="shared" si="27"/>
        <v>0.159227669099167</v>
      </c>
    </row>
    <row r="294" spans="1:15" x14ac:dyDescent="0.35">
      <c r="A294" s="15">
        <v>19</v>
      </c>
      <c r="B294" s="15">
        <v>0.13888890000000001</v>
      </c>
      <c r="C294" s="15">
        <v>2.7777779999999998E-2</v>
      </c>
      <c r="D294" s="15">
        <v>2.7777779999999998E-2</v>
      </c>
      <c r="E294" s="15">
        <v>0.36111110000000002</v>
      </c>
      <c r="F294" s="15">
        <v>0</v>
      </c>
      <c r="G294" s="15">
        <v>0.19444439999999999</v>
      </c>
      <c r="H294" s="15">
        <v>0</v>
      </c>
      <c r="I294" s="15">
        <v>0.1111111</v>
      </c>
      <c r="J294" s="15">
        <v>5.5555559999999997E-2</v>
      </c>
      <c r="K294" s="15">
        <v>0</v>
      </c>
      <c r="L294" s="15">
        <f t="shared" si="25"/>
        <v>0.91666661999999999</v>
      </c>
      <c r="M294" s="15">
        <f t="shared" si="26"/>
        <v>0.15922767103752714</v>
      </c>
      <c r="N294" s="16">
        <f t="shared" si="24"/>
        <v>2.1343874604383816E-3</v>
      </c>
      <c r="O294" s="15">
        <f t="shared" si="27"/>
        <v>0.15922767103752714</v>
      </c>
    </row>
    <row r="295" spans="1:15" x14ac:dyDescent="0.35">
      <c r="A295" s="15">
        <v>19.5</v>
      </c>
      <c r="B295" s="15">
        <v>0.1111111</v>
      </c>
      <c r="C295" s="15">
        <v>2.7777779999999998E-2</v>
      </c>
      <c r="D295" s="15">
        <v>2.7777779999999998E-2</v>
      </c>
      <c r="E295" s="15">
        <v>0.38888889999999998</v>
      </c>
      <c r="F295" s="15">
        <v>2.7777779999999998E-2</v>
      </c>
      <c r="G295" s="15">
        <v>0.19444439999999999</v>
      </c>
      <c r="H295" s="15">
        <v>0</v>
      </c>
      <c r="I295" s="15">
        <v>8.3333340000000006E-2</v>
      </c>
      <c r="J295" s="15">
        <v>5.5555559999999997E-2</v>
      </c>
      <c r="K295" s="15">
        <v>0</v>
      </c>
      <c r="L295" s="15">
        <f t="shared" si="25"/>
        <v>0.91666663999999987</v>
      </c>
      <c r="M295" s="15">
        <f t="shared" si="26"/>
        <v>0.15922767039140706</v>
      </c>
      <c r="N295" s="16">
        <f t="shared" si="24"/>
        <v>2.1343874138699264E-3</v>
      </c>
      <c r="O295" s="15">
        <f t="shared" si="27"/>
        <v>0.15922767039140706</v>
      </c>
    </row>
    <row r="296" spans="1:15" x14ac:dyDescent="0.35">
      <c r="A296" s="15">
        <v>20</v>
      </c>
      <c r="B296" s="15">
        <v>0.19444439999999999</v>
      </c>
      <c r="C296" s="15">
        <v>2.7777779999999998E-2</v>
      </c>
      <c r="D296" s="15">
        <v>2.7777779999999998E-2</v>
      </c>
      <c r="E296" s="15">
        <v>0.36111110000000002</v>
      </c>
      <c r="F296" s="15">
        <v>2.7777779999999998E-2</v>
      </c>
      <c r="G296" s="15">
        <v>0.19444439999999999</v>
      </c>
      <c r="H296" s="15">
        <v>0</v>
      </c>
      <c r="I296" s="15">
        <v>8.3333340000000006E-2</v>
      </c>
      <c r="J296" s="15">
        <v>5.5555559999999997E-2</v>
      </c>
      <c r="K296" s="15">
        <v>0</v>
      </c>
      <c r="L296" s="15">
        <f t="shared" si="25"/>
        <v>0.97222213999999996</v>
      </c>
      <c r="M296" s="15">
        <f t="shared" si="26"/>
        <v>0.15751056187277243</v>
      </c>
      <c r="N296" s="16">
        <f t="shared" si="24"/>
        <v>2.0124225304418955E-3</v>
      </c>
      <c r="O296" s="15">
        <f t="shared" si="27"/>
        <v>0.15751056187277243</v>
      </c>
    </row>
    <row r="297" spans="1:15" x14ac:dyDescent="0.35">
      <c r="A297" s="15">
        <v>20.5</v>
      </c>
      <c r="B297" s="15">
        <v>0.19444439999999999</v>
      </c>
      <c r="C297" s="15">
        <v>5.5555559999999997E-2</v>
      </c>
      <c r="D297" s="15">
        <v>2.7777779999999998E-2</v>
      </c>
      <c r="E297" s="15">
        <v>0.36111110000000002</v>
      </c>
      <c r="F297" s="15">
        <v>2.7777779999999998E-2</v>
      </c>
      <c r="G297" s="15">
        <v>0.1666667</v>
      </c>
      <c r="H297" s="15">
        <v>0</v>
      </c>
      <c r="I297" s="15">
        <v>8.3333340000000006E-2</v>
      </c>
      <c r="J297" s="15">
        <v>5.5555559999999997E-2</v>
      </c>
      <c r="K297" s="15">
        <v>0</v>
      </c>
      <c r="L297" s="15">
        <f t="shared" si="25"/>
        <v>0.97222221999999991</v>
      </c>
      <c r="M297" s="15">
        <f t="shared" si="26"/>
        <v>0.15751055950662354</v>
      </c>
      <c r="N297" s="16">
        <f t="shared" si="24"/>
        <v>2.0124223648482699E-3</v>
      </c>
      <c r="O297" s="15">
        <f t="shared" si="27"/>
        <v>0.15751055950662354</v>
      </c>
    </row>
    <row r="298" spans="1:15" x14ac:dyDescent="0.35">
      <c r="A298" s="15">
        <v>21</v>
      </c>
      <c r="B298" s="15">
        <v>0.19444439999999999</v>
      </c>
      <c r="C298" s="15">
        <v>5.5555559999999997E-2</v>
      </c>
      <c r="D298" s="15">
        <v>2.7777779999999998E-2</v>
      </c>
      <c r="E298" s="15">
        <v>0.30555559999999998</v>
      </c>
      <c r="F298" s="15">
        <v>2.7777779999999998E-2</v>
      </c>
      <c r="G298" s="15">
        <v>0.19444439999999999</v>
      </c>
      <c r="H298" s="15">
        <v>0</v>
      </c>
      <c r="I298" s="15">
        <v>8.3333340000000006E-2</v>
      </c>
      <c r="J298" s="15">
        <v>8.3333340000000006E-2</v>
      </c>
      <c r="K298" s="15">
        <v>0</v>
      </c>
      <c r="L298" s="15">
        <f t="shared" si="25"/>
        <v>0.97222220000000004</v>
      </c>
      <c r="M298" s="15">
        <f t="shared" si="26"/>
        <v>0.15751056009816075</v>
      </c>
      <c r="N298" s="16">
        <f t="shared" si="24"/>
        <v>2.0124224062466737E-3</v>
      </c>
      <c r="O298" s="15">
        <f t="shared" si="27"/>
        <v>0.15751056009816075</v>
      </c>
    </row>
    <row r="299" spans="1:15" x14ac:dyDescent="0.35">
      <c r="A299" s="15">
        <v>21.5</v>
      </c>
      <c r="B299" s="15">
        <v>0.19444439999999999</v>
      </c>
      <c r="C299" s="15">
        <v>5.5555559999999997E-2</v>
      </c>
      <c r="D299" s="15">
        <v>2.7777779999999998E-2</v>
      </c>
      <c r="E299" s="15">
        <v>0.27777780000000002</v>
      </c>
      <c r="F299" s="15">
        <v>2.7777779999999998E-2</v>
      </c>
      <c r="G299" s="15">
        <v>0.19444439999999999</v>
      </c>
      <c r="H299" s="15">
        <v>0</v>
      </c>
      <c r="I299" s="15">
        <v>8.3333340000000006E-2</v>
      </c>
      <c r="J299" s="15">
        <v>0.1111111</v>
      </c>
      <c r="K299" s="15">
        <v>0</v>
      </c>
      <c r="L299" s="15">
        <f t="shared" si="25"/>
        <v>0.97222216000000006</v>
      </c>
      <c r="M299" s="15">
        <f t="shared" si="26"/>
        <v>0.1575105612812352</v>
      </c>
      <c r="N299" s="16">
        <f t="shared" si="24"/>
        <v>2.0124224890434861E-3</v>
      </c>
      <c r="O299" s="15">
        <f t="shared" si="27"/>
        <v>0.1575105612812352</v>
      </c>
    </row>
    <row r="300" spans="1:15" x14ac:dyDescent="0.35">
      <c r="A300" s="15">
        <v>22</v>
      </c>
      <c r="B300" s="15">
        <v>0.1666667</v>
      </c>
      <c r="C300" s="15">
        <v>2.7777779999999998E-2</v>
      </c>
      <c r="D300" s="15">
        <v>2.7777779999999998E-2</v>
      </c>
      <c r="E300" s="15">
        <v>0.25</v>
      </c>
      <c r="F300" s="15">
        <v>2.7777779999999998E-2</v>
      </c>
      <c r="G300" s="15">
        <v>0.22222220000000001</v>
      </c>
      <c r="H300" s="15">
        <v>0</v>
      </c>
      <c r="I300" s="15">
        <v>8.3333340000000006E-2</v>
      </c>
      <c r="J300" s="15">
        <v>0.1666667</v>
      </c>
      <c r="K300" s="15">
        <v>0</v>
      </c>
      <c r="L300" s="15">
        <f t="shared" si="25"/>
        <v>0.97222227999999999</v>
      </c>
      <c r="M300" s="15">
        <f t="shared" si="26"/>
        <v>0.15751055773201209</v>
      </c>
      <c r="N300" s="16">
        <f t="shared" si="24"/>
        <v>2.0124222406530685E-3</v>
      </c>
      <c r="O300" s="15">
        <f t="shared" si="27"/>
        <v>0.15751055773201209</v>
      </c>
    </row>
    <row r="301" spans="1:15" x14ac:dyDescent="0.35">
      <c r="A301" s="15">
        <v>22.5</v>
      </c>
      <c r="B301" s="15">
        <v>0.1666667</v>
      </c>
      <c r="C301" s="15">
        <v>2.7777779999999998E-2</v>
      </c>
      <c r="D301" s="15">
        <v>2.7777779999999998E-2</v>
      </c>
      <c r="E301" s="15">
        <v>0.30555559999999998</v>
      </c>
      <c r="F301" s="15">
        <v>0</v>
      </c>
      <c r="G301" s="15">
        <v>0.1666667</v>
      </c>
      <c r="H301" s="15">
        <v>0</v>
      </c>
      <c r="I301" s="15">
        <v>0.1111111</v>
      </c>
      <c r="J301" s="15">
        <v>0.1666667</v>
      </c>
      <c r="K301" s="15">
        <v>0</v>
      </c>
      <c r="L301" s="15">
        <f t="shared" si="25"/>
        <v>0.97222235999999995</v>
      </c>
      <c r="M301" s="15">
        <f t="shared" si="26"/>
        <v>0.1575105553658637</v>
      </c>
      <c r="N301" s="16">
        <f t="shared" si="24"/>
        <v>2.0124220750594901E-3</v>
      </c>
      <c r="O301" s="15">
        <f t="shared" si="27"/>
        <v>0.1575105553658637</v>
      </c>
    </row>
    <row r="302" spans="1:15" x14ac:dyDescent="0.35">
      <c r="A302" s="15">
        <v>23</v>
      </c>
      <c r="B302" s="15">
        <v>0.1666667</v>
      </c>
      <c r="C302" s="15">
        <v>2.7777779999999998E-2</v>
      </c>
      <c r="D302" s="15">
        <v>2.7777779999999998E-2</v>
      </c>
      <c r="E302" s="15">
        <v>0.30555559999999998</v>
      </c>
      <c r="F302" s="15">
        <v>0</v>
      </c>
      <c r="G302" s="15">
        <v>0.1666667</v>
      </c>
      <c r="H302" s="15">
        <v>0</v>
      </c>
      <c r="I302" s="15">
        <v>8.3333340000000006E-2</v>
      </c>
      <c r="J302" s="15">
        <v>0.19444439999999999</v>
      </c>
      <c r="K302" s="15">
        <v>0</v>
      </c>
      <c r="L302" s="15">
        <f t="shared" si="25"/>
        <v>0.97222229999999998</v>
      </c>
      <c r="M302" s="15">
        <f t="shared" si="26"/>
        <v>0.15751055714047496</v>
      </c>
      <c r="N302" s="16">
        <f t="shared" si="24"/>
        <v>2.0124221992546712E-3</v>
      </c>
      <c r="O302" s="15">
        <f t="shared" si="27"/>
        <v>0.15751055714047496</v>
      </c>
    </row>
    <row r="303" spans="1:15" x14ac:dyDescent="0.35">
      <c r="A303" s="15">
        <v>23.5</v>
      </c>
      <c r="B303" s="15">
        <v>0.1666667</v>
      </c>
      <c r="C303" s="15">
        <v>2.7777779999999998E-2</v>
      </c>
      <c r="D303" s="15">
        <v>2.7777779999999998E-2</v>
      </c>
      <c r="E303" s="15">
        <v>0.30555559999999998</v>
      </c>
      <c r="F303" s="15">
        <v>0</v>
      </c>
      <c r="G303" s="15">
        <v>0.19444439999999999</v>
      </c>
      <c r="H303" s="15">
        <v>0</v>
      </c>
      <c r="I303" s="15">
        <v>0.1111111</v>
      </c>
      <c r="J303" s="15">
        <v>0.1666667</v>
      </c>
      <c r="K303" s="15">
        <v>0</v>
      </c>
      <c r="L303" s="15">
        <f t="shared" si="25"/>
        <v>1.0000000600000001</v>
      </c>
      <c r="M303" s="15">
        <f t="shared" si="26"/>
        <v>0.15670617463598824</v>
      </c>
      <c r="N303" s="16">
        <f t="shared" si="24"/>
        <v>1.9565216217391373E-3</v>
      </c>
      <c r="O303" s="15">
        <f t="shared" si="27"/>
        <v>0.15670617463598824</v>
      </c>
    </row>
    <row r="304" spans="1:15" x14ac:dyDescent="0.35">
      <c r="A304" s="15">
        <v>24</v>
      </c>
      <c r="B304" s="15">
        <v>0.1666667</v>
      </c>
      <c r="C304" s="15">
        <v>2.7777779999999998E-2</v>
      </c>
      <c r="D304" s="15">
        <v>2.7777779999999998E-2</v>
      </c>
      <c r="E304" s="15">
        <v>0.27777780000000002</v>
      </c>
      <c r="F304" s="15">
        <v>0</v>
      </c>
      <c r="G304" s="15">
        <v>0.22222220000000001</v>
      </c>
      <c r="H304" s="15">
        <v>0</v>
      </c>
      <c r="I304" s="15">
        <v>0.1111111</v>
      </c>
      <c r="J304" s="15">
        <v>0.13888890000000001</v>
      </c>
      <c r="K304" s="15">
        <v>0</v>
      </c>
      <c r="L304" s="15">
        <f t="shared" si="25"/>
        <v>0.97222226000000012</v>
      </c>
      <c r="M304" s="15">
        <f t="shared" si="26"/>
        <v>0.15751055832354921</v>
      </c>
      <c r="N304" s="16">
        <f t="shared" si="24"/>
        <v>2.0124222820514666E-3</v>
      </c>
      <c r="O304" s="15">
        <f t="shared" si="27"/>
        <v>0.15751055832354921</v>
      </c>
    </row>
    <row r="305" spans="1:15" x14ac:dyDescent="0.35">
      <c r="A305" s="15">
        <v>24.5</v>
      </c>
      <c r="B305" s="15">
        <v>0.1666667</v>
      </c>
      <c r="C305" s="15">
        <v>2.7777779999999998E-2</v>
      </c>
      <c r="D305" s="15">
        <v>2.7777779999999998E-2</v>
      </c>
      <c r="E305" s="15">
        <v>0.25</v>
      </c>
      <c r="F305" s="15">
        <v>0</v>
      </c>
      <c r="G305" s="15">
        <v>0.22222220000000001</v>
      </c>
      <c r="H305" s="15">
        <v>0</v>
      </c>
      <c r="I305" s="15">
        <v>0.1111111</v>
      </c>
      <c r="J305" s="15">
        <v>0.13888890000000001</v>
      </c>
      <c r="K305" s="15">
        <v>0</v>
      </c>
      <c r="L305" s="15">
        <f t="shared" si="25"/>
        <v>0.94444446000000004</v>
      </c>
      <c r="M305" s="15">
        <f t="shared" si="26"/>
        <v>0.15835017358347031</v>
      </c>
      <c r="N305" s="16">
        <f t="shared" si="24"/>
        <v>2.0716112190762755E-3</v>
      </c>
      <c r="O305" s="15">
        <f t="shared" si="27"/>
        <v>0.15835017358347031</v>
      </c>
    </row>
    <row r="306" spans="1:15" x14ac:dyDescent="0.35">
      <c r="A306" s="15">
        <v>25</v>
      </c>
      <c r="B306" s="15">
        <v>0.1666667</v>
      </c>
      <c r="C306" s="15">
        <v>5.5555559999999997E-2</v>
      </c>
      <c r="D306" s="15">
        <v>2.7777779999999998E-2</v>
      </c>
      <c r="E306" s="15">
        <v>0.25</v>
      </c>
      <c r="F306" s="15">
        <v>0</v>
      </c>
      <c r="G306" s="15">
        <v>0.22222220000000001</v>
      </c>
      <c r="H306" s="15">
        <v>0</v>
      </c>
      <c r="I306" s="15">
        <v>8.3333340000000006E-2</v>
      </c>
      <c r="J306" s="15">
        <v>0.1111111</v>
      </c>
      <c r="K306" s="15">
        <v>0</v>
      </c>
      <c r="L306" s="15">
        <f t="shared" si="25"/>
        <v>0.91666668000000007</v>
      </c>
      <c r="M306" s="15">
        <f t="shared" si="26"/>
        <v>0.159227669099167</v>
      </c>
      <c r="N306" s="16">
        <f t="shared" si="24"/>
        <v>2.1343873207330219E-3</v>
      </c>
      <c r="O306" s="15">
        <f t="shared" si="27"/>
        <v>0.159227669099167</v>
      </c>
    </row>
    <row r="307" spans="1:15" x14ac:dyDescent="0.35">
      <c r="A307" s="15">
        <v>25.5</v>
      </c>
      <c r="B307" s="15">
        <v>0.1666667</v>
      </c>
      <c r="C307" s="15">
        <v>5.5555559999999997E-2</v>
      </c>
      <c r="D307" s="15">
        <v>2.7777779999999998E-2</v>
      </c>
      <c r="E307" s="15">
        <v>0.25</v>
      </c>
      <c r="F307" s="15">
        <v>0</v>
      </c>
      <c r="G307" s="15">
        <v>0.22222220000000001</v>
      </c>
      <c r="H307" s="15">
        <v>0</v>
      </c>
      <c r="I307" s="15">
        <v>8.3333340000000006E-2</v>
      </c>
      <c r="J307" s="15">
        <v>0.1111111</v>
      </c>
      <c r="K307" s="15">
        <v>0</v>
      </c>
      <c r="L307" s="15">
        <f t="shared" si="25"/>
        <v>0.91666668000000007</v>
      </c>
      <c r="M307" s="15">
        <f t="shared" si="26"/>
        <v>0.159227669099167</v>
      </c>
      <c r="N307" s="16">
        <f t="shared" si="24"/>
        <v>2.1343873207330219E-3</v>
      </c>
      <c r="O307" s="15">
        <f t="shared" si="27"/>
        <v>0.159227669099167</v>
      </c>
    </row>
    <row r="308" spans="1:15" x14ac:dyDescent="0.35">
      <c r="A308" s="15">
        <v>26</v>
      </c>
      <c r="B308" s="15">
        <v>0.19444439999999999</v>
      </c>
      <c r="C308" s="15">
        <v>2.7777779999999998E-2</v>
      </c>
      <c r="D308" s="15">
        <v>2.7777779999999998E-2</v>
      </c>
      <c r="E308" s="15">
        <v>0.25</v>
      </c>
      <c r="F308" s="15">
        <v>0</v>
      </c>
      <c r="G308" s="15">
        <v>0.19444439999999999</v>
      </c>
      <c r="H308" s="15">
        <v>0</v>
      </c>
      <c r="I308" s="15">
        <v>8.3333340000000006E-2</v>
      </c>
      <c r="J308" s="15">
        <v>0.13888890000000001</v>
      </c>
      <c r="K308" s="15">
        <v>0</v>
      </c>
      <c r="L308" s="15">
        <f t="shared" si="25"/>
        <v>0.9166666</v>
      </c>
      <c r="M308" s="15">
        <f t="shared" si="26"/>
        <v>0.15922767168364724</v>
      </c>
      <c r="N308" s="16">
        <f t="shared" si="24"/>
        <v>2.1343875070068386E-3</v>
      </c>
      <c r="O308" s="15">
        <f t="shared" si="27"/>
        <v>0.15922767168364724</v>
      </c>
    </row>
    <row r="309" spans="1:15" x14ac:dyDescent="0.35">
      <c r="A309" s="15">
        <v>26.5</v>
      </c>
      <c r="B309" s="15">
        <v>0.19444439999999999</v>
      </c>
      <c r="C309" s="15">
        <v>2.7777779999999998E-2</v>
      </c>
      <c r="D309" s="15">
        <v>2.7777779999999998E-2</v>
      </c>
      <c r="E309" s="15">
        <v>0.19444439999999999</v>
      </c>
      <c r="F309" s="15">
        <v>0</v>
      </c>
      <c r="G309" s="15">
        <v>0.19444439999999999</v>
      </c>
      <c r="H309" s="15">
        <v>0</v>
      </c>
      <c r="I309" s="15">
        <v>8.3333340000000006E-2</v>
      </c>
      <c r="J309" s="15">
        <v>0.1666667</v>
      </c>
      <c r="K309" s="15">
        <v>0</v>
      </c>
      <c r="L309" s="15">
        <f t="shared" si="25"/>
        <v>0.88888879999999992</v>
      </c>
      <c r="M309" s="15">
        <f t="shared" si="26"/>
        <v>0.16014598574206257</v>
      </c>
      <c r="N309" s="16">
        <f t="shared" si="24"/>
        <v>2.2010871766304568E-3</v>
      </c>
      <c r="O309" s="15">
        <f t="shared" si="27"/>
        <v>0.16014598574206257</v>
      </c>
    </row>
    <row r="310" spans="1:15" x14ac:dyDescent="0.35">
      <c r="A310" s="15">
        <v>27</v>
      </c>
      <c r="B310" s="15">
        <v>0.19444439999999999</v>
      </c>
      <c r="C310" s="15">
        <v>0</v>
      </c>
      <c r="D310" s="15">
        <v>2.7777779999999998E-2</v>
      </c>
      <c r="E310" s="15">
        <v>0.1666667</v>
      </c>
      <c r="F310" s="15">
        <v>0</v>
      </c>
      <c r="G310" s="15">
        <v>0.25</v>
      </c>
      <c r="H310" s="15">
        <v>0</v>
      </c>
      <c r="I310" s="15">
        <v>8.3333340000000006E-2</v>
      </c>
      <c r="J310" s="15">
        <v>0.1666667</v>
      </c>
      <c r="K310" s="15">
        <v>0</v>
      </c>
      <c r="L310" s="15">
        <f t="shared" si="25"/>
        <v>0.88888892000000008</v>
      </c>
      <c r="M310" s="15">
        <f t="shared" si="26"/>
        <v>0.16014598168220856</v>
      </c>
      <c r="N310" s="16">
        <f t="shared" si="24"/>
        <v>2.2010868794836982E-3</v>
      </c>
      <c r="O310" s="15">
        <f t="shared" si="27"/>
        <v>0.16014598168220856</v>
      </c>
    </row>
    <row r="311" spans="1:15" x14ac:dyDescent="0.35">
      <c r="A311" s="15">
        <v>27.5</v>
      </c>
      <c r="B311" s="15">
        <v>0.1666667</v>
      </c>
      <c r="C311" s="15">
        <v>2.7777779999999998E-2</v>
      </c>
      <c r="D311" s="15">
        <v>2.7777779999999998E-2</v>
      </c>
      <c r="E311" s="15">
        <v>0.19444439999999999</v>
      </c>
      <c r="F311" s="15">
        <v>0</v>
      </c>
      <c r="G311" s="15">
        <v>0.25</v>
      </c>
      <c r="H311" s="15">
        <v>0</v>
      </c>
      <c r="I311" s="15">
        <v>8.3333340000000006E-2</v>
      </c>
      <c r="J311" s="15">
        <v>0.13888890000000001</v>
      </c>
      <c r="K311" s="15">
        <v>0</v>
      </c>
      <c r="L311" s="15">
        <f t="shared" si="25"/>
        <v>0.88888889999999998</v>
      </c>
      <c r="M311" s="15">
        <f t="shared" si="26"/>
        <v>0.16014598235885083</v>
      </c>
      <c r="N311" s="16">
        <f t="shared" si="24"/>
        <v>2.2010869290081526E-3</v>
      </c>
      <c r="O311" s="15">
        <f t="shared" si="27"/>
        <v>0.16014598235885083</v>
      </c>
    </row>
    <row r="312" spans="1:15" x14ac:dyDescent="0.35">
      <c r="A312" s="15">
        <v>28</v>
      </c>
      <c r="B312" s="15">
        <v>0.1666667</v>
      </c>
      <c r="C312" s="15">
        <v>2.7777779999999998E-2</v>
      </c>
      <c r="D312" s="15">
        <v>2.7777779999999998E-2</v>
      </c>
      <c r="E312" s="15">
        <v>0.22222220000000001</v>
      </c>
      <c r="F312" s="15">
        <v>0</v>
      </c>
      <c r="G312" s="15">
        <v>0.27777780000000002</v>
      </c>
      <c r="H312" s="15">
        <v>0</v>
      </c>
      <c r="I312" s="15">
        <v>5.5555559999999997E-2</v>
      </c>
      <c r="J312" s="15">
        <v>0.1111111</v>
      </c>
      <c r="K312" s="15">
        <v>0</v>
      </c>
      <c r="L312" s="15">
        <f t="shared" si="25"/>
        <v>0.88888892000000008</v>
      </c>
      <c r="M312" s="15">
        <f t="shared" si="26"/>
        <v>0.16014598168220856</v>
      </c>
      <c r="N312" s="16">
        <f t="shared" si="24"/>
        <v>2.2010868794836982E-3</v>
      </c>
      <c r="O312" s="15">
        <f t="shared" si="27"/>
        <v>0.16014598168220856</v>
      </c>
    </row>
    <row r="313" spans="1:15" x14ac:dyDescent="0.35">
      <c r="A313" s="15">
        <v>28.5</v>
      </c>
      <c r="B313" s="15">
        <v>0.1666667</v>
      </c>
      <c r="C313" s="15">
        <v>2.7777779999999998E-2</v>
      </c>
      <c r="D313" s="15">
        <v>2.7777779999999998E-2</v>
      </c>
      <c r="E313" s="15">
        <v>0.22222220000000001</v>
      </c>
      <c r="F313" s="15">
        <v>0</v>
      </c>
      <c r="G313" s="15">
        <v>0.27777780000000002</v>
      </c>
      <c r="H313" s="15">
        <v>0</v>
      </c>
      <c r="I313" s="15">
        <v>5.5555559999999997E-2</v>
      </c>
      <c r="J313" s="15">
        <v>0.1111111</v>
      </c>
      <c r="K313" s="15">
        <v>0</v>
      </c>
      <c r="L313" s="15">
        <f t="shared" si="25"/>
        <v>0.88888892000000008</v>
      </c>
      <c r="M313" s="15">
        <f t="shared" si="26"/>
        <v>0.16014598168220856</v>
      </c>
      <c r="N313" s="16">
        <f t="shared" si="24"/>
        <v>2.2010868794836982E-3</v>
      </c>
      <c r="O313" s="15">
        <f t="shared" si="27"/>
        <v>0.16014598168220856</v>
      </c>
    </row>
    <row r="314" spans="1:15" x14ac:dyDescent="0.35">
      <c r="A314" s="15">
        <v>29</v>
      </c>
      <c r="B314" s="15">
        <v>0.1666667</v>
      </c>
      <c r="C314" s="15">
        <v>2.7777779999999998E-2</v>
      </c>
      <c r="D314" s="15">
        <v>2.7777779999999998E-2</v>
      </c>
      <c r="E314" s="15">
        <v>0.22222220000000001</v>
      </c>
      <c r="F314" s="15">
        <v>0</v>
      </c>
      <c r="G314" s="15">
        <v>0.25</v>
      </c>
      <c r="H314" s="15">
        <v>0</v>
      </c>
      <c r="I314" s="15">
        <v>5.5555559999999997E-2</v>
      </c>
      <c r="J314" s="15">
        <v>0.1111111</v>
      </c>
      <c r="K314" s="15">
        <v>2.7777779999999998E-2</v>
      </c>
      <c r="L314" s="15">
        <f t="shared" si="25"/>
        <v>0.88888889999999998</v>
      </c>
      <c r="M314" s="15">
        <f t="shared" si="26"/>
        <v>0.16014598235885083</v>
      </c>
      <c r="N314" s="16">
        <f t="shared" si="24"/>
        <v>2.2010869290081526E-3</v>
      </c>
      <c r="O314" s="15">
        <f t="shared" si="27"/>
        <v>0.16014598235885083</v>
      </c>
    </row>
    <row r="315" spans="1:15" x14ac:dyDescent="0.35">
      <c r="A315" s="15">
        <v>29.5</v>
      </c>
      <c r="B315" s="15">
        <v>0.1666667</v>
      </c>
      <c r="C315" s="15">
        <v>2.7777779999999998E-2</v>
      </c>
      <c r="D315" s="15">
        <v>2.7777779999999998E-2</v>
      </c>
      <c r="E315" s="15">
        <v>0.19444439999999999</v>
      </c>
      <c r="F315" s="15">
        <v>0</v>
      </c>
      <c r="G315" s="15">
        <v>0.25</v>
      </c>
      <c r="H315" s="15">
        <v>0</v>
      </c>
      <c r="I315" s="15">
        <v>5.5555559999999997E-2</v>
      </c>
      <c r="J315" s="15">
        <v>0.1111111</v>
      </c>
      <c r="K315" s="15">
        <v>2.7777779999999998E-2</v>
      </c>
      <c r="L315" s="15">
        <f t="shared" si="25"/>
        <v>0.86111109999999991</v>
      </c>
      <c r="M315" s="15">
        <f t="shared" si="26"/>
        <v>0.16110837996117716</v>
      </c>
      <c r="N315" s="16">
        <f t="shared" si="24"/>
        <v>2.2720897908881151E-3</v>
      </c>
      <c r="O315" s="15">
        <f t="shared" si="27"/>
        <v>0.16110837996117716</v>
      </c>
    </row>
    <row r="316" spans="1:15" x14ac:dyDescent="0.35">
      <c r="A316" s="15">
        <v>30</v>
      </c>
      <c r="B316" s="15">
        <v>0.1666667</v>
      </c>
      <c r="C316" s="15">
        <v>5.5555559999999997E-2</v>
      </c>
      <c r="D316" s="15">
        <v>5.5555559999999997E-2</v>
      </c>
      <c r="E316" s="15">
        <v>0.19444439999999999</v>
      </c>
      <c r="F316" s="15">
        <v>0</v>
      </c>
      <c r="G316" s="15">
        <v>0.25</v>
      </c>
      <c r="H316" s="15">
        <v>0</v>
      </c>
      <c r="I316" s="15">
        <v>2.7777779999999998E-2</v>
      </c>
      <c r="J316" s="15">
        <v>5.5555559999999997E-2</v>
      </c>
      <c r="K316" s="15">
        <v>2.7777779999999998E-2</v>
      </c>
      <c r="L316" s="15">
        <f t="shared" si="25"/>
        <v>0.83333333999999992</v>
      </c>
      <c r="M316" s="15">
        <f t="shared" si="26"/>
        <v>0.16211850361099711</v>
      </c>
      <c r="N316" s="16">
        <f t="shared" si="24"/>
        <v>2.347826068173913E-3</v>
      </c>
      <c r="O316" s="15">
        <f t="shared" si="27"/>
        <v>0.16211850361099711</v>
      </c>
    </row>
    <row r="317" spans="1:15" x14ac:dyDescent="0.35">
      <c r="A317" s="15">
        <v>30.5</v>
      </c>
      <c r="B317" s="15">
        <v>0.1666667</v>
      </c>
      <c r="C317" s="15">
        <v>5.5555559999999997E-2</v>
      </c>
      <c r="D317" s="15">
        <v>5.5555559999999997E-2</v>
      </c>
      <c r="E317" s="15">
        <v>0.19444439999999999</v>
      </c>
      <c r="F317" s="15">
        <v>0</v>
      </c>
      <c r="G317" s="15">
        <v>0.25</v>
      </c>
      <c r="H317" s="15">
        <v>0</v>
      </c>
      <c r="I317" s="15">
        <v>2.7777779999999998E-2</v>
      </c>
      <c r="J317" s="15">
        <v>5.5555559999999997E-2</v>
      </c>
      <c r="K317" s="15">
        <v>2.7777779999999998E-2</v>
      </c>
      <c r="L317" s="15">
        <f t="shared" si="25"/>
        <v>0.83333333999999992</v>
      </c>
      <c r="M317" s="15">
        <f t="shared" si="26"/>
        <v>0.16211850361099711</v>
      </c>
      <c r="N317" s="16">
        <f t="shared" si="24"/>
        <v>2.347826068173913E-3</v>
      </c>
      <c r="O317" s="15">
        <f t="shared" si="27"/>
        <v>0.16211850361099711</v>
      </c>
    </row>
    <row r="318" spans="1:15" x14ac:dyDescent="0.35">
      <c r="A318" s="15">
        <v>31</v>
      </c>
      <c r="B318" s="15">
        <v>0.1666667</v>
      </c>
      <c r="C318" s="15">
        <v>8.3333340000000006E-2</v>
      </c>
      <c r="D318" s="15">
        <v>2.7777779999999998E-2</v>
      </c>
      <c r="E318" s="15">
        <v>0.1666667</v>
      </c>
      <c r="F318" s="15">
        <v>0</v>
      </c>
      <c r="G318" s="15">
        <v>0.19444439999999999</v>
      </c>
      <c r="H318" s="15">
        <v>2.7777779999999998E-2</v>
      </c>
      <c r="I318" s="15">
        <v>2.7777779999999998E-2</v>
      </c>
      <c r="J318" s="15">
        <v>8.3333340000000006E-2</v>
      </c>
      <c r="K318" s="15">
        <v>2.7777779999999998E-2</v>
      </c>
      <c r="L318" s="15">
        <f t="shared" si="25"/>
        <v>0.80555559999999993</v>
      </c>
      <c r="M318" s="15">
        <f t="shared" si="26"/>
        <v>0.16318043380704528</v>
      </c>
      <c r="N318" s="16">
        <f t="shared" si="24"/>
        <v>2.4287854731944447E-3</v>
      </c>
      <c r="O318" s="15">
        <f t="shared" si="27"/>
        <v>0.16318043380704528</v>
      </c>
    </row>
    <row r="319" spans="1:15" x14ac:dyDescent="0.35">
      <c r="A319" s="15">
        <v>31.5</v>
      </c>
      <c r="B319" s="15">
        <v>0.13888890000000001</v>
      </c>
      <c r="C319" s="15">
        <v>5.5555559999999997E-2</v>
      </c>
      <c r="D319" s="15">
        <v>2.7777779999999998E-2</v>
      </c>
      <c r="E319" s="15">
        <v>0.1666667</v>
      </c>
      <c r="F319" s="15">
        <v>0</v>
      </c>
      <c r="G319" s="15">
        <v>0.1666667</v>
      </c>
      <c r="H319" s="15">
        <v>2.7777779999999998E-2</v>
      </c>
      <c r="I319" s="15">
        <v>2.7777779999999998E-2</v>
      </c>
      <c r="J319" s="15">
        <v>0.1111111</v>
      </c>
      <c r="K319" s="15">
        <v>2.7777779999999998E-2</v>
      </c>
      <c r="L319" s="15">
        <f t="shared" si="25"/>
        <v>0.75000007999999996</v>
      </c>
      <c r="M319" s="15">
        <f t="shared" si="26"/>
        <v>0.16547864885376845</v>
      </c>
      <c r="N319" s="16">
        <f t="shared" si="24"/>
        <v>2.6086953739130731E-3</v>
      </c>
      <c r="O319" s="15">
        <f t="shared" si="27"/>
        <v>0.16547864885376845</v>
      </c>
    </row>
    <row r="320" spans="1:15" x14ac:dyDescent="0.35">
      <c r="A320" s="15">
        <v>32</v>
      </c>
      <c r="B320" s="15">
        <v>0.1666667</v>
      </c>
      <c r="C320" s="15">
        <v>2.7777779999999998E-2</v>
      </c>
      <c r="D320" s="15">
        <v>2.7777779999999998E-2</v>
      </c>
      <c r="E320" s="15">
        <v>0.19444439999999999</v>
      </c>
      <c r="F320" s="15">
        <v>0</v>
      </c>
      <c r="G320" s="15">
        <v>0.13888890000000001</v>
      </c>
      <c r="H320" s="15">
        <v>2.7777779999999998E-2</v>
      </c>
      <c r="I320" s="15">
        <v>2.7777779999999998E-2</v>
      </c>
      <c r="J320" s="15">
        <v>0.1111111</v>
      </c>
      <c r="K320" s="15">
        <v>2.7777779999999998E-2</v>
      </c>
      <c r="L320" s="15">
        <f t="shared" si="25"/>
        <v>0.74999999999999989</v>
      </c>
      <c r="M320" s="15">
        <f t="shared" si="26"/>
        <v>0.16547865234596296</v>
      </c>
      <c r="N320" s="16">
        <f t="shared" si="24"/>
        <v>2.6086956521739137E-3</v>
      </c>
      <c r="O320" s="15">
        <f t="shared" si="27"/>
        <v>0.16547865234596296</v>
      </c>
    </row>
    <row r="321" spans="1:15" x14ac:dyDescent="0.35">
      <c r="A321" s="15">
        <v>32.5</v>
      </c>
      <c r="B321" s="15">
        <v>0.1666667</v>
      </c>
      <c r="C321" s="15">
        <v>2.7777779999999998E-2</v>
      </c>
      <c r="D321" s="15">
        <v>2.7777779999999998E-2</v>
      </c>
      <c r="E321" s="15">
        <v>0.19444439999999999</v>
      </c>
      <c r="F321" s="15">
        <v>0</v>
      </c>
      <c r="G321" s="15">
        <v>0.13888890000000001</v>
      </c>
      <c r="H321" s="15">
        <v>2.7777779999999998E-2</v>
      </c>
      <c r="I321" s="15">
        <v>2.7777779999999998E-2</v>
      </c>
      <c r="J321" s="15">
        <v>0.1111111</v>
      </c>
      <c r="K321" s="15">
        <v>2.7777779999999998E-2</v>
      </c>
      <c r="L321" s="15">
        <f t="shared" si="25"/>
        <v>0.74999999999999989</v>
      </c>
      <c r="M321" s="15">
        <f t="shared" si="26"/>
        <v>0.16547865234596296</v>
      </c>
      <c r="N321" s="16">
        <f t="shared" ref="N321:N336" si="28">0.09/(L321*46)</f>
        <v>2.6086956521739137E-3</v>
      </c>
      <c r="O321" s="15">
        <f t="shared" si="27"/>
        <v>0.16547865234596296</v>
      </c>
    </row>
    <row r="322" spans="1:15" x14ac:dyDescent="0.35">
      <c r="A322" s="15">
        <v>33</v>
      </c>
      <c r="B322" s="15">
        <v>0.1666667</v>
      </c>
      <c r="C322" s="15">
        <v>2.7777779999999998E-2</v>
      </c>
      <c r="D322" s="15">
        <v>2.7777779999999998E-2</v>
      </c>
      <c r="E322" s="15">
        <v>0.19444439999999999</v>
      </c>
      <c r="F322" s="15">
        <v>0</v>
      </c>
      <c r="G322" s="15">
        <v>0.1666667</v>
      </c>
      <c r="H322" s="15">
        <v>2.7777779999999998E-2</v>
      </c>
      <c r="I322" s="15">
        <v>2.7777779999999998E-2</v>
      </c>
      <c r="J322" s="15">
        <v>8.3333340000000006E-2</v>
      </c>
      <c r="K322" s="15">
        <v>2.7777779999999998E-2</v>
      </c>
      <c r="L322" s="15">
        <f t="shared" si="25"/>
        <v>0.75000003999999987</v>
      </c>
      <c r="M322" s="15">
        <f t="shared" si="26"/>
        <v>0.16547865059986563</v>
      </c>
      <c r="N322" s="16">
        <f t="shared" si="28"/>
        <v>2.608695513043486E-3</v>
      </c>
      <c r="O322" s="15">
        <f t="shared" si="27"/>
        <v>0.16547865059986563</v>
      </c>
    </row>
    <row r="323" spans="1:15" x14ac:dyDescent="0.35">
      <c r="A323" s="15">
        <v>33.5</v>
      </c>
      <c r="B323" s="15">
        <v>0.1666667</v>
      </c>
      <c r="C323" s="15">
        <v>2.7777779999999998E-2</v>
      </c>
      <c r="D323" s="15">
        <v>2.7777779999999998E-2</v>
      </c>
      <c r="E323" s="15">
        <v>0.19444439999999999</v>
      </c>
      <c r="F323" s="15">
        <v>0</v>
      </c>
      <c r="G323" s="15">
        <v>0.1666667</v>
      </c>
      <c r="H323" s="15">
        <v>2.7777779999999998E-2</v>
      </c>
      <c r="I323" s="15">
        <v>2.7777779999999998E-2</v>
      </c>
      <c r="J323" s="15">
        <v>8.3333340000000006E-2</v>
      </c>
      <c r="K323" s="15">
        <v>2.7777779999999998E-2</v>
      </c>
      <c r="L323" s="15">
        <f t="shared" ref="L323:L336" si="29">SUM(B323:K323)</f>
        <v>0.75000003999999987</v>
      </c>
      <c r="M323" s="15">
        <f t="shared" ref="M323:M336" si="30">SUM(O323)</f>
        <v>0.16547865059986563</v>
      </c>
      <c r="N323" s="16">
        <f t="shared" si="28"/>
        <v>2.608695513043486E-3</v>
      </c>
      <c r="O323" s="15">
        <f t="shared" ref="O323:O335" si="31">0.1+(1.282*(SQRT(N323)))</f>
        <v>0.16547865059986563</v>
      </c>
    </row>
    <row r="324" spans="1:15" x14ac:dyDescent="0.35">
      <c r="A324" s="15">
        <v>34</v>
      </c>
      <c r="B324" s="15">
        <v>0.1666667</v>
      </c>
      <c r="C324" s="15">
        <v>2.7777779999999998E-2</v>
      </c>
      <c r="D324" s="15">
        <v>0</v>
      </c>
      <c r="E324" s="15">
        <v>0.19444439999999999</v>
      </c>
      <c r="F324" s="15">
        <v>0</v>
      </c>
      <c r="G324" s="15">
        <v>0.1666667</v>
      </c>
      <c r="H324" s="15">
        <v>2.7777779999999998E-2</v>
      </c>
      <c r="I324" s="15">
        <v>2.7777779999999998E-2</v>
      </c>
      <c r="J324" s="15">
        <v>8.3333340000000006E-2</v>
      </c>
      <c r="K324" s="15">
        <v>2.7777779999999998E-2</v>
      </c>
      <c r="L324" s="15">
        <f t="shared" si="29"/>
        <v>0.72222226</v>
      </c>
      <c r="M324" s="15">
        <f t="shared" si="30"/>
        <v>0.16672597510512394</v>
      </c>
      <c r="N324" s="16">
        <f t="shared" si="28"/>
        <v>2.7090299586313427E-3</v>
      </c>
      <c r="O324" s="15">
        <f t="shared" si="31"/>
        <v>0.16672597510512394</v>
      </c>
    </row>
    <row r="325" spans="1:15" x14ac:dyDescent="0.35">
      <c r="A325" s="15">
        <v>34.5</v>
      </c>
      <c r="B325" s="15">
        <v>0.1666667</v>
      </c>
      <c r="C325" s="15">
        <v>2.7777779999999998E-2</v>
      </c>
      <c r="D325" s="15">
        <v>0</v>
      </c>
      <c r="E325" s="15">
        <v>0.1666667</v>
      </c>
      <c r="F325" s="15">
        <v>0</v>
      </c>
      <c r="G325" s="15">
        <v>0.1666667</v>
      </c>
      <c r="H325" s="15">
        <v>2.7777779999999998E-2</v>
      </c>
      <c r="I325" s="15">
        <v>2.7777779999999998E-2</v>
      </c>
      <c r="J325" s="15">
        <v>8.3333340000000006E-2</v>
      </c>
      <c r="K325" s="15">
        <v>2.7777779999999998E-2</v>
      </c>
      <c r="L325" s="15">
        <f t="shared" si="29"/>
        <v>0.69444455999999988</v>
      </c>
      <c r="M325" s="15">
        <f t="shared" si="30"/>
        <v>0.16804740594306419</v>
      </c>
      <c r="N325" s="16">
        <f t="shared" si="28"/>
        <v>2.8173908355339913E-3</v>
      </c>
      <c r="O325" s="15">
        <f t="shared" si="31"/>
        <v>0.16804740594306419</v>
      </c>
    </row>
    <row r="326" spans="1:15" x14ac:dyDescent="0.35">
      <c r="A326" s="15">
        <v>35</v>
      </c>
      <c r="B326" s="15">
        <v>0.1666667</v>
      </c>
      <c r="C326" s="15">
        <v>2.7777779999999998E-2</v>
      </c>
      <c r="D326" s="15">
        <v>0</v>
      </c>
      <c r="E326" s="15">
        <v>0.19444439999999999</v>
      </c>
      <c r="F326" s="15">
        <v>0</v>
      </c>
      <c r="G326" s="15">
        <v>0.13888890000000001</v>
      </c>
      <c r="H326" s="15">
        <v>2.7777779999999998E-2</v>
      </c>
      <c r="I326" s="15">
        <v>2.7777779999999998E-2</v>
      </c>
      <c r="J326" s="15">
        <v>8.3333340000000006E-2</v>
      </c>
      <c r="K326" s="15">
        <v>2.7777779999999998E-2</v>
      </c>
      <c r="L326" s="15">
        <f t="shared" si="29"/>
        <v>0.69444445999999993</v>
      </c>
      <c r="M326" s="15">
        <f t="shared" si="30"/>
        <v>0.16804741084247715</v>
      </c>
      <c r="N326" s="16">
        <f t="shared" si="28"/>
        <v>2.8173912412382623E-3</v>
      </c>
      <c r="O326" s="15">
        <f t="shared" si="31"/>
        <v>0.16804741084247715</v>
      </c>
    </row>
    <row r="327" spans="1:15" x14ac:dyDescent="0.35">
      <c r="A327" s="15">
        <v>35.5</v>
      </c>
      <c r="B327" s="15">
        <v>0.1666667</v>
      </c>
      <c r="C327" s="15">
        <v>2.7777779999999998E-2</v>
      </c>
      <c r="D327" s="15">
        <v>0</v>
      </c>
      <c r="E327" s="15">
        <v>0.19444439999999999</v>
      </c>
      <c r="F327" s="15">
        <v>0</v>
      </c>
      <c r="G327" s="15">
        <v>0.13888890000000001</v>
      </c>
      <c r="H327" s="15">
        <v>2.7777779999999998E-2</v>
      </c>
      <c r="I327" s="15">
        <v>2.7777779999999998E-2</v>
      </c>
      <c r="J327" s="15">
        <v>8.3333340000000006E-2</v>
      </c>
      <c r="K327" s="15">
        <v>2.7777779999999998E-2</v>
      </c>
      <c r="L327" s="15">
        <f t="shared" si="29"/>
        <v>0.69444445999999993</v>
      </c>
      <c r="M327" s="15">
        <f t="shared" si="30"/>
        <v>0.16804741084247715</v>
      </c>
      <c r="N327" s="16">
        <f t="shared" si="28"/>
        <v>2.8173912412382623E-3</v>
      </c>
      <c r="O327" s="15">
        <f t="shared" si="31"/>
        <v>0.16804741084247715</v>
      </c>
    </row>
    <row r="328" spans="1:15" x14ac:dyDescent="0.35">
      <c r="A328" s="15">
        <v>36</v>
      </c>
      <c r="B328" s="15">
        <v>0.1666667</v>
      </c>
      <c r="C328" s="15">
        <v>2.7777779999999998E-2</v>
      </c>
      <c r="D328" s="15">
        <v>0</v>
      </c>
      <c r="E328" s="15">
        <v>0.19444439999999999</v>
      </c>
      <c r="F328" s="15">
        <v>0</v>
      </c>
      <c r="G328" s="15">
        <v>0.13888890000000001</v>
      </c>
      <c r="H328" s="15">
        <v>2.7777779999999998E-2</v>
      </c>
      <c r="I328" s="15">
        <v>2.7777779999999998E-2</v>
      </c>
      <c r="J328" s="15">
        <v>8.3333340000000006E-2</v>
      </c>
      <c r="K328" s="15">
        <v>2.7777779999999998E-2</v>
      </c>
      <c r="L328" s="15">
        <f t="shared" si="29"/>
        <v>0.69444445999999993</v>
      </c>
      <c r="M328" s="15">
        <f t="shared" si="30"/>
        <v>0.16804741084247715</v>
      </c>
      <c r="N328" s="16">
        <f t="shared" si="28"/>
        <v>2.8173912412382623E-3</v>
      </c>
      <c r="O328" s="15">
        <f t="shared" si="31"/>
        <v>0.16804741084247715</v>
      </c>
    </row>
    <row r="329" spans="1:15" x14ac:dyDescent="0.35">
      <c r="A329" s="15">
        <v>36.5</v>
      </c>
      <c r="B329" s="15">
        <v>0.1666667</v>
      </c>
      <c r="C329" s="15">
        <v>2.7777779999999998E-2</v>
      </c>
      <c r="D329" s="15">
        <v>0</v>
      </c>
      <c r="E329" s="15">
        <v>0.19444439999999999</v>
      </c>
      <c r="F329" s="15">
        <v>0</v>
      </c>
      <c r="G329" s="15">
        <v>0.13888890000000001</v>
      </c>
      <c r="H329" s="15">
        <v>2.7777779999999998E-2</v>
      </c>
      <c r="I329" s="15">
        <v>2.7777779999999998E-2</v>
      </c>
      <c r="J329" s="15">
        <v>8.3333340000000006E-2</v>
      </c>
      <c r="K329" s="15">
        <v>2.7777779999999998E-2</v>
      </c>
      <c r="L329" s="15">
        <f t="shared" si="29"/>
        <v>0.69444445999999993</v>
      </c>
      <c r="M329" s="15">
        <f t="shared" si="30"/>
        <v>0.16804741084247715</v>
      </c>
      <c r="N329" s="16">
        <f t="shared" si="28"/>
        <v>2.8173912412382623E-3</v>
      </c>
      <c r="O329" s="15">
        <f t="shared" si="31"/>
        <v>0.16804741084247715</v>
      </c>
    </row>
    <row r="330" spans="1:15" x14ac:dyDescent="0.35">
      <c r="A330" s="15">
        <v>37</v>
      </c>
      <c r="B330" s="15">
        <v>0.1666667</v>
      </c>
      <c r="C330" s="15">
        <v>2.7777779999999998E-2</v>
      </c>
      <c r="D330" s="15">
        <v>0</v>
      </c>
      <c r="E330" s="15">
        <v>0.1666667</v>
      </c>
      <c r="F330" s="15">
        <v>0</v>
      </c>
      <c r="G330" s="15">
        <v>0.13888890000000001</v>
      </c>
      <c r="H330" s="15">
        <v>2.7777779999999998E-2</v>
      </c>
      <c r="I330" s="15">
        <v>2.7777779999999998E-2</v>
      </c>
      <c r="J330" s="15">
        <v>8.3333340000000006E-2</v>
      </c>
      <c r="K330" s="15">
        <v>2.7777779999999998E-2</v>
      </c>
      <c r="L330" s="15">
        <f t="shared" si="29"/>
        <v>0.66666675999999991</v>
      </c>
      <c r="M330" s="15">
        <f t="shared" si="30"/>
        <v>0.16945059378363886</v>
      </c>
      <c r="N330" s="16">
        <f t="shared" si="28"/>
        <v>2.9347821978261447E-3</v>
      </c>
      <c r="O330" s="15">
        <f t="shared" si="31"/>
        <v>0.16945059378363886</v>
      </c>
    </row>
    <row r="331" spans="1:15" x14ac:dyDescent="0.35">
      <c r="A331" s="15">
        <v>37.5</v>
      </c>
      <c r="B331" s="15">
        <v>0.1666667</v>
      </c>
      <c r="C331" s="15">
        <v>2.7777779999999998E-2</v>
      </c>
      <c r="D331" s="15">
        <v>0</v>
      </c>
      <c r="E331" s="15">
        <v>0.13888890000000001</v>
      </c>
      <c r="F331" s="15">
        <v>0</v>
      </c>
      <c r="G331" s="15">
        <v>0.13888890000000001</v>
      </c>
      <c r="H331" s="15">
        <v>2.7777779999999998E-2</v>
      </c>
      <c r="I331" s="15">
        <v>2.7777779999999998E-2</v>
      </c>
      <c r="J331" s="15">
        <v>8.3333340000000006E-2</v>
      </c>
      <c r="K331" s="15">
        <v>2.7777779999999998E-2</v>
      </c>
      <c r="L331" s="15">
        <f t="shared" si="29"/>
        <v>0.63888895999999995</v>
      </c>
      <c r="M331" s="15">
        <f t="shared" si="30"/>
        <v>0.17094432684597138</v>
      </c>
      <c r="N331" s="16">
        <f t="shared" si="28"/>
        <v>3.0623815116956081E-3</v>
      </c>
      <c r="O331" s="15">
        <f t="shared" si="31"/>
        <v>0.17094432684597138</v>
      </c>
    </row>
    <row r="332" spans="1:15" x14ac:dyDescent="0.35">
      <c r="A332" s="15">
        <v>38</v>
      </c>
      <c r="B332" s="15">
        <v>0.1666667</v>
      </c>
      <c r="C332" s="15">
        <v>2.7777779999999998E-2</v>
      </c>
      <c r="D332" s="15">
        <v>0</v>
      </c>
      <c r="E332" s="15">
        <v>0.13888890000000001</v>
      </c>
      <c r="F332" s="15">
        <v>0</v>
      </c>
      <c r="G332" s="15">
        <v>0.13888890000000001</v>
      </c>
      <c r="H332" s="15">
        <v>2.7777779999999998E-2</v>
      </c>
      <c r="I332" s="15">
        <v>2.7777779999999998E-2</v>
      </c>
      <c r="J332" s="15">
        <v>8.3333340000000006E-2</v>
      </c>
      <c r="K332" s="15">
        <v>2.7777779999999998E-2</v>
      </c>
      <c r="L332" s="15">
        <f t="shared" si="29"/>
        <v>0.63888895999999995</v>
      </c>
      <c r="M332" s="15">
        <f t="shared" si="30"/>
        <v>0.17094432684597138</v>
      </c>
      <c r="N332" s="16">
        <f t="shared" si="28"/>
        <v>3.0623815116956081E-3</v>
      </c>
      <c r="O332" s="15">
        <f t="shared" si="31"/>
        <v>0.17094432684597138</v>
      </c>
    </row>
    <row r="333" spans="1:15" x14ac:dyDescent="0.35">
      <c r="A333" s="15">
        <v>38.5</v>
      </c>
      <c r="B333" s="15">
        <v>0.1666667</v>
      </c>
      <c r="C333" s="15">
        <v>2.7777779999999998E-2</v>
      </c>
      <c r="D333" s="15">
        <v>0</v>
      </c>
      <c r="E333" s="15">
        <v>0.13888890000000001</v>
      </c>
      <c r="F333" s="15">
        <v>0</v>
      </c>
      <c r="G333" s="15">
        <v>0.13888890000000001</v>
      </c>
      <c r="H333" s="15">
        <v>2.7777779999999998E-2</v>
      </c>
      <c r="I333" s="15">
        <v>2.7777779999999998E-2</v>
      </c>
      <c r="J333" s="15">
        <v>8.3333340000000006E-2</v>
      </c>
      <c r="K333" s="15">
        <v>2.7777779999999998E-2</v>
      </c>
      <c r="L333" s="15">
        <f t="shared" si="29"/>
        <v>0.63888895999999995</v>
      </c>
      <c r="M333" s="15">
        <f t="shared" si="30"/>
        <v>0.17094432684597138</v>
      </c>
      <c r="N333" s="16">
        <f t="shared" si="28"/>
        <v>3.0623815116956081E-3</v>
      </c>
      <c r="O333" s="15">
        <f t="shared" si="31"/>
        <v>0.17094432684597138</v>
      </c>
    </row>
    <row r="334" spans="1:15" x14ac:dyDescent="0.35">
      <c r="A334" s="15">
        <v>39</v>
      </c>
      <c r="B334" s="15">
        <v>0.1666667</v>
      </c>
      <c r="C334" s="15">
        <v>2.7777779999999998E-2</v>
      </c>
      <c r="D334" s="15">
        <v>0</v>
      </c>
      <c r="E334" s="15">
        <v>0.13888890000000001</v>
      </c>
      <c r="F334" s="15">
        <v>0</v>
      </c>
      <c r="G334" s="15">
        <v>0.13888890000000001</v>
      </c>
      <c r="H334" s="15">
        <v>2.7777779999999998E-2</v>
      </c>
      <c r="I334" s="15">
        <v>2.7777779999999998E-2</v>
      </c>
      <c r="J334" s="15">
        <v>8.3333340000000006E-2</v>
      </c>
      <c r="K334" s="15">
        <v>2.7777779999999998E-2</v>
      </c>
      <c r="L334" s="15">
        <f t="shared" si="29"/>
        <v>0.63888895999999995</v>
      </c>
      <c r="M334" s="15">
        <f t="shared" si="30"/>
        <v>0.17094432684597138</v>
      </c>
      <c r="N334" s="16">
        <f t="shared" si="28"/>
        <v>3.0623815116956081E-3</v>
      </c>
      <c r="O334" s="15">
        <f t="shared" si="31"/>
        <v>0.17094432684597138</v>
      </c>
    </row>
    <row r="335" spans="1:15" x14ac:dyDescent="0.35">
      <c r="A335" s="15">
        <v>39.5</v>
      </c>
      <c r="B335" s="15">
        <v>0.1666667</v>
      </c>
      <c r="C335" s="15">
        <v>0</v>
      </c>
      <c r="D335" s="15">
        <v>0</v>
      </c>
      <c r="E335" s="15">
        <v>0.13888890000000001</v>
      </c>
      <c r="F335" s="15">
        <v>0</v>
      </c>
      <c r="G335" s="15">
        <v>0.1666667</v>
      </c>
      <c r="H335" s="15">
        <v>2.7777779999999998E-2</v>
      </c>
      <c r="I335" s="15">
        <v>2.7777779999999998E-2</v>
      </c>
      <c r="J335" s="15">
        <v>8.3333340000000006E-2</v>
      </c>
      <c r="K335" s="15">
        <v>2.7777779999999998E-2</v>
      </c>
      <c r="L335" s="15">
        <f t="shared" si="29"/>
        <v>0.63888898000000005</v>
      </c>
      <c r="M335" s="15">
        <f t="shared" si="30"/>
        <v>0.17094432573553858</v>
      </c>
      <c r="N335" s="16">
        <f t="shared" si="28"/>
        <v>3.062381415829765E-3</v>
      </c>
      <c r="O335" s="15">
        <f t="shared" si="31"/>
        <v>0.17094432573553858</v>
      </c>
    </row>
    <row r="336" spans="1:15" x14ac:dyDescent="0.35">
      <c r="A336" s="15">
        <v>40</v>
      </c>
      <c r="B336" s="15">
        <v>0.1666667</v>
      </c>
      <c r="C336" s="15">
        <v>0</v>
      </c>
      <c r="D336" s="15">
        <v>0</v>
      </c>
      <c r="E336" s="15">
        <v>0.13888890000000001</v>
      </c>
      <c r="F336" s="15">
        <v>0</v>
      </c>
      <c r="G336" s="15">
        <v>0.1666667</v>
      </c>
      <c r="H336" s="15">
        <v>2.7777779999999998E-2</v>
      </c>
      <c r="I336" s="15">
        <v>2.7777779999999998E-2</v>
      </c>
      <c r="J336" s="15">
        <v>8.3333340000000006E-2</v>
      </c>
      <c r="K336" s="15">
        <v>2.7777779999999998E-2</v>
      </c>
      <c r="L336" s="15">
        <f t="shared" si="29"/>
        <v>0.63888898000000005</v>
      </c>
      <c r="M336" s="15">
        <f t="shared" si="30"/>
        <v>0.17094432573553858</v>
      </c>
      <c r="N336" s="16">
        <f t="shared" si="28"/>
        <v>3.062381415829765E-3</v>
      </c>
      <c r="O336" s="15">
        <f>0.1+(1.282*(SQRT(N336)))</f>
        <v>0.17094432573553858</v>
      </c>
    </row>
    <row r="338" spans="1:15" x14ac:dyDescent="0.35">
      <c r="A338" s="15" t="s">
        <v>113</v>
      </c>
    </row>
    <row r="339" spans="1:15" x14ac:dyDescent="0.35">
      <c r="A339" s="15" t="s">
        <v>97</v>
      </c>
      <c r="B339" s="15" t="s">
        <v>98</v>
      </c>
      <c r="C339" s="15" t="s">
        <v>99</v>
      </c>
      <c r="D339" s="15" t="s">
        <v>100</v>
      </c>
      <c r="E339" s="15" t="s">
        <v>101</v>
      </c>
      <c r="F339" s="15" t="s">
        <v>102</v>
      </c>
      <c r="G339" s="15" t="s">
        <v>103</v>
      </c>
      <c r="H339" s="15" t="s">
        <v>104</v>
      </c>
      <c r="I339" s="15" t="s">
        <v>105</v>
      </c>
      <c r="J339" s="15" t="s">
        <v>106</v>
      </c>
      <c r="K339" s="15" t="s">
        <v>107</v>
      </c>
      <c r="L339" s="15" t="s">
        <v>108</v>
      </c>
      <c r="M339" s="15" t="s">
        <v>8</v>
      </c>
    </row>
    <row r="340" spans="1:15" x14ac:dyDescent="0.35">
      <c r="A340" s="15">
        <v>0</v>
      </c>
      <c r="B340" s="15">
        <v>0</v>
      </c>
      <c r="C340" s="15">
        <v>0</v>
      </c>
      <c r="D340" s="15">
        <v>0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0</v>
      </c>
      <c r="K340" s="15">
        <v>0</v>
      </c>
      <c r="L340" s="15">
        <f t="shared" ref="L340:L403" si="32">SUM(B339:K339)</f>
        <v>0</v>
      </c>
      <c r="M340" s="15">
        <v>0</v>
      </c>
      <c r="N340" s="16" t="e">
        <f>0.09/(L340*46)</f>
        <v>#DIV/0!</v>
      </c>
      <c r="O340" s="15" t="e">
        <f>0.1+(1.282*(SQRT(N340)))</f>
        <v>#DIV/0!</v>
      </c>
    </row>
    <row r="341" spans="1:15" x14ac:dyDescent="0.35">
      <c r="A341" s="15">
        <v>0.5</v>
      </c>
      <c r="B341" s="15">
        <v>0</v>
      </c>
      <c r="C341" s="15">
        <v>0</v>
      </c>
      <c r="D341" s="15"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0</v>
      </c>
      <c r="J341" s="15">
        <v>0</v>
      </c>
      <c r="K341" s="15">
        <v>0</v>
      </c>
      <c r="L341" s="15">
        <f t="shared" si="32"/>
        <v>0</v>
      </c>
      <c r="M341" s="15">
        <v>0</v>
      </c>
      <c r="N341" s="16" t="e">
        <f t="shared" ref="N341:N404" si="33">0.09/(L341*46)</f>
        <v>#DIV/0!</v>
      </c>
      <c r="O341" s="15" t="e">
        <f>0.1+(1.282*(SQRT(N341)))</f>
        <v>#DIV/0!</v>
      </c>
    </row>
    <row r="342" spans="1:15" x14ac:dyDescent="0.35">
      <c r="A342" s="15">
        <v>1</v>
      </c>
      <c r="B342" s="15">
        <v>0</v>
      </c>
      <c r="C342" s="15">
        <v>5.5555559999999997E-2</v>
      </c>
      <c r="D342" s="15">
        <v>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0</v>
      </c>
      <c r="K342" s="15">
        <v>0</v>
      </c>
      <c r="L342" s="15">
        <f t="shared" si="32"/>
        <v>0</v>
      </c>
      <c r="M342" s="15">
        <v>0</v>
      </c>
      <c r="N342" s="16" t="e">
        <f t="shared" si="33"/>
        <v>#DIV/0!</v>
      </c>
      <c r="O342" s="15" t="e">
        <f>0.1+(1.282*(SQRT(N342)))</f>
        <v>#DIV/0!</v>
      </c>
    </row>
    <row r="343" spans="1:15" x14ac:dyDescent="0.35">
      <c r="A343" s="15">
        <v>1.5</v>
      </c>
      <c r="B343" s="15">
        <v>0</v>
      </c>
      <c r="C343" s="15">
        <v>0.1111111</v>
      </c>
      <c r="D343" s="15">
        <v>0</v>
      </c>
      <c r="E343" s="15">
        <v>0</v>
      </c>
      <c r="F343" s="15">
        <v>0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f t="shared" si="32"/>
        <v>5.5555559999999997E-2</v>
      </c>
      <c r="M343" s="15">
        <f t="shared" ref="M343:M406" si="34">SUM(O343)</f>
        <v>0.34058392131569626</v>
      </c>
      <c r="N343" s="16">
        <f t="shared" si="33"/>
        <v>3.5217388486956748E-2</v>
      </c>
      <c r="O343" s="15">
        <f t="shared" ref="O343:O406" si="35">0.1+(1.282*(SQRT(N343)))</f>
        <v>0.34058392131569626</v>
      </c>
    </row>
    <row r="344" spans="1:15" x14ac:dyDescent="0.35">
      <c r="A344" s="15">
        <v>2</v>
      </c>
      <c r="B344" s="15">
        <v>0</v>
      </c>
      <c r="C344" s="15">
        <v>0.19444439999999999</v>
      </c>
      <c r="D344" s="15">
        <v>0</v>
      </c>
      <c r="E344" s="15">
        <v>0</v>
      </c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f t="shared" si="32"/>
        <v>0.1111111</v>
      </c>
      <c r="M344" s="15">
        <f t="shared" si="34"/>
        <v>0.27011853751744741</v>
      </c>
      <c r="N344" s="16">
        <f t="shared" si="33"/>
        <v>1.7608697413043654E-2</v>
      </c>
      <c r="O344" s="15">
        <f t="shared" si="35"/>
        <v>0.27011853751744741</v>
      </c>
    </row>
    <row r="345" spans="1:15" x14ac:dyDescent="0.35">
      <c r="A345" s="15">
        <v>2.5</v>
      </c>
      <c r="B345" s="15">
        <v>0</v>
      </c>
      <c r="C345" s="15">
        <v>0.19444439999999999</v>
      </c>
      <c r="D345" s="15">
        <v>0</v>
      </c>
      <c r="E345" s="15">
        <v>0</v>
      </c>
      <c r="F345" s="15">
        <v>0</v>
      </c>
      <c r="G345" s="15">
        <v>0</v>
      </c>
      <c r="H345" s="15">
        <v>0</v>
      </c>
      <c r="I345" s="15">
        <v>5.5555559999999997E-2</v>
      </c>
      <c r="J345" s="15">
        <v>0</v>
      </c>
      <c r="K345" s="15">
        <v>0</v>
      </c>
      <c r="L345" s="15">
        <f t="shared" si="32"/>
        <v>0.19444439999999999</v>
      </c>
      <c r="M345" s="15">
        <f t="shared" si="34"/>
        <v>0.22859753503075039</v>
      </c>
      <c r="N345" s="16">
        <f t="shared" si="33"/>
        <v>1.006211410115403E-2</v>
      </c>
      <c r="O345" s="15">
        <f t="shared" si="35"/>
        <v>0.22859753503075039</v>
      </c>
    </row>
    <row r="346" spans="1:15" x14ac:dyDescent="0.35">
      <c r="A346" s="15">
        <v>3</v>
      </c>
      <c r="B346" s="15">
        <v>0</v>
      </c>
      <c r="C346" s="15">
        <v>0.19444439999999999</v>
      </c>
      <c r="D346" s="15"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8.3333340000000006E-2</v>
      </c>
      <c r="J346" s="15">
        <v>0</v>
      </c>
      <c r="K346" s="15">
        <v>0</v>
      </c>
      <c r="L346" s="15">
        <f t="shared" si="32"/>
        <v>0.24999995999999999</v>
      </c>
      <c r="M346" s="15">
        <f t="shared" si="34"/>
        <v>0.21341236174733619</v>
      </c>
      <c r="N346" s="16">
        <f t="shared" si="33"/>
        <v>7.8260882086958524E-3</v>
      </c>
      <c r="O346" s="15">
        <f t="shared" si="35"/>
        <v>0.21341236174733619</v>
      </c>
    </row>
    <row r="347" spans="1:15" x14ac:dyDescent="0.35">
      <c r="A347" s="15">
        <v>3.5</v>
      </c>
      <c r="B347" s="15">
        <v>0</v>
      </c>
      <c r="C347" s="15">
        <v>0.22222220000000001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8.3333340000000006E-2</v>
      </c>
      <c r="J347" s="15">
        <v>0</v>
      </c>
      <c r="K347" s="15">
        <v>0</v>
      </c>
      <c r="L347" s="15">
        <f t="shared" si="32"/>
        <v>0.27777774</v>
      </c>
      <c r="M347" s="15">
        <f t="shared" si="34"/>
        <v>0.20759241209105167</v>
      </c>
      <c r="N347" s="16">
        <f t="shared" si="33"/>
        <v>7.0434792187827394E-3</v>
      </c>
      <c r="O347" s="15">
        <f t="shared" si="35"/>
        <v>0.20759241209105167</v>
      </c>
    </row>
    <row r="348" spans="1:15" x14ac:dyDescent="0.35">
      <c r="A348" s="15">
        <v>4</v>
      </c>
      <c r="B348" s="15">
        <v>0</v>
      </c>
      <c r="C348" s="15">
        <v>0.27777780000000002</v>
      </c>
      <c r="D348" s="15">
        <v>0</v>
      </c>
      <c r="E348" s="15">
        <v>0</v>
      </c>
      <c r="F348" s="15">
        <v>2.7777779999999998E-2</v>
      </c>
      <c r="G348" s="15">
        <v>2.7777779999999998E-2</v>
      </c>
      <c r="H348" s="15">
        <v>0</v>
      </c>
      <c r="I348" s="15">
        <v>0.1111111</v>
      </c>
      <c r="J348" s="15">
        <v>0</v>
      </c>
      <c r="K348" s="15">
        <v>0</v>
      </c>
      <c r="L348" s="15">
        <f t="shared" si="32"/>
        <v>0.30555554000000001</v>
      </c>
      <c r="M348" s="15">
        <f t="shared" si="34"/>
        <v>0.20258533545097268</v>
      </c>
      <c r="N348" s="16">
        <f t="shared" si="33"/>
        <v>6.4031623813151431E-3</v>
      </c>
      <c r="O348" s="15">
        <f t="shared" si="35"/>
        <v>0.20258533545097268</v>
      </c>
    </row>
    <row r="349" spans="1:15" x14ac:dyDescent="0.35">
      <c r="A349" s="15">
        <v>4.5</v>
      </c>
      <c r="B349" s="15">
        <v>0</v>
      </c>
      <c r="C349" s="15">
        <v>0.36111110000000002</v>
      </c>
      <c r="D349" s="15">
        <v>0</v>
      </c>
      <c r="E349" s="15">
        <v>0</v>
      </c>
      <c r="F349" s="15">
        <v>2.7777779999999998E-2</v>
      </c>
      <c r="G349" s="15">
        <v>0</v>
      </c>
      <c r="H349" s="15">
        <v>0</v>
      </c>
      <c r="I349" s="15">
        <v>8.3333340000000006E-2</v>
      </c>
      <c r="J349" s="15">
        <v>0</v>
      </c>
      <c r="K349" s="15">
        <v>0</v>
      </c>
      <c r="L349" s="15">
        <f t="shared" si="32"/>
        <v>0.44444445999999999</v>
      </c>
      <c r="M349" s="15">
        <f t="shared" si="34"/>
        <v>0.18505926301722309</v>
      </c>
      <c r="N349" s="16">
        <f t="shared" si="33"/>
        <v>4.4021737589673964E-3</v>
      </c>
      <c r="O349" s="15">
        <f t="shared" si="35"/>
        <v>0.18505926301722309</v>
      </c>
    </row>
    <row r="350" spans="1:15" x14ac:dyDescent="0.35">
      <c r="A350" s="15">
        <v>5</v>
      </c>
      <c r="B350" s="15">
        <v>0</v>
      </c>
      <c r="C350" s="15">
        <v>0.38888889999999998</v>
      </c>
      <c r="D350" s="15">
        <v>0</v>
      </c>
      <c r="E350" s="15">
        <v>0</v>
      </c>
      <c r="F350" s="15">
        <v>2.7777779999999998E-2</v>
      </c>
      <c r="G350" s="15">
        <v>0</v>
      </c>
      <c r="H350" s="15">
        <v>0</v>
      </c>
      <c r="I350" s="15">
        <v>5.5555559999999997E-2</v>
      </c>
      <c r="J350" s="15">
        <v>0</v>
      </c>
      <c r="K350" s="15">
        <v>0</v>
      </c>
      <c r="L350" s="15">
        <f t="shared" si="32"/>
        <v>0.47222222000000003</v>
      </c>
      <c r="M350" s="15">
        <f t="shared" si="34"/>
        <v>0.18251960772230502</v>
      </c>
      <c r="N350" s="16">
        <f t="shared" si="33"/>
        <v>4.1432225258913793E-3</v>
      </c>
      <c r="O350" s="15">
        <f t="shared" si="35"/>
        <v>0.18251960772230502</v>
      </c>
    </row>
    <row r="351" spans="1:15" x14ac:dyDescent="0.35">
      <c r="A351" s="15">
        <v>5.5</v>
      </c>
      <c r="B351" s="15">
        <v>0</v>
      </c>
      <c r="C351" s="15">
        <v>0.44444440000000002</v>
      </c>
      <c r="D351" s="15">
        <v>0</v>
      </c>
      <c r="E351" s="15">
        <v>0</v>
      </c>
      <c r="F351" s="15">
        <v>0</v>
      </c>
      <c r="G351" s="15">
        <v>0</v>
      </c>
      <c r="H351" s="15">
        <v>2.7777779999999998E-2</v>
      </c>
      <c r="I351" s="15">
        <v>5.5555559999999997E-2</v>
      </c>
      <c r="J351" s="15">
        <v>0</v>
      </c>
      <c r="K351" s="15">
        <v>0</v>
      </c>
      <c r="L351" s="15">
        <f t="shared" si="32"/>
        <v>0.47222223999999996</v>
      </c>
      <c r="M351" s="15">
        <f t="shared" si="34"/>
        <v>0.18251960597483102</v>
      </c>
      <c r="N351" s="16">
        <f t="shared" si="33"/>
        <v>4.143222350413726E-3</v>
      </c>
      <c r="O351" s="15">
        <f t="shared" si="35"/>
        <v>0.18251960597483102</v>
      </c>
    </row>
    <row r="352" spans="1:15" x14ac:dyDescent="0.35">
      <c r="A352" s="15">
        <v>6</v>
      </c>
      <c r="B352" s="15">
        <v>0</v>
      </c>
      <c r="C352" s="15">
        <v>0.44444440000000002</v>
      </c>
      <c r="D352" s="15">
        <v>0</v>
      </c>
      <c r="E352" s="15">
        <v>0</v>
      </c>
      <c r="F352" s="15">
        <v>0</v>
      </c>
      <c r="G352" s="15">
        <v>0</v>
      </c>
      <c r="H352" s="15">
        <v>2.7777779999999998E-2</v>
      </c>
      <c r="I352" s="15">
        <v>5.5555559999999997E-2</v>
      </c>
      <c r="J352" s="15">
        <v>0</v>
      </c>
      <c r="K352" s="15">
        <v>0</v>
      </c>
      <c r="L352" s="15">
        <f t="shared" si="32"/>
        <v>0.52777774</v>
      </c>
      <c r="M352" s="15">
        <f t="shared" si="34"/>
        <v>0.17805573714989059</v>
      </c>
      <c r="N352" s="16">
        <f t="shared" si="33"/>
        <v>3.7070940868601898E-3</v>
      </c>
      <c r="O352" s="15">
        <f t="shared" si="35"/>
        <v>0.17805573714989059</v>
      </c>
    </row>
    <row r="353" spans="1:15" x14ac:dyDescent="0.35">
      <c r="A353" s="15">
        <v>6.5</v>
      </c>
      <c r="B353" s="15">
        <v>0</v>
      </c>
      <c r="C353" s="15">
        <v>0.47222219999999998</v>
      </c>
      <c r="D353" s="15">
        <v>0</v>
      </c>
      <c r="E353" s="15">
        <v>0</v>
      </c>
      <c r="F353" s="15">
        <v>0</v>
      </c>
      <c r="G353" s="15">
        <v>0</v>
      </c>
      <c r="H353" s="15">
        <v>2.7777779999999998E-2</v>
      </c>
      <c r="I353" s="15">
        <v>5.5555559999999997E-2</v>
      </c>
      <c r="J353" s="15">
        <v>0</v>
      </c>
      <c r="K353" s="15">
        <v>0</v>
      </c>
      <c r="L353" s="15">
        <f t="shared" si="32"/>
        <v>0.52777774</v>
      </c>
      <c r="M353" s="15">
        <f t="shared" si="34"/>
        <v>0.17805573714989059</v>
      </c>
      <c r="N353" s="16">
        <f t="shared" si="33"/>
        <v>3.7070940868601898E-3</v>
      </c>
      <c r="O353" s="15">
        <f t="shared" si="35"/>
        <v>0.17805573714989059</v>
      </c>
    </row>
    <row r="354" spans="1:15" x14ac:dyDescent="0.35">
      <c r="A354" s="15">
        <v>7</v>
      </c>
      <c r="B354" s="15">
        <v>2.7777779999999998E-2</v>
      </c>
      <c r="C354" s="15">
        <v>0.44444440000000002</v>
      </c>
      <c r="D354" s="15">
        <v>0</v>
      </c>
      <c r="E354" s="15">
        <v>0</v>
      </c>
      <c r="F354" s="15">
        <v>0</v>
      </c>
      <c r="G354" s="15">
        <v>0</v>
      </c>
      <c r="H354" s="15">
        <v>2.7777779999999998E-2</v>
      </c>
      <c r="I354" s="15">
        <v>0.1111111</v>
      </c>
      <c r="J354" s="15">
        <v>0</v>
      </c>
      <c r="K354" s="15">
        <v>0</v>
      </c>
      <c r="L354" s="15">
        <f t="shared" si="32"/>
        <v>0.55555553999999996</v>
      </c>
      <c r="M354" s="15">
        <f t="shared" si="34"/>
        <v>0.17607932008551641</v>
      </c>
      <c r="N354" s="16">
        <f t="shared" si="33"/>
        <v>3.5217392290434811E-3</v>
      </c>
      <c r="O354" s="15">
        <f t="shared" si="35"/>
        <v>0.17607932008551641</v>
      </c>
    </row>
    <row r="355" spans="1:15" x14ac:dyDescent="0.35">
      <c r="A355" s="15">
        <v>7.5</v>
      </c>
      <c r="B355" s="15">
        <v>2.7777779999999998E-2</v>
      </c>
      <c r="C355" s="15">
        <v>0.38888889999999998</v>
      </c>
      <c r="D355" s="15">
        <v>0</v>
      </c>
      <c r="E355" s="15">
        <v>0</v>
      </c>
      <c r="F355" s="15">
        <v>2.7777779999999998E-2</v>
      </c>
      <c r="G355" s="15">
        <v>0</v>
      </c>
      <c r="H355" s="15">
        <v>2.7777779999999998E-2</v>
      </c>
      <c r="I355" s="15">
        <v>0.1111111</v>
      </c>
      <c r="J355" s="15">
        <v>2.7777779999999998E-2</v>
      </c>
      <c r="K355" s="15">
        <v>0</v>
      </c>
      <c r="L355" s="15">
        <f t="shared" si="32"/>
        <v>0.61111105999999993</v>
      </c>
      <c r="M355" s="15">
        <f t="shared" si="34"/>
        <v>0.17253878753467794</v>
      </c>
      <c r="N355" s="16">
        <f t="shared" si="33"/>
        <v>3.2015812954366021E-3</v>
      </c>
      <c r="O355" s="15">
        <f t="shared" si="35"/>
        <v>0.17253878753467794</v>
      </c>
    </row>
    <row r="356" spans="1:15" x14ac:dyDescent="0.35">
      <c r="A356" s="15">
        <v>8</v>
      </c>
      <c r="B356" s="15">
        <v>5.5555559999999997E-2</v>
      </c>
      <c r="C356" s="15">
        <v>0.36111110000000002</v>
      </c>
      <c r="D356" s="15">
        <v>0</v>
      </c>
      <c r="E356" s="15">
        <v>0</v>
      </c>
      <c r="F356" s="15">
        <v>2.7777779999999998E-2</v>
      </c>
      <c r="G356" s="15">
        <v>0</v>
      </c>
      <c r="H356" s="15">
        <v>2.7777779999999998E-2</v>
      </c>
      <c r="I356" s="15">
        <v>0.13888890000000001</v>
      </c>
      <c r="J356" s="15">
        <v>2.7777779999999998E-2</v>
      </c>
      <c r="K356" s="15">
        <v>0</v>
      </c>
      <c r="L356" s="15">
        <f t="shared" si="32"/>
        <v>0.6111111199999999</v>
      </c>
      <c r="M356" s="15">
        <f t="shared" si="34"/>
        <v>0.17253878397368289</v>
      </c>
      <c r="N356" s="16">
        <f t="shared" si="33"/>
        <v>3.201580981099534E-3</v>
      </c>
      <c r="O356" s="15">
        <f t="shared" si="35"/>
        <v>0.17253878397368289</v>
      </c>
    </row>
    <row r="357" spans="1:15" x14ac:dyDescent="0.35">
      <c r="A357" s="15">
        <v>8.5</v>
      </c>
      <c r="B357" s="15">
        <v>5.5555559999999997E-2</v>
      </c>
      <c r="C357" s="15">
        <v>0.4166667</v>
      </c>
      <c r="D357" s="15">
        <v>0</v>
      </c>
      <c r="E357" s="15">
        <v>0</v>
      </c>
      <c r="F357" s="15">
        <v>0</v>
      </c>
      <c r="G357" s="15">
        <v>0</v>
      </c>
      <c r="H357" s="15">
        <v>2.7777779999999998E-2</v>
      </c>
      <c r="I357" s="15">
        <v>0.1111111</v>
      </c>
      <c r="J357" s="15">
        <v>5.5555559999999997E-2</v>
      </c>
      <c r="K357" s="15">
        <v>0</v>
      </c>
      <c r="L357" s="15">
        <f t="shared" si="32"/>
        <v>0.63888889999999998</v>
      </c>
      <c r="M357" s="15">
        <f t="shared" si="34"/>
        <v>0.17094433017727007</v>
      </c>
      <c r="N357" s="16">
        <f t="shared" si="33"/>
        <v>3.062381799293171E-3</v>
      </c>
      <c r="O357" s="15">
        <f t="shared" si="35"/>
        <v>0.17094433017727007</v>
      </c>
    </row>
    <row r="358" spans="1:15" x14ac:dyDescent="0.35">
      <c r="A358" s="15">
        <v>9</v>
      </c>
      <c r="B358" s="15">
        <v>5.5555559999999997E-2</v>
      </c>
      <c r="C358" s="15">
        <v>0.38888889999999998</v>
      </c>
      <c r="D358" s="15">
        <v>0</v>
      </c>
      <c r="E358" s="15">
        <v>0</v>
      </c>
      <c r="F358" s="15">
        <v>0</v>
      </c>
      <c r="G358" s="15">
        <v>2.7777779999999998E-2</v>
      </c>
      <c r="H358" s="15">
        <v>2.7777779999999998E-2</v>
      </c>
      <c r="I358" s="15">
        <v>8.3333340000000006E-2</v>
      </c>
      <c r="J358" s="15">
        <v>8.3333340000000006E-2</v>
      </c>
      <c r="K358" s="15">
        <v>0</v>
      </c>
      <c r="L358" s="15">
        <f t="shared" si="32"/>
        <v>0.66666669999999995</v>
      </c>
      <c r="M358" s="15">
        <f t="shared" si="34"/>
        <v>0.16945059690891537</v>
      </c>
      <c r="N358" s="16">
        <f t="shared" si="33"/>
        <v>2.9347824619565294E-3</v>
      </c>
      <c r="O358" s="15">
        <f t="shared" si="35"/>
        <v>0.16945059690891537</v>
      </c>
    </row>
    <row r="359" spans="1:15" x14ac:dyDescent="0.35">
      <c r="A359" s="15">
        <v>9.5</v>
      </c>
      <c r="B359" s="15">
        <v>5.5555559999999997E-2</v>
      </c>
      <c r="C359" s="15">
        <v>0.3333333</v>
      </c>
      <c r="D359" s="15">
        <v>0</v>
      </c>
      <c r="E359" s="15">
        <v>2.7777779999999998E-2</v>
      </c>
      <c r="F359" s="15">
        <v>2.7777779999999998E-2</v>
      </c>
      <c r="G359" s="15">
        <v>5.5555559999999997E-2</v>
      </c>
      <c r="H359" s="15">
        <v>2.7777779999999998E-2</v>
      </c>
      <c r="I359" s="15">
        <v>8.3333340000000006E-2</v>
      </c>
      <c r="J359" s="15">
        <v>5.5555559999999997E-2</v>
      </c>
      <c r="K359" s="15">
        <v>0</v>
      </c>
      <c r="L359" s="15">
        <f t="shared" si="32"/>
        <v>0.66666670000000006</v>
      </c>
      <c r="M359" s="15">
        <f t="shared" si="34"/>
        <v>0.16945059690891534</v>
      </c>
      <c r="N359" s="16">
        <f t="shared" si="33"/>
        <v>2.9347824619565285E-3</v>
      </c>
      <c r="O359" s="15">
        <f t="shared" si="35"/>
        <v>0.16945059690891534</v>
      </c>
    </row>
    <row r="360" spans="1:15" x14ac:dyDescent="0.35">
      <c r="A360" s="15">
        <v>10</v>
      </c>
      <c r="B360" s="15">
        <v>5.5555559999999997E-2</v>
      </c>
      <c r="C360" s="15">
        <v>0.38888889999999998</v>
      </c>
      <c r="D360" s="15">
        <v>0</v>
      </c>
      <c r="E360" s="15">
        <v>0</v>
      </c>
      <c r="F360" s="15">
        <v>2.7777779999999998E-2</v>
      </c>
      <c r="G360" s="15">
        <v>5.5555559999999997E-2</v>
      </c>
      <c r="H360" s="15">
        <v>2.7777779999999998E-2</v>
      </c>
      <c r="I360" s="15">
        <v>8.3333340000000006E-2</v>
      </c>
      <c r="J360" s="15">
        <v>5.5555559999999997E-2</v>
      </c>
      <c r="K360" s="15">
        <v>0</v>
      </c>
      <c r="L360" s="15">
        <f t="shared" si="32"/>
        <v>0.66666665999999997</v>
      </c>
      <c r="M360" s="15">
        <f t="shared" si="34"/>
        <v>0.16945059899243325</v>
      </c>
      <c r="N360" s="16">
        <f t="shared" si="33"/>
        <v>2.9347826380434787E-3</v>
      </c>
      <c r="O360" s="15">
        <f t="shared" si="35"/>
        <v>0.16945059899243325</v>
      </c>
    </row>
    <row r="361" spans="1:15" x14ac:dyDescent="0.35">
      <c r="A361" s="15">
        <v>10.5</v>
      </c>
      <c r="B361" s="15">
        <v>5.5555559999999997E-2</v>
      </c>
      <c r="C361" s="15">
        <v>0.38888889999999998</v>
      </c>
      <c r="D361" s="15">
        <v>0</v>
      </c>
      <c r="E361" s="15">
        <v>5.5555559999999997E-2</v>
      </c>
      <c r="F361" s="15">
        <v>2.7777779999999998E-2</v>
      </c>
      <c r="G361" s="15">
        <v>5.5555559999999997E-2</v>
      </c>
      <c r="H361" s="15">
        <v>2.7777779999999998E-2</v>
      </c>
      <c r="I361" s="15">
        <v>5.5555559999999997E-2</v>
      </c>
      <c r="J361" s="15">
        <v>2.7777779999999998E-2</v>
      </c>
      <c r="K361" s="15">
        <v>0</v>
      </c>
      <c r="L361" s="15">
        <f t="shared" si="32"/>
        <v>0.69444447999999992</v>
      </c>
      <c r="M361" s="15">
        <f t="shared" si="34"/>
        <v>0.16804740986259448</v>
      </c>
      <c r="N361" s="16">
        <f t="shared" si="33"/>
        <v>2.8173911600973991E-3</v>
      </c>
      <c r="O361" s="15">
        <f t="shared" si="35"/>
        <v>0.16804740986259448</v>
      </c>
    </row>
    <row r="362" spans="1:15" x14ac:dyDescent="0.35">
      <c r="A362" s="15">
        <v>11</v>
      </c>
      <c r="B362" s="15">
        <v>5.5555559999999997E-2</v>
      </c>
      <c r="C362" s="15">
        <v>0.38888889999999998</v>
      </c>
      <c r="D362" s="15">
        <v>0</v>
      </c>
      <c r="E362" s="15">
        <v>5.5555559999999997E-2</v>
      </c>
      <c r="F362" s="15">
        <v>2.7777779999999998E-2</v>
      </c>
      <c r="G362" s="15">
        <v>5.5555559999999997E-2</v>
      </c>
      <c r="H362" s="15">
        <v>2.7777779999999998E-2</v>
      </c>
      <c r="I362" s="15">
        <v>5.5555559999999997E-2</v>
      </c>
      <c r="J362" s="15">
        <v>2.7777779999999998E-2</v>
      </c>
      <c r="K362" s="15">
        <v>0</v>
      </c>
      <c r="L362" s="15">
        <f t="shared" si="32"/>
        <v>0.69444447999999981</v>
      </c>
      <c r="M362" s="15">
        <f t="shared" si="34"/>
        <v>0.16804740986259448</v>
      </c>
      <c r="N362" s="16">
        <f t="shared" si="33"/>
        <v>2.8173911600973991E-3</v>
      </c>
      <c r="O362" s="15">
        <f t="shared" si="35"/>
        <v>0.16804740986259448</v>
      </c>
    </row>
    <row r="363" spans="1:15" x14ac:dyDescent="0.35">
      <c r="A363" s="15">
        <v>11.5</v>
      </c>
      <c r="B363" s="15">
        <v>5.5555559999999997E-2</v>
      </c>
      <c r="C363" s="15">
        <v>0.36111110000000002</v>
      </c>
      <c r="D363" s="15">
        <v>0</v>
      </c>
      <c r="E363" s="15">
        <v>8.3333340000000006E-2</v>
      </c>
      <c r="F363" s="15">
        <v>0</v>
      </c>
      <c r="G363" s="15">
        <v>8.3333340000000006E-2</v>
      </c>
      <c r="H363" s="15">
        <v>2.7777779999999998E-2</v>
      </c>
      <c r="I363" s="15">
        <v>5.5555559999999997E-2</v>
      </c>
      <c r="J363" s="15">
        <v>2.7777779999999998E-2</v>
      </c>
      <c r="K363" s="15">
        <v>0</v>
      </c>
      <c r="L363" s="15">
        <f t="shared" si="32"/>
        <v>0.69444447999999981</v>
      </c>
      <c r="M363" s="15">
        <f t="shared" si="34"/>
        <v>0.16804740986259448</v>
      </c>
      <c r="N363" s="16">
        <f t="shared" si="33"/>
        <v>2.8173911600973991E-3</v>
      </c>
      <c r="O363" s="15">
        <f t="shared" si="35"/>
        <v>0.16804740986259448</v>
      </c>
    </row>
    <row r="364" spans="1:15" x14ac:dyDescent="0.35">
      <c r="A364" s="15">
        <v>12</v>
      </c>
      <c r="B364" s="15">
        <v>5.5555559999999997E-2</v>
      </c>
      <c r="C364" s="15">
        <v>0.36111110000000002</v>
      </c>
      <c r="D364" s="15">
        <v>0</v>
      </c>
      <c r="E364" s="15">
        <v>8.3333340000000006E-2</v>
      </c>
      <c r="F364" s="15">
        <v>0</v>
      </c>
      <c r="G364" s="15">
        <v>0.1111111</v>
      </c>
      <c r="H364" s="15">
        <v>2.7777779999999998E-2</v>
      </c>
      <c r="I364" s="15">
        <v>5.5555559999999997E-2</v>
      </c>
      <c r="J364" s="15">
        <v>2.7777779999999998E-2</v>
      </c>
      <c r="K364" s="15">
        <v>0</v>
      </c>
      <c r="L364" s="15">
        <f t="shared" si="32"/>
        <v>0.69444445999999993</v>
      </c>
      <c r="M364" s="15">
        <f t="shared" si="34"/>
        <v>0.16804741084247715</v>
      </c>
      <c r="N364" s="16">
        <f t="shared" si="33"/>
        <v>2.8173912412382623E-3</v>
      </c>
      <c r="O364" s="15">
        <f t="shared" si="35"/>
        <v>0.16804741084247715</v>
      </c>
    </row>
    <row r="365" spans="1:15" x14ac:dyDescent="0.35">
      <c r="A365" s="15">
        <v>12.5</v>
      </c>
      <c r="B365" s="15">
        <v>8.3333340000000006E-2</v>
      </c>
      <c r="C365" s="15">
        <v>0.3333333</v>
      </c>
      <c r="D365" s="15">
        <v>0</v>
      </c>
      <c r="E365" s="15">
        <v>8.3333340000000006E-2</v>
      </c>
      <c r="F365" s="15">
        <v>0</v>
      </c>
      <c r="G365" s="15">
        <v>8.3333340000000006E-2</v>
      </c>
      <c r="H365" s="15">
        <v>2.7777779999999998E-2</v>
      </c>
      <c r="I365" s="15">
        <v>5.5555559999999997E-2</v>
      </c>
      <c r="J365" s="15">
        <v>5.5555559999999997E-2</v>
      </c>
      <c r="K365" s="15">
        <v>0</v>
      </c>
      <c r="L365" s="15">
        <f t="shared" si="32"/>
        <v>0.72222221999999991</v>
      </c>
      <c r="M365" s="15">
        <f t="shared" si="34"/>
        <v>0.16672597695292016</v>
      </c>
      <c r="N365" s="16">
        <f t="shared" si="33"/>
        <v>2.7090301086699253E-3</v>
      </c>
      <c r="O365" s="15">
        <f t="shared" si="35"/>
        <v>0.16672597695292016</v>
      </c>
    </row>
    <row r="366" spans="1:15" x14ac:dyDescent="0.35">
      <c r="A366" s="15">
        <v>13</v>
      </c>
      <c r="B366" s="15">
        <v>8.3333340000000006E-2</v>
      </c>
      <c r="C366" s="15">
        <v>0.36111110000000002</v>
      </c>
      <c r="D366" s="15">
        <v>0</v>
      </c>
      <c r="E366" s="15">
        <v>8.3333340000000006E-2</v>
      </c>
      <c r="F366" s="15">
        <v>0</v>
      </c>
      <c r="G366" s="15">
        <v>0.1111111</v>
      </c>
      <c r="H366" s="15">
        <v>0</v>
      </c>
      <c r="I366" s="15">
        <v>5.5555559999999997E-2</v>
      </c>
      <c r="J366" s="15">
        <v>5.5555559999999997E-2</v>
      </c>
      <c r="K366" s="15">
        <v>0</v>
      </c>
      <c r="L366" s="15">
        <f t="shared" si="32"/>
        <v>0.72222221999999991</v>
      </c>
      <c r="M366" s="15">
        <f t="shared" si="34"/>
        <v>0.16672597695292016</v>
      </c>
      <c r="N366" s="16">
        <f t="shared" si="33"/>
        <v>2.7090301086699253E-3</v>
      </c>
      <c r="O366" s="15">
        <f t="shared" si="35"/>
        <v>0.16672597695292016</v>
      </c>
    </row>
    <row r="367" spans="1:15" x14ac:dyDescent="0.35">
      <c r="A367" s="15">
        <v>13.5</v>
      </c>
      <c r="B367" s="15">
        <v>0.13888890000000001</v>
      </c>
      <c r="C367" s="15">
        <v>0.30555559999999998</v>
      </c>
      <c r="D367" s="15">
        <v>0</v>
      </c>
      <c r="E367" s="15">
        <v>0.13888890000000001</v>
      </c>
      <c r="F367" s="15">
        <v>0</v>
      </c>
      <c r="G367" s="15">
        <v>8.3333340000000006E-2</v>
      </c>
      <c r="H367" s="15">
        <v>0</v>
      </c>
      <c r="I367" s="15">
        <v>5.5555559999999997E-2</v>
      </c>
      <c r="J367" s="15">
        <v>8.3333340000000006E-2</v>
      </c>
      <c r="K367" s="15">
        <v>0</v>
      </c>
      <c r="L367" s="15">
        <f t="shared" si="32"/>
        <v>0.75</v>
      </c>
      <c r="M367" s="15">
        <f t="shared" si="34"/>
        <v>0.16547865234596293</v>
      </c>
      <c r="N367" s="16">
        <f t="shared" si="33"/>
        <v>2.6086956521739128E-3</v>
      </c>
      <c r="O367" s="15">
        <f t="shared" si="35"/>
        <v>0.16547865234596293</v>
      </c>
    </row>
    <row r="368" spans="1:15" x14ac:dyDescent="0.35">
      <c r="A368" s="15">
        <v>14</v>
      </c>
      <c r="B368" s="15">
        <v>8.3333340000000006E-2</v>
      </c>
      <c r="C368" s="15">
        <v>0.30555559999999998</v>
      </c>
      <c r="D368" s="15">
        <v>0</v>
      </c>
      <c r="E368" s="15">
        <v>0.1666667</v>
      </c>
      <c r="F368" s="15">
        <v>0</v>
      </c>
      <c r="G368" s="15">
        <v>0.13888890000000001</v>
      </c>
      <c r="H368" s="15">
        <v>0</v>
      </c>
      <c r="I368" s="15">
        <v>2.7777779999999998E-2</v>
      </c>
      <c r="J368" s="15">
        <v>0.13888890000000001</v>
      </c>
      <c r="K368" s="15">
        <v>0</v>
      </c>
      <c r="L368" s="15">
        <f t="shared" si="32"/>
        <v>0.80555564000000002</v>
      </c>
      <c r="M368" s="15">
        <f t="shared" si="34"/>
        <v>0.16318043223842774</v>
      </c>
      <c r="N368" s="16">
        <f t="shared" si="33"/>
        <v>2.4287853525926956E-3</v>
      </c>
      <c r="O368" s="15">
        <f t="shared" si="35"/>
        <v>0.16318043223842774</v>
      </c>
    </row>
    <row r="369" spans="1:15" x14ac:dyDescent="0.35">
      <c r="A369" s="15">
        <v>14.5</v>
      </c>
      <c r="B369" s="15">
        <v>8.3333340000000006E-2</v>
      </c>
      <c r="C369" s="15">
        <v>0.27777780000000002</v>
      </c>
      <c r="D369" s="15">
        <v>0</v>
      </c>
      <c r="E369" s="15">
        <v>0.1666667</v>
      </c>
      <c r="F369" s="15">
        <v>0</v>
      </c>
      <c r="G369" s="15">
        <v>0.1666667</v>
      </c>
      <c r="H369" s="15">
        <v>2.7777779999999998E-2</v>
      </c>
      <c r="I369" s="15">
        <v>2.7777779999999998E-2</v>
      </c>
      <c r="J369" s="15">
        <v>0.1111111</v>
      </c>
      <c r="K369" s="15">
        <v>0</v>
      </c>
      <c r="L369" s="15">
        <f t="shared" si="32"/>
        <v>0.86111121999999984</v>
      </c>
      <c r="M369" s="15">
        <f t="shared" si="34"/>
        <v>0.16110837570330336</v>
      </c>
      <c r="N369" s="16">
        <f t="shared" si="33"/>
        <v>2.2720894742614493E-3</v>
      </c>
      <c r="O369" s="15">
        <f t="shared" si="35"/>
        <v>0.16110837570330336</v>
      </c>
    </row>
    <row r="370" spans="1:15" x14ac:dyDescent="0.35">
      <c r="A370" s="15">
        <v>15</v>
      </c>
      <c r="B370" s="15">
        <v>8.3333340000000006E-2</v>
      </c>
      <c r="C370" s="15">
        <v>0.22222220000000001</v>
      </c>
      <c r="D370" s="15">
        <v>0</v>
      </c>
      <c r="E370" s="15">
        <v>0.22222220000000001</v>
      </c>
      <c r="F370" s="15">
        <v>0</v>
      </c>
      <c r="G370" s="15">
        <v>0.1666667</v>
      </c>
      <c r="H370" s="15">
        <v>2.7777779999999998E-2</v>
      </c>
      <c r="I370" s="15">
        <v>5.5555559999999997E-2</v>
      </c>
      <c r="J370" s="15">
        <v>8.3333340000000006E-2</v>
      </c>
      <c r="K370" s="15">
        <v>0</v>
      </c>
      <c r="L370" s="15">
        <f t="shared" si="32"/>
        <v>0.86111119999999985</v>
      </c>
      <c r="M370" s="15">
        <f t="shared" si="34"/>
        <v>0.16110837641294892</v>
      </c>
      <c r="N370" s="16">
        <f t="shared" si="33"/>
        <v>2.272089527032554E-3</v>
      </c>
      <c r="O370" s="15">
        <f t="shared" si="35"/>
        <v>0.16110837641294892</v>
      </c>
    </row>
    <row r="371" spans="1:15" x14ac:dyDescent="0.35">
      <c r="A371" s="15">
        <v>15.5</v>
      </c>
      <c r="B371" s="15">
        <v>0.1111111</v>
      </c>
      <c r="C371" s="15">
        <v>0.19444439999999999</v>
      </c>
      <c r="D371" s="15">
        <v>0</v>
      </c>
      <c r="E371" s="15">
        <v>0.22222220000000001</v>
      </c>
      <c r="F371" s="15">
        <v>2.7777779999999998E-2</v>
      </c>
      <c r="G371" s="15">
        <v>0.1666667</v>
      </c>
      <c r="H371" s="15">
        <v>2.7777779999999998E-2</v>
      </c>
      <c r="I371" s="15">
        <v>5.5555559999999997E-2</v>
      </c>
      <c r="J371" s="15">
        <v>8.3333340000000006E-2</v>
      </c>
      <c r="K371" s="15">
        <v>0</v>
      </c>
      <c r="L371" s="15">
        <f t="shared" si="32"/>
        <v>0.86111112000000001</v>
      </c>
      <c r="M371" s="15">
        <f t="shared" si="34"/>
        <v>0.16110837925153149</v>
      </c>
      <c r="N371" s="16">
        <f t="shared" si="33"/>
        <v>2.2720897381169978E-3</v>
      </c>
      <c r="O371" s="15">
        <f t="shared" si="35"/>
        <v>0.16110837925153149</v>
      </c>
    </row>
    <row r="372" spans="1:15" x14ac:dyDescent="0.35">
      <c r="A372" s="15">
        <v>16</v>
      </c>
      <c r="B372" s="15">
        <v>0.1111111</v>
      </c>
      <c r="C372" s="15">
        <v>0.19444439999999999</v>
      </c>
      <c r="D372" s="15">
        <v>0</v>
      </c>
      <c r="E372" s="15">
        <v>0.22222220000000001</v>
      </c>
      <c r="F372" s="15">
        <v>2.7777779999999998E-2</v>
      </c>
      <c r="G372" s="15">
        <v>0.13888890000000001</v>
      </c>
      <c r="H372" s="15">
        <v>2.7777779999999998E-2</v>
      </c>
      <c r="I372" s="15">
        <v>5.5555559999999997E-2</v>
      </c>
      <c r="J372" s="15">
        <v>0.1111111</v>
      </c>
      <c r="K372" s="15">
        <v>0</v>
      </c>
      <c r="L372" s="15">
        <f t="shared" si="32"/>
        <v>0.88888885999999989</v>
      </c>
      <c r="M372" s="15">
        <f t="shared" si="34"/>
        <v>0.16014598371213548</v>
      </c>
      <c r="N372" s="16">
        <f t="shared" si="33"/>
        <v>2.201087028057068E-3</v>
      </c>
      <c r="O372" s="15">
        <f t="shared" si="35"/>
        <v>0.16014598371213548</v>
      </c>
    </row>
    <row r="373" spans="1:15" x14ac:dyDescent="0.35">
      <c r="A373" s="15">
        <v>16.5</v>
      </c>
      <c r="B373" s="15">
        <v>0.1111111</v>
      </c>
      <c r="C373" s="15">
        <v>0.22222220000000001</v>
      </c>
      <c r="D373" s="15">
        <v>0</v>
      </c>
      <c r="E373" s="15">
        <v>0.25</v>
      </c>
      <c r="F373" s="15">
        <v>2.7777779999999998E-2</v>
      </c>
      <c r="G373" s="15">
        <v>0.13888890000000001</v>
      </c>
      <c r="H373" s="15">
        <v>2.7777779999999998E-2</v>
      </c>
      <c r="I373" s="15">
        <v>2.7777779999999998E-2</v>
      </c>
      <c r="J373" s="15">
        <v>0.1111111</v>
      </c>
      <c r="K373" s="15">
        <v>0</v>
      </c>
      <c r="L373" s="15">
        <f t="shared" si="32"/>
        <v>0.88888881999999991</v>
      </c>
      <c r="M373" s="15">
        <f t="shared" si="34"/>
        <v>0.16014598506542019</v>
      </c>
      <c r="N373" s="16">
        <f t="shared" si="33"/>
        <v>2.2010871271059915E-3</v>
      </c>
      <c r="O373" s="15">
        <f t="shared" si="35"/>
        <v>0.16014598506542019</v>
      </c>
    </row>
    <row r="374" spans="1:15" x14ac:dyDescent="0.35">
      <c r="A374" s="15">
        <v>17</v>
      </c>
      <c r="B374" s="15">
        <v>0.13888890000000001</v>
      </c>
      <c r="C374" s="15">
        <v>0.22222220000000001</v>
      </c>
      <c r="D374" s="15">
        <v>0</v>
      </c>
      <c r="E374" s="15">
        <v>0.1666667</v>
      </c>
      <c r="F374" s="15">
        <v>5.5555559999999997E-2</v>
      </c>
      <c r="G374" s="15">
        <v>0.22222220000000001</v>
      </c>
      <c r="H374" s="15">
        <v>2.7777779999999998E-2</v>
      </c>
      <c r="I374" s="15">
        <v>2.7777779999999998E-2</v>
      </c>
      <c r="J374" s="15">
        <v>8.3333340000000006E-2</v>
      </c>
      <c r="K374" s="15">
        <v>0</v>
      </c>
      <c r="L374" s="15">
        <f t="shared" si="32"/>
        <v>0.91666663999999998</v>
      </c>
      <c r="M374" s="15">
        <f t="shared" si="34"/>
        <v>0.15922767039140706</v>
      </c>
      <c r="N374" s="16">
        <f t="shared" si="33"/>
        <v>2.1343874138699264E-3</v>
      </c>
      <c r="O374" s="15">
        <f t="shared" si="35"/>
        <v>0.15922767039140706</v>
      </c>
    </row>
    <row r="375" spans="1:15" x14ac:dyDescent="0.35">
      <c r="A375" s="15">
        <v>17.5</v>
      </c>
      <c r="B375" s="15">
        <v>0.1111111</v>
      </c>
      <c r="C375" s="15">
        <v>0.1666667</v>
      </c>
      <c r="D375" s="15">
        <v>2.7777779999999998E-2</v>
      </c>
      <c r="E375" s="15">
        <v>0.13888890000000001</v>
      </c>
      <c r="F375" s="15">
        <v>8.3333340000000006E-2</v>
      </c>
      <c r="G375" s="15">
        <v>0.25</v>
      </c>
      <c r="H375" s="15">
        <v>2.7777779999999998E-2</v>
      </c>
      <c r="I375" s="15">
        <v>5.5555559999999997E-2</v>
      </c>
      <c r="J375" s="15">
        <v>8.3333340000000006E-2</v>
      </c>
      <c r="K375" s="15">
        <v>0</v>
      </c>
      <c r="L375" s="15">
        <f t="shared" si="32"/>
        <v>0.94444445999999993</v>
      </c>
      <c r="M375" s="15">
        <f t="shared" si="34"/>
        <v>0.15835017358347031</v>
      </c>
      <c r="N375" s="16">
        <f t="shared" si="33"/>
        <v>2.0716112190762759E-3</v>
      </c>
      <c r="O375" s="15">
        <f t="shared" si="35"/>
        <v>0.15835017358347031</v>
      </c>
    </row>
    <row r="376" spans="1:15" x14ac:dyDescent="0.35">
      <c r="A376" s="15">
        <v>18</v>
      </c>
      <c r="B376" s="15">
        <v>0.1666667</v>
      </c>
      <c r="C376" s="15">
        <v>0.13888890000000001</v>
      </c>
      <c r="D376" s="15">
        <v>2.7777779999999998E-2</v>
      </c>
      <c r="E376" s="15">
        <v>0.1666667</v>
      </c>
      <c r="F376" s="15">
        <v>5.5555559999999997E-2</v>
      </c>
      <c r="G376" s="15">
        <v>0.22222220000000001</v>
      </c>
      <c r="H376" s="15">
        <v>2.7777779999999998E-2</v>
      </c>
      <c r="I376" s="15">
        <v>2.7777779999999998E-2</v>
      </c>
      <c r="J376" s="15">
        <v>0.1111111</v>
      </c>
      <c r="K376" s="15">
        <v>0</v>
      </c>
      <c r="L376" s="15">
        <f t="shared" si="32"/>
        <v>0.94444450000000002</v>
      </c>
      <c r="M376" s="15">
        <f t="shared" si="34"/>
        <v>0.15835017234781965</v>
      </c>
      <c r="N376" s="16">
        <f t="shared" si="33"/>
        <v>2.0716111313374523E-3</v>
      </c>
      <c r="O376" s="15">
        <f t="shared" si="35"/>
        <v>0.15835017234781965</v>
      </c>
    </row>
    <row r="377" spans="1:15" x14ac:dyDescent="0.35">
      <c r="A377" s="15">
        <v>18.5</v>
      </c>
      <c r="B377" s="15">
        <v>0.13888890000000001</v>
      </c>
      <c r="C377" s="15">
        <v>0.13888890000000001</v>
      </c>
      <c r="D377" s="15">
        <v>2.7777779999999998E-2</v>
      </c>
      <c r="E377" s="15">
        <v>0.22222220000000001</v>
      </c>
      <c r="F377" s="15">
        <v>5.5555559999999997E-2</v>
      </c>
      <c r="G377" s="15">
        <v>0.25</v>
      </c>
      <c r="H377" s="15">
        <v>0</v>
      </c>
      <c r="I377" s="15">
        <v>2.7777779999999998E-2</v>
      </c>
      <c r="J377" s="15">
        <v>8.3333340000000006E-2</v>
      </c>
      <c r="K377" s="15">
        <v>0</v>
      </c>
      <c r="L377" s="15">
        <f t="shared" si="32"/>
        <v>0.94444449999999991</v>
      </c>
      <c r="M377" s="15">
        <f t="shared" si="34"/>
        <v>0.15835017234781965</v>
      </c>
      <c r="N377" s="16">
        <f t="shared" si="33"/>
        <v>2.0716111313374527E-3</v>
      </c>
      <c r="O377" s="15">
        <f t="shared" si="35"/>
        <v>0.15835017234781965</v>
      </c>
    </row>
    <row r="378" spans="1:15" x14ac:dyDescent="0.35">
      <c r="A378" s="15">
        <v>19</v>
      </c>
      <c r="B378" s="15">
        <v>0.1111111</v>
      </c>
      <c r="C378" s="15">
        <v>0.1666667</v>
      </c>
      <c r="D378" s="15">
        <v>5.5555559999999997E-2</v>
      </c>
      <c r="E378" s="15">
        <v>0.22222220000000001</v>
      </c>
      <c r="F378" s="15">
        <v>5.5555559999999997E-2</v>
      </c>
      <c r="G378" s="15">
        <v>0.25</v>
      </c>
      <c r="H378" s="15">
        <v>0</v>
      </c>
      <c r="I378" s="15">
        <v>2.7777779999999998E-2</v>
      </c>
      <c r="J378" s="15">
        <v>5.5555559999999997E-2</v>
      </c>
      <c r="K378" s="15">
        <v>0</v>
      </c>
      <c r="L378" s="15">
        <f t="shared" si="32"/>
        <v>0.94444445999999993</v>
      </c>
      <c r="M378" s="15">
        <f t="shared" si="34"/>
        <v>0.15835017358347031</v>
      </c>
      <c r="N378" s="16">
        <f t="shared" si="33"/>
        <v>2.0716112190762759E-3</v>
      </c>
      <c r="O378" s="15">
        <f t="shared" si="35"/>
        <v>0.15835017358347031</v>
      </c>
    </row>
    <row r="379" spans="1:15" x14ac:dyDescent="0.35">
      <c r="A379" s="15">
        <v>19.5</v>
      </c>
      <c r="B379" s="15">
        <v>0.1111111</v>
      </c>
      <c r="C379" s="15">
        <v>0.1111111</v>
      </c>
      <c r="D379" s="15">
        <v>5.5555559999999997E-2</v>
      </c>
      <c r="E379" s="15">
        <v>0.19444439999999999</v>
      </c>
      <c r="F379" s="15">
        <v>2.7777779999999998E-2</v>
      </c>
      <c r="G379" s="15">
        <v>0.30555559999999998</v>
      </c>
      <c r="H379" s="15">
        <v>2.7777779999999998E-2</v>
      </c>
      <c r="I379" s="15">
        <v>5.5555559999999997E-2</v>
      </c>
      <c r="J379" s="15">
        <v>5.5555559999999997E-2</v>
      </c>
      <c r="K379" s="15">
        <v>0</v>
      </c>
      <c r="L379" s="15">
        <f t="shared" si="32"/>
        <v>0.94444445999999993</v>
      </c>
      <c r="M379" s="15">
        <f t="shared" si="34"/>
        <v>0.15835017358347031</v>
      </c>
      <c r="N379" s="16">
        <f t="shared" si="33"/>
        <v>2.0716112190762759E-3</v>
      </c>
      <c r="O379" s="15">
        <f t="shared" si="35"/>
        <v>0.15835017358347031</v>
      </c>
    </row>
    <row r="380" spans="1:15" x14ac:dyDescent="0.35">
      <c r="A380" s="15">
        <v>20</v>
      </c>
      <c r="B380" s="15">
        <v>8.3333340000000006E-2</v>
      </c>
      <c r="C380" s="15">
        <v>0.13888890000000001</v>
      </c>
      <c r="D380" s="15">
        <v>5.5555559999999997E-2</v>
      </c>
      <c r="E380" s="15">
        <v>0.25</v>
      </c>
      <c r="F380" s="15">
        <v>2.7777779999999998E-2</v>
      </c>
      <c r="G380" s="15">
        <v>0.27777780000000002</v>
      </c>
      <c r="H380" s="15">
        <v>0</v>
      </c>
      <c r="I380" s="15">
        <v>5.5555559999999997E-2</v>
      </c>
      <c r="J380" s="15">
        <v>5.5555559999999997E-2</v>
      </c>
      <c r="K380" s="15">
        <v>0</v>
      </c>
      <c r="L380" s="15">
        <f t="shared" si="32"/>
        <v>0.94444443999999972</v>
      </c>
      <c r="M380" s="15">
        <f t="shared" si="34"/>
        <v>0.15835017420129568</v>
      </c>
      <c r="N380" s="16">
        <f t="shared" si="33"/>
        <v>2.0716112629456905E-3</v>
      </c>
      <c r="O380" s="15">
        <f t="shared" si="35"/>
        <v>0.15835017420129568</v>
      </c>
    </row>
    <row r="381" spans="1:15" x14ac:dyDescent="0.35">
      <c r="A381" s="15">
        <v>20.5</v>
      </c>
      <c r="B381" s="15">
        <v>5.5555559999999997E-2</v>
      </c>
      <c r="C381" s="15">
        <v>0.13888890000000001</v>
      </c>
      <c r="D381" s="15">
        <v>5.5555559999999997E-2</v>
      </c>
      <c r="E381" s="15">
        <v>0.30555559999999998</v>
      </c>
      <c r="F381" s="15">
        <v>2.7777779999999998E-2</v>
      </c>
      <c r="G381" s="15">
        <v>0.22222220000000001</v>
      </c>
      <c r="H381" s="15">
        <v>0</v>
      </c>
      <c r="I381" s="15">
        <v>5.5555559999999997E-2</v>
      </c>
      <c r="J381" s="15">
        <v>8.3333340000000006E-2</v>
      </c>
      <c r="K381" s="15">
        <v>0</v>
      </c>
      <c r="L381" s="15">
        <f t="shared" si="32"/>
        <v>0.94444449999999991</v>
      </c>
      <c r="M381" s="15">
        <f t="shared" si="34"/>
        <v>0.15835017234781965</v>
      </c>
      <c r="N381" s="16">
        <f t="shared" si="33"/>
        <v>2.0716111313374527E-3</v>
      </c>
      <c r="O381" s="15">
        <f t="shared" si="35"/>
        <v>0.15835017234781965</v>
      </c>
    </row>
    <row r="382" spans="1:15" x14ac:dyDescent="0.35">
      <c r="A382" s="15">
        <v>21</v>
      </c>
      <c r="B382" s="15">
        <v>8.3333340000000006E-2</v>
      </c>
      <c r="C382" s="15">
        <v>8.3333340000000006E-2</v>
      </c>
      <c r="D382" s="15">
        <v>5.5555559999999997E-2</v>
      </c>
      <c r="E382" s="15">
        <v>0.3333333</v>
      </c>
      <c r="F382" s="15">
        <v>2.7777779999999998E-2</v>
      </c>
      <c r="G382" s="15">
        <v>0.22222220000000001</v>
      </c>
      <c r="H382" s="15">
        <v>0</v>
      </c>
      <c r="I382" s="15">
        <v>5.5555559999999997E-2</v>
      </c>
      <c r="J382" s="15">
        <v>8.3333340000000006E-2</v>
      </c>
      <c r="K382" s="15">
        <v>0</v>
      </c>
      <c r="L382" s="15">
        <f t="shared" si="32"/>
        <v>0.94444450000000002</v>
      </c>
      <c r="M382" s="15">
        <f t="shared" si="34"/>
        <v>0.15835017234781965</v>
      </c>
      <c r="N382" s="16">
        <f t="shared" si="33"/>
        <v>2.0716111313374523E-3</v>
      </c>
      <c r="O382" s="15">
        <f t="shared" si="35"/>
        <v>0.15835017234781965</v>
      </c>
    </row>
    <row r="383" spans="1:15" x14ac:dyDescent="0.35">
      <c r="A383" s="15">
        <v>21.5</v>
      </c>
      <c r="B383" s="15">
        <v>8.3333340000000006E-2</v>
      </c>
      <c r="C383" s="15">
        <v>5.5555559999999997E-2</v>
      </c>
      <c r="D383" s="15">
        <v>2.7777779999999998E-2</v>
      </c>
      <c r="E383" s="15">
        <v>0.3333333</v>
      </c>
      <c r="F383" s="15">
        <v>2.7777779999999998E-2</v>
      </c>
      <c r="G383" s="15">
        <v>0.22222220000000001</v>
      </c>
      <c r="H383" s="15">
        <v>0</v>
      </c>
      <c r="I383" s="15">
        <v>5.5555559999999997E-2</v>
      </c>
      <c r="J383" s="15">
        <v>0.13888890000000001</v>
      </c>
      <c r="K383" s="15">
        <v>0</v>
      </c>
      <c r="L383" s="15">
        <f t="shared" si="32"/>
        <v>0.94444442000000006</v>
      </c>
      <c r="M383" s="15">
        <f t="shared" si="34"/>
        <v>0.15835017481912106</v>
      </c>
      <c r="N383" s="16">
        <f t="shared" si="33"/>
        <v>2.0716113068151056E-3</v>
      </c>
      <c r="O383" s="15">
        <f t="shared" si="35"/>
        <v>0.15835017481912106</v>
      </c>
    </row>
    <row r="384" spans="1:15" x14ac:dyDescent="0.35">
      <c r="A384" s="15">
        <v>22</v>
      </c>
      <c r="B384" s="15">
        <v>8.3333340000000006E-2</v>
      </c>
      <c r="C384" s="15">
        <v>8.3333340000000006E-2</v>
      </c>
      <c r="D384" s="15">
        <v>2.7777779999999998E-2</v>
      </c>
      <c r="E384" s="15">
        <v>0.3333333</v>
      </c>
      <c r="F384" s="15">
        <v>2.7777779999999998E-2</v>
      </c>
      <c r="G384" s="15">
        <v>0.22222220000000001</v>
      </c>
      <c r="H384" s="15">
        <v>0</v>
      </c>
      <c r="I384" s="15">
        <v>2.7777779999999998E-2</v>
      </c>
      <c r="J384" s="15">
        <v>0.1666667</v>
      </c>
      <c r="K384" s="15">
        <v>0</v>
      </c>
      <c r="L384" s="15">
        <f t="shared" si="32"/>
        <v>0.94444441999999995</v>
      </c>
      <c r="M384" s="15">
        <f t="shared" si="34"/>
        <v>0.15835017481912109</v>
      </c>
      <c r="N384" s="16">
        <f t="shared" si="33"/>
        <v>2.071611306815106E-3</v>
      </c>
      <c r="O384" s="15">
        <f t="shared" si="35"/>
        <v>0.15835017481912109</v>
      </c>
    </row>
    <row r="385" spans="1:15" x14ac:dyDescent="0.35">
      <c r="A385" s="15">
        <v>22.5</v>
      </c>
      <c r="B385" s="15">
        <v>8.3333340000000006E-2</v>
      </c>
      <c r="C385" s="15">
        <v>0.1111111</v>
      </c>
      <c r="D385" s="15">
        <v>2.7777779999999998E-2</v>
      </c>
      <c r="E385" s="15">
        <v>0.3333333</v>
      </c>
      <c r="F385" s="15">
        <v>2.7777779999999998E-2</v>
      </c>
      <c r="G385" s="15">
        <v>0.19444439999999999</v>
      </c>
      <c r="H385" s="15">
        <v>0</v>
      </c>
      <c r="I385" s="15">
        <v>2.7777779999999998E-2</v>
      </c>
      <c r="J385" s="15">
        <v>0.1666667</v>
      </c>
      <c r="K385" s="15">
        <v>0</v>
      </c>
      <c r="L385" s="15">
        <f t="shared" si="32"/>
        <v>0.97222221999999991</v>
      </c>
      <c r="M385" s="15">
        <f t="shared" si="34"/>
        <v>0.15751055950662354</v>
      </c>
      <c r="N385" s="16">
        <f t="shared" si="33"/>
        <v>2.0124223648482699E-3</v>
      </c>
      <c r="O385" s="15">
        <f t="shared" si="35"/>
        <v>0.15751055950662354</v>
      </c>
    </row>
    <row r="386" spans="1:15" x14ac:dyDescent="0.35">
      <c r="A386" s="15">
        <v>23</v>
      </c>
      <c r="B386" s="15">
        <v>0.1111111</v>
      </c>
      <c r="C386" s="15">
        <v>0.1111111</v>
      </c>
      <c r="D386" s="15">
        <v>2.7777779999999998E-2</v>
      </c>
      <c r="E386" s="15">
        <v>0.30555559999999998</v>
      </c>
      <c r="F386" s="15">
        <v>2.7777779999999998E-2</v>
      </c>
      <c r="G386" s="15">
        <v>0.19444439999999999</v>
      </c>
      <c r="H386" s="15">
        <v>0</v>
      </c>
      <c r="I386" s="15">
        <v>2.7777779999999998E-2</v>
      </c>
      <c r="J386" s="15">
        <v>0.1666667</v>
      </c>
      <c r="K386" s="15">
        <v>0</v>
      </c>
      <c r="L386" s="15">
        <f t="shared" si="32"/>
        <v>0.97222217999999994</v>
      </c>
      <c r="M386" s="15">
        <f t="shared" si="34"/>
        <v>0.15751056068969796</v>
      </c>
      <c r="N386" s="16">
        <f t="shared" si="33"/>
        <v>2.0124224476450792E-3</v>
      </c>
      <c r="O386" s="15">
        <f t="shared" si="35"/>
        <v>0.15751056068969796</v>
      </c>
    </row>
    <row r="387" spans="1:15" x14ac:dyDescent="0.35">
      <c r="A387" s="15">
        <v>23.5</v>
      </c>
      <c r="B387" s="15">
        <v>0.1111111</v>
      </c>
      <c r="C387" s="15">
        <v>8.3333340000000006E-2</v>
      </c>
      <c r="D387" s="15">
        <v>5.5555559999999997E-2</v>
      </c>
      <c r="E387" s="15">
        <v>0.27777780000000002</v>
      </c>
      <c r="F387" s="15">
        <v>2.7777779999999998E-2</v>
      </c>
      <c r="G387" s="15">
        <v>0.1666667</v>
      </c>
      <c r="H387" s="15">
        <v>0</v>
      </c>
      <c r="I387" s="15">
        <v>5.5555559999999997E-2</v>
      </c>
      <c r="J387" s="15">
        <v>0.19444439999999999</v>
      </c>
      <c r="K387" s="15">
        <v>0</v>
      </c>
      <c r="L387" s="15">
        <f t="shared" si="32"/>
        <v>0.97222224000000002</v>
      </c>
      <c r="M387" s="15">
        <f t="shared" si="34"/>
        <v>0.15751055891508636</v>
      </c>
      <c r="N387" s="16">
        <f t="shared" si="33"/>
        <v>2.0124223234498674E-3</v>
      </c>
      <c r="O387" s="15">
        <f t="shared" si="35"/>
        <v>0.15751055891508636</v>
      </c>
    </row>
    <row r="388" spans="1:15" x14ac:dyDescent="0.35">
      <c r="A388" s="15">
        <v>24</v>
      </c>
      <c r="B388" s="15">
        <v>0.1111111</v>
      </c>
      <c r="C388" s="15">
        <v>5.5555559999999997E-2</v>
      </c>
      <c r="D388" s="15">
        <v>5.5555559999999997E-2</v>
      </c>
      <c r="E388" s="15">
        <v>0.22222220000000001</v>
      </c>
      <c r="F388" s="15">
        <v>2.7777779999999998E-2</v>
      </c>
      <c r="G388" s="15">
        <v>0.1666667</v>
      </c>
      <c r="H388" s="15">
        <v>0</v>
      </c>
      <c r="I388" s="15">
        <v>5.5555559999999997E-2</v>
      </c>
      <c r="J388" s="15">
        <v>0.19444439999999999</v>
      </c>
      <c r="K388" s="15">
        <v>0</v>
      </c>
      <c r="L388" s="15">
        <f t="shared" si="32"/>
        <v>0.9722222399999999</v>
      </c>
      <c r="M388" s="15">
        <f t="shared" si="34"/>
        <v>0.15751055891508636</v>
      </c>
      <c r="N388" s="16">
        <f t="shared" si="33"/>
        <v>2.0124223234498678E-3</v>
      </c>
      <c r="O388" s="15">
        <f t="shared" si="35"/>
        <v>0.15751055891508636</v>
      </c>
    </row>
    <row r="389" spans="1:15" x14ac:dyDescent="0.35">
      <c r="A389" s="15">
        <v>24.5</v>
      </c>
      <c r="B389" s="15">
        <v>0.1111111</v>
      </c>
      <c r="C389" s="15">
        <v>5.5555559999999997E-2</v>
      </c>
      <c r="D389" s="15">
        <v>5.5555559999999997E-2</v>
      </c>
      <c r="E389" s="15">
        <v>0.25</v>
      </c>
      <c r="F389" s="15">
        <v>2.7777779999999998E-2</v>
      </c>
      <c r="G389" s="15">
        <v>0.1666667</v>
      </c>
      <c r="H389" s="15">
        <v>0</v>
      </c>
      <c r="I389" s="15">
        <v>5.5555559999999997E-2</v>
      </c>
      <c r="J389" s="15">
        <v>0.1666667</v>
      </c>
      <c r="K389" s="15">
        <v>0</v>
      </c>
      <c r="L389" s="15">
        <f t="shared" si="32"/>
        <v>0.88888885999999989</v>
      </c>
      <c r="M389" s="15">
        <f t="shared" si="34"/>
        <v>0.16014598371213548</v>
      </c>
      <c r="N389" s="16">
        <f t="shared" si="33"/>
        <v>2.201087028057068E-3</v>
      </c>
      <c r="O389" s="15">
        <f t="shared" si="35"/>
        <v>0.16014598371213548</v>
      </c>
    </row>
    <row r="390" spans="1:15" x14ac:dyDescent="0.35">
      <c r="A390" s="15">
        <v>25</v>
      </c>
      <c r="B390" s="15">
        <v>0.1111111</v>
      </c>
      <c r="C390" s="15">
        <v>5.5555559999999997E-2</v>
      </c>
      <c r="D390" s="15">
        <v>5.5555559999999997E-2</v>
      </c>
      <c r="E390" s="15">
        <v>0.25</v>
      </c>
      <c r="F390" s="15">
        <v>5.5555559999999997E-2</v>
      </c>
      <c r="G390" s="15">
        <v>0.19444439999999999</v>
      </c>
      <c r="H390" s="15">
        <v>0</v>
      </c>
      <c r="I390" s="15">
        <v>5.5555559999999997E-2</v>
      </c>
      <c r="J390" s="15">
        <v>0.1111111</v>
      </c>
      <c r="K390" s="15">
        <v>0</v>
      </c>
      <c r="L390" s="15">
        <f t="shared" si="32"/>
        <v>0.88888895999999984</v>
      </c>
      <c r="M390" s="15">
        <f t="shared" si="34"/>
        <v>0.16014598032892408</v>
      </c>
      <c r="N390" s="16">
        <f t="shared" si="33"/>
        <v>2.2010867804347972E-3</v>
      </c>
      <c r="O390" s="15">
        <f t="shared" si="35"/>
        <v>0.16014598032892408</v>
      </c>
    </row>
    <row r="391" spans="1:15" x14ac:dyDescent="0.35">
      <c r="A391" s="15">
        <v>25.5</v>
      </c>
      <c r="B391" s="15">
        <v>0.1111111</v>
      </c>
      <c r="C391" s="15">
        <v>2.7777779999999998E-2</v>
      </c>
      <c r="D391" s="15">
        <v>5.5555559999999997E-2</v>
      </c>
      <c r="E391" s="15">
        <v>0.27777780000000002</v>
      </c>
      <c r="F391" s="15">
        <v>5.5555559999999997E-2</v>
      </c>
      <c r="G391" s="15">
        <v>0.19444439999999999</v>
      </c>
      <c r="H391" s="15">
        <v>0</v>
      </c>
      <c r="I391" s="15">
        <v>5.5555559999999997E-2</v>
      </c>
      <c r="J391" s="15">
        <v>0.1111111</v>
      </c>
      <c r="K391" s="15">
        <v>0</v>
      </c>
      <c r="L391" s="15">
        <f t="shared" si="32"/>
        <v>0.8888888399999999</v>
      </c>
      <c r="M391" s="15">
        <f t="shared" si="34"/>
        <v>0.16014598438877781</v>
      </c>
      <c r="N391" s="16">
        <f t="shared" si="33"/>
        <v>2.2010870775815284E-3</v>
      </c>
      <c r="O391" s="15">
        <f t="shared" si="35"/>
        <v>0.16014598438877781</v>
      </c>
    </row>
    <row r="392" spans="1:15" x14ac:dyDescent="0.35">
      <c r="A392" s="15">
        <v>26</v>
      </c>
      <c r="B392" s="15">
        <v>8.3333340000000006E-2</v>
      </c>
      <c r="C392" s="15">
        <v>5.5555559999999997E-2</v>
      </c>
      <c r="D392" s="15">
        <v>8.3333340000000006E-2</v>
      </c>
      <c r="E392" s="15">
        <v>0.25</v>
      </c>
      <c r="F392" s="15">
        <v>5.5555559999999997E-2</v>
      </c>
      <c r="G392" s="15">
        <v>0.19444439999999999</v>
      </c>
      <c r="H392" s="15">
        <v>0</v>
      </c>
      <c r="I392" s="15">
        <v>5.5555559999999997E-2</v>
      </c>
      <c r="J392" s="15">
        <v>8.3333340000000006E-2</v>
      </c>
      <c r="K392" s="15">
        <v>0</v>
      </c>
      <c r="L392" s="15">
        <f t="shared" si="32"/>
        <v>0.88888885999999989</v>
      </c>
      <c r="M392" s="15">
        <f t="shared" si="34"/>
        <v>0.16014598371213548</v>
      </c>
      <c r="N392" s="16">
        <f t="shared" si="33"/>
        <v>2.201087028057068E-3</v>
      </c>
      <c r="O392" s="15">
        <f t="shared" si="35"/>
        <v>0.16014598371213548</v>
      </c>
    </row>
    <row r="393" spans="1:15" x14ac:dyDescent="0.35">
      <c r="A393" s="15">
        <v>26.5</v>
      </c>
      <c r="B393" s="15">
        <v>8.3333340000000006E-2</v>
      </c>
      <c r="C393" s="15">
        <v>5.5555559999999997E-2</v>
      </c>
      <c r="D393" s="15">
        <v>5.5555559999999997E-2</v>
      </c>
      <c r="E393" s="15">
        <v>0.22222220000000001</v>
      </c>
      <c r="F393" s="15">
        <v>8.3333340000000006E-2</v>
      </c>
      <c r="G393" s="15">
        <v>0.22222220000000001</v>
      </c>
      <c r="H393" s="15">
        <v>0</v>
      </c>
      <c r="I393" s="15">
        <v>5.5555559999999997E-2</v>
      </c>
      <c r="J393" s="15">
        <v>8.3333340000000006E-2</v>
      </c>
      <c r="K393" s="15">
        <v>0</v>
      </c>
      <c r="L393" s="15">
        <f t="shared" si="32"/>
        <v>0.86111109999999991</v>
      </c>
      <c r="M393" s="15">
        <f t="shared" si="34"/>
        <v>0.16110837996117716</v>
      </c>
      <c r="N393" s="16">
        <f t="shared" si="33"/>
        <v>2.2720897908881151E-3</v>
      </c>
      <c r="O393" s="15">
        <f t="shared" si="35"/>
        <v>0.16110837996117716</v>
      </c>
    </row>
    <row r="394" spans="1:15" x14ac:dyDescent="0.35">
      <c r="A394" s="15">
        <v>27</v>
      </c>
      <c r="B394" s="15">
        <v>8.3333340000000006E-2</v>
      </c>
      <c r="C394" s="15">
        <v>5.5555559999999997E-2</v>
      </c>
      <c r="D394" s="15">
        <v>5.5555559999999997E-2</v>
      </c>
      <c r="E394" s="15">
        <v>0.22222220000000001</v>
      </c>
      <c r="F394" s="15">
        <v>5.5555559999999997E-2</v>
      </c>
      <c r="G394" s="15">
        <v>0.22222220000000001</v>
      </c>
      <c r="H394" s="15">
        <v>0</v>
      </c>
      <c r="I394" s="15">
        <v>5.5555559999999997E-2</v>
      </c>
      <c r="J394" s="15">
        <v>8.3333340000000006E-2</v>
      </c>
      <c r="K394" s="15">
        <v>0</v>
      </c>
      <c r="L394" s="15">
        <f t="shared" si="32"/>
        <v>0.86111110000000002</v>
      </c>
      <c r="M394" s="15">
        <f t="shared" si="34"/>
        <v>0.16110837996117716</v>
      </c>
      <c r="N394" s="16">
        <f t="shared" si="33"/>
        <v>2.2720897908881147E-3</v>
      </c>
      <c r="O394" s="15">
        <f t="shared" si="35"/>
        <v>0.16110837996117716</v>
      </c>
    </row>
    <row r="395" spans="1:15" x14ac:dyDescent="0.35">
      <c r="A395" s="15">
        <v>27.5</v>
      </c>
      <c r="B395" s="15">
        <v>0.1111111</v>
      </c>
      <c r="C395" s="15">
        <v>8.3333340000000006E-2</v>
      </c>
      <c r="D395" s="15">
        <v>0</v>
      </c>
      <c r="E395" s="15">
        <v>0.22222220000000001</v>
      </c>
      <c r="F395" s="15">
        <v>2.7777779999999998E-2</v>
      </c>
      <c r="G395" s="15">
        <v>0.22222220000000001</v>
      </c>
      <c r="H395" s="15">
        <v>0</v>
      </c>
      <c r="I395" s="15">
        <v>5.5555559999999997E-2</v>
      </c>
      <c r="J395" s="15">
        <v>0.1111111</v>
      </c>
      <c r="K395" s="15">
        <v>0</v>
      </c>
      <c r="L395" s="15">
        <f t="shared" si="32"/>
        <v>0.83333332000000004</v>
      </c>
      <c r="M395" s="15">
        <f t="shared" si="34"/>
        <v>0.16211850435641917</v>
      </c>
      <c r="N395" s="16">
        <f t="shared" si="33"/>
        <v>2.3478261245217396E-3</v>
      </c>
      <c r="O395" s="15">
        <f t="shared" si="35"/>
        <v>0.16211850435641917</v>
      </c>
    </row>
    <row r="396" spans="1:15" x14ac:dyDescent="0.35">
      <c r="A396" s="15">
        <v>28</v>
      </c>
      <c r="B396" s="15">
        <v>8.3333340000000006E-2</v>
      </c>
      <c r="C396" s="15">
        <v>8.3333340000000006E-2</v>
      </c>
      <c r="D396" s="15">
        <v>2.7777779999999998E-2</v>
      </c>
      <c r="E396" s="15">
        <v>0.22222220000000001</v>
      </c>
      <c r="F396" s="15">
        <v>2.7777779999999998E-2</v>
      </c>
      <c r="G396" s="15">
        <v>0.22222220000000001</v>
      </c>
      <c r="H396" s="15">
        <v>0</v>
      </c>
      <c r="I396" s="15">
        <v>5.5555559999999997E-2</v>
      </c>
      <c r="J396" s="15">
        <v>0.1111111</v>
      </c>
      <c r="K396" s="15">
        <v>0</v>
      </c>
      <c r="L396" s="15">
        <f t="shared" si="32"/>
        <v>0.83333327999999995</v>
      </c>
      <c r="M396" s="15">
        <f t="shared" si="34"/>
        <v>0.16211850584726337</v>
      </c>
      <c r="N396" s="16">
        <f t="shared" si="33"/>
        <v>2.347826237217401E-3</v>
      </c>
      <c r="O396" s="15">
        <f t="shared" si="35"/>
        <v>0.16211850584726337</v>
      </c>
    </row>
    <row r="397" spans="1:15" x14ac:dyDescent="0.35">
      <c r="A397" s="15">
        <v>28.5</v>
      </c>
      <c r="B397" s="15">
        <v>8.3333340000000006E-2</v>
      </c>
      <c r="C397" s="15">
        <v>8.3333340000000006E-2</v>
      </c>
      <c r="D397" s="15">
        <v>2.7777779999999998E-2</v>
      </c>
      <c r="E397" s="15">
        <v>0.22222220000000001</v>
      </c>
      <c r="F397" s="15">
        <v>2.7777779999999998E-2</v>
      </c>
      <c r="G397" s="15">
        <v>0.22222220000000001</v>
      </c>
      <c r="H397" s="15">
        <v>0</v>
      </c>
      <c r="I397" s="15">
        <v>5.5555559999999997E-2</v>
      </c>
      <c r="J397" s="15">
        <v>0.1111111</v>
      </c>
      <c r="K397" s="15">
        <v>0</v>
      </c>
      <c r="L397" s="15">
        <f t="shared" si="32"/>
        <v>0.83333329999999994</v>
      </c>
      <c r="M397" s="15">
        <f t="shared" si="34"/>
        <v>0.16211850510184125</v>
      </c>
      <c r="N397" s="16">
        <f t="shared" si="33"/>
        <v>2.3478261808695692E-3</v>
      </c>
      <c r="O397" s="15">
        <f t="shared" si="35"/>
        <v>0.16211850510184125</v>
      </c>
    </row>
    <row r="398" spans="1:15" x14ac:dyDescent="0.35">
      <c r="A398" s="15">
        <v>29</v>
      </c>
      <c r="B398" s="15">
        <v>8.3333340000000006E-2</v>
      </c>
      <c r="C398" s="15">
        <v>8.3333340000000006E-2</v>
      </c>
      <c r="D398" s="15">
        <v>0</v>
      </c>
      <c r="E398" s="15">
        <v>0.22222220000000001</v>
      </c>
      <c r="F398" s="15">
        <v>2.7777779999999998E-2</v>
      </c>
      <c r="G398" s="15">
        <v>0.22222220000000001</v>
      </c>
      <c r="H398" s="15">
        <v>0</v>
      </c>
      <c r="I398" s="15">
        <v>5.5555559999999997E-2</v>
      </c>
      <c r="J398" s="15">
        <v>0.1111111</v>
      </c>
      <c r="K398" s="15">
        <v>0</v>
      </c>
      <c r="L398" s="15">
        <f t="shared" si="32"/>
        <v>0.83333329999999994</v>
      </c>
      <c r="M398" s="15">
        <f t="shared" si="34"/>
        <v>0.16211850510184125</v>
      </c>
      <c r="N398" s="16">
        <f t="shared" si="33"/>
        <v>2.3478261808695692E-3</v>
      </c>
      <c r="O398" s="15">
        <f t="shared" si="35"/>
        <v>0.16211850510184125</v>
      </c>
    </row>
    <row r="399" spans="1:15" x14ac:dyDescent="0.35">
      <c r="A399" s="15">
        <v>29.5</v>
      </c>
      <c r="B399" s="15">
        <v>8.3333340000000006E-2</v>
      </c>
      <c r="C399" s="15">
        <v>0.1111111</v>
      </c>
      <c r="D399" s="15">
        <v>0</v>
      </c>
      <c r="E399" s="15">
        <v>0.19444439999999999</v>
      </c>
      <c r="F399" s="15">
        <v>2.7777779999999998E-2</v>
      </c>
      <c r="G399" s="15">
        <v>0.22222220000000001</v>
      </c>
      <c r="H399" s="15">
        <v>0</v>
      </c>
      <c r="I399" s="15">
        <v>5.5555559999999997E-2</v>
      </c>
      <c r="J399" s="15">
        <v>8.3333340000000006E-2</v>
      </c>
      <c r="K399" s="15">
        <v>0</v>
      </c>
      <c r="L399" s="15">
        <f t="shared" si="32"/>
        <v>0.80555551999999997</v>
      </c>
      <c r="M399" s="15">
        <f t="shared" si="34"/>
        <v>0.16318043694428064</v>
      </c>
      <c r="N399" s="16">
        <f t="shared" si="33"/>
        <v>2.428785714397978E-3</v>
      </c>
      <c r="O399" s="15">
        <f t="shared" si="35"/>
        <v>0.16318043694428064</v>
      </c>
    </row>
    <row r="400" spans="1:15" x14ac:dyDescent="0.35">
      <c r="A400" s="15">
        <v>30</v>
      </c>
      <c r="B400" s="15">
        <v>8.3333340000000006E-2</v>
      </c>
      <c r="C400" s="15">
        <v>0.1111111</v>
      </c>
      <c r="D400" s="15">
        <v>0</v>
      </c>
      <c r="E400" s="15">
        <v>0.19444439999999999</v>
      </c>
      <c r="F400" s="15">
        <v>2.7777779999999998E-2</v>
      </c>
      <c r="G400" s="15">
        <v>0.25</v>
      </c>
      <c r="H400" s="15">
        <v>0</v>
      </c>
      <c r="I400" s="15">
        <v>5.5555559999999997E-2</v>
      </c>
      <c r="J400" s="15">
        <v>5.5555559999999997E-2</v>
      </c>
      <c r="K400" s="15">
        <v>0</v>
      </c>
      <c r="L400" s="15">
        <f t="shared" si="32"/>
        <v>0.77777772000000001</v>
      </c>
      <c r="M400" s="15">
        <f t="shared" si="34"/>
        <v>0.164298762555184</v>
      </c>
      <c r="N400" s="16">
        <f t="shared" si="33"/>
        <v>2.5155281371783632E-3</v>
      </c>
      <c r="O400" s="15">
        <f t="shared" si="35"/>
        <v>0.164298762555184</v>
      </c>
    </row>
    <row r="401" spans="1:15" x14ac:dyDescent="0.35">
      <c r="A401" s="15">
        <v>30.5</v>
      </c>
      <c r="B401" s="15">
        <v>8.3333340000000006E-2</v>
      </c>
      <c r="C401" s="15">
        <v>8.3333340000000006E-2</v>
      </c>
      <c r="D401" s="15">
        <v>0</v>
      </c>
      <c r="E401" s="15">
        <v>0.1666667</v>
      </c>
      <c r="F401" s="15">
        <v>2.7777779999999998E-2</v>
      </c>
      <c r="G401" s="15">
        <v>0.30555559999999998</v>
      </c>
      <c r="H401" s="15">
        <v>0</v>
      </c>
      <c r="I401" s="15">
        <v>5.5555559999999997E-2</v>
      </c>
      <c r="J401" s="15">
        <v>5.5555559999999997E-2</v>
      </c>
      <c r="K401" s="15">
        <v>0</v>
      </c>
      <c r="L401" s="15">
        <f t="shared" si="32"/>
        <v>0.77777773999999988</v>
      </c>
      <c r="M401" s="15">
        <f t="shared" si="34"/>
        <v>0.16429876172848559</v>
      </c>
      <c r="N401" s="16">
        <f t="shared" si="33"/>
        <v>2.5155280724933515E-3</v>
      </c>
      <c r="O401" s="15">
        <f t="shared" si="35"/>
        <v>0.16429876172848559</v>
      </c>
    </row>
    <row r="402" spans="1:15" x14ac:dyDescent="0.35">
      <c r="A402" s="15">
        <v>31</v>
      </c>
      <c r="B402" s="15">
        <v>8.3333340000000006E-2</v>
      </c>
      <c r="C402" s="15">
        <v>8.3333340000000006E-2</v>
      </c>
      <c r="D402" s="15">
        <v>0</v>
      </c>
      <c r="E402" s="15">
        <v>0.13888890000000001</v>
      </c>
      <c r="F402" s="15">
        <v>2.7777779999999998E-2</v>
      </c>
      <c r="G402" s="15">
        <v>0.30555559999999998</v>
      </c>
      <c r="H402" s="15">
        <v>0</v>
      </c>
      <c r="I402" s="15">
        <v>5.5555559999999997E-2</v>
      </c>
      <c r="J402" s="15">
        <v>5.5555559999999997E-2</v>
      </c>
      <c r="K402" s="15">
        <v>0</v>
      </c>
      <c r="L402" s="15">
        <f t="shared" si="32"/>
        <v>0.77777787999999992</v>
      </c>
      <c r="M402" s="15">
        <f t="shared" si="34"/>
        <v>0.16429875594159754</v>
      </c>
      <c r="N402" s="16">
        <f t="shared" si="33"/>
        <v>2.5155276196983573E-3</v>
      </c>
      <c r="O402" s="15">
        <f t="shared" si="35"/>
        <v>0.16429875594159754</v>
      </c>
    </row>
    <row r="403" spans="1:15" x14ac:dyDescent="0.35">
      <c r="A403" s="15">
        <v>31.5</v>
      </c>
      <c r="B403" s="15">
        <v>8.3333340000000006E-2</v>
      </c>
      <c r="C403" s="15">
        <v>8.3333340000000006E-2</v>
      </c>
      <c r="D403" s="15">
        <v>0</v>
      </c>
      <c r="E403" s="15">
        <v>0.1111111</v>
      </c>
      <c r="F403" s="15">
        <v>2.7777779999999998E-2</v>
      </c>
      <c r="G403" s="15">
        <v>0.30555559999999998</v>
      </c>
      <c r="H403" s="15">
        <v>0</v>
      </c>
      <c r="I403" s="15">
        <v>5.5555559999999997E-2</v>
      </c>
      <c r="J403" s="15">
        <v>5.5555559999999997E-2</v>
      </c>
      <c r="K403" s="15">
        <v>0</v>
      </c>
      <c r="L403" s="15">
        <f t="shared" si="32"/>
        <v>0.75000007999999996</v>
      </c>
      <c r="M403" s="15">
        <f t="shared" si="34"/>
        <v>0.16547864885376845</v>
      </c>
      <c r="N403" s="16">
        <f t="shared" si="33"/>
        <v>2.6086953739130731E-3</v>
      </c>
      <c r="O403" s="15">
        <f t="shared" si="35"/>
        <v>0.16547864885376845</v>
      </c>
    </row>
    <row r="404" spans="1:15" x14ac:dyDescent="0.35">
      <c r="A404" s="15">
        <v>32</v>
      </c>
      <c r="B404" s="15">
        <v>0.13888890000000001</v>
      </c>
      <c r="C404" s="15">
        <v>8.3333340000000006E-2</v>
      </c>
      <c r="D404" s="15">
        <v>0</v>
      </c>
      <c r="E404" s="15">
        <v>0.1111111</v>
      </c>
      <c r="F404" s="15">
        <v>0</v>
      </c>
      <c r="G404" s="15">
        <v>0.25</v>
      </c>
      <c r="H404" s="15">
        <v>0</v>
      </c>
      <c r="I404" s="15">
        <v>5.5555559999999997E-2</v>
      </c>
      <c r="J404" s="15">
        <v>5.5555559999999997E-2</v>
      </c>
      <c r="K404" s="15">
        <v>0</v>
      </c>
      <c r="L404" s="15">
        <f t="shared" ref="L404:L420" si="36">SUM(B403:K403)</f>
        <v>0.72222227999999988</v>
      </c>
      <c r="M404" s="15">
        <f t="shared" si="34"/>
        <v>0.16672597418122589</v>
      </c>
      <c r="N404" s="16">
        <f t="shared" si="33"/>
        <v>2.709029883612058E-3</v>
      </c>
      <c r="O404" s="15">
        <f t="shared" si="35"/>
        <v>0.16672597418122589</v>
      </c>
    </row>
    <row r="405" spans="1:15" x14ac:dyDescent="0.35">
      <c r="A405" s="15">
        <v>32.5</v>
      </c>
      <c r="B405" s="15">
        <v>0.13888890000000001</v>
      </c>
      <c r="C405" s="15">
        <v>5.5555559999999997E-2</v>
      </c>
      <c r="D405" s="15">
        <v>0</v>
      </c>
      <c r="E405" s="15">
        <v>0.1111111</v>
      </c>
      <c r="F405" s="15">
        <v>0</v>
      </c>
      <c r="G405" s="15">
        <v>0.25</v>
      </c>
      <c r="H405" s="15">
        <v>0</v>
      </c>
      <c r="I405" s="15">
        <v>5.5555559999999997E-2</v>
      </c>
      <c r="J405" s="15">
        <v>8.3333340000000006E-2</v>
      </c>
      <c r="K405" s="15">
        <v>0</v>
      </c>
      <c r="L405" s="15">
        <f t="shared" si="36"/>
        <v>0.69444445999999993</v>
      </c>
      <c r="M405" s="15">
        <f t="shared" si="34"/>
        <v>0.16804741084247715</v>
      </c>
      <c r="N405" s="16">
        <f t="shared" ref="N405:N420" si="37">0.09/(L405*46)</f>
        <v>2.8173912412382623E-3</v>
      </c>
      <c r="O405" s="15">
        <f t="shared" si="35"/>
        <v>0.16804741084247715</v>
      </c>
    </row>
    <row r="406" spans="1:15" x14ac:dyDescent="0.35">
      <c r="A406" s="15">
        <v>33</v>
      </c>
      <c r="B406" s="15">
        <v>0.13888890000000001</v>
      </c>
      <c r="C406" s="15">
        <v>8.3333340000000006E-2</v>
      </c>
      <c r="D406" s="15">
        <v>0</v>
      </c>
      <c r="E406" s="15">
        <v>0.13888890000000001</v>
      </c>
      <c r="F406" s="15">
        <v>0</v>
      </c>
      <c r="G406" s="15">
        <v>0.25</v>
      </c>
      <c r="H406" s="15">
        <v>0</v>
      </c>
      <c r="I406" s="15">
        <v>2.7777779999999998E-2</v>
      </c>
      <c r="J406" s="15">
        <v>5.5555559999999997E-2</v>
      </c>
      <c r="K406" s="15">
        <v>0</v>
      </c>
      <c r="L406" s="15">
        <f t="shared" si="36"/>
        <v>0.69444445999999993</v>
      </c>
      <c r="M406" s="15">
        <f t="shared" si="34"/>
        <v>0.16804741084247715</v>
      </c>
      <c r="N406" s="16">
        <f t="shared" si="37"/>
        <v>2.8173912412382623E-3</v>
      </c>
      <c r="O406" s="15">
        <f t="shared" si="35"/>
        <v>0.16804741084247715</v>
      </c>
    </row>
    <row r="407" spans="1:15" x14ac:dyDescent="0.35">
      <c r="A407" s="15">
        <v>33.5</v>
      </c>
      <c r="B407" s="15">
        <v>0.13888890000000001</v>
      </c>
      <c r="C407" s="15">
        <v>8.3333340000000006E-2</v>
      </c>
      <c r="D407" s="15">
        <v>0</v>
      </c>
      <c r="E407" s="15">
        <v>0.13888890000000001</v>
      </c>
      <c r="F407" s="15">
        <v>0</v>
      </c>
      <c r="G407" s="15">
        <v>0.25</v>
      </c>
      <c r="H407" s="15">
        <v>0</v>
      </c>
      <c r="I407" s="15">
        <v>2.7777779999999998E-2</v>
      </c>
      <c r="J407" s="15">
        <v>5.5555559999999997E-2</v>
      </c>
      <c r="K407" s="15">
        <v>0</v>
      </c>
      <c r="L407" s="15">
        <f t="shared" si="36"/>
        <v>0.69444447999999992</v>
      </c>
      <c r="M407" s="15">
        <f t="shared" ref="M407:M420" si="38">SUM(O407)</f>
        <v>0.16804740986259448</v>
      </c>
      <c r="N407" s="16">
        <f t="shared" si="37"/>
        <v>2.8173911600973991E-3</v>
      </c>
      <c r="O407" s="15">
        <f t="shared" ref="O407:O419" si="39">0.1+(1.282*(SQRT(N407)))</f>
        <v>0.16804740986259448</v>
      </c>
    </row>
    <row r="408" spans="1:15" x14ac:dyDescent="0.35">
      <c r="A408" s="15">
        <v>34</v>
      </c>
      <c r="B408" s="15">
        <v>8.3333340000000006E-2</v>
      </c>
      <c r="C408" s="15">
        <v>8.3333340000000006E-2</v>
      </c>
      <c r="D408" s="15">
        <v>2.7777779999999998E-2</v>
      </c>
      <c r="E408" s="15">
        <v>0.13888890000000001</v>
      </c>
      <c r="F408" s="15">
        <v>0</v>
      </c>
      <c r="G408" s="15">
        <v>0.25</v>
      </c>
      <c r="H408" s="15">
        <v>0</v>
      </c>
      <c r="I408" s="15">
        <v>2.7777779999999998E-2</v>
      </c>
      <c r="J408" s="15">
        <v>8.3333340000000006E-2</v>
      </c>
      <c r="K408" s="15">
        <v>0</v>
      </c>
      <c r="L408" s="15">
        <f t="shared" si="36"/>
        <v>0.69444447999999992</v>
      </c>
      <c r="M408" s="15">
        <f t="shared" si="38"/>
        <v>0.16804740986259448</v>
      </c>
      <c r="N408" s="16">
        <f t="shared" si="37"/>
        <v>2.8173911600973991E-3</v>
      </c>
      <c r="O408" s="15">
        <f t="shared" si="39"/>
        <v>0.16804740986259448</v>
      </c>
    </row>
    <row r="409" spans="1:15" x14ac:dyDescent="0.35">
      <c r="A409" s="15">
        <v>34.5</v>
      </c>
      <c r="B409" s="15">
        <v>8.3333340000000006E-2</v>
      </c>
      <c r="C409" s="15">
        <v>8.3333340000000006E-2</v>
      </c>
      <c r="D409" s="15">
        <v>2.7777779999999998E-2</v>
      </c>
      <c r="E409" s="15">
        <v>0.13888890000000001</v>
      </c>
      <c r="F409" s="15">
        <v>0</v>
      </c>
      <c r="G409" s="15">
        <v>0.25</v>
      </c>
      <c r="H409" s="15">
        <v>0</v>
      </c>
      <c r="I409" s="15">
        <v>2.7777779999999998E-2</v>
      </c>
      <c r="J409" s="15">
        <v>8.3333340000000006E-2</v>
      </c>
      <c r="K409" s="15">
        <v>0</v>
      </c>
      <c r="L409" s="15">
        <f t="shared" si="36"/>
        <v>0.69444448000000003</v>
      </c>
      <c r="M409" s="15">
        <f t="shared" si="38"/>
        <v>0.16804740986259445</v>
      </c>
      <c r="N409" s="16">
        <f t="shared" si="37"/>
        <v>2.8173911600973983E-3</v>
      </c>
      <c r="O409" s="15">
        <f t="shared" si="39"/>
        <v>0.16804740986259445</v>
      </c>
    </row>
    <row r="410" spans="1:15" x14ac:dyDescent="0.35">
      <c r="A410" s="15">
        <v>35</v>
      </c>
      <c r="B410" s="15">
        <v>8.3333340000000006E-2</v>
      </c>
      <c r="C410" s="15">
        <v>8.3333340000000006E-2</v>
      </c>
      <c r="D410" s="15">
        <v>2.7777779999999998E-2</v>
      </c>
      <c r="E410" s="15">
        <v>0.13888890000000001</v>
      </c>
      <c r="F410" s="15">
        <v>0</v>
      </c>
      <c r="G410" s="15">
        <v>0.25</v>
      </c>
      <c r="H410" s="15">
        <v>0</v>
      </c>
      <c r="I410" s="15">
        <v>2.7777779999999998E-2</v>
      </c>
      <c r="J410" s="15">
        <v>8.3333340000000006E-2</v>
      </c>
      <c r="K410" s="15">
        <v>0</v>
      </c>
      <c r="L410" s="15">
        <f t="shared" si="36"/>
        <v>0.69444448000000003</v>
      </c>
      <c r="M410" s="15">
        <f t="shared" si="38"/>
        <v>0.16804740986259445</v>
      </c>
      <c r="N410" s="16">
        <f t="shared" si="37"/>
        <v>2.8173911600973983E-3</v>
      </c>
      <c r="O410" s="15">
        <f t="shared" si="39"/>
        <v>0.16804740986259445</v>
      </c>
    </row>
    <row r="411" spans="1:15" x14ac:dyDescent="0.35">
      <c r="A411" s="15">
        <v>35.5</v>
      </c>
      <c r="B411" s="15">
        <v>8.3333340000000006E-2</v>
      </c>
      <c r="C411" s="15">
        <v>5.5555559999999997E-2</v>
      </c>
      <c r="D411" s="15">
        <v>2.7777779999999998E-2</v>
      </c>
      <c r="E411" s="15">
        <v>0.13888890000000001</v>
      </c>
      <c r="F411" s="15">
        <v>0</v>
      </c>
      <c r="G411" s="15">
        <v>0.19444439999999999</v>
      </c>
      <c r="H411" s="15">
        <v>0</v>
      </c>
      <c r="I411" s="15">
        <v>5.5555559999999997E-2</v>
      </c>
      <c r="J411" s="15">
        <v>0.1111111</v>
      </c>
      <c r="K411" s="15">
        <v>2.7777779999999998E-2</v>
      </c>
      <c r="L411" s="15">
        <f t="shared" si="36"/>
        <v>0.69444448000000003</v>
      </c>
      <c r="M411" s="15">
        <f t="shared" si="38"/>
        <v>0.16804740986259445</v>
      </c>
      <c r="N411" s="16">
        <f t="shared" si="37"/>
        <v>2.8173911600973983E-3</v>
      </c>
      <c r="O411" s="15">
        <f t="shared" si="39"/>
        <v>0.16804740986259445</v>
      </c>
    </row>
    <row r="412" spans="1:15" x14ac:dyDescent="0.35">
      <c r="A412" s="15">
        <v>36</v>
      </c>
      <c r="B412" s="15">
        <v>8.3333340000000006E-2</v>
      </c>
      <c r="C412" s="15">
        <v>5.5555559999999997E-2</v>
      </c>
      <c r="D412" s="15">
        <v>2.7777779999999998E-2</v>
      </c>
      <c r="E412" s="15">
        <v>0.1111111</v>
      </c>
      <c r="F412" s="15">
        <v>0</v>
      </c>
      <c r="G412" s="15">
        <v>0.22222220000000001</v>
      </c>
      <c r="H412" s="15">
        <v>0</v>
      </c>
      <c r="I412" s="15">
        <v>5.5555559999999997E-2</v>
      </c>
      <c r="J412" s="15">
        <v>0.1111111</v>
      </c>
      <c r="K412" s="15">
        <v>2.7777779999999998E-2</v>
      </c>
      <c r="L412" s="15">
        <f t="shared" si="36"/>
        <v>0.69444441999999995</v>
      </c>
      <c r="M412" s="15">
        <f t="shared" si="38"/>
        <v>0.16804741280224261</v>
      </c>
      <c r="N412" s="16">
        <f t="shared" si="37"/>
        <v>2.8173914035200037E-3</v>
      </c>
      <c r="O412" s="15">
        <f t="shared" si="39"/>
        <v>0.16804741280224261</v>
      </c>
    </row>
    <row r="413" spans="1:15" x14ac:dyDescent="0.35">
      <c r="A413" s="15">
        <v>36.5</v>
      </c>
      <c r="B413" s="15">
        <v>0.1111111</v>
      </c>
      <c r="C413" s="15">
        <v>5.5555559999999997E-2</v>
      </c>
      <c r="D413" s="15">
        <v>2.7777779999999998E-2</v>
      </c>
      <c r="E413" s="15">
        <v>0.1111111</v>
      </c>
      <c r="F413" s="15">
        <v>0</v>
      </c>
      <c r="G413" s="15">
        <v>0.19444439999999999</v>
      </c>
      <c r="H413" s="15">
        <v>0</v>
      </c>
      <c r="I413" s="15">
        <v>8.3333340000000006E-2</v>
      </c>
      <c r="J413" s="15">
        <v>8.3333340000000006E-2</v>
      </c>
      <c r="K413" s="15">
        <v>2.7777779999999998E-2</v>
      </c>
      <c r="L413" s="15">
        <f t="shared" si="36"/>
        <v>0.69444441999999995</v>
      </c>
      <c r="M413" s="15">
        <f t="shared" si="38"/>
        <v>0.16804741280224261</v>
      </c>
      <c r="N413" s="16">
        <f t="shared" si="37"/>
        <v>2.8173914035200037E-3</v>
      </c>
      <c r="O413" s="15">
        <f t="shared" si="39"/>
        <v>0.16804741280224261</v>
      </c>
    </row>
    <row r="414" spans="1:15" x14ac:dyDescent="0.35">
      <c r="A414" s="15">
        <v>37</v>
      </c>
      <c r="B414" s="15">
        <v>0.1111111</v>
      </c>
      <c r="C414" s="15">
        <v>5.5555559999999997E-2</v>
      </c>
      <c r="D414" s="15">
        <v>2.7777779999999998E-2</v>
      </c>
      <c r="E414" s="15">
        <v>0.1111111</v>
      </c>
      <c r="F414" s="15">
        <v>0</v>
      </c>
      <c r="G414" s="15">
        <v>0.19444439999999999</v>
      </c>
      <c r="H414" s="15">
        <v>0</v>
      </c>
      <c r="I414" s="15">
        <v>5.5555559999999997E-2</v>
      </c>
      <c r="J414" s="15">
        <v>0.1111111</v>
      </c>
      <c r="K414" s="15">
        <v>2.7777779999999998E-2</v>
      </c>
      <c r="L414" s="15">
        <f t="shared" si="36"/>
        <v>0.69444440000000007</v>
      </c>
      <c r="M414" s="15">
        <f t="shared" si="38"/>
        <v>0.1680474137821254</v>
      </c>
      <c r="N414" s="16">
        <f t="shared" si="37"/>
        <v>2.8173914846608807E-3</v>
      </c>
      <c r="O414" s="15">
        <f t="shared" si="39"/>
        <v>0.1680474137821254</v>
      </c>
    </row>
    <row r="415" spans="1:15" x14ac:dyDescent="0.35">
      <c r="A415" s="15">
        <v>37.5</v>
      </c>
      <c r="B415" s="15">
        <v>0.1111111</v>
      </c>
      <c r="C415" s="15">
        <v>5.5555559999999997E-2</v>
      </c>
      <c r="D415" s="15">
        <v>2.7777779999999998E-2</v>
      </c>
      <c r="E415" s="15">
        <v>0.1111111</v>
      </c>
      <c r="F415" s="15">
        <v>0</v>
      </c>
      <c r="G415" s="15">
        <v>0.19444439999999999</v>
      </c>
      <c r="H415" s="15">
        <v>0</v>
      </c>
      <c r="I415" s="15">
        <v>5.5555559999999997E-2</v>
      </c>
      <c r="J415" s="15">
        <v>0.1111111</v>
      </c>
      <c r="K415" s="15">
        <v>2.7777779999999998E-2</v>
      </c>
      <c r="L415" s="15">
        <f t="shared" si="36"/>
        <v>0.69444437999999997</v>
      </c>
      <c r="M415" s="15">
        <f t="shared" si="38"/>
        <v>0.16804741476200824</v>
      </c>
      <c r="N415" s="16">
        <f t="shared" si="37"/>
        <v>2.8173915658017633E-3</v>
      </c>
      <c r="O415" s="15">
        <f t="shared" si="39"/>
        <v>0.16804741476200824</v>
      </c>
    </row>
    <row r="416" spans="1:15" x14ac:dyDescent="0.35">
      <c r="A416" s="15">
        <v>38</v>
      </c>
      <c r="B416" s="15">
        <v>0.1111111</v>
      </c>
      <c r="C416" s="15">
        <v>5.5555559999999997E-2</v>
      </c>
      <c r="D416" s="15">
        <v>2.7777779999999998E-2</v>
      </c>
      <c r="E416" s="15">
        <v>0.1111111</v>
      </c>
      <c r="F416" s="15">
        <v>0</v>
      </c>
      <c r="G416" s="15">
        <v>0.22222220000000001</v>
      </c>
      <c r="H416" s="15">
        <v>0</v>
      </c>
      <c r="I416" s="15">
        <v>2.7777779999999998E-2</v>
      </c>
      <c r="J416" s="15">
        <v>0.1111111</v>
      </c>
      <c r="K416" s="15">
        <v>2.7777779999999998E-2</v>
      </c>
      <c r="L416" s="15">
        <f t="shared" si="36"/>
        <v>0.69444437999999997</v>
      </c>
      <c r="M416" s="15">
        <f t="shared" si="38"/>
        <v>0.16804741476200824</v>
      </c>
      <c r="N416" s="16">
        <f t="shared" si="37"/>
        <v>2.8173915658017633E-3</v>
      </c>
      <c r="O416" s="15">
        <f t="shared" si="39"/>
        <v>0.16804741476200824</v>
      </c>
    </row>
    <row r="417" spans="1:15" x14ac:dyDescent="0.35">
      <c r="A417" s="15">
        <v>38.5</v>
      </c>
      <c r="B417" s="15">
        <v>0.1111111</v>
      </c>
      <c r="C417" s="15">
        <v>5.5555559999999997E-2</v>
      </c>
      <c r="D417" s="15">
        <v>2.7777779999999998E-2</v>
      </c>
      <c r="E417" s="15">
        <v>0.1111111</v>
      </c>
      <c r="F417" s="15">
        <v>0</v>
      </c>
      <c r="G417" s="15">
        <v>0.22222220000000001</v>
      </c>
      <c r="H417" s="15">
        <v>0</v>
      </c>
      <c r="I417" s="15">
        <v>2.7777779999999998E-2</v>
      </c>
      <c r="J417" s="15">
        <v>0.1111111</v>
      </c>
      <c r="K417" s="15">
        <v>2.7777779999999998E-2</v>
      </c>
      <c r="L417" s="15">
        <f t="shared" si="36"/>
        <v>0.69444439999999996</v>
      </c>
      <c r="M417" s="15">
        <f t="shared" si="38"/>
        <v>0.1680474137821254</v>
      </c>
      <c r="N417" s="16">
        <f t="shared" si="37"/>
        <v>2.8173914846608811E-3</v>
      </c>
      <c r="O417" s="15">
        <f t="shared" si="39"/>
        <v>0.1680474137821254</v>
      </c>
    </row>
    <row r="418" spans="1:15" x14ac:dyDescent="0.35">
      <c r="A418" s="15">
        <v>39</v>
      </c>
      <c r="B418" s="15">
        <v>8.3333340000000006E-2</v>
      </c>
      <c r="C418" s="15">
        <v>5.5555559999999997E-2</v>
      </c>
      <c r="D418" s="15">
        <v>2.7777779999999998E-2</v>
      </c>
      <c r="E418" s="15">
        <v>0.1111111</v>
      </c>
      <c r="F418" s="15">
        <v>0</v>
      </c>
      <c r="G418" s="15">
        <v>0.25</v>
      </c>
      <c r="H418" s="15">
        <v>0</v>
      </c>
      <c r="I418" s="15">
        <v>2.7777779999999998E-2</v>
      </c>
      <c r="J418" s="15">
        <v>0.1111111</v>
      </c>
      <c r="K418" s="15">
        <v>2.7777779999999998E-2</v>
      </c>
      <c r="L418" s="15">
        <f t="shared" si="36"/>
        <v>0.69444439999999996</v>
      </c>
      <c r="M418" s="15">
        <f t="shared" si="38"/>
        <v>0.1680474137821254</v>
      </c>
      <c r="N418" s="16">
        <f t="shared" si="37"/>
        <v>2.8173914846608811E-3</v>
      </c>
      <c r="O418" s="15">
        <f t="shared" si="39"/>
        <v>0.1680474137821254</v>
      </c>
    </row>
    <row r="419" spans="1:15" x14ac:dyDescent="0.35">
      <c r="A419" s="15">
        <v>39.5</v>
      </c>
      <c r="B419" s="15">
        <v>5.5555559999999997E-2</v>
      </c>
      <c r="C419" s="15">
        <v>5.5555559999999997E-2</v>
      </c>
      <c r="D419" s="15">
        <v>2.7777779999999998E-2</v>
      </c>
      <c r="E419" s="15">
        <v>0.13888890000000001</v>
      </c>
      <c r="F419" s="15">
        <v>0</v>
      </c>
      <c r="G419" s="15">
        <v>0.25</v>
      </c>
      <c r="H419" s="15">
        <v>0</v>
      </c>
      <c r="I419" s="15">
        <v>2.7777779999999998E-2</v>
      </c>
      <c r="J419" s="15">
        <v>0.1111111</v>
      </c>
      <c r="K419" s="15">
        <v>2.7777779999999998E-2</v>
      </c>
      <c r="L419" s="15">
        <f t="shared" si="36"/>
        <v>0.69444444000000005</v>
      </c>
      <c r="M419" s="15">
        <f t="shared" si="38"/>
        <v>0.16804741182235983</v>
      </c>
      <c r="N419" s="16">
        <f t="shared" si="37"/>
        <v>2.8173913223791302E-3</v>
      </c>
      <c r="O419" s="15">
        <f t="shared" si="39"/>
        <v>0.16804741182235983</v>
      </c>
    </row>
    <row r="420" spans="1:15" x14ac:dyDescent="0.35">
      <c r="A420" s="15">
        <v>40</v>
      </c>
      <c r="B420" s="15">
        <v>5.5555559999999997E-2</v>
      </c>
      <c r="C420" s="15">
        <v>5.5555559999999997E-2</v>
      </c>
      <c r="D420" s="15">
        <v>2.7777779999999998E-2</v>
      </c>
      <c r="E420" s="15">
        <v>0.13888890000000001</v>
      </c>
      <c r="F420" s="15">
        <v>0</v>
      </c>
      <c r="G420" s="15">
        <v>0.25</v>
      </c>
      <c r="H420" s="15">
        <v>0</v>
      </c>
      <c r="I420" s="15">
        <v>2.7777779999999998E-2</v>
      </c>
      <c r="J420" s="15">
        <v>0.1111111</v>
      </c>
      <c r="K420" s="15">
        <v>2.7777779999999998E-2</v>
      </c>
      <c r="L420" s="15">
        <f t="shared" si="36"/>
        <v>0.69444445999999993</v>
      </c>
      <c r="M420" s="15">
        <f t="shared" si="38"/>
        <v>0.16804741084247715</v>
      </c>
      <c r="N420" s="16">
        <f t="shared" si="37"/>
        <v>2.8173912412382623E-3</v>
      </c>
      <c r="O420" s="15">
        <f>0.1+(1.282*(SQRT(N420)))</f>
        <v>0.16804741084247715</v>
      </c>
    </row>
    <row r="422" spans="1:15" x14ac:dyDescent="0.35">
      <c r="A422" s="15" t="s">
        <v>114</v>
      </c>
    </row>
    <row r="423" spans="1:15" x14ac:dyDescent="0.35">
      <c r="A423" s="15" t="s">
        <v>97</v>
      </c>
      <c r="B423" s="15" t="s">
        <v>98</v>
      </c>
      <c r="C423" s="15" t="s">
        <v>99</v>
      </c>
      <c r="D423" s="15" t="s">
        <v>100</v>
      </c>
      <c r="E423" s="15" t="s">
        <v>101</v>
      </c>
      <c r="F423" s="15" t="s">
        <v>102</v>
      </c>
      <c r="G423" s="15" t="s">
        <v>103</v>
      </c>
      <c r="H423" s="15" t="s">
        <v>104</v>
      </c>
      <c r="I423" s="15" t="s">
        <v>105</v>
      </c>
      <c r="J423" s="15" t="s">
        <v>106</v>
      </c>
      <c r="K423" s="15" t="s">
        <v>107</v>
      </c>
      <c r="L423" s="15" t="s">
        <v>108</v>
      </c>
      <c r="M423" s="15" t="s">
        <v>8</v>
      </c>
    </row>
    <row r="424" spans="1:15" x14ac:dyDescent="0.35">
      <c r="A424" s="15">
        <v>0</v>
      </c>
      <c r="B424" s="15">
        <v>0</v>
      </c>
      <c r="C424" s="15">
        <v>0</v>
      </c>
      <c r="D424" s="15">
        <v>0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0</v>
      </c>
      <c r="K424" s="15">
        <v>0</v>
      </c>
      <c r="L424" s="15">
        <f t="shared" ref="L424:L487" si="40">SUM(B423:K423)</f>
        <v>0</v>
      </c>
      <c r="M424" s="15">
        <v>0</v>
      </c>
      <c r="N424" s="16" t="e">
        <f>0.09/(L424*46)</f>
        <v>#DIV/0!</v>
      </c>
      <c r="O424" s="15" t="e">
        <f>0.1+(1.282*(SQRT(N424)))</f>
        <v>#DIV/0!</v>
      </c>
    </row>
    <row r="425" spans="1:15" x14ac:dyDescent="0.35">
      <c r="A425" s="15">
        <v>0.5</v>
      </c>
      <c r="B425" s="15">
        <v>0</v>
      </c>
      <c r="C425" s="15">
        <v>0</v>
      </c>
      <c r="D425" s="15">
        <v>0</v>
      </c>
      <c r="E425" s="15">
        <v>0</v>
      </c>
      <c r="F425" s="15">
        <v>0</v>
      </c>
      <c r="G425" s="15">
        <v>0</v>
      </c>
      <c r="H425" s="15">
        <v>0</v>
      </c>
      <c r="I425" s="15">
        <v>0</v>
      </c>
      <c r="J425" s="15">
        <v>0</v>
      </c>
      <c r="K425" s="15">
        <v>0</v>
      </c>
      <c r="L425" s="15">
        <f t="shared" si="40"/>
        <v>0</v>
      </c>
      <c r="M425" s="15">
        <v>0</v>
      </c>
      <c r="N425" s="16" t="e">
        <f t="shared" ref="N425:N488" si="41">0.09/(L425*46)</f>
        <v>#DIV/0!</v>
      </c>
      <c r="O425" s="15" t="e">
        <f>0.1+(1.282*(SQRT(N425)))</f>
        <v>#DIV/0!</v>
      </c>
    </row>
    <row r="426" spans="1:15" x14ac:dyDescent="0.35">
      <c r="A426" s="15">
        <v>1</v>
      </c>
      <c r="B426" s="15">
        <v>0</v>
      </c>
      <c r="C426" s="15">
        <v>5.5555559999999997E-2</v>
      </c>
      <c r="D426" s="15">
        <v>0</v>
      </c>
      <c r="E426" s="15">
        <v>0</v>
      </c>
      <c r="F426" s="15">
        <v>0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f t="shared" si="40"/>
        <v>0</v>
      </c>
      <c r="M426" s="15">
        <v>0</v>
      </c>
      <c r="N426" s="16" t="e">
        <f t="shared" si="41"/>
        <v>#DIV/0!</v>
      </c>
      <c r="O426" s="15" t="e">
        <f>0.1+(1.282*(SQRT(N426)))</f>
        <v>#DIV/0!</v>
      </c>
    </row>
    <row r="427" spans="1:15" x14ac:dyDescent="0.35">
      <c r="A427" s="15">
        <v>1.5</v>
      </c>
      <c r="B427" s="15">
        <v>0</v>
      </c>
      <c r="C427" s="15">
        <v>0.13888890000000001</v>
      </c>
      <c r="D427" s="15">
        <v>0</v>
      </c>
      <c r="E427" s="15">
        <v>0</v>
      </c>
      <c r="F427" s="15">
        <v>0</v>
      </c>
      <c r="G427" s="15">
        <v>0</v>
      </c>
      <c r="H427" s="15">
        <v>0</v>
      </c>
      <c r="I427" s="15">
        <v>0</v>
      </c>
      <c r="J427" s="15">
        <v>0</v>
      </c>
      <c r="K427" s="15">
        <v>0</v>
      </c>
      <c r="L427" s="15">
        <f t="shared" si="40"/>
        <v>5.5555559999999997E-2</v>
      </c>
      <c r="M427" s="15">
        <f t="shared" ref="M427:M490" si="42">SUM(O427)</f>
        <v>0.34058392131569626</v>
      </c>
      <c r="N427" s="16">
        <f t="shared" si="41"/>
        <v>3.5217388486956748E-2</v>
      </c>
      <c r="O427" s="15">
        <f t="shared" ref="O427:O490" si="43">0.1+(1.282*(SQRT(N427)))</f>
        <v>0.34058392131569626</v>
      </c>
    </row>
    <row r="428" spans="1:15" x14ac:dyDescent="0.35">
      <c r="A428" s="15">
        <v>2</v>
      </c>
      <c r="B428" s="15">
        <v>0</v>
      </c>
      <c r="C428" s="15">
        <v>0.1666667</v>
      </c>
      <c r="D428" s="15">
        <v>0</v>
      </c>
      <c r="E428" s="15">
        <v>0</v>
      </c>
      <c r="F428" s="15">
        <v>0</v>
      </c>
      <c r="G428" s="15">
        <v>0</v>
      </c>
      <c r="H428" s="15">
        <v>0</v>
      </c>
      <c r="I428" s="15">
        <v>2.7777779999999998E-2</v>
      </c>
      <c r="J428" s="15">
        <v>0</v>
      </c>
      <c r="K428" s="15">
        <v>0</v>
      </c>
      <c r="L428" s="15">
        <f t="shared" si="40"/>
        <v>0.13888890000000001</v>
      </c>
      <c r="M428" s="15">
        <f t="shared" si="42"/>
        <v>0.25215863195446664</v>
      </c>
      <c r="N428" s="16">
        <f t="shared" si="41"/>
        <v>1.4086955394782698E-2</v>
      </c>
      <c r="O428" s="15">
        <f t="shared" si="43"/>
        <v>0.25215863195446664</v>
      </c>
    </row>
    <row r="429" spans="1:15" x14ac:dyDescent="0.35">
      <c r="A429" s="15">
        <v>2.5</v>
      </c>
      <c r="B429" s="15">
        <v>0</v>
      </c>
      <c r="C429" s="15">
        <v>0.1666667</v>
      </c>
      <c r="D429" s="15">
        <v>0</v>
      </c>
      <c r="E429" s="15">
        <v>0</v>
      </c>
      <c r="F429" s="15">
        <v>0</v>
      </c>
      <c r="G429" s="15">
        <v>0</v>
      </c>
      <c r="H429" s="15">
        <v>0</v>
      </c>
      <c r="I429" s="15">
        <v>0.1111111</v>
      </c>
      <c r="J429" s="15">
        <v>0</v>
      </c>
      <c r="K429" s="15">
        <v>0</v>
      </c>
      <c r="L429" s="15">
        <f t="shared" si="40"/>
        <v>0.19444448</v>
      </c>
      <c r="M429" s="15">
        <f t="shared" si="42"/>
        <v>0.22859750857640246</v>
      </c>
      <c r="N429" s="16">
        <f t="shared" si="41"/>
        <v>1.0062109961313556E-2</v>
      </c>
      <c r="O429" s="15">
        <f t="shared" si="43"/>
        <v>0.22859750857640246</v>
      </c>
    </row>
    <row r="430" spans="1:15" x14ac:dyDescent="0.35">
      <c r="A430" s="15">
        <v>3</v>
      </c>
      <c r="B430" s="15">
        <v>0</v>
      </c>
      <c r="C430" s="15">
        <v>0.22222220000000001</v>
      </c>
      <c r="D430" s="15">
        <v>0</v>
      </c>
      <c r="E430" s="15">
        <v>0</v>
      </c>
      <c r="F430" s="15">
        <v>0</v>
      </c>
      <c r="G430" s="15">
        <v>0</v>
      </c>
      <c r="H430" s="15">
        <v>0</v>
      </c>
      <c r="I430" s="15">
        <v>0.1666667</v>
      </c>
      <c r="J430" s="15">
        <v>0</v>
      </c>
      <c r="K430" s="15">
        <v>0</v>
      </c>
      <c r="L430" s="15">
        <f t="shared" si="40"/>
        <v>0.27777780000000002</v>
      </c>
      <c r="M430" s="15">
        <f t="shared" si="42"/>
        <v>0.20759240047107147</v>
      </c>
      <c r="N430" s="16">
        <f t="shared" si="41"/>
        <v>7.0434776973913489E-3</v>
      </c>
      <c r="O430" s="15">
        <f t="shared" si="43"/>
        <v>0.20759240047107147</v>
      </c>
    </row>
    <row r="431" spans="1:15" x14ac:dyDescent="0.35">
      <c r="A431" s="15">
        <v>3.5</v>
      </c>
      <c r="B431" s="15">
        <v>0</v>
      </c>
      <c r="C431" s="15">
        <v>0.22222220000000001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I431" s="15">
        <v>0.22222220000000001</v>
      </c>
      <c r="J431" s="15">
        <v>0</v>
      </c>
      <c r="K431" s="15">
        <v>0</v>
      </c>
      <c r="L431" s="15">
        <f t="shared" si="40"/>
        <v>0.38888889999999998</v>
      </c>
      <c r="M431" s="15">
        <f t="shared" si="42"/>
        <v>0.19093217737283635</v>
      </c>
      <c r="N431" s="16">
        <f t="shared" si="41"/>
        <v>5.0310557568766677E-3</v>
      </c>
      <c r="O431" s="15">
        <f t="shared" si="43"/>
        <v>0.19093217737283635</v>
      </c>
    </row>
    <row r="432" spans="1:15" x14ac:dyDescent="0.35">
      <c r="A432" s="15">
        <v>4</v>
      </c>
      <c r="B432" s="15">
        <v>2.7777779999999998E-2</v>
      </c>
      <c r="C432" s="15">
        <v>0.1666667</v>
      </c>
      <c r="D432" s="15">
        <v>0</v>
      </c>
      <c r="E432" s="15">
        <v>0</v>
      </c>
      <c r="F432" s="15">
        <v>0</v>
      </c>
      <c r="G432" s="15">
        <v>0</v>
      </c>
      <c r="H432" s="15">
        <v>0</v>
      </c>
      <c r="I432" s="15">
        <v>0.27777780000000002</v>
      </c>
      <c r="J432" s="15">
        <v>0</v>
      </c>
      <c r="K432" s="15">
        <v>0</v>
      </c>
      <c r="L432" s="15">
        <f t="shared" si="40"/>
        <v>0.44444440000000002</v>
      </c>
      <c r="M432" s="15">
        <f t="shared" si="42"/>
        <v>0.18505926875872369</v>
      </c>
      <c r="N432" s="16">
        <f t="shared" si="41"/>
        <v>4.4021743532609136E-3</v>
      </c>
      <c r="O432" s="15">
        <f t="shared" si="43"/>
        <v>0.18505926875872369</v>
      </c>
    </row>
    <row r="433" spans="1:15" x14ac:dyDescent="0.35">
      <c r="A433" s="15">
        <v>4.5</v>
      </c>
      <c r="B433" s="15">
        <v>0</v>
      </c>
      <c r="C433" s="15">
        <v>0.13888890000000001</v>
      </c>
      <c r="D433" s="15">
        <v>2.7777779999999998E-2</v>
      </c>
      <c r="E433" s="15">
        <v>0</v>
      </c>
      <c r="F433" s="15">
        <v>0</v>
      </c>
      <c r="G433" s="15">
        <v>0</v>
      </c>
      <c r="H433" s="15">
        <v>2.7777779999999998E-2</v>
      </c>
      <c r="I433" s="15">
        <v>0.30555559999999998</v>
      </c>
      <c r="J433" s="15">
        <v>0</v>
      </c>
      <c r="K433" s="15">
        <v>0</v>
      </c>
      <c r="L433" s="15">
        <f t="shared" si="40"/>
        <v>0.47222227999999999</v>
      </c>
      <c r="M433" s="15">
        <f t="shared" si="42"/>
        <v>0.18251960247988339</v>
      </c>
      <c r="N433" s="16">
        <f t="shared" si="41"/>
        <v>4.1432219994584647E-3</v>
      </c>
      <c r="O433" s="15">
        <f t="shared" si="43"/>
        <v>0.18251960247988339</v>
      </c>
    </row>
    <row r="434" spans="1:15" x14ac:dyDescent="0.35">
      <c r="A434" s="15">
        <v>5</v>
      </c>
      <c r="B434" s="15">
        <v>0</v>
      </c>
      <c r="C434" s="15">
        <v>0.27777780000000002</v>
      </c>
      <c r="D434" s="15">
        <v>0</v>
      </c>
      <c r="E434" s="15">
        <v>0</v>
      </c>
      <c r="F434" s="15">
        <v>0</v>
      </c>
      <c r="G434" s="15">
        <v>0</v>
      </c>
      <c r="H434" s="15">
        <v>2.7777779999999998E-2</v>
      </c>
      <c r="I434" s="15">
        <v>0.30555559999999998</v>
      </c>
      <c r="J434" s="15">
        <v>0</v>
      </c>
      <c r="K434" s="15">
        <v>0</v>
      </c>
      <c r="L434" s="15">
        <f t="shared" si="40"/>
        <v>0.50000005999999997</v>
      </c>
      <c r="M434" s="15">
        <f t="shared" si="42"/>
        <v>0.18019463883467279</v>
      </c>
      <c r="N434" s="16">
        <f t="shared" si="41"/>
        <v>3.9130430086957088E-3</v>
      </c>
      <c r="O434" s="15">
        <f t="shared" si="43"/>
        <v>0.18019463883467279</v>
      </c>
    </row>
    <row r="435" spans="1:15" x14ac:dyDescent="0.35">
      <c r="A435" s="15">
        <v>5.5</v>
      </c>
      <c r="B435" s="15">
        <v>0</v>
      </c>
      <c r="C435" s="15">
        <v>0.30555559999999998</v>
      </c>
      <c r="D435" s="15">
        <v>0</v>
      </c>
      <c r="E435" s="15">
        <v>0</v>
      </c>
      <c r="F435" s="15">
        <v>0</v>
      </c>
      <c r="G435" s="15">
        <v>0</v>
      </c>
      <c r="H435" s="15">
        <v>2.7777779999999998E-2</v>
      </c>
      <c r="I435" s="15">
        <v>0.30555559999999998</v>
      </c>
      <c r="J435" s="15">
        <v>0</v>
      </c>
      <c r="K435" s="15">
        <v>0</v>
      </c>
      <c r="L435" s="15">
        <f t="shared" si="40"/>
        <v>0.61111117999999998</v>
      </c>
      <c r="M435" s="15">
        <f t="shared" si="42"/>
        <v>0.17253878041268833</v>
      </c>
      <c r="N435" s="16">
        <f t="shared" si="41"/>
        <v>3.201580666762527E-3</v>
      </c>
      <c r="O435" s="15">
        <f t="shared" si="43"/>
        <v>0.17253878041268833</v>
      </c>
    </row>
    <row r="436" spans="1:15" x14ac:dyDescent="0.35">
      <c r="A436" s="15">
        <v>6</v>
      </c>
      <c r="B436" s="15">
        <v>0</v>
      </c>
      <c r="C436" s="15">
        <v>0.25</v>
      </c>
      <c r="D436" s="15">
        <v>0</v>
      </c>
      <c r="E436" s="15">
        <v>0</v>
      </c>
      <c r="F436" s="15">
        <v>0</v>
      </c>
      <c r="G436" s="15">
        <v>0</v>
      </c>
      <c r="H436" s="15">
        <v>2.7777779999999998E-2</v>
      </c>
      <c r="I436" s="15">
        <v>0.3333333</v>
      </c>
      <c r="J436" s="15">
        <v>2.7777779999999998E-2</v>
      </c>
      <c r="K436" s="15">
        <v>0</v>
      </c>
      <c r="L436" s="15">
        <f t="shared" si="40"/>
        <v>0.63888897999999994</v>
      </c>
      <c r="M436" s="15">
        <f t="shared" si="42"/>
        <v>0.17094432573553858</v>
      </c>
      <c r="N436" s="16">
        <f t="shared" si="41"/>
        <v>3.0623814158297659E-3</v>
      </c>
      <c r="O436" s="15">
        <f t="shared" si="43"/>
        <v>0.17094432573553858</v>
      </c>
    </row>
    <row r="437" spans="1:15" x14ac:dyDescent="0.35">
      <c r="A437" s="15">
        <v>6.5</v>
      </c>
      <c r="B437" s="15">
        <v>0</v>
      </c>
      <c r="C437" s="15">
        <v>0.19444439999999999</v>
      </c>
      <c r="D437" s="15">
        <v>0</v>
      </c>
      <c r="E437" s="15">
        <v>0</v>
      </c>
      <c r="F437" s="15">
        <v>0</v>
      </c>
      <c r="G437" s="15">
        <v>2.7777779999999998E-2</v>
      </c>
      <c r="H437" s="15">
        <v>2.7777779999999998E-2</v>
      </c>
      <c r="I437" s="15">
        <v>0.36111110000000002</v>
      </c>
      <c r="J437" s="15">
        <v>2.7777779999999998E-2</v>
      </c>
      <c r="K437" s="15">
        <v>0</v>
      </c>
      <c r="L437" s="15">
        <f t="shared" si="40"/>
        <v>0.63888885999999989</v>
      </c>
      <c r="M437" s="15">
        <f t="shared" si="42"/>
        <v>0.17094433239813611</v>
      </c>
      <c r="N437" s="16">
        <f t="shared" si="41"/>
        <v>3.0623819910249104E-3</v>
      </c>
      <c r="O437" s="15">
        <f t="shared" si="43"/>
        <v>0.17094433239813611</v>
      </c>
    </row>
    <row r="438" spans="1:15" x14ac:dyDescent="0.35">
      <c r="A438" s="15">
        <v>7</v>
      </c>
      <c r="B438" s="15">
        <v>0</v>
      </c>
      <c r="C438" s="15">
        <v>0.19444439999999999</v>
      </c>
      <c r="D438" s="15">
        <v>0</v>
      </c>
      <c r="E438" s="15">
        <v>0</v>
      </c>
      <c r="F438" s="15">
        <v>0</v>
      </c>
      <c r="G438" s="15">
        <v>5.5555559999999997E-2</v>
      </c>
      <c r="H438" s="15">
        <v>2.7777779999999998E-2</v>
      </c>
      <c r="I438" s="15">
        <v>0.3333333</v>
      </c>
      <c r="J438" s="15">
        <v>2.7777779999999998E-2</v>
      </c>
      <c r="K438" s="15">
        <v>0</v>
      </c>
      <c r="L438" s="15">
        <f t="shared" si="40"/>
        <v>0.63888884000000001</v>
      </c>
      <c r="M438" s="15">
        <f t="shared" si="42"/>
        <v>0.17094433350856922</v>
      </c>
      <c r="N438" s="16">
        <f t="shared" si="41"/>
        <v>3.0623820868907882E-3</v>
      </c>
      <c r="O438" s="15">
        <f t="shared" si="43"/>
        <v>0.17094433350856922</v>
      </c>
    </row>
    <row r="439" spans="1:15" x14ac:dyDescent="0.35">
      <c r="A439" s="15">
        <v>7.5</v>
      </c>
      <c r="B439" s="15">
        <v>2.7777779999999998E-2</v>
      </c>
      <c r="C439" s="15">
        <v>0.25</v>
      </c>
      <c r="D439" s="15">
        <v>0</v>
      </c>
      <c r="E439" s="15">
        <v>0</v>
      </c>
      <c r="F439" s="15">
        <v>0</v>
      </c>
      <c r="G439" s="15">
        <v>2.7777779999999998E-2</v>
      </c>
      <c r="H439" s="15">
        <v>2.7777779999999998E-2</v>
      </c>
      <c r="I439" s="15">
        <v>0.30555559999999998</v>
      </c>
      <c r="J439" s="15">
        <v>2.7777779999999998E-2</v>
      </c>
      <c r="K439" s="15">
        <v>0</v>
      </c>
      <c r="L439" s="15">
        <f t="shared" si="40"/>
        <v>0.63888881999999991</v>
      </c>
      <c r="M439" s="15">
        <f t="shared" si="42"/>
        <v>0.17094433461900238</v>
      </c>
      <c r="N439" s="16">
        <f t="shared" si="41"/>
        <v>3.0623821827566724E-3</v>
      </c>
      <c r="O439" s="15">
        <f t="shared" si="43"/>
        <v>0.17094433461900238</v>
      </c>
    </row>
    <row r="440" spans="1:15" x14ac:dyDescent="0.35">
      <c r="A440" s="15">
        <v>8</v>
      </c>
      <c r="B440" s="15">
        <v>2.7777779999999998E-2</v>
      </c>
      <c r="C440" s="15">
        <v>0.27777780000000002</v>
      </c>
      <c r="D440" s="15">
        <v>0</v>
      </c>
      <c r="E440" s="15">
        <v>0</v>
      </c>
      <c r="F440" s="15">
        <v>0</v>
      </c>
      <c r="G440" s="15">
        <v>2.7777779999999998E-2</v>
      </c>
      <c r="H440" s="15">
        <v>2.7777779999999998E-2</v>
      </c>
      <c r="I440" s="15">
        <v>0.27777780000000002</v>
      </c>
      <c r="J440" s="15">
        <v>2.7777779999999998E-2</v>
      </c>
      <c r="K440" s="15">
        <v>0</v>
      </c>
      <c r="L440" s="15">
        <f t="shared" si="40"/>
        <v>0.66666671999999993</v>
      </c>
      <c r="M440" s="15">
        <f t="shared" si="42"/>
        <v>0.16945059586715649</v>
      </c>
      <c r="N440" s="16">
        <f t="shared" si="41"/>
        <v>2.9347823739130623E-3</v>
      </c>
      <c r="O440" s="15">
        <f t="shared" si="43"/>
        <v>0.16945059586715649</v>
      </c>
    </row>
    <row r="441" spans="1:15" x14ac:dyDescent="0.35">
      <c r="A441" s="15">
        <v>8.5</v>
      </c>
      <c r="B441" s="15">
        <v>0</v>
      </c>
      <c r="C441" s="15">
        <v>0.27777780000000002</v>
      </c>
      <c r="D441" s="15">
        <v>0</v>
      </c>
      <c r="E441" s="15">
        <v>0</v>
      </c>
      <c r="F441" s="15">
        <v>0</v>
      </c>
      <c r="G441" s="15">
        <v>2.7777779999999998E-2</v>
      </c>
      <c r="H441" s="15">
        <v>2.7777779999999998E-2</v>
      </c>
      <c r="I441" s="15">
        <v>0.30555559999999998</v>
      </c>
      <c r="J441" s="15">
        <v>2.7777779999999998E-2</v>
      </c>
      <c r="K441" s="15">
        <v>0</v>
      </c>
      <c r="L441" s="15">
        <f t="shared" si="40"/>
        <v>0.66666671999999993</v>
      </c>
      <c r="M441" s="15">
        <f t="shared" si="42"/>
        <v>0.16945059586715649</v>
      </c>
      <c r="N441" s="16">
        <f t="shared" si="41"/>
        <v>2.9347823739130623E-3</v>
      </c>
      <c r="O441" s="15">
        <f t="shared" si="43"/>
        <v>0.16945059586715649</v>
      </c>
    </row>
    <row r="442" spans="1:15" x14ac:dyDescent="0.35">
      <c r="A442" s="15">
        <v>9</v>
      </c>
      <c r="B442" s="15">
        <v>0</v>
      </c>
      <c r="C442" s="15">
        <v>0.30555559999999998</v>
      </c>
      <c r="D442" s="15">
        <v>0</v>
      </c>
      <c r="E442" s="15">
        <v>0</v>
      </c>
      <c r="F442" s="15">
        <v>0</v>
      </c>
      <c r="G442" s="15">
        <v>5.5555559999999997E-2</v>
      </c>
      <c r="H442" s="15">
        <v>0</v>
      </c>
      <c r="I442" s="15">
        <v>0.30555559999999998</v>
      </c>
      <c r="J442" s="15">
        <v>0</v>
      </c>
      <c r="K442" s="15">
        <v>0</v>
      </c>
      <c r="L442" s="15">
        <f t="shared" si="40"/>
        <v>0.66666673999999992</v>
      </c>
      <c r="M442" s="15">
        <f t="shared" si="42"/>
        <v>0.16945059482539765</v>
      </c>
      <c r="N442" s="16">
        <f t="shared" si="41"/>
        <v>2.9347822858696009E-3</v>
      </c>
      <c r="O442" s="15">
        <f t="shared" si="43"/>
        <v>0.16945059482539765</v>
      </c>
    </row>
    <row r="443" spans="1:15" x14ac:dyDescent="0.35">
      <c r="A443" s="15">
        <v>9.5</v>
      </c>
      <c r="B443" s="15">
        <v>0</v>
      </c>
      <c r="C443" s="15">
        <v>0.30555559999999998</v>
      </c>
      <c r="D443" s="15">
        <v>0</v>
      </c>
      <c r="E443" s="15">
        <v>2.7777779999999998E-2</v>
      </c>
      <c r="F443" s="15">
        <v>0</v>
      </c>
      <c r="G443" s="15">
        <v>8.3333340000000006E-2</v>
      </c>
      <c r="H443" s="15">
        <v>2.7777779999999998E-2</v>
      </c>
      <c r="I443" s="15">
        <v>0.25</v>
      </c>
      <c r="J443" s="15">
        <v>0</v>
      </c>
      <c r="K443" s="15">
        <v>0</v>
      </c>
      <c r="L443" s="15">
        <f t="shared" si="40"/>
        <v>0.66666676000000002</v>
      </c>
      <c r="M443" s="15">
        <f t="shared" si="42"/>
        <v>0.16945059378363886</v>
      </c>
      <c r="N443" s="16">
        <f t="shared" si="41"/>
        <v>2.9347821978261443E-3</v>
      </c>
      <c r="O443" s="15">
        <f t="shared" si="43"/>
        <v>0.16945059378363886</v>
      </c>
    </row>
    <row r="444" spans="1:15" x14ac:dyDescent="0.35">
      <c r="A444" s="15">
        <v>10</v>
      </c>
      <c r="B444" s="15">
        <v>5.5555559999999997E-2</v>
      </c>
      <c r="C444" s="15">
        <v>0.30555559999999998</v>
      </c>
      <c r="D444" s="15">
        <v>0</v>
      </c>
      <c r="E444" s="15">
        <v>0</v>
      </c>
      <c r="F444" s="15">
        <v>0</v>
      </c>
      <c r="G444" s="15">
        <v>8.3333340000000006E-2</v>
      </c>
      <c r="H444" s="15">
        <v>2.7777779999999998E-2</v>
      </c>
      <c r="I444" s="15">
        <v>0.22222220000000001</v>
      </c>
      <c r="J444" s="15">
        <v>0</v>
      </c>
      <c r="K444" s="15">
        <v>0</v>
      </c>
      <c r="L444" s="15">
        <f t="shared" si="40"/>
        <v>0.69444449999999991</v>
      </c>
      <c r="M444" s="15">
        <f t="shared" si="42"/>
        <v>0.16804740888271186</v>
      </c>
      <c r="N444" s="16">
        <f t="shared" si="41"/>
        <v>2.8173910789565399E-3</v>
      </c>
      <c r="O444" s="15">
        <f t="shared" si="43"/>
        <v>0.16804740888271186</v>
      </c>
    </row>
    <row r="445" spans="1:15" x14ac:dyDescent="0.35">
      <c r="A445" s="15">
        <v>10.5</v>
      </c>
      <c r="B445" s="15">
        <v>2.7777779999999998E-2</v>
      </c>
      <c r="C445" s="15">
        <v>0.30555559999999998</v>
      </c>
      <c r="D445" s="15">
        <v>2.7777779999999998E-2</v>
      </c>
      <c r="E445" s="15">
        <v>0</v>
      </c>
      <c r="F445" s="15">
        <v>2.7777779999999998E-2</v>
      </c>
      <c r="G445" s="15">
        <v>0.1111111</v>
      </c>
      <c r="H445" s="15">
        <v>2.7777779999999998E-2</v>
      </c>
      <c r="I445" s="15">
        <v>0.19444439999999999</v>
      </c>
      <c r="J445" s="15">
        <v>0</v>
      </c>
      <c r="K445" s="15">
        <v>0</v>
      </c>
      <c r="L445" s="15">
        <f t="shared" si="40"/>
        <v>0.69444448000000003</v>
      </c>
      <c r="M445" s="15">
        <f t="shared" si="42"/>
        <v>0.16804740986259445</v>
      </c>
      <c r="N445" s="16">
        <f t="shared" si="41"/>
        <v>2.8173911600973983E-3</v>
      </c>
      <c r="O445" s="15">
        <f t="shared" si="43"/>
        <v>0.16804740986259445</v>
      </c>
    </row>
    <row r="446" spans="1:15" x14ac:dyDescent="0.35">
      <c r="A446" s="15">
        <v>11</v>
      </c>
      <c r="B446" s="15">
        <v>2.7777779999999998E-2</v>
      </c>
      <c r="C446" s="15">
        <v>0.36111110000000002</v>
      </c>
      <c r="D446" s="15">
        <v>0</v>
      </c>
      <c r="E446" s="15">
        <v>0</v>
      </c>
      <c r="F446" s="15">
        <v>2.7777779999999998E-2</v>
      </c>
      <c r="G446" s="15">
        <v>0.1111111</v>
      </c>
      <c r="H446" s="15">
        <v>2.7777779999999998E-2</v>
      </c>
      <c r="I446" s="15">
        <v>0.19444439999999999</v>
      </c>
      <c r="J446" s="15">
        <v>0</v>
      </c>
      <c r="K446" s="15">
        <v>0</v>
      </c>
      <c r="L446" s="15">
        <f t="shared" si="40"/>
        <v>0.7222222199999998</v>
      </c>
      <c r="M446" s="15">
        <f t="shared" si="42"/>
        <v>0.16672597695292016</v>
      </c>
      <c r="N446" s="16">
        <f t="shared" si="41"/>
        <v>2.7090301086699262E-3</v>
      </c>
      <c r="O446" s="15">
        <f t="shared" si="43"/>
        <v>0.16672597695292016</v>
      </c>
    </row>
    <row r="447" spans="1:15" x14ac:dyDescent="0.35">
      <c r="A447" s="15">
        <v>11.5</v>
      </c>
      <c r="B447" s="15">
        <v>2.7777779999999998E-2</v>
      </c>
      <c r="C447" s="15">
        <v>0.36111110000000002</v>
      </c>
      <c r="D447" s="15">
        <v>0</v>
      </c>
      <c r="E447" s="15">
        <v>2.7777779999999998E-2</v>
      </c>
      <c r="F447" s="15">
        <v>2.7777779999999998E-2</v>
      </c>
      <c r="G447" s="15">
        <v>0.1111111</v>
      </c>
      <c r="H447" s="15">
        <v>2.7777779999999998E-2</v>
      </c>
      <c r="I447" s="15">
        <v>0.1666667</v>
      </c>
      <c r="J447" s="15">
        <v>0</v>
      </c>
      <c r="K447" s="15">
        <v>0</v>
      </c>
      <c r="L447" s="15">
        <f t="shared" si="40"/>
        <v>0.74999993999999992</v>
      </c>
      <c r="M447" s="15">
        <f t="shared" si="42"/>
        <v>0.16547865496510922</v>
      </c>
      <c r="N447" s="16">
        <f t="shared" si="41"/>
        <v>2.6086958608695821E-3</v>
      </c>
      <c r="O447" s="15">
        <f t="shared" si="43"/>
        <v>0.16547865496510922</v>
      </c>
    </row>
    <row r="448" spans="1:15" x14ac:dyDescent="0.35">
      <c r="A448" s="15">
        <v>12</v>
      </c>
      <c r="B448" s="15">
        <v>5.5555559999999997E-2</v>
      </c>
      <c r="C448" s="15">
        <v>0.30555559999999998</v>
      </c>
      <c r="D448" s="15">
        <v>0</v>
      </c>
      <c r="E448" s="15">
        <v>5.5555559999999997E-2</v>
      </c>
      <c r="F448" s="15">
        <v>2.7777779999999998E-2</v>
      </c>
      <c r="G448" s="15">
        <v>0.13888890000000001</v>
      </c>
      <c r="H448" s="15">
        <v>2.7777779999999998E-2</v>
      </c>
      <c r="I448" s="15">
        <v>0.13888890000000001</v>
      </c>
      <c r="J448" s="15">
        <v>0</v>
      </c>
      <c r="K448" s="15">
        <v>0</v>
      </c>
      <c r="L448" s="15">
        <f t="shared" si="40"/>
        <v>0.75000001999999988</v>
      </c>
      <c r="M448" s="15">
        <f t="shared" si="42"/>
        <v>0.16547865147291427</v>
      </c>
      <c r="N448" s="16">
        <f t="shared" si="41"/>
        <v>2.6086955826086981E-3</v>
      </c>
      <c r="O448" s="15">
        <f t="shared" si="43"/>
        <v>0.16547865147291427</v>
      </c>
    </row>
    <row r="449" spans="1:15" x14ac:dyDescent="0.35">
      <c r="A449" s="15">
        <v>12.5</v>
      </c>
      <c r="B449" s="15">
        <v>5.5555559999999997E-2</v>
      </c>
      <c r="C449" s="15">
        <v>0.30555559999999998</v>
      </c>
      <c r="D449" s="15">
        <v>0</v>
      </c>
      <c r="E449" s="15">
        <v>5.5555559999999997E-2</v>
      </c>
      <c r="F449" s="15">
        <v>2.7777779999999998E-2</v>
      </c>
      <c r="G449" s="15">
        <v>0.13888890000000001</v>
      </c>
      <c r="H449" s="15">
        <v>2.7777779999999998E-2</v>
      </c>
      <c r="I449" s="15">
        <v>0.13888890000000001</v>
      </c>
      <c r="J449" s="15">
        <v>2.7777779999999998E-2</v>
      </c>
      <c r="K449" s="15">
        <v>0</v>
      </c>
      <c r="L449" s="15">
        <f t="shared" si="40"/>
        <v>0.75000007999999996</v>
      </c>
      <c r="M449" s="15">
        <f t="shared" si="42"/>
        <v>0.16547864885376845</v>
      </c>
      <c r="N449" s="16">
        <f t="shared" si="41"/>
        <v>2.6086953739130731E-3</v>
      </c>
      <c r="O449" s="15">
        <f t="shared" si="43"/>
        <v>0.16547864885376845</v>
      </c>
    </row>
    <row r="450" spans="1:15" x14ac:dyDescent="0.35">
      <c r="A450" s="15">
        <v>13</v>
      </c>
      <c r="B450" s="15">
        <v>8.3333340000000006E-2</v>
      </c>
      <c r="C450" s="15">
        <v>0.25</v>
      </c>
      <c r="D450" s="15">
        <v>2.7777779999999998E-2</v>
      </c>
      <c r="E450" s="15">
        <v>5.5555559999999997E-2</v>
      </c>
      <c r="F450" s="15">
        <v>2.7777779999999998E-2</v>
      </c>
      <c r="G450" s="15">
        <v>0.1111111</v>
      </c>
      <c r="H450" s="15">
        <v>2.7777779999999998E-2</v>
      </c>
      <c r="I450" s="15">
        <v>0.13888890000000001</v>
      </c>
      <c r="J450" s="15">
        <v>5.5555559999999997E-2</v>
      </c>
      <c r="K450" s="15">
        <v>0</v>
      </c>
      <c r="L450" s="15">
        <f t="shared" si="40"/>
        <v>0.77777785999999993</v>
      </c>
      <c r="M450" s="15">
        <f t="shared" si="42"/>
        <v>0.16429875676829575</v>
      </c>
      <c r="N450" s="16">
        <f t="shared" si="41"/>
        <v>2.5155276843833469E-3</v>
      </c>
      <c r="O450" s="15">
        <f t="shared" si="43"/>
        <v>0.16429875676829575</v>
      </c>
    </row>
    <row r="451" spans="1:15" x14ac:dyDescent="0.35">
      <c r="A451" s="15">
        <v>13.5</v>
      </c>
      <c r="B451" s="15">
        <v>8.3333340000000006E-2</v>
      </c>
      <c r="C451" s="15">
        <v>0.22222220000000001</v>
      </c>
      <c r="D451" s="15">
        <v>2.7777779999999998E-2</v>
      </c>
      <c r="E451" s="15">
        <v>8.3333340000000006E-2</v>
      </c>
      <c r="F451" s="15">
        <v>2.7777779999999998E-2</v>
      </c>
      <c r="G451" s="15">
        <v>0.1111111</v>
      </c>
      <c r="H451" s="15">
        <v>2.7777779999999998E-2</v>
      </c>
      <c r="I451" s="15">
        <v>0.1666667</v>
      </c>
      <c r="J451" s="15">
        <v>5.5555559999999997E-2</v>
      </c>
      <c r="K451" s="15">
        <v>0</v>
      </c>
      <c r="L451" s="15">
        <f t="shared" si="40"/>
        <v>0.77777779999999985</v>
      </c>
      <c r="M451" s="15">
        <f t="shared" si="42"/>
        <v>0.16429875924839052</v>
      </c>
      <c r="N451" s="16">
        <f t="shared" si="41"/>
        <v>2.5155278784383343E-3</v>
      </c>
      <c r="O451" s="15">
        <f t="shared" si="43"/>
        <v>0.16429875924839052</v>
      </c>
    </row>
    <row r="452" spans="1:15" x14ac:dyDescent="0.35">
      <c r="A452" s="15">
        <v>14</v>
      </c>
      <c r="B452" s="15">
        <v>5.5555559999999997E-2</v>
      </c>
      <c r="C452" s="15">
        <v>0.1666667</v>
      </c>
      <c r="D452" s="15">
        <v>2.7777779999999998E-2</v>
      </c>
      <c r="E452" s="15">
        <v>0.13888890000000001</v>
      </c>
      <c r="F452" s="15">
        <v>0</v>
      </c>
      <c r="G452" s="15">
        <v>0.22222220000000001</v>
      </c>
      <c r="H452" s="15">
        <v>2.7777779999999998E-2</v>
      </c>
      <c r="I452" s="15">
        <v>0.1666667</v>
      </c>
      <c r="J452" s="15">
        <v>5.5555559999999997E-2</v>
      </c>
      <c r="K452" s="15">
        <v>0</v>
      </c>
      <c r="L452" s="15">
        <f t="shared" si="40"/>
        <v>0.80555557999999983</v>
      </c>
      <c r="M452" s="15">
        <f t="shared" si="42"/>
        <v>0.16318043459135406</v>
      </c>
      <c r="N452" s="16">
        <f t="shared" si="41"/>
        <v>2.4287855334953236E-3</v>
      </c>
      <c r="O452" s="15">
        <f t="shared" si="43"/>
        <v>0.16318043459135406</v>
      </c>
    </row>
    <row r="453" spans="1:15" x14ac:dyDescent="0.35">
      <c r="A453" s="15">
        <v>14.5</v>
      </c>
      <c r="B453" s="15">
        <v>8.3333340000000006E-2</v>
      </c>
      <c r="C453" s="15">
        <v>0.1666667</v>
      </c>
      <c r="D453" s="15">
        <v>2.7777779999999998E-2</v>
      </c>
      <c r="E453" s="15">
        <v>0.13888890000000001</v>
      </c>
      <c r="F453" s="15">
        <v>0</v>
      </c>
      <c r="G453" s="15">
        <v>0.25</v>
      </c>
      <c r="H453" s="15">
        <v>2.7777779999999998E-2</v>
      </c>
      <c r="I453" s="15">
        <v>0.1666667</v>
      </c>
      <c r="J453" s="15">
        <v>5.5555559999999997E-2</v>
      </c>
      <c r="K453" s="15">
        <v>0</v>
      </c>
      <c r="L453" s="15">
        <f t="shared" si="40"/>
        <v>0.86111117999999998</v>
      </c>
      <c r="M453" s="15">
        <f t="shared" si="42"/>
        <v>0.16110837712259451</v>
      </c>
      <c r="N453" s="16">
        <f t="shared" si="41"/>
        <v>2.2720895798036614E-3</v>
      </c>
      <c r="O453" s="15">
        <f t="shared" si="43"/>
        <v>0.16110837712259451</v>
      </c>
    </row>
    <row r="454" spans="1:15" x14ac:dyDescent="0.35">
      <c r="A454" s="15">
        <v>15</v>
      </c>
      <c r="B454" s="15">
        <v>0.13888890000000001</v>
      </c>
      <c r="C454" s="15">
        <v>0.19444439999999999</v>
      </c>
      <c r="D454" s="15">
        <v>2.7777779999999998E-2</v>
      </c>
      <c r="E454" s="15">
        <v>0.1111111</v>
      </c>
      <c r="F454" s="15">
        <v>0</v>
      </c>
      <c r="G454" s="15">
        <v>0.22222220000000001</v>
      </c>
      <c r="H454" s="15">
        <v>2.7777779999999998E-2</v>
      </c>
      <c r="I454" s="15">
        <v>0.1666667</v>
      </c>
      <c r="J454" s="15">
        <v>2.7777779999999998E-2</v>
      </c>
      <c r="K454" s="15">
        <v>0</v>
      </c>
      <c r="L454" s="15">
        <f t="shared" si="40"/>
        <v>0.9166667599999998</v>
      </c>
      <c r="M454" s="15">
        <f t="shared" si="42"/>
        <v>0.15922766651468709</v>
      </c>
      <c r="N454" s="16">
        <f t="shared" si="41"/>
        <v>2.1343871344592391E-3</v>
      </c>
      <c r="O454" s="15">
        <f t="shared" si="43"/>
        <v>0.15922766651468709</v>
      </c>
    </row>
    <row r="455" spans="1:15" x14ac:dyDescent="0.35">
      <c r="A455" s="15">
        <v>15.5</v>
      </c>
      <c r="B455" s="15">
        <v>0.19444439999999999</v>
      </c>
      <c r="C455" s="15">
        <v>0.13888890000000001</v>
      </c>
      <c r="D455" s="15">
        <v>2.7777779999999998E-2</v>
      </c>
      <c r="E455" s="15">
        <v>0.1111111</v>
      </c>
      <c r="F455" s="15">
        <v>0</v>
      </c>
      <c r="G455" s="15">
        <v>0.25</v>
      </c>
      <c r="H455" s="15">
        <v>2.7777779999999998E-2</v>
      </c>
      <c r="I455" s="15">
        <v>0.13888890000000001</v>
      </c>
      <c r="J455" s="15">
        <v>2.7777779999999998E-2</v>
      </c>
      <c r="K455" s="15">
        <v>0</v>
      </c>
      <c r="L455" s="15">
        <f t="shared" si="40"/>
        <v>0.91666663999999998</v>
      </c>
      <c r="M455" s="15">
        <f t="shared" si="42"/>
        <v>0.15922767039140706</v>
      </c>
      <c r="N455" s="16">
        <f t="shared" si="41"/>
        <v>2.1343874138699264E-3</v>
      </c>
      <c r="O455" s="15">
        <f t="shared" si="43"/>
        <v>0.15922767039140706</v>
      </c>
    </row>
    <row r="456" spans="1:15" x14ac:dyDescent="0.35">
      <c r="A456" s="15">
        <v>16</v>
      </c>
      <c r="B456" s="15">
        <v>0.1666667</v>
      </c>
      <c r="C456" s="15">
        <v>0.13888890000000001</v>
      </c>
      <c r="D456" s="15">
        <v>2.7777779999999998E-2</v>
      </c>
      <c r="E456" s="15">
        <v>8.3333340000000006E-2</v>
      </c>
      <c r="F456" s="15">
        <v>0</v>
      </c>
      <c r="G456" s="15">
        <v>0.3333333</v>
      </c>
      <c r="H456" s="15">
        <v>2.7777779999999998E-2</v>
      </c>
      <c r="I456" s="15">
        <v>0.13888890000000001</v>
      </c>
      <c r="J456" s="15">
        <v>2.7777779999999998E-2</v>
      </c>
      <c r="K456" s="15">
        <v>0</v>
      </c>
      <c r="L456" s="15">
        <f t="shared" si="40"/>
        <v>0.91666663999999987</v>
      </c>
      <c r="M456" s="15">
        <f t="shared" si="42"/>
        <v>0.15922767039140706</v>
      </c>
      <c r="N456" s="16">
        <f t="shared" si="41"/>
        <v>2.1343874138699264E-3</v>
      </c>
      <c r="O456" s="15">
        <f t="shared" si="43"/>
        <v>0.15922767039140706</v>
      </c>
    </row>
    <row r="457" spans="1:15" x14ac:dyDescent="0.35">
      <c r="A457" s="15">
        <v>16.5</v>
      </c>
      <c r="B457" s="15">
        <v>0.1666667</v>
      </c>
      <c r="C457" s="15">
        <v>0.13888890000000001</v>
      </c>
      <c r="D457" s="15">
        <v>2.7777779999999998E-2</v>
      </c>
      <c r="E457" s="15">
        <v>0.13888890000000001</v>
      </c>
      <c r="F457" s="15">
        <v>0</v>
      </c>
      <c r="G457" s="15">
        <v>0.30555559999999998</v>
      </c>
      <c r="H457" s="15">
        <v>2.7777779999999998E-2</v>
      </c>
      <c r="I457" s="15">
        <v>8.3333340000000006E-2</v>
      </c>
      <c r="J457" s="15">
        <v>2.7777779999999998E-2</v>
      </c>
      <c r="K457" s="15">
        <v>0</v>
      </c>
      <c r="L457" s="15">
        <f t="shared" si="40"/>
        <v>0.94444448000000003</v>
      </c>
      <c r="M457" s="15">
        <f t="shared" si="42"/>
        <v>0.15835017296564496</v>
      </c>
      <c r="N457" s="16">
        <f t="shared" si="41"/>
        <v>2.071611175206863E-3</v>
      </c>
      <c r="O457" s="15">
        <f t="shared" si="43"/>
        <v>0.15835017296564496</v>
      </c>
    </row>
    <row r="458" spans="1:15" x14ac:dyDescent="0.35">
      <c r="A458" s="15">
        <v>17</v>
      </c>
      <c r="B458" s="15">
        <v>0.1666667</v>
      </c>
      <c r="C458" s="15">
        <v>0.13888890000000001</v>
      </c>
      <c r="D458" s="15">
        <v>5.5555559999999997E-2</v>
      </c>
      <c r="E458" s="15">
        <v>0.1666667</v>
      </c>
      <c r="F458" s="15">
        <v>0</v>
      </c>
      <c r="G458" s="15">
        <v>0.27777780000000002</v>
      </c>
      <c r="H458" s="15">
        <v>2.7777779999999998E-2</v>
      </c>
      <c r="I458" s="15">
        <v>5.5555559999999997E-2</v>
      </c>
      <c r="J458" s="15">
        <v>2.7777779999999998E-2</v>
      </c>
      <c r="K458" s="15">
        <v>0</v>
      </c>
      <c r="L458" s="15">
        <f t="shared" si="40"/>
        <v>0.9166667799999999</v>
      </c>
      <c r="M458" s="15">
        <f t="shared" si="42"/>
        <v>0.15922766586856718</v>
      </c>
      <c r="N458" s="16">
        <f t="shared" si="41"/>
        <v>2.1343870878907981E-3</v>
      </c>
      <c r="O458" s="15">
        <f t="shared" si="43"/>
        <v>0.15922766586856718</v>
      </c>
    </row>
    <row r="459" spans="1:15" x14ac:dyDescent="0.35">
      <c r="A459" s="15">
        <v>17.5</v>
      </c>
      <c r="B459" s="15">
        <v>0.1666667</v>
      </c>
      <c r="C459" s="15">
        <v>0.1111111</v>
      </c>
      <c r="D459" s="15">
        <v>5.5555559999999997E-2</v>
      </c>
      <c r="E459" s="15">
        <v>0.1666667</v>
      </c>
      <c r="F459" s="15">
        <v>0</v>
      </c>
      <c r="G459" s="15">
        <v>0.30555559999999998</v>
      </c>
      <c r="H459" s="15">
        <v>2.7777779999999998E-2</v>
      </c>
      <c r="I459" s="15">
        <v>8.3333340000000006E-2</v>
      </c>
      <c r="J459" s="15">
        <v>0</v>
      </c>
      <c r="K459" s="15">
        <v>0</v>
      </c>
      <c r="L459" s="15">
        <f t="shared" si="40"/>
        <v>0.9166667799999999</v>
      </c>
      <c r="M459" s="15">
        <f t="shared" si="42"/>
        <v>0.15922766586856718</v>
      </c>
      <c r="N459" s="16">
        <f t="shared" si="41"/>
        <v>2.1343870878907981E-3</v>
      </c>
      <c r="O459" s="15">
        <f t="shared" si="43"/>
        <v>0.15922766586856718</v>
      </c>
    </row>
    <row r="460" spans="1:15" x14ac:dyDescent="0.35">
      <c r="A460" s="15">
        <v>18</v>
      </c>
      <c r="B460" s="15">
        <v>0.13888890000000001</v>
      </c>
      <c r="C460" s="15">
        <v>0.1111111</v>
      </c>
      <c r="D460" s="15">
        <v>2.7777779999999998E-2</v>
      </c>
      <c r="E460" s="15">
        <v>0.22222220000000001</v>
      </c>
      <c r="F460" s="15">
        <v>0</v>
      </c>
      <c r="G460" s="15">
        <v>0.30555559999999998</v>
      </c>
      <c r="H460" s="15">
        <v>2.7777779999999998E-2</v>
      </c>
      <c r="I460" s="15">
        <v>5.5555559999999997E-2</v>
      </c>
      <c r="J460" s="15">
        <v>2.7777779999999998E-2</v>
      </c>
      <c r="K460" s="15">
        <v>0</v>
      </c>
      <c r="L460" s="15">
        <f t="shared" si="40"/>
        <v>0.91666678000000001</v>
      </c>
      <c r="M460" s="15">
        <f t="shared" si="42"/>
        <v>0.15922766586856718</v>
      </c>
      <c r="N460" s="16">
        <f t="shared" si="41"/>
        <v>2.1343870878907977E-3</v>
      </c>
      <c r="O460" s="15">
        <f t="shared" si="43"/>
        <v>0.15922766586856718</v>
      </c>
    </row>
    <row r="461" spans="1:15" x14ac:dyDescent="0.35">
      <c r="A461" s="15">
        <v>18.5</v>
      </c>
      <c r="B461" s="15">
        <v>0.13888890000000001</v>
      </c>
      <c r="C461" s="15">
        <v>8.3333340000000006E-2</v>
      </c>
      <c r="D461" s="15">
        <v>2.7777779999999998E-2</v>
      </c>
      <c r="E461" s="15">
        <v>0.1666667</v>
      </c>
      <c r="F461" s="15">
        <v>0</v>
      </c>
      <c r="G461" s="15">
        <v>0.36111110000000002</v>
      </c>
      <c r="H461" s="15">
        <v>2.7777779999999998E-2</v>
      </c>
      <c r="I461" s="15">
        <v>5.5555559999999997E-2</v>
      </c>
      <c r="J461" s="15">
        <v>5.5555559999999997E-2</v>
      </c>
      <c r="K461" s="15">
        <v>0</v>
      </c>
      <c r="L461" s="15">
        <f t="shared" si="40"/>
        <v>0.91666669999999995</v>
      </c>
      <c r="M461" s="15">
        <f t="shared" si="42"/>
        <v>0.15922766845304698</v>
      </c>
      <c r="N461" s="16">
        <f t="shared" si="41"/>
        <v>2.1343872741645736E-3</v>
      </c>
      <c r="O461" s="15">
        <f t="shared" si="43"/>
        <v>0.15922766845304698</v>
      </c>
    </row>
    <row r="462" spans="1:15" x14ac:dyDescent="0.35">
      <c r="A462" s="15">
        <v>19</v>
      </c>
      <c r="B462" s="15">
        <v>0.13888890000000001</v>
      </c>
      <c r="C462" s="15">
        <v>5.5555559999999997E-2</v>
      </c>
      <c r="D462" s="15">
        <v>2.7777779999999998E-2</v>
      </c>
      <c r="E462" s="15">
        <v>0.1666667</v>
      </c>
      <c r="F462" s="15">
        <v>0</v>
      </c>
      <c r="G462" s="15">
        <v>0.36111110000000002</v>
      </c>
      <c r="H462" s="15">
        <v>2.7777779999999998E-2</v>
      </c>
      <c r="I462" s="15">
        <v>5.5555559999999997E-2</v>
      </c>
      <c r="J462" s="15">
        <v>8.3333340000000006E-2</v>
      </c>
      <c r="K462" s="15">
        <v>0</v>
      </c>
      <c r="L462" s="15">
        <f t="shared" si="40"/>
        <v>0.91666671999999993</v>
      </c>
      <c r="M462" s="15">
        <f t="shared" si="42"/>
        <v>0.15922766780692699</v>
      </c>
      <c r="N462" s="16">
        <f t="shared" si="41"/>
        <v>2.1343872275961266E-3</v>
      </c>
      <c r="O462" s="15">
        <f t="shared" si="43"/>
        <v>0.15922766780692699</v>
      </c>
    </row>
    <row r="463" spans="1:15" x14ac:dyDescent="0.35">
      <c r="A463" s="15">
        <v>19.5</v>
      </c>
      <c r="B463" s="15">
        <v>0.1666667</v>
      </c>
      <c r="C463" s="15">
        <v>8.3333340000000006E-2</v>
      </c>
      <c r="D463" s="15">
        <v>0</v>
      </c>
      <c r="E463" s="15">
        <v>0.1666667</v>
      </c>
      <c r="F463" s="15">
        <v>0</v>
      </c>
      <c r="G463" s="15">
        <v>0.3333333</v>
      </c>
      <c r="H463" s="15">
        <v>0</v>
      </c>
      <c r="I463" s="15">
        <v>5.5555559999999997E-2</v>
      </c>
      <c r="J463" s="15">
        <v>0.1111111</v>
      </c>
      <c r="K463" s="15">
        <v>0</v>
      </c>
      <c r="L463" s="15">
        <f t="shared" si="40"/>
        <v>0.91666671999999993</v>
      </c>
      <c r="M463" s="15">
        <f t="shared" si="42"/>
        <v>0.15922766780692699</v>
      </c>
      <c r="N463" s="16">
        <f t="shared" si="41"/>
        <v>2.1343872275961266E-3</v>
      </c>
      <c r="O463" s="15">
        <f t="shared" si="43"/>
        <v>0.15922766780692699</v>
      </c>
    </row>
    <row r="464" spans="1:15" x14ac:dyDescent="0.35">
      <c r="A464" s="15">
        <v>20</v>
      </c>
      <c r="B464" s="15">
        <v>8.3333340000000006E-2</v>
      </c>
      <c r="C464" s="15">
        <v>8.3333340000000006E-2</v>
      </c>
      <c r="D464" s="15">
        <v>2.7777779999999998E-2</v>
      </c>
      <c r="E464" s="15">
        <v>0.19444439999999999</v>
      </c>
      <c r="F464" s="15">
        <v>0</v>
      </c>
      <c r="G464" s="15">
        <v>0.36111110000000002</v>
      </c>
      <c r="H464" s="15">
        <v>0</v>
      </c>
      <c r="I464" s="15">
        <v>5.5555559999999997E-2</v>
      </c>
      <c r="J464" s="15">
        <v>0.1111111</v>
      </c>
      <c r="K464" s="15">
        <v>0</v>
      </c>
      <c r="L464" s="15">
        <f t="shared" si="40"/>
        <v>0.91666669999999995</v>
      </c>
      <c r="M464" s="15">
        <f t="shared" si="42"/>
        <v>0.15922766845304698</v>
      </c>
      <c r="N464" s="16">
        <f t="shared" si="41"/>
        <v>2.1343872741645736E-3</v>
      </c>
      <c r="O464" s="15">
        <f t="shared" si="43"/>
        <v>0.15922766845304698</v>
      </c>
    </row>
    <row r="465" spans="1:15" x14ac:dyDescent="0.35">
      <c r="A465" s="15">
        <v>20.5</v>
      </c>
      <c r="B465" s="15">
        <v>8.3333340000000006E-2</v>
      </c>
      <c r="C465" s="15">
        <v>8.3333340000000006E-2</v>
      </c>
      <c r="D465" s="15">
        <v>5.5555559999999997E-2</v>
      </c>
      <c r="E465" s="15">
        <v>0.19444439999999999</v>
      </c>
      <c r="F465" s="15">
        <v>0</v>
      </c>
      <c r="G465" s="15">
        <v>0.3333333</v>
      </c>
      <c r="H465" s="15">
        <v>0</v>
      </c>
      <c r="I465" s="15">
        <v>5.5555559999999997E-2</v>
      </c>
      <c r="J465" s="15">
        <v>0.1111111</v>
      </c>
      <c r="K465" s="15">
        <v>0</v>
      </c>
      <c r="L465" s="15">
        <f t="shared" si="40"/>
        <v>0.91666661999999999</v>
      </c>
      <c r="M465" s="15">
        <f t="shared" si="42"/>
        <v>0.15922767103752714</v>
      </c>
      <c r="N465" s="16">
        <f t="shared" si="41"/>
        <v>2.1343874604383816E-3</v>
      </c>
      <c r="O465" s="15">
        <f t="shared" si="43"/>
        <v>0.15922767103752714</v>
      </c>
    </row>
    <row r="466" spans="1:15" x14ac:dyDescent="0.35">
      <c r="A466" s="15">
        <v>21</v>
      </c>
      <c r="B466" s="15">
        <v>8.3333340000000006E-2</v>
      </c>
      <c r="C466" s="15">
        <v>8.3333340000000006E-2</v>
      </c>
      <c r="D466" s="15">
        <v>5.5555559999999997E-2</v>
      </c>
      <c r="E466" s="15">
        <v>0.1111111</v>
      </c>
      <c r="F466" s="15">
        <v>0</v>
      </c>
      <c r="G466" s="15">
        <v>0.38888889999999998</v>
      </c>
      <c r="H466" s="15">
        <v>0</v>
      </c>
      <c r="I466" s="15">
        <v>5.5555559999999997E-2</v>
      </c>
      <c r="J466" s="15">
        <v>0.1111111</v>
      </c>
      <c r="K466" s="15">
        <v>0</v>
      </c>
      <c r="L466" s="15">
        <f t="shared" si="40"/>
        <v>0.91666659999999989</v>
      </c>
      <c r="M466" s="15">
        <f t="shared" si="42"/>
        <v>0.15922767168364724</v>
      </c>
      <c r="N466" s="16">
        <f t="shared" si="41"/>
        <v>2.1343875070068386E-3</v>
      </c>
      <c r="O466" s="15">
        <f t="shared" si="43"/>
        <v>0.15922767168364724</v>
      </c>
    </row>
    <row r="467" spans="1:15" x14ac:dyDescent="0.35">
      <c r="A467" s="15">
        <v>21.5</v>
      </c>
      <c r="B467" s="15">
        <v>0.1111111</v>
      </c>
      <c r="C467" s="15">
        <v>0.1111111</v>
      </c>
      <c r="D467" s="15">
        <v>5.5555559999999997E-2</v>
      </c>
      <c r="E467" s="15">
        <v>0.1111111</v>
      </c>
      <c r="F467" s="15">
        <v>0</v>
      </c>
      <c r="G467" s="15">
        <v>0.36111110000000002</v>
      </c>
      <c r="H467" s="15">
        <v>0</v>
      </c>
      <c r="I467" s="15">
        <v>5.5555559999999997E-2</v>
      </c>
      <c r="J467" s="15">
        <v>0.1111111</v>
      </c>
      <c r="K467" s="15">
        <v>0</v>
      </c>
      <c r="L467" s="15">
        <f t="shared" si="40"/>
        <v>0.88888889999999998</v>
      </c>
      <c r="M467" s="15">
        <f t="shared" si="42"/>
        <v>0.16014598235885083</v>
      </c>
      <c r="N467" s="16">
        <f t="shared" si="41"/>
        <v>2.2010869290081526E-3</v>
      </c>
      <c r="O467" s="15">
        <f t="shared" si="43"/>
        <v>0.16014598235885083</v>
      </c>
    </row>
    <row r="468" spans="1:15" x14ac:dyDescent="0.35">
      <c r="A468" s="15">
        <v>22</v>
      </c>
      <c r="B468" s="15">
        <v>0.13888890000000001</v>
      </c>
      <c r="C468" s="15">
        <v>8.3333340000000006E-2</v>
      </c>
      <c r="D468" s="15">
        <v>5.5555559999999997E-2</v>
      </c>
      <c r="E468" s="15">
        <v>0.1111111</v>
      </c>
      <c r="F468" s="15">
        <v>0</v>
      </c>
      <c r="G468" s="15">
        <v>0.3333333</v>
      </c>
      <c r="H468" s="15">
        <v>0</v>
      </c>
      <c r="I468" s="15">
        <v>8.3333340000000006E-2</v>
      </c>
      <c r="J468" s="15">
        <v>0.1111111</v>
      </c>
      <c r="K468" s="15">
        <v>0</v>
      </c>
      <c r="L468" s="15">
        <f t="shared" si="40"/>
        <v>0.91666661999999999</v>
      </c>
      <c r="M468" s="15">
        <f t="shared" si="42"/>
        <v>0.15922767103752714</v>
      </c>
      <c r="N468" s="16">
        <f t="shared" si="41"/>
        <v>2.1343874604383816E-3</v>
      </c>
      <c r="O468" s="15">
        <f t="shared" si="43"/>
        <v>0.15922767103752714</v>
      </c>
    </row>
    <row r="469" spans="1:15" x14ac:dyDescent="0.35">
      <c r="A469" s="15">
        <v>22.5</v>
      </c>
      <c r="B469" s="15">
        <v>0.19444439999999999</v>
      </c>
      <c r="C469" s="15">
        <v>5.5555559999999997E-2</v>
      </c>
      <c r="D469" s="15">
        <v>5.5555559999999997E-2</v>
      </c>
      <c r="E469" s="15">
        <v>0.1111111</v>
      </c>
      <c r="F469" s="15">
        <v>0</v>
      </c>
      <c r="G469" s="15">
        <v>0.3333333</v>
      </c>
      <c r="H469" s="15">
        <v>0</v>
      </c>
      <c r="I469" s="15">
        <v>5.5555559999999997E-2</v>
      </c>
      <c r="J469" s="15">
        <v>0.1111111</v>
      </c>
      <c r="K469" s="15">
        <v>0</v>
      </c>
      <c r="L469" s="15">
        <f t="shared" si="40"/>
        <v>0.91666664000000009</v>
      </c>
      <c r="M469" s="15">
        <f t="shared" si="42"/>
        <v>0.15922767039140706</v>
      </c>
      <c r="N469" s="16">
        <f t="shared" si="41"/>
        <v>2.1343874138699259E-3</v>
      </c>
      <c r="O469" s="15">
        <f t="shared" si="43"/>
        <v>0.15922767039140706</v>
      </c>
    </row>
    <row r="470" spans="1:15" x14ac:dyDescent="0.35">
      <c r="A470" s="15">
        <v>23</v>
      </c>
      <c r="B470" s="15">
        <v>0.19444439999999999</v>
      </c>
      <c r="C470" s="15">
        <v>5.5555559999999997E-2</v>
      </c>
      <c r="D470" s="15">
        <v>5.5555559999999997E-2</v>
      </c>
      <c r="E470" s="15">
        <v>8.3333340000000006E-2</v>
      </c>
      <c r="F470" s="15">
        <v>0</v>
      </c>
      <c r="G470" s="15">
        <v>0.36111110000000002</v>
      </c>
      <c r="H470" s="15">
        <v>2.7777779999999998E-2</v>
      </c>
      <c r="I470" s="15">
        <v>2.7777779999999998E-2</v>
      </c>
      <c r="J470" s="15">
        <v>0.13888890000000001</v>
      </c>
      <c r="K470" s="15">
        <v>0</v>
      </c>
      <c r="L470" s="15">
        <f t="shared" si="40"/>
        <v>0.91666658000000001</v>
      </c>
      <c r="M470" s="15">
        <f t="shared" si="42"/>
        <v>0.15922767232976734</v>
      </c>
      <c r="N470" s="16">
        <f t="shared" si="41"/>
        <v>2.1343875535752973E-3</v>
      </c>
      <c r="O470" s="15">
        <f t="shared" si="43"/>
        <v>0.15922767232976734</v>
      </c>
    </row>
    <row r="471" spans="1:15" x14ac:dyDescent="0.35">
      <c r="A471" s="15">
        <v>23.5</v>
      </c>
      <c r="B471" s="15">
        <v>0.13888890000000001</v>
      </c>
      <c r="C471" s="15">
        <v>8.3333340000000006E-2</v>
      </c>
      <c r="D471" s="15">
        <v>5.5555559999999997E-2</v>
      </c>
      <c r="E471" s="15">
        <v>5.5555559999999997E-2</v>
      </c>
      <c r="F471" s="15">
        <v>2.7777779999999998E-2</v>
      </c>
      <c r="G471" s="15">
        <v>0.38888889999999998</v>
      </c>
      <c r="H471" s="15">
        <v>2.7777779999999998E-2</v>
      </c>
      <c r="I471" s="15">
        <v>2.7777779999999998E-2</v>
      </c>
      <c r="J471" s="15">
        <v>0.13888890000000001</v>
      </c>
      <c r="K471" s="15">
        <v>0</v>
      </c>
      <c r="L471" s="15">
        <f t="shared" si="40"/>
        <v>0.94444441999999995</v>
      </c>
      <c r="M471" s="15">
        <f t="shared" si="42"/>
        <v>0.15835017481912109</v>
      </c>
      <c r="N471" s="16">
        <f t="shared" si="41"/>
        <v>2.071611306815106E-3</v>
      </c>
      <c r="O471" s="15">
        <f t="shared" si="43"/>
        <v>0.15835017481912109</v>
      </c>
    </row>
    <row r="472" spans="1:15" x14ac:dyDescent="0.35">
      <c r="A472" s="15">
        <v>24</v>
      </c>
      <c r="B472" s="15">
        <v>0.13888890000000001</v>
      </c>
      <c r="C472" s="15">
        <v>8.3333340000000006E-2</v>
      </c>
      <c r="D472" s="15">
        <v>5.5555559999999997E-2</v>
      </c>
      <c r="E472" s="15">
        <v>0.13888890000000001</v>
      </c>
      <c r="F472" s="15">
        <v>2.7777779999999998E-2</v>
      </c>
      <c r="G472" s="15">
        <v>0.3333333</v>
      </c>
      <c r="H472" s="15">
        <v>0</v>
      </c>
      <c r="I472" s="15">
        <v>2.7777779999999998E-2</v>
      </c>
      <c r="J472" s="15">
        <v>0.13888890000000001</v>
      </c>
      <c r="K472" s="15">
        <v>0</v>
      </c>
      <c r="L472" s="15">
        <f t="shared" si="40"/>
        <v>0.94444449999999991</v>
      </c>
      <c r="M472" s="15">
        <f t="shared" si="42"/>
        <v>0.15835017234781965</v>
      </c>
      <c r="N472" s="16">
        <f t="shared" si="41"/>
        <v>2.0716111313374527E-3</v>
      </c>
      <c r="O472" s="15">
        <f t="shared" si="43"/>
        <v>0.15835017234781965</v>
      </c>
    </row>
    <row r="473" spans="1:15" x14ac:dyDescent="0.35">
      <c r="A473" s="15">
        <v>24.5</v>
      </c>
      <c r="B473" s="15">
        <v>0.13888890000000001</v>
      </c>
      <c r="C473" s="15">
        <v>8.3333340000000006E-2</v>
      </c>
      <c r="D473" s="15">
        <v>5.5555559999999997E-2</v>
      </c>
      <c r="E473" s="15">
        <v>0.13888890000000001</v>
      </c>
      <c r="F473" s="15">
        <v>0</v>
      </c>
      <c r="G473" s="15">
        <v>0.36111110000000002</v>
      </c>
      <c r="H473" s="15">
        <v>0</v>
      </c>
      <c r="I473" s="15">
        <v>2.7777779999999998E-2</v>
      </c>
      <c r="J473" s="15">
        <v>0.13888890000000001</v>
      </c>
      <c r="K473" s="15">
        <v>0</v>
      </c>
      <c r="L473" s="15">
        <f t="shared" si="40"/>
        <v>0.94444446000000004</v>
      </c>
      <c r="M473" s="15">
        <f t="shared" si="42"/>
        <v>0.15835017358347031</v>
      </c>
      <c r="N473" s="16">
        <f t="shared" si="41"/>
        <v>2.0716112190762755E-3</v>
      </c>
      <c r="O473" s="15">
        <f t="shared" si="43"/>
        <v>0.15835017358347031</v>
      </c>
    </row>
    <row r="474" spans="1:15" x14ac:dyDescent="0.35">
      <c r="A474" s="15">
        <v>25</v>
      </c>
      <c r="B474" s="15">
        <v>0.13888890000000001</v>
      </c>
      <c r="C474" s="15">
        <v>8.3333340000000006E-2</v>
      </c>
      <c r="D474" s="15">
        <v>2.7777779999999998E-2</v>
      </c>
      <c r="E474" s="15">
        <v>0.19444439999999999</v>
      </c>
      <c r="F474" s="15">
        <v>0</v>
      </c>
      <c r="G474" s="15">
        <v>0.3333333</v>
      </c>
      <c r="H474" s="15">
        <v>0</v>
      </c>
      <c r="I474" s="15">
        <v>0</v>
      </c>
      <c r="J474" s="15">
        <v>0.1666667</v>
      </c>
      <c r="K474" s="15">
        <v>0</v>
      </c>
      <c r="L474" s="15">
        <f t="shared" si="40"/>
        <v>0.94444448000000003</v>
      </c>
      <c r="M474" s="15">
        <f t="shared" si="42"/>
        <v>0.15835017296564496</v>
      </c>
      <c r="N474" s="16">
        <f t="shared" si="41"/>
        <v>2.071611175206863E-3</v>
      </c>
      <c r="O474" s="15">
        <f t="shared" si="43"/>
        <v>0.15835017296564496</v>
      </c>
    </row>
    <row r="475" spans="1:15" x14ac:dyDescent="0.35">
      <c r="A475" s="15">
        <v>25.5</v>
      </c>
      <c r="B475" s="15">
        <v>0.13888890000000001</v>
      </c>
      <c r="C475" s="15">
        <v>8.3333340000000006E-2</v>
      </c>
      <c r="D475" s="15">
        <v>2.7777779999999998E-2</v>
      </c>
      <c r="E475" s="15">
        <v>0.19444439999999999</v>
      </c>
      <c r="F475" s="15">
        <v>0</v>
      </c>
      <c r="G475" s="15">
        <v>0.3333333</v>
      </c>
      <c r="H475" s="15">
        <v>0</v>
      </c>
      <c r="I475" s="15">
        <v>0</v>
      </c>
      <c r="J475" s="15">
        <v>0.1666667</v>
      </c>
      <c r="K475" s="15">
        <v>0</v>
      </c>
      <c r="L475" s="15">
        <f t="shared" si="40"/>
        <v>0.94444441999999995</v>
      </c>
      <c r="M475" s="15">
        <f t="shared" si="42"/>
        <v>0.15835017481912109</v>
      </c>
      <c r="N475" s="16">
        <f t="shared" si="41"/>
        <v>2.071611306815106E-3</v>
      </c>
      <c r="O475" s="15">
        <f t="shared" si="43"/>
        <v>0.15835017481912109</v>
      </c>
    </row>
    <row r="476" spans="1:15" x14ac:dyDescent="0.35">
      <c r="A476" s="15">
        <v>26</v>
      </c>
      <c r="B476" s="15">
        <v>0.1666667</v>
      </c>
      <c r="C476" s="15">
        <v>5.5555559999999997E-2</v>
      </c>
      <c r="D476" s="15">
        <v>2.7777779999999998E-2</v>
      </c>
      <c r="E476" s="15">
        <v>0.19444439999999999</v>
      </c>
      <c r="F476" s="15">
        <v>0</v>
      </c>
      <c r="G476" s="15">
        <v>0.36111110000000002</v>
      </c>
      <c r="H476" s="15">
        <v>0</v>
      </c>
      <c r="I476" s="15">
        <v>0</v>
      </c>
      <c r="J476" s="15">
        <v>0.13888890000000001</v>
      </c>
      <c r="K476" s="15">
        <v>0</v>
      </c>
      <c r="L476" s="15">
        <f t="shared" si="40"/>
        <v>0.94444441999999995</v>
      </c>
      <c r="M476" s="15">
        <f t="shared" si="42"/>
        <v>0.15835017481912109</v>
      </c>
      <c r="N476" s="16">
        <f t="shared" si="41"/>
        <v>2.071611306815106E-3</v>
      </c>
      <c r="O476" s="15">
        <f t="shared" si="43"/>
        <v>0.15835017481912109</v>
      </c>
    </row>
    <row r="477" spans="1:15" x14ac:dyDescent="0.35">
      <c r="A477" s="15">
        <v>26.5</v>
      </c>
      <c r="B477" s="15">
        <v>0.19444439999999999</v>
      </c>
      <c r="C477" s="15">
        <v>5.5555559999999997E-2</v>
      </c>
      <c r="D477" s="15">
        <v>2.7777779999999998E-2</v>
      </c>
      <c r="E477" s="15">
        <v>0.19444439999999999</v>
      </c>
      <c r="F477" s="15">
        <v>0</v>
      </c>
      <c r="G477" s="15">
        <v>0.3333333</v>
      </c>
      <c r="H477" s="15">
        <v>0</v>
      </c>
      <c r="I477" s="15">
        <v>2.7777779999999998E-2</v>
      </c>
      <c r="J477" s="15">
        <v>0.1111111</v>
      </c>
      <c r="K477" s="15">
        <v>0</v>
      </c>
      <c r="L477" s="15">
        <f t="shared" si="40"/>
        <v>0.94444443999999994</v>
      </c>
      <c r="M477" s="15">
        <f t="shared" si="42"/>
        <v>0.15835017420129568</v>
      </c>
      <c r="N477" s="16">
        <f t="shared" si="41"/>
        <v>2.0716112629456901E-3</v>
      </c>
      <c r="O477" s="15">
        <f t="shared" si="43"/>
        <v>0.15835017420129568</v>
      </c>
    </row>
    <row r="478" spans="1:15" x14ac:dyDescent="0.35">
      <c r="A478" s="15">
        <v>27</v>
      </c>
      <c r="B478" s="15">
        <v>0.1666667</v>
      </c>
      <c r="C478" s="15">
        <v>5.5555559999999997E-2</v>
      </c>
      <c r="D478" s="15">
        <v>2.7777779999999998E-2</v>
      </c>
      <c r="E478" s="15">
        <v>0.19444439999999999</v>
      </c>
      <c r="F478" s="15">
        <v>0</v>
      </c>
      <c r="G478" s="15">
        <v>0.38888889999999998</v>
      </c>
      <c r="H478" s="15">
        <v>0</v>
      </c>
      <c r="I478" s="15">
        <v>2.7777779999999998E-2</v>
      </c>
      <c r="J478" s="15">
        <v>8.3333340000000006E-2</v>
      </c>
      <c r="K478" s="15">
        <v>0</v>
      </c>
      <c r="L478" s="15">
        <f t="shared" si="40"/>
        <v>0.94444432</v>
      </c>
      <c r="M478" s="15">
        <f t="shared" si="42"/>
        <v>0.15835017790824829</v>
      </c>
      <c r="N478" s="16">
        <f t="shared" si="41"/>
        <v>2.0716115261622142E-3</v>
      </c>
      <c r="O478" s="15">
        <f t="shared" si="43"/>
        <v>0.15835017790824829</v>
      </c>
    </row>
    <row r="479" spans="1:15" x14ac:dyDescent="0.35">
      <c r="A479" s="15">
        <v>27.5</v>
      </c>
      <c r="B479" s="15">
        <v>0.1666667</v>
      </c>
      <c r="C479" s="15">
        <v>5.5555559999999997E-2</v>
      </c>
      <c r="D479" s="15">
        <v>2.7777779999999998E-2</v>
      </c>
      <c r="E479" s="15">
        <v>0.1666667</v>
      </c>
      <c r="F479" s="15">
        <v>0</v>
      </c>
      <c r="G479" s="15">
        <v>0.38888889999999998</v>
      </c>
      <c r="H479" s="15">
        <v>0</v>
      </c>
      <c r="I479" s="15">
        <v>2.7777779999999998E-2</v>
      </c>
      <c r="J479" s="15">
        <v>8.3333340000000006E-2</v>
      </c>
      <c r="K479" s="15">
        <v>0</v>
      </c>
      <c r="L479" s="15">
        <f t="shared" si="40"/>
        <v>0.94444445999999993</v>
      </c>
      <c r="M479" s="15">
        <f t="shared" si="42"/>
        <v>0.15835017358347031</v>
      </c>
      <c r="N479" s="16">
        <f t="shared" si="41"/>
        <v>2.0716112190762759E-3</v>
      </c>
      <c r="O479" s="15">
        <f t="shared" si="43"/>
        <v>0.15835017358347031</v>
      </c>
    </row>
    <row r="480" spans="1:15" x14ac:dyDescent="0.35">
      <c r="A480" s="15">
        <v>28</v>
      </c>
      <c r="B480" s="15">
        <v>0.13888890000000001</v>
      </c>
      <c r="C480" s="15">
        <v>2.7777779999999998E-2</v>
      </c>
      <c r="D480" s="15">
        <v>2.7777779999999998E-2</v>
      </c>
      <c r="E480" s="15">
        <v>0.1666667</v>
      </c>
      <c r="F480" s="15">
        <v>0</v>
      </c>
      <c r="G480" s="15">
        <v>0.36111110000000002</v>
      </c>
      <c r="H480" s="15">
        <v>0</v>
      </c>
      <c r="I480" s="15">
        <v>2.7777779999999998E-2</v>
      </c>
      <c r="J480" s="15">
        <v>0.1666667</v>
      </c>
      <c r="K480" s="15">
        <v>0</v>
      </c>
      <c r="L480" s="15">
        <f t="shared" si="40"/>
        <v>0.91666675999999991</v>
      </c>
      <c r="M480" s="15">
        <f t="shared" si="42"/>
        <v>0.15922766651468709</v>
      </c>
      <c r="N480" s="16">
        <f t="shared" si="41"/>
        <v>2.1343871344592391E-3</v>
      </c>
      <c r="O480" s="15">
        <f t="shared" si="43"/>
        <v>0.15922766651468709</v>
      </c>
    </row>
    <row r="481" spans="1:15" x14ac:dyDescent="0.35">
      <c r="A481" s="15">
        <v>28.5</v>
      </c>
      <c r="B481" s="15">
        <v>0.13888890000000001</v>
      </c>
      <c r="C481" s="15">
        <v>2.7777779999999998E-2</v>
      </c>
      <c r="D481" s="15">
        <v>2.7777779999999998E-2</v>
      </c>
      <c r="E481" s="15">
        <v>0.13888890000000001</v>
      </c>
      <c r="F481" s="15">
        <v>0</v>
      </c>
      <c r="G481" s="15">
        <v>0.4166667</v>
      </c>
      <c r="H481" s="15">
        <v>0</v>
      </c>
      <c r="I481" s="15">
        <v>2.7777779999999998E-2</v>
      </c>
      <c r="J481" s="15">
        <v>0.13888890000000001</v>
      </c>
      <c r="K481" s="15">
        <v>0</v>
      </c>
      <c r="L481" s="15">
        <f t="shared" si="40"/>
        <v>0.91666673999999992</v>
      </c>
      <c r="M481" s="15">
        <f t="shared" si="42"/>
        <v>0.15922766716080705</v>
      </c>
      <c r="N481" s="16">
        <f t="shared" si="41"/>
        <v>2.1343871810276817E-3</v>
      </c>
      <c r="O481" s="15">
        <f t="shared" si="43"/>
        <v>0.15922766716080705</v>
      </c>
    </row>
    <row r="482" spans="1:15" x14ac:dyDescent="0.35">
      <c r="A482" s="15">
        <v>29</v>
      </c>
      <c r="B482" s="15">
        <v>8.3333340000000006E-2</v>
      </c>
      <c r="C482" s="15">
        <v>2.7777779999999998E-2</v>
      </c>
      <c r="D482" s="15">
        <v>2.7777779999999998E-2</v>
      </c>
      <c r="E482" s="15">
        <v>0.13888890000000001</v>
      </c>
      <c r="F482" s="15">
        <v>0</v>
      </c>
      <c r="G482" s="15">
        <v>0.4166667</v>
      </c>
      <c r="H482" s="15">
        <v>0</v>
      </c>
      <c r="I482" s="15">
        <v>2.7777779999999998E-2</v>
      </c>
      <c r="J482" s="15">
        <v>0.13888890000000001</v>
      </c>
      <c r="K482" s="15">
        <v>0</v>
      </c>
      <c r="L482" s="15">
        <f t="shared" si="40"/>
        <v>0.91666674000000004</v>
      </c>
      <c r="M482" s="15">
        <f t="shared" si="42"/>
        <v>0.15922766716080705</v>
      </c>
      <c r="N482" s="16">
        <f t="shared" si="41"/>
        <v>2.1343871810276817E-3</v>
      </c>
      <c r="O482" s="15">
        <f t="shared" si="43"/>
        <v>0.15922766716080705</v>
      </c>
    </row>
    <row r="483" spans="1:15" x14ac:dyDescent="0.35">
      <c r="A483" s="15">
        <v>29.5</v>
      </c>
      <c r="B483" s="15">
        <v>0.1111111</v>
      </c>
      <c r="C483" s="15">
        <v>2.7777779999999998E-2</v>
      </c>
      <c r="D483" s="15">
        <v>2.7777779999999998E-2</v>
      </c>
      <c r="E483" s="15">
        <v>0.1111111</v>
      </c>
      <c r="F483" s="15">
        <v>0</v>
      </c>
      <c r="G483" s="15">
        <v>0.4166667</v>
      </c>
      <c r="H483" s="15">
        <v>0</v>
      </c>
      <c r="I483" s="15">
        <v>2.7777779999999998E-2</v>
      </c>
      <c r="J483" s="15">
        <v>0.13888890000000001</v>
      </c>
      <c r="K483" s="15">
        <v>0</v>
      </c>
      <c r="L483" s="15">
        <f t="shared" si="40"/>
        <v>0.86111117999999998</v>
      </c>
      <c r="M483" s="15">
        <f t="shared" si="42"/>
        <v>0.16110837712259451</v>
      </c>
      <c r="N483" s="16">
        <f t="shared" si="41"/>
        <v>2.2720895798036614E-3</v>
      </c>
      <c r="O483" s="15">
        <f t="shared" si="43"/>
        <v>0.16110837712259451</v>
      </c>
    </row>
    <row r="484" spans="1:15" x14ac:dyDescent="0.35">
      <c r="A484" s="15">
        <v>30</v>
      </c>
      <c r="B484" s="15">
        <v>0.1111111</v>
      </c>
      <c r="C484" s="15">
        <v>2.7777779999999998E-2</v>
      </c>
      <c r="D484" s="15">
        <v>2.7777779999999998E-2</v>
      </c>
      <c r="E484" s="15">
        <v>0.1111111</v>
      </c>
      <c r="F484" s="15">
        <v>0</v>
      </c>
      <c r="G484" s="15">
        <v>0.36111110000000002</v>
      </c>
      <c r="H484" s="15">
        <v>0</v>
      </c>
      <c r="I484" s="15">
        <v>2.7777779999999998E-2</v>
      </c>
      <c r="J484" s="15">
        <v>0.1666667</v>
      </c>
      <c r="K484" s="15">
        <v>0</v>
      </c>
      <c r="L484" s="15">
        <f t="shared" si="40"/>
        <v>0.86111113999999989</v>
      </c>
      <c r="M484" s="15">
        <f t="shared" si="42"/>
        <v>0.16110837854188581</v>
      </c>
      <c r="N484" s="16">
        <f t="shared" si="41"/>
        <v>2.2720896853458835E-3</v>
      </c>
      <c r="O484" s="15">
        <f t="shared" si="43"/>
        <v>0.16110837854188581</v>
      </c>
    </row>
    <row r="485" spans="1:15" x14ac:dyDescent="0.35">
      <c r="A485" s="15">
        <v>30.5</v>
      </c>
      <c r="B485" s="15">
        <v>0.1111111</v>
      </c>
      <c r="C485" s="15">
        <v>2.7777779999999998E-2</v>
      </c>
      <c r="D485" s="15">
        <v>2.7777779999999998E-2</v>
      </c>
      <c r="E485" s="15">
        <v>8.3333340000000006E-2</v>
      </c>
      <c r="F485" s="15">
        <v>0</v>
      </c>
      <c r="G485" s="15">
        <v>0.36111110000000002</v>
      </c>
      <c r="H485" s="15">
        <v>0</v>
      </c>
      <c r="I485" s="15">
        <v>2.7777779999999998E-2</v>
      </c>
      <c r="J485" s="15">
        <v>0.1666667</v>
      </c>
      <c r="K485" s="15">
        <v>0</v>
      </c>
      <c r="L485" s="15">
        <f t="shared" si="40"/>
        <v>0.83333334000000003</v>
      </c>
      <c r="M485" s="15">
        <f t="shared" si="42"/>
        <v>0.16211850361099711</v>
      </c>
      <c r="N485" s="16">
        <f t="shared" si="41"/>
        <v>2.347826068173913E-3</v>
      </c>
      <c r="O485" s="15">
        <f t="shared" si="43"/>
        <v>0.16211850361099711</v>
      </c>
    </row>
    <row r="486" spans="1:15" x14ac:dyDescent="0.35">
      <c r="A486" s="15">
        <v>31</v>
      </c>
      <c r="B486" s="15">
        <v>0.1111111</v>
      </c>
      <c r="C486" s="15">
        <v>2.7777779999999998E-2</v>
      </c>
      <c r="D486" s="15">
        <v>0</v>
      </c>
      <c r="E486" s="15">
        <v>8.3333340000000006E-2</v>
      </c>
      <c r="F486" s="15">
        <v>0</v>
      </c>
      <c r="G486" s="15">
        <v>0.27777780000000002</v>
      </c>
      <c r="H486" s="15">
        <v>0</v>
      </c>
      <c r="I486" s="15">
        <v>0</v>
      </c>
      <c r="J486" s="15">
        <v>0.19444439999999999</v>
      </c>
      <c r="K486" s="15">
        <v>0</v>
      </c>
      <c r="L486" s="15">
        <f t="shared" si="40"/>
        <v>0.80555558000000005</v>
      </c>
      <c r="M486" s="15">
        <f t="shared" si="42"/>
        <v>0.16318043459135406</v>
      </c>
      <c r="N486" s="16">
        <f t="shared" si="41"/>
        <v>2.4287855334953232E-3</v>
      </c>
      <c r="O486" s="15">
        <f t="shared" si="43"/>
        <v>0.16318043459135406</v>
      </c>
    </row>
    <row r="487" spans="1:15" x14ac:dyDescent="0.35">
      <c r="A487" s="15">
        <v>31.5</v>
      </c>
      <c r="B487" s="15">
        <v>0.1111111</v>
      </c>
      <c r="C487" s="15">
        <v>2.7777779999999998E-2</v>
      </c>
      <c r="D487" s="15">
        <v>0</v>
      </c>
      <c r="E487" s="15">
        <v>8.3333340000000006E-2</v>
      </c>
      <c r="F487" s="15">
        <v>0</v>
      </c>
      <c r="G487" s="15">
        <v>0.27777780000000002</v>
      </c>
      <c r="H487" s="15">
        <v>0</v>
      </c>
      <c r="I487" s="15">
        <v>0</v>
      </c>
      <c r="J487" s="15">
        <v>0.19444439999999999</v>
      </c>
      <c r="K487" s="15">
        <v>0</v>
      </c>
      <c r="L487" s="15">
        <f t="shared" si="40"/>
        <v>0.69444441999999995</v>
      </c>
      <c r="M487" s="15">
        <f t="shared" si="42"/>
        <v>0.16804741280224261</v>
      </c>
      <c r="N487" s="16">
        <f t="shared" si="41"/>
        <v>2.8173914035200037E-3</v>
      </c>
      <c r="O487" s="15">
        <f t="shared" si="43"/>
        <v>0.16804741280224261</v>
      </c>
    </row>
    <row r="488" spans="1:15" x14ac:dyDescent="0.35">
      <c r="A488" s="15">
        <v>32</v>
      </c>
      <c r="B488" s="15">
        <v>0.1111111</v>
      </c>
      <c r="C488" s="15">
        <v>2.7777779999999998E-2</v>
      </c>
      <c r="D488" s="15">
        <v>0</v>
      </c>
      <c r="E488" s="15">
        <v>8.3333340000000006E-2</v>
      </c>
      <c r="F488" s="15">
        <v>0</v>
      </c>
      <c r="G488" s="15">
        <v>0.27777780000000002</v>
      </c>
      <c r="H488" s="15">
        <v>0</v>
      </c>
      <c r="I488" s="15">
        <v>2.7777779999999998E-2</v>
      </c>
      <c r="J488" s="15">
        <v>0.1666667</v>
      </c>
      <c r="K488" s="15">
        <v>0</v>
      </c>
      <c r="L488" s="15">
        <f t="shared" ref="L488:L504" si="44">SUM(B487:K487)</f>
        <v>0.69444441999999995</v>
      </c>
      <c r="M488" s="15">
        <f t="shared" si="42"/>
        <v>0.16804741280224261</v>
      </c>
      <c r="N488" s="16">
        <f t="shared" si="41"/>
        <v>2.8173914035200037E-3</v>
      </c>
      <c r="O488" s="15">
        <f t="shared" si="43"/>
        <v>0.16804741280224261</v>
      </c>
    </row>
    <row r="489" spans="1:15" x14ac:dyDescent="0.35">
      <c r="A489" s="15">
        <v>32.5</v>
      </c>
      <c r="B489" s="15">
        <v>8.3333340000000006E-2</v>
      </c>
      <c r="C489" s="15">
        <v>2.7777779999999998E-2</v>
      </c>
      <c r="D489" s="15">
        <v>0</v>
      </c>
      <c r="E489" s="15">
        <v>8.3333340000000006E-2</v>
      </c>
      <c r="F489" s="15">
        <v>0</v>
      </c>
      <c r="G489" s="15">
        <v>0.27777780000000002</v>
      </c>
      <c r="H489" s="15">
        <v>0</v>
      </c>
      <c r="I489" s="15">
        <v>2.7777779999999998E-2</v>
      </c>
      <c r="J489" s="15">
        <v>0.1666667</v>
      </c>
      <c r="K489" s="15">
        <v>0</v>
      </c>
      <c r="L489" s="15">
        <f t="shared" si="44"/>
        <v>0.69444449999999991</v>
      </c>
      <c r="M489" s="15">
        <f t="shared" si="42"/>
        <v>0.16804740888271186</v>
      </c>
      <c r="N489" s="16">
        <f t="shared" ref="N489:N504" si="45">0.09/(L489*46)</f>
        <v>2.8173910789565399E-3</v>
      </c>
      <c r="O489" s="15">
        <f t="shared" si="43"/>
        <v>0.16804740888271186</v>
      </c>
    </row>
    <row r="490" spans="1:15" x14ac:dyDescent="0.35">
      <c r="A490" s="15">
        <v>33</v>
      </c>
      <c r="B490" s="15">
        <v>8.3333340000000006E-2</v>
      </c>
      <c r="C490" s="15">
        <v>2.7777779999999998E-2</v>
      </c>
      <c r="D490" s="15">
        <v>0</v>
      </c>
      <c r="E490" s="15">
        <v>8.3333340000000006E-2</v>
      </c>
      <c r="F490" s="15">
        <v>0</v>
      </c>
      <c r="G490" s="15">
        <v>0.25</v>
      </c>
      <c r="H490" s="15">
        <v>0</v>
      </c>
      <c r="I490" s="15">
        <v>2.7777779999999998E-2</v>
      </c>
      <c r="J490" s="15">
        <v>0.19444439999999999</v>
      </c>
      <c r="K490" s="15">
        <v>0</v>
      </c>
      <c r="L490" s="15">
        <f t="shared" si="44"/>
        <v>0.66666673999999992</v>
      </c>
      <c r="M490" s="15">
        <f t="shared" si="42"/>
        <v>0.16945059482539765</v>
      </c>
      <c r="N490" s="16">
        <f t="shared" si="45"/>
        <v>2.9347822858696009E-3</v>
      </c>
      <c r="O490" s="15">
        <f t="shared" si="43"/>
        <v>0.16945059482539765</v>
      </c>
    </row>
    <row r="491" spans="1:15" x14ac:dyDescent="0.35">
      <c r="A491" s="15">
        <v>33.5</v>
      </c>
      <c r="B491" s="15">
        <v>8.3333340000000006E-2</v>
      </c>
      <c r="C491" s="15">
        <v>2.7777779999999998E-2</v>
      </c>
      <c r="D491" s="15">
        <v>0</v>
      </c>
      <c r="E491" s="15">
        <v>8.3333340000000006E-2</v>
      </c>
      <c r="F491" s="15">
        <v>0</v>
      </c>
      <c r="G491" s="15">
        <v>0.25</v>
      </c>
      <c r="H491" s="15">
        <v>0</v>
      </c>
      <c r="I491" s="15">
        <v>2.7777779999999998E-2</v>
      </c>
      <c r="J491" s="15">
        <v>0.19444439999999999</v>
      </c>
      <c r="K491" s="15">
        <v>0</v>
      </c>
      <c r="L491" s="15">
        <f t="shared" si="44"/>
        <v>0.66666663999999998</v>
      </c>
      <c r="M491" s="15">
        <f t="shared" ref="M491:M504" si="46">SUM(O491)</f>
        <v>0.16945060003419227</v>
      </c>
      <c r="N491" s="16">
        <f t="shared" si="45"/>
        <v>2.9347827260869613E-3</v>
      </c>
      <c r="O491" s="15">
        <f t="shared" ref="O491:O503" si="47">0.1+(1.282*(SQRT(N491)))</f>
        <v>0.16945060003419227</v>
      </c>
    </row>
    <row r="492" spans="1:15" x14ac:dyDescent="0.35">
      <c r="A492" s="15">
        <v>34</v>
      </c>
      <c r="B492" s="15">
        <v>8.3333340000000006E-2</v>
      </c>
      <c r="C492" s="15">
        <v>2.7777779999999998E-2</v>
      </c>
      <c r="D492" s="15">
        <v>0</v>
      </c>
      <c r="E492" s="15">
        <v>8.3333340000000006E-2</v>
      </c>
      <c r="F492" s="15">
        <v>0</v>
      </c>
      <c r="G492" s="15">
        <v>0.25</v>
      </c>
      <c r="H492" s="15">
        <v>0</v>
      </c>
      <c r="I492" s="15">
        <v>2.7777779999999998E-2</v>
      </c>
      <c r="J492" s="15">
        <v>0.19444439999999999</v>
      </c>
      <c r="K492" s="15">
        <v>0</v>
      </c>
      <c r="L492" s="15">
        <f t="shared" si="44"/>
        <v>0.66666663999999998</v>
      </c>
      <c r="M492" s="15">
        <f t="shared" si="46"/>
        <v>0.16945060003419227</v>
      </c>
      <c r="N492" s="16">
        <f t="shared" si="45"/>
        <v>2.9347827260869613E-3</v>
      </c>
      <c r="O492" s="15">
        <f t="shared" si="47"/>
        <v>0.16945060003419227</v>
      </c>
    </row>
    <row r="493" spans="1:15" x14ac:dyDescent="0.35">
      <c r="A493" s="15">
        <v>34.5</v>
      </c>
      <c r="B493" s="15">
        <v>8.3333340000000006E-2</v>
      </c>
      <c r="C493" s="15">
        <v>5.5555559999999997E-2</v>
      </c>
      <c r="D493" s="15">
        <v>0</v>
      </c>
      <c r="E493" s="15">
        <v>8.3333340000000006E-2</v>
      </c>
      <c r="F493" s="15">
        <v>0</v>
      </c>
      <c r="G493" s="15">
        <v>0.25</v>
      </c>
      <c r="H493" s="15">
        <v>0</v>
      </c>
      <c r="I493" s="15">
        <v>2.7777779999999998E-2</v>
      </c>
      <c r="J493" s="15">
        <v>0.1666667</v>
      </c>
      <c r="K493" s="15">
        <v>0</v>
      </c>
      <c r="L493" s="15">
        <f t="shared" si="44"/>
        <v>0.66666663999999998</v>
      </c>
      <c r="M493" s="15">
        <f t="shared" si="46"/>
        <v>0.16945060003419227</v>
      </c>
      <c r="N493" s="16">
        <f t="shared" si="45"/>
        <v>2.9347827260869613E-3</v>
      </c>
      <c r="O493" s="15">
        <f t="shared" si="47"/>
        <v>0.16945060003419227</v>
      </c>
    </row>
    <row r="494" spans="1:15" x14ac:dyDescent="0.35">
      <c r="A494" s="15">
        <v>35</v>
      </c>
      <c r="B494" s="15">
        <v>8.3333340000000006E-2</v>
      </c>
      <c r="C494" s="15">
        <v>8.3333340000000006E-2</v>
      </c>
      <c r="D494" s="15">
        <v>0</v>
      </c>
      <c r="E494" s="15">
        <v>8.3333340000000006E-2</v>
      </c>
      <c r="F494" s="15">
        <v>0</v>
      </c>
      <c r="G494" s="15">
        <v>0.25</v>
      </c>
      <c r="H494" s="15">
        <v>0</v>
      </c>
      <c r="I494" s="15">
        <v>0</v>
      </c>
      <c r="J494" s="15">
        <v>0.1666667</v>
      </c>
      <c r="K494" s="15">
        <v>0</v>
      </c>
      <c r="L494" s="15">
        <f t="shared" si="44"/>
        <v>0.66666672000000005</v>
      </c>
      <c r="M494" s="15">
        <f t="shared" si="46"/>
        <v>0.16945059586715649</v>
      </c>
      <c r="N494" s="16">
        <f t="shared" si="45"/>
        <v>2.9347823739130619E-3</v>
      </c>
      <c r="O494" s="15">
        <f t="shared" si="47"/>
        <v>0.16945059586715649</v>
      </c>
    </row>
    <row r="495" spans="1:15" x14ac:dyDescent="0.35">
      <c r="A495" s="15">
        <v>35.5</v>
      </c>
      <c r="B495" s="15">
        <v>8.3333340000000006E-2</v>
      </c>
      <c r="C495" s="15">
        <v>5.5555559999999997E-2</v>
      </c>
      <c r="D495" s="15">
        <v>0</v>
      </c>
      <c r="E495" s="15">
        <v>8.3333340000000006E-2</v>
      </c>
      <c r="F495" s="15">
        <v>0</v>
      </c>
      <c r="G495" s="15">
        <v>0.25</v>
      </c>
      <c r="H495" s="15">
        <v>0</v>
      </c>
      <c r="I495" s="15">
        <v>0</v>
      </c>
      <c r="J495" s="15">
        <v>0.19444439999999999</v>
      </c>
      <c r="K495" s="15">
        <v>0</v>
      </c>
      <c r="L495" s="15">
        <f t="shared" si="44"/>
        <v>0.66666672000000005</v>
      </c>
      <c r="M495" s="15">
        <f t="shared" si="46"/>
        <v>0.16945059586715649</v>
      </c>
      <c r="N495" s="16">
        <f t="shared" si="45"/>
        <v>2.9347823739130619E-3</v>
      </c>
      <c r="O495" s="15">
        <f t="shared" si="47"/>
        <v>0.16945059586715649</v>
      </c>
    </row>
    <row r="496" spans="1:15" x14ac:dyDescent="0.35">
      <c r="A496" s="15">
        <v>36</v>
      </c>
      <c r="B496" s="15">
        <v>8.3333340000000006E-2</v>
      </c>
      <c r="C496" s="15">
        <v>5.5555559999999997E-2</v>
      </c>
      <c r="D496" s="15">
        <v>0</v>
      </c>
      <c r="E496" s="15">
        <v>8.3333340000000006E-2</v>
      </c>
      <c r="F496" s="15">
        <v>0</v>
      </c>
      <c r="G496" s="15">
        <v>0.25</v>
      </c>
      <c r="H496" s="15">
        <v>0</v>
      </c>
      <c r="I496" s="15">
        <v>0</v>
      </c>
      <c r="J496" s="15">
        <v>0.19444439999999999</v>
      </c>
      <c r="K496" s="15">
        <v>0</v>
      </c>
      <c r="L496" s="15">
        <f t="shared" si="44"/>
        <v>0.66666663999999998</v>
      </c>
      <c r="M496" s="15">
        <f t="shared" si="46"/>
        <v>0.16945060003419227</v>
      </c>
      <c r="N496" s="16">
        <f t="shared" si="45"/>
        <v>2.9347827260869613E-3</v>
      </c>
      <c r="O496" s="15">
        <f t="shared" si="47"/>
        <v>0.16945060003419227</v>
      </c>
    </row>
    <row r="497" spans="1:15" x14ac:dyDescent="0.35">
      <c r="A497" s="15">
        <v>36.5</v>
      </c>
      <c r="B497" s="15">
        <v>8.3333340000000006E-2</v>
      </c>
      <c r="C497" s="15">
        <v>5.5555559999999997E-2</v>
      </c>
      <c r="D497" s="15">
        <v>0</v>
      </c>
      <c r="E497" s="15">
        <v>8.3333340000000006E-2</v>
      </c>
      <c r="F497" s="15">
        <v>0</v>
      </c>
      <c r="G497" s="15">
        <v>0.25</v>
      </c>
      <c r="H497" s="15">
        <v>0</v>
      </c>
      <c r="I497" s="15">
        <v>0</v>
      </c>
      <c r="J497" s="15">
        <v>0.19444439999999999</v>
      </c>
      <c r="K497" s="15">
        <v>0</v>
      </c>
      <c r="L497" s="15">
        <f t="shared" si="44"/>
        <v>0.66666663999999998</v>
      </c>
      <c r="M497" s="15">
        <f t="shared" si="46"/>
        <v>0.16945060003419227</v>
      </c>
      <c r="N497" s="16">
        <f t="shared" si="45"/>
        <v>2.9347827260869613E-3</v>
      </c>
      <c r="O497" s="15">
        <f t="shared" si="47"/>
        <v>0.16945060003419227</v>
      </c>
    </row>
    <row r="498" spans="1:15" x14ac:dyDescent="0.35">
      <c r="A498" s="15">
        <v>37</v>
      </c>
      <c r="B498" s="15">
        <v>0.1111111</v>
      </c>
      <c r="C498" s="15">
        <v>5.5555559999999997E-2</v>
      </c>
      <c r="D498" s="15">
        <v>0</v>
      </c>
      <c r="E498" s="15">
        <v>8.3333340000000006E-2</v>
      </c>
      <c r="F498" s="15">
        <v>0</v>
      </c>
      <c r="G498" s="15">
        <v>0.25</v>
      </c>
      <c r="H498" s="15">
        <v>0</v>
      </c>
      <c r="I498" s="15">
        <v>0</v>
      </c>
      <c r="J498" s="15">
        <v>0.1666667</v>
      </c>
      <c r="K498" s="15">
        <v>0</v>
      </c>
      <c r="L498" s="15">
        <f t="shared" si="44"/>
        <v>0.66666663999999998</v>
      </c>
      <c r="M498" s="15">
        <f t="shared" si="46"/>
        <v>0.16945060003419227</v>
      </c>
      <c r="N498" s="16">
        <f t="shared" si="45"/>
        <v>2.9347827260869613E-3</v>
      </c>
      <c r="O498" s="15">
        <f t="shared" si="47"/>
        <v>0.16945060003419227</v>
      </c>
    </row>
    <row r="499" spans="1:15" x14ac:dyDescent="0.35">
      <c r="A499" s="15">
        <v>37.5</v>
      </c>
      <c r="B499" s="15">
        <v>8.3333340000000006E-2</v>
      </c>
      <c r="C499" s="15">
        <v>5.5555559999999997E-2</v>
      </c>
      <c r="D499" s="15">
        <v>0</v>
      </c>
      <c r="E499" s="15">
        <v>5.5555559999999997E-2</v>
      </c>
      <c r="F499" s="15">
        <v>0</v>
      </c>
      <c r="G499" s="15">
        <v>0.30555559999999998</v>
      </c>
      <c r="H499" s="15">
        <v>0</v>
      </c>
      <c r="I499" s="15">
        <v>0</v>
      </c>
      <c r="J499" s="15">
        <v>0.13888890000000001</v>
      </c>
      <c r="K499" s="15">
        <v>0</v>
      </c>
      <c r="L499" s="15">
        <f t="shared" si="44"/>
        <v>0.66666669999999995</v>
      </c>
      <c r="M499" s="15">
        <f t="shared" si="46"/>
        <v>0.16945059690891537</v>
      </c>
      <c r="N499" s="16">
        <f t="shared" si="45"/>
        <v>2.9347824619565294E-3</v>
      </c>
      <c r="O499" s="15">
        <f t="shared" si="47"/>
        <v>0.16945059690891537</v>
      </c>
    </row>
    <row r="500" spans="1:15" x14ac:dyDescent="0.35">
      <c r="A500" s="15">
        <v>38</v>
      </c>
      <c r="B500" s="15">
        <v>8.3333340000000006E-2</v>
      </c>
      <c r="C500" s="15">
        <v>5.5555559999999997E-2</v>
      </c>
      <c r="D500" s="15">
        <v>0</v>
      </c>
      <c r="E500" s="15">
        <v>8.3333340000000006E-2</v>
      </c>
      <c r="F500" s="15">
        <v>0</v>
      </c>
      <c r="G500" s="15">
        <v>0.27777780000000002</v>
      </c>
      <c r="H500" s="15">
        <v>0</v>
      </c>
      <c r="I500" s="15">
        <v>0</v>
      </c>
      <c r="J500" s="15">
        <v>0.13888890000000001</v>
      </c>
      <c r="K500" s="15">
        <v>0</v>
      </c>
      <c r="L500" s="15">
        <f t="shared" si="44"/>
        <v>0.63888895999999995</v>
      </c>
      <c r="M500" s="15">
        <f t="shared" si="46"/>
        <v>0.17094432684597138</v>
      </c>
      <c r="N500" s="16">
        <f t="shared" si="45"/>
        <v>3.0623815116956081E-3</v>
      </c>
      <c r="O500" s="15">
        <f t="shared" si="47"/>
        <v>0.17094432684597138</v>
      </c>
    </row>
    <row r="501" spans="1:15" x14ac:dyDescent="0.35">
      <c r="A501" s="15">
        <v>38.5</v>
      </c>
      <c r="B501" s="15">
        <v>8.3333340000000006E-2</v>
      </c>
      <c r="C501" s="15">
        <v>5.5555559999999997E-2</v>
      </c>
      <c r="D501" s="15">
        <v>0</v>
      </c>
      <c r="E501" s="15">
        <v>8.3333340000000006E-2</v>
      </c>
      <c r="F501" s="15">
        <v>0</v>
      </c>
      <c r="G501" s="15">
        <v>0.27777780000000002</v>
      </c>
      <c r="H501" s="15">
        <v>0</v>
      </c>
      <c r="I501" s="15">
        <v>0</v>
      </c>
      <c r="J501" s="15">
        <v>0.13888890000000001</v>
      </c>
      <c r="K501" s="15">
        <v>0</v>
      </c>
      <c r="L501" s="15">
        <f t="shared" si="44"/>
        <v>0.63888893999999996</v>
      </c>
      <c r="M501" s="15">
        <f t="shared" si="46"/>
        <v>0.17094432795640419</v>
      </c>
      <c r="N501" s="16">
        <f t="shared" si="45"/>
        <v>3.0623816075614563E-3</v>
      </c>
      <c r="O501" s="15">
        <f t="shared" si="47"/>
        <v>0.17094432795640419</v>
      </c>
    </row>
    <row r="502" spans="1:15" x14ac:dyDescent="0.35">
      <c r="A502" s="15">
        <v>39</v>
      </c>
      <c r="B502" s="15">
        <v>8.3333340000000006E-2</v>
      </c>
      <c r="C502" s="15">
        <v>5.5555559999999997E-2</v>
      </c>
      <c r="D502" s="15">
        <v>0</v>
      </c>
      <c r="E502" s="15">
        <v>8.3333340000000006E-2</v>
      </c>
      <c r="F502" s="15">
        <v>0</v>
      </c>
      <c r="G502" s="15">
        <v>0.27777780000000002</v>
      </c>
      <c r="H502" s="15">
        <v>0</v>
      </c>
      <c r="I502" s="15">
        <v>0</v>
      </c>
      <c r="J502" s="15">
        <v>0.13888890000000001</v>
      </c>
      <c r="K502" s="15">
        <v>0</v>
      </c>
      <c r="L502" s="15">
        <f t="shared" si="44"/>
        <v>0.63888893999999996</v>
      </c>
      <c r="M502" s="15">
        <f t="shared" si="46"/>
        <v>0.17094432795640419</v>
      </c>
      <c r="N502" s="16">
        <f t="shared" si="45"/>
        <v>3.0623816075614563E-3</v>
      </c>
      <c r="O502" s="15">
        <f t="shared" si="47"/>
        <v>0.17094432795640419</v>
      </c>
    </row>
    <row r="503" spans="1:15" x14ac:dyDescent="0.35">
      <c r="A503" s="15">
        <v>39.5</v>
      </c>
      <c r="B503" s="15">
        <v>8.3333340000000006E-2</v>
      </c>
      <c r="C503" s="15">
        <v>5.5555559999999997E-2</v>
      </c>
      <c r="D503" s="15">
        <v>0</v>
      </c>
      <c r="E503" s="15">
        <v>8.3333340000000006E-2</v>
      </c>
      <c r="F503" s="15">
        <v>0</v>
      </c>
      <c r="G503" s="15">
        <v>0.27777780000000002</v>
      </c>
      <c r="H503" s="15">
        <v>0</v>
      </c>
      <c r="I503" s="15">
        <v>0</v>
      </c>
      <c r="J503" s="15">
        <v>0.13888890000000001</v>
      </c>
      <c r="K503" s="15">
        <v>0</v>
      </c>
      <c r="L503" s="15">
        <f t="shared" si="44"/>
        <v>0.63888893999999996</v>
      </c>
      <c r="M503" s="15">
        <f t="shared" si="46"/>
        <v>0.17094432795640419</v>
      </c>
      <c r="N503" s="16">
        <f t="shared" si="45"/>
        <v>3.0623816075614563E-3</v>
      </c>
      <c r="O503" s="15">
        <f t="shared" si="47"/>
        <v>0.17094432795640419</v>
      </c>
    </row>
    <row r="504" spans="1:15" x14ac:dyDescent="0.35">
      <c r="A504" s="15">
        <v>40</v>
      </c>
      <c r="B504" s="15">
        <v>8.3333340000000006E-2</v>
      </c>
      <c r="C504" s="15">
        <v>5.5555559999999997E-2</v>
      </c>
      <c r="D504" s="15">
        <v>0</v>
      </c>
      <c r="E504" s="15">
        <v>5.5555559999999997E-2</v>
      </c>
      <c r="F504" s="15">
        <v>0</v>
      </c>
      <c r="G504" s="15">
        <v>0.30555559999999998</v>
      </c>
      <c r="H504" s="15">
        <v>0</v>
      </c>
      <c r="I504" s="15">
        <v>0</v>
      </c>
      <c r="J504" s="15">
        <v>0.13888890000000001</v>
      </c>
      <c r="K504" s="15">
        <v>0</v>
      </c>
      <c r="L504" s="15">
        <f t="shared" si="44"/>
        <v>0.63888893999999996</v>
      </c>
      <c r="M504" s="15">
        <f t="shared" si="46"/>
        <v>0.17094432795640419</v>
      </c>
      <c r="N504" s="16">
        <f t="shared" si="45"/>
        <v>3.0623816075614563E-3</v>
      </c>
      <c r="O504" s="15">
        <f>0.1+(1.282*(SQRT(N504)))</f>
        <v>0.17094432795640419</v>
      </c>
    </row>
    <row r="506" spans="1:15" x14ac:dyDescent="0.35">
      <c r="A506" s="15" t="s">
        <v>115</v>
      </c>
    </row>
    <row r="507" spans="1:15" x14ac:dyDescent="0.35">
      <c r="A507" s="15" t="s">
        <v>97</v>
      </c>
      <c r="B507" s="15" t="s">
        <v>98</v>
      </c>
      <c r="C507" s="15" t="s">
        <v>99</v>
      </c>
      <c r="D507" s="15" t="s">
        <v>100</v>
      </c>
      <c r="E507" s="15" t="s">
        <v>101</v>
      </c>
      <c r="F507" s="15" t="s">
        <v>102</v>
      </c>
      <c r="G507" s="15" t="s">
        <v>103</v>
      </c>
      <c r="H507" s="15" t="s">
        <v>104</v>
      </c>
      <c r="I507" s="15" t="s">
        <v>105</v>
      </c>
      <c r="J507" s="15" t="s">
        <v>106</v>
      </c>
      <c r="K507" s="15" t="s">
        <v>107</v>
      </c>
      <c r="L507" s="15" t="s">
        <v>108</v>
      </c>
      <c r="M507" s="15" t="s">
        <v>8</v>
      </c>
    </row>
    <row r="508" spans="1:15" x14ac:dyDescent="0.35">
      <c r="A508" s="15">
        <v>0</v>
      </c>
      <c r="B508" s="15">
        <v>0</v>
      </c>
      <c r="C508" s="15">
        <v>0</v>
      </c>
      <c r="D508" s="15">
        <v>0</v>
      </c>
      <c r="E508" s="15">
        <v>0</v>
      </c>
      <c r="F508" s="15">
        <v>0</v>
      </c>
      <c r="G508" s="15">
        <v>0</v>
      </c>
      <c r="H508" s="15">
        <v>0</v>
      </c>
      <c r="I508" s="15">
        <v>0</v>
      </c>
      <c r="J508" s="15">
        <v>0</v>
      </c>
      <c r="K508" s="15">
        <v>0</v>
      </c>
      <c r="L508" s="15">
        <f t="shared" ref="L508:L571" si="48">SUM(B507:K507)</f>
        <v>0</v>
      </c>
      <c r="M508" s="15">
        <v>0</v>
      </c>
      <c r="N508" s="16" t="e">
        <f>0.09/(L508*46)</f>
        <v>#DIV/0!</v>
      </c>
      <c r="O508" s="15" t="e">
        <f>0.1+(1.282*(SQRT(N508)))</f>
        <v>#DIV/0!</v>
      </c>
    </row>
    <row r="509" spans="1:15" x14ac:dyDescent="0.35">
      <c r="A509" s="15">
        <v>0.5</v>
      </c>
      <c r="B509" s="15">
        <v>0</v>
      </c>
      <c r="C509" s="15">
        <v>0</v>
      </c>
      <c r="D509" s="15">
        <v>0</v>
      </c>
      <c r="E509" s="15">
        <v>0</v>
      </c>
      <c r="F509" s="15">
        <v>0</v>
      </c>
      <c r="G509" s="15">
        <v>0</v>
      </c>
      <c r="H509" s="15">
        <v>0</v>
      </c>
      <c r="I509" s="15">
        <v>0</v>
      </c>
      <c r="J509" s="15">
        <v>0</v>
      </c>
      <c r="K509" s="15">
        <v>0</v>
      </c>
      <c r="L509" s="15">
        <f t="shared" si="48"/>
        <v>0</v>
      </c>
      <c r="M509" s="15">
        <v>0</v>
      </c>
      <c r="N509" s="16" t="e">
        <f t="shared" ref="N509:N572" si="49">0.09/(L509*46)</f>
        <v>#DIV/0!</v>
      </c>
      <c r="O509" s="15" t="e">
        <f>0.1+(1.282*(SQRT(N509)))</f>
        <v>#DIV/0!</v>
      </c>
    </row>
    <row r="510" spans="1:15" x14ac:dyDescent="0.35">
      <c r="A510" s="15">
        <v>1</v>
      </c>
      <c r="B510" s="15">
        <v>0</v>
      </c>
      <c r="C510" s="15">
        <v>0</v>
      </c>
      <c r="D510" s="15">
        <v>0</v>
      </c>
      <c r="E510" s="15">
        <v>0</v>
      </c>
      <c r="F510" s="15">
        <v>0</v>
      </c>
      <c r="G510" s="15">
        <v>0</v>
      </c>
      <c r="H510" s="15">
        <v>0</v>
      </c>
      <c r="I510" s="15">
        <v>0</v>
      </c>
      <c r="J510" s="15">
        <v>0</v>
      </c>
      <c r="K510" s="15">
        <v>0</v>
      </c>
      <c r="L510" s="15">
        <f t="shared" si="48"/>
        <v>0</v>
      </c>
      <c r="M510" s="15">
        <v>0</v>
      </c>
      <c r="N510" s="16" t="e">
        <f t="shared" si="49"/>
        <v>#DIV/0!</v>
      </c>
      <c r="O510" s="15" t="e">
        <f>0.1+(1.282*(SQRT(N510)))</f>
        <v>#DIV/0!</v>
      </c>
    </row>
    <row r="511" spans="1:15" x14ac:dyDescent="0.35">
      <c r="A511" s="15">
        <v>1.5</v>
      </c>
      <c r="B511" s="15">
        <v>0</v>
      </c>
      <c r="C511" s="15">
        <v>5.5555559999999997E-2</v>
      </c>
      <c r="D511" s="15">
        <v>0</v>
      </c>
      <c r="E511" s="15">
        <v>0</v>
      </c>
      <c r="F511" s="15">
        <v>0</v>
      </c>
      <c r="G511" s="15">
        <v>0</v>
      </c>
      <c r="H511" s="15">
        <v>0</v>
      </c>
      <c r="I511" s="15">
        <v>0</v>
      </c>
      <c r="J511" s="15">
        <v>0</v>
      </c>
      <c r="K511" s="15">
        <v>0</v>
      </c>
      <c r="L511" s="15">
        <f t="shared" si="48"/>
        <v>0</v>
      </c>
      <c r="M511" s="15" t="e">
        <f t="shared" ref="M511:M574" si="50">SUM(O511)</f>
        <v>#DIV/0!</v>
      </c>
      <c r="N511" s="16" t="e">
        <f t="shared" si="49"/>
        <v>#DIV/0!</v>
      </c>
      <c r="O511" s="15" t="e">
        <f t="shared" ref="O511:O574" si="51">0.1+(1.282*(SQRT(N511)))</f>
        <v>#DIV/0!</v>
      </c>
    </row>
    <row r="512" spans="1:15" x14ac:dyDescent="0.35">
      <c r="A512" s="15">
        <v>2</v>
      </c>
      <c r="B512" s="15">
        <v>0</v>
      </c>
      <c r="C512" s="15">
        <v>8.3333340000000006E-2</v>
      </c>
      <c r="D512" s="15">
        <v>0</v>
      </c>
      <c r="E512" s="15">
        <v>0</v>
      </c>
      <c r="F512" s="15">
        <v>0</v>
      </c>
      <c r="G512" s="15">
        <v>0</v>
      </c>
      <c r="H512" s="15">
        <v>0</v>
      </c>
      <c r="I512" s="15">
        <v>0</v>
      </c>
      <c r="J512" s="15">
        <v>0</v>
      </c>
      <c r="K512" s="15">
        <v>0</v>
      </c>
      <c r="L512" s="15">
        <f t="shared" si="48"/>
        <v>5.5555559999999997E-2</v>
      </c>
      <c r="M512" s="15">
        <f t="shared" si="50"/>
        <v>0.34058392131569626</v>
      </c>
      <c r="N512" s="16">
        <f t="shared" si="49"/>
        <v>3.5217388486956748E-2</v>
      </c>
      <c r="O512" s="15">
        <f t="shared" si="51"/>
        <v>0.34058392131569626</v>
      </c>
    </row>
    <row r="513" spans="1:15" x14ac:dyDescent="0.35">
      <c r="A513" s="15">
        <v>2.5</v>
      </c>
      <c r="B513" s="15">
        <v>0</v>
      </c>
      <c r="C513" s="15">
        <v>0.13888890000000001</v>
      </c>
      <c r="D513" s="15">
        <v>0</v>
      </c>
      <c r="E513" s="15">
        <v>2.7777779999999998E-2</v>
      </c>
      <c r="F513" s="15">
        <v>0</v>
      </c>
      <c r="G513" s="15">
        <v>0</v>
      </c>
      <c r="H513" s="15">
        <v>0</v>
      </c>
      <c r="I513" s="15">
        <v>0</v>
      </c>
      <c r="J513" s="15">
        <v>0</v>
      </c>
      <c r="K513" s="15">
        <v>2.7777779999999998E-2</v>
      </c>
      <c r="L513" s="15">
        <f t="shared" si="48"/>
        <v>8.3333340000000006E-2</v>
      </c>
      <c r="M513" s="15">
        <f t="shared" si="50"/>
        <v>0.29643594918045102</v>
      </c>
      <c r="N513" s="16">
        <f t="shared" si="49"/>
        <v>2.3478258991304495E-2</v>
      </c>
      <c r="O513" s="15">
        <f t="shared" si="51"/>
        <v>0.29643594918045102</v>
      </c>
    </row>
    <row r="514" spans="1:15" x14ac:dyDescent="0.35">
      <c r="A514" s="15">
        <v>3</v>
      </c>
      <c r="B514" s="15">
        <v>0</v>
      </c>
      <c r="C514" s="15">
        <v>0.1666667</v>
      </c>
      <c r="D514" s="15">
        <v>0</v>
      </c>
      <c r="E514" s="15">
        <v>2.7777779999999998E-2</v>
      </c>
      <c r="F514" s="15">
        <v>0</v>
      </c>
      <c r="G514" s="15">
        <v>0</v>
      </c>
      <c r="H514" s="15">
        <v>0</v>
      </c>
      <c r="I514" s="15">
        <v>2.7777779999999998E-2</v>
      </c>
      <c r="J514" s="15">
        <v>0</v>
      </c>
      <c r="K514" s="15">
        <v>2.7777779999999998E-2</v>
      </c>
      <c r="L514" s="15">
        <f t="shared" si="48"/>
        <v>0.19444446000000001</v>
      </c>
      <c r="M514" s="15">
        <f t="shared" si="50"/>
        <v>0.22859751518998792</v>
      </c>
      <c r="N514" s="16">
        <f t="shared" si="49"/>
        <v>1.0062110996273355E-2</v>
      </c>
      <c r="O514" s="15">
        <f t="shared" si="51"/>
        <v>0.22859751518998792</v>
      </c>
    </row>
    <row r="515" spans="1:15" x14ac:dyDescent="0.35">
      <c r="A515" s="15">
        <v>3.5</v>
      </c>
      <c r="B515" s="15">
        <v>0</v>
      </c>
      <c r="C515" s="15">
        <v>0.22222220000000001</v>
      </c>
      <c r="D515" s="15">
        <v>0</v>
      </c>
      <c r="E515" s="15">
        <v>2.7777779999999998E-2</v>
      </c>
      <c r="F515" s="15">
        <v>0</v>
      </c>
      <c r="G515" s="15">
        <v>0</v>
      </c>
      <c r="H515" s="15">
        <v>0</v>
      </c>
      <c r="I515" s="15">
        <v>5.5555559999999997E-2</v>
      </c>
      <c r="J515" s="15">
        <v>0</v>
      </c>
      <c r="K515" s="15">
        <v>5.5555559999999997E-2</v>
      </c>
      <c r="L515" s="15">
        <f t="shared" si="48"/>
        <v>0.25000003999999998</v>
      </c>
      <c r="M515" s="15">
        <f t="shared" si="50"/>
        <v>0.21341234360135974</v>
      </c>
      <c r="N515" s="16">
        <f t="shared" si="49"/>
        <v>7.8260857043480261E-3</v>
      </c>
      <c r="O515" s="15">
        <f t="shared" si="51"/>
        <v>0.21341234360135974</v>
      </c>
    </row>
    <row r="516" spans="1:15" x14ac:dyDescent="0.35">
      <c r="A516" s="15">
        <v>4</v>
      </c>
      <c r="B516" s="15">
        <v>0</v>
      </c>
      <c r="C516" s="15">
        <v>0.22222220000000001</v>
      </c>
      <c r="D516" s="15">
        <v>0</v>
      </c>
      <c r="E516" s="15">
        <v>5.5555559999999997E-2</v>
      </c>
      <c r="F516" s="15">
        <v>0</v>
      </c>
      <c r="G516" s="15">
        <v>0</v>
      </c>
      <c r="H516" s="15">
        <v>0</v>
      </c>
      <c r="I516" s="15">
        <v>5.5555559999999997E-2</v>
      </c>
      <c r="J516" s="15">
        <v>0</v>
      </c>
      <c r="K516" s="15">
        <v>0.1111111</v>
      </c>
      <c r="L516" s="15">
        <f t="shared" si="48"/>
        <v>0.36111110000000002</v>
      </c>
      <c r="M516" s="15">
        <f t="shared" si="50"/>
        <v>0.19436478287600356</v>
      </c>
      <c r="N516" s="16">
        <f t="shared" si="49"/>
        <v>5.418060367378446E-3</v>
      </c>
      <c r="O516" s="15">
        <f t="shared" si="51"/>
        <v>0.19436478287600356</v>
      </c>
    </row>
    <row r="517" spans="1:15" x14ac:dyDescent="0.35">
      <c r="A517" s="15">
        <v>4.5</v>
      </c>
      <c r="B517" s="15">
        <v>0</v>
      </c>
      <c r="C517" s="15">
        <v>0.27777780000000002</v>
      </c>
      <c r="D517" s="15">
        <v>0</v>
      </c>
      <c r="E517" s="15">
        <v>2.7777779999999998E-2</v>
      </c>
      <c r="F517" s="15">
        <v>0</v>
      </c>
      <c r="G517" s="15">
        <v>0</v>
      </c>
      <c r="H517" s="15">
        <v>0</v>
      </c>
      <c r="I517" s="15">
        <v>5.5555559999999997E-2</v>
      </c>
      <c r="J517" s="15">
        <v>0</v>
      </c>
      <c r="K517" s="15">
        <v>0.13888890000000001</v>
      </c>
      <c r="L517" s="15">
        <f t="shared" si="48"/>
        <v>0.44444442000000001</v>
      </c>
      <c r="M517" s="15">
        <f t="shared" si="50"/>
        <v>0.18505926684489002</v>
      </c>
      <c r="N517" s="16">
        <f t="shared" si="49"/>
        <v>4.402174155163056E-3</v>
      </c>
      <c r="O517" s="15">
        <f t="shared" si="51"/>
        <v>0.18505926684489002</v>
      </c>
    </row>
    <row r="518" spans="1:15" x14ac:dyDescent="0.35">
      <c r="A518" s="15">
        <v>5</v>
      </c>
      <c r="B518" s="15">
        <v>0</v>
      </c>
      <c r="C518" s="15">
        <v>0.25</v>
      </c>
      <c r="D518" s="15">
        <v>0</v>
      </c>
      <c r="E518" s="15">
        <v>2.7777779999999998E-2</v>
      </c>
      <c r="F518" s="15">
        <v>0</v>
      </c>
      <c r="G518" s="15">
        <v>0</v>
      </c>
      <c r="H518" s="15">
        <v>2.7777779999999998E-2</v>
      </c>
      <c r="I518" s="15">
        <v>5.5555559999999997E-2</v>
      </c>
      <c r="J518" s="15">
        <v>2.7777779999999998E-2</v>
      </c>
      <c r="K518" s="15">
        <v>0.13888890000000001</v>
      </c>
      <c r="L518" s="15">
        <f t="shared" si="48"/>
        <v>0.50000003999999998</v>
      </c>
      <c r="M518" s="15">
        <f t="shared" si="50"/>
        <v>0.18019464043856542</v>
      </c>
      <c r="N518" s="16">
        <f t="shared" si="49"/>
        <v>3.9130431652174159E-3</v>
      </c>
      <c r="O518" s="15">
        <f t="shared" si="51"/>
        <v>0.18019464043856542</v>
      </c>
    </row>
    <row r="519" spans="1:15" x14ac:dyDescent="0.35">
      <c r="A519" s="15">
        <v>5.5</v>
      </c>
      <c r="B519" s="15">
        <v>0</v>
      </c>
      <c r="C519" s="15">
        <v>0.25</v>
      </c>
      <c r="D519" s="15">
        <v>0</v>
      </c>
      <c r="E519" s="15">
        <v>5.5555559999999997E-2</v>
      </c>
      <c r="F519" s="15">
        <v>0</v>
      </c>
      <c r="G519" s="15">
        <v>0</v>
      </c>
      <c r="H519" s="15">
        <v>5.5555559999999997E-2</v>
      </c>
      <c r="I519" s="15">
        <v>2.7777779999999998E-2</v>
      </c>
      <c r="J519" s="15">
        <v>2.7777779999999998E-2</v>
      </c>
      <c r="K519" s="15">
        <v>0.13888890000000001</v>
      </c>
      <c r="L519" s="15">
        <f t="shared" si="48"/>
        <v>0.52777779999999996</v>
      </c>
      <c r="M519" s="15">
        <f t="shared" si="50"/>
        <v>0.17805573271303821</v>
      </c>
      <c r="N519" s="16">
        <f t="shared" si="49"/>
        <v>3.707093665422143E-3</v>
      </c>
      <c r="O519" s="15">
        <f t="shared" si="51"/>
        <v>0.17805573271303821</v>
      </c>
    </row>
    <row r="520" spans="1:15" x14ac:dyDescent="0.35">
      <c r="A520" s="15">
        <v>6</v>
      </c>
      <c r="B520" s="15">
        <v>0</v>
      </c>
      <c r="C520" s="15">
        <v>0.25</v>
      </c>
      <c r="D520" s="15">
        <v>0</v>
      </c>
      <c r="E520" s="15">
        <v>8.3333340000000006E-2</v>
      </c>
      <c r="F520" s="15">
        <v>0</v>
      </c>
      <c r="G520" s="15">
        <v>0</v>
      </c>
      <c r="H520" s="15">
        <v>8.3333340000000006E-2</v>
      </c>
      <c r="I520" s="15">
        <v>2.7777779999999998E-2</v>
      </c>
      <c r="J520" s="15">
        <v>2.7777779999999998E-2</v>
      </c>
      <c r="K520" s="15">
        <v>0.1111111</v>
      </c>
      <c r="L520" s="15">
        <f t="shared" si="48"/>
        <v>0.55555557999999994</v>
      </c>
      <c r="M520" s="15">
        <f t="shared" si="50"/>
        <v>0.17607931734666094</v>
      </c>
      <c r="N520" s="16">
        <f t="shared" si="49"/>
        <v>3.5217389754782676E-3</v>
      </c>
      <c r="O520" s="15">
        <f t="shared" si="51"/>
        <v>0.17607931734666094</v>
      </c>
    </row>
    <row r="521" spans="1:15" x14ac:dyDescent="0.35">
      <c r="A521" s="15">
        <v>6.5</v>
      </c>
      <c r="B521" s="15">
        <v>0</v>
      </c>
      <c r="C521" s="15">
        <v>0.22222220000000001</v>
      </c>
      <c r="D521" s="15">
        <v>0</v>
      </c>
      <c r="E521" s="15">
        <v>0.1111111</v>
      </c>
      <c r="F521" s="15">
        <v>0</v>
      </c>
      <c r="G521" s="15">
        <v>0</v>
      </c>
      <c r="H521" s="15">
        <v>8.3333340000000006E-2</v>
      </c>
      <c r="I521" s="15">
        <v>2.7777779999999998E-2</v>
      </c>
      <c r="J521" s="15">
        <v>2.7777779999999998E-2</v>
      </c>
      <c r="K521" s="15">
        <v>0.1111111</v>
      </c>
      <c r="L521" s="15">
        <f t="shared" si="48"/>
        <v>0.58333334000000003</v>
      </c>
      <c r="M521" s="15">
        <f t="shared" si="50"/>
        <v>0.17424581255762706</v>
      </c>
      <c r="N521" s="16">
        <f t="shared" si="49"/>
        <v>3.3540372287488907E-3</v>
      </c>
      <c r="O521" s="15">
        <f t="shared" si="51"/>
        <v>0.17424581255762706</v>
      </c>
    </row>
    <row r="522" spans="1:15" x14ac:dyDescent="0.35">
      <c r="A522" s="15">
        <v>7</v>
      </c>
      <c r="B522" s="15">
        <v>0</v>
      </c>
      <c r="C522" s="15">
        <v>0.25</v>
      </c>
      <c r="D522" s="15">
        <v>2.7777779999999998E-2</v>
      </c>
      <c r="E522" s="15">
        <v>0.1111111</v>
      </c>
      <c r="F522" s="15">
        <v>0</v>
      </c>
      <c r="G522" s="15">
        <v>0</v>
      </c>
      <c r="H522" s="15">
        <v>8.3333340000000006E-2</v>
      </c>
      <c r="I522" s="15">
        <v>0</v>
      </c>
      <c r="J522" s="15">
        <v>0</v>
      </c>
      <c r="K522" s="15">
        <v>0.1111111</v>
      </c>
      <c r="L522" s="15">
        <f t="shared" si="48"/>
        <v>0.58333329999999994</v>
      </c>
      <c r="M522" s="15">
        <f t="shared" si="50"/>
        <v>0.17424581510319789</v>
      </c>
      <c r="N522" s="16">
        <f t="shared" si="49"/>
        <v>3.3540374587400289E-3</v>
      </c>
      <c r="O522" s="15">
        <f t="shared" si="51"/>
        <v>0.17424581510319789</v>
      </c>
    </row>
    <row r="523" spans="1:15" x14ac:dyDescent="0.35">
      <c r="A523" s="15">
        <v>7.5</v>
      </c>
      <c r="B523" s="15">
        <v>0</v>
      </c>
      <c r="C523" s="15">
        <v>0.27777780000000002</v>
      </c>
      <c r="D523" s="15">
        <v>2.7777779999999998E-2</v>
      </c>
      <c r="E523" s="15">
        <v>0.1111111</v>
      </c>
      <c r="F523" s="15">
        <v>0</v>
      </c>
      <c r="G523" s="15">
        <v>0</v>
      </c>
      <c r="H523" s="15">
        <v>2.7777779999999998E-2</v>
      </c>
      <c r="I523" s="15">
        <v>0</v>
      </c>
      <c r="J523" s="15">
        <v>0</v>
      </c>
      <c r="K523" s="15">
        <v>0.13888890000000001</v>
      </c>
      <c r="L523" s="15">
        <f t="shared" si="48"/>
        <v>0.58333332000000004</v>
      </c>
      <c r="M523" s="15">
        <f t="shared" si="50"/>
        <v>0.17424581383041243</v>
      </c>
      <c r="N523" s="16">
        <f t="shared" si="49"/>
        <v>3.3540373437444559E-3</v>
      </c>
      <c r="O523" s="15">
        <f t="shared" si="51"/>
        <v>0.17424581383041243</v>
      </c>
    </row>
    <row r="524" spans="1:15" x14ac:dyDescent="0.35">
      <c r="A524" s="15">
        <v>8</v>
      </c>
      <c r="B524" s="15">
        <v>0</v>
      </c>
      <c r="C524" s="15">
        <v>0.25</v>
      </c>
      <c r="D524" s="15">
        <v>0</v>
      </c>
      <c r="E524" s="15">
        <v>0.1666667</v>
      </c>
      <c r="F524" s="15">
        <v>0</v>
      </c>
      <c r="G524" s="15">
        <v>0</v>
      </c>
      <c r="H524" s="15">
        <v>2.7777779999999998E-2</v>
      </c>
      <c r="I524" s="15">
        <v>0</v>
      </c>
      <c r="J524" s="15">
        <v>0</v>
      </c>
      <c r="K524" s="15">
        <v>0.13888890000000001</v>
      </c>
      <c r="L524" s="15">
        <f t="shared" si="48"/>
        <v>0.58333336000000002</v>
      </c>
      <c r="M524" s="15">
        <f t="shared" si="50"/>
        <v>0.17424581128484176</v>
      </c>
      <c r="N524" s="16">
        <f t="shared" si="49"/>
        <v>3.3540371137533343E-3</v>
      </c>
      <c r="O524" s="15">
        <f t="shared" si="51"/>
        <v>0.17424581128484176</v>
      </c>
    </row>
    <row r="525" spans="1:15" x14ac:dyDescent="0.35">
      <c r="A525" s="15">
        <v>8.5</v>
      </c>
      <c r="B525" s="15">
        <v>0</v>
      </c>
      <c r="C525" s="15">
        <v>0.25</v>
      </c>
      <c r="D525" s="15">
        <v>0</v>
      </c>
      <c r="E525" s="15">
        <v>0.1666667</v>
      </c>
      <c r="F525" s="15">
        <v>0</v>
      </c>
      <c r="G525" s="15">
        <v>0</v>
      </c>
      <c r="H525" s="15">
        <v>2.7777779999999998E-2</v>
      </c>
      <c r="I525" s="15">
        <v>0</v>
      </c>
      <c r="J525" s="15">
        <v>0</v>
      </c>
      <c r="K525" s="15">
        <v>0.13888890000000001</v>
      </c>
      <c r="L525" s="15">
        <f t="shared" si="48"/>
        <v>0.58333338000000001</v>
      </c>
      <c r="M525" s="15">
        <f t="shared" si="50"/>
        <v>0.17424581001205652</v>
      </c>
      <c r="N525" s="16">
        <f t="shared" si="49"/>
        <v>3.3540369987577852E-3</v>
      </c>
      <c r="O525" s="15">
        <f t="shared" si="51"/>
        <v>0.17424581001205652</v>
      </c>
    </row>
    <row r="526" spans="1:15" x14ac:dyDescent="0.35">
      <c r="A526" s="15">
        <v>9</v>
      </c>
      <c r="B526" s="15">
        <v>0</v>
      </c>
      <c r="C526" s="15">
        <v>0.22222220000000001</v>
      </c>
      <c r="D526" s="15">
        <v>0</v>
      </c>
      <c r="E526" s="15">
        <v>0.19444439999999999</v>
      </c>
      <c r="F526" s="15">
        <v>0</v>
      </c>
      <c r="G526" s="15">
        <v>0</v>
      </c>
      <c r="H526" s="15">
        <v>2.7777779999999998E-2</v>
      </c>
      <c r="I526" s="15">
        <v>0</v>
      </c>
      <c r="J526" s="15">
        <v>0</v>
      </c>
      <c r="K526" s="15">
        <v>0.13888890000000001</v>
      </c>
      <c r="L526" s="15">
        <f t="shared" si="48"/>
        <v>0.58333338000000001</v>
      </c>
      <c r="M526" s="15">
        <f t="shared" si="50"/>
        <v>0.17424581001205652</v>
      </c>
      <c r="N526" s="16">
        <f t="shared" si="49"/>
        <v>3.3540369987577852E-3</v>
      </c>
      <c r="O526" s="15">
        <f t="shared" si="51"/>
        <v>0.17424581001205652</v>
      </c>
    </row>
    <row r="527" spans="1:15" x14ac:dyDescent="0.35">
      <c r="A527" s="15">
        <v>9.5</v>
      </c>
      <c r="B527" s="15">
        <v>0</v>
      </c>
      <c r="C527" s="15">
        <v>0.27777780000000002</v>
      </c>
      <c r="D527" s="15">
        <v>0</v>
      </c>
      <c r="E527" s="15">
        <v>0.1666667</v>
      </c>
      <c r="F527" s="15">
        <v>0</v>
      </c>
      <c r="G527" s="15">
        <v>0</v>
      </c>
      <c r="H527" s="15">
        <v>2.7777779999999998E-2</v>
      </c>
      <c r="I527" s="15">
        <v>0</v>
      </c>
      <c r="J527" s="15">
        <v>0</v>
      </c>
      <c r="K527" s="15">
        <v>0.13888890000000001</v>
      </c>
      <c r="L527" s="15">
        <f t="shared" si="48"/>
        <v>0.58333327999999995</v>
      </c>
      <c r="M527" s="15">
        <f t="shared" si="50"/>
        <v>0.17424581637598341</v>
      </c>
      <c r="N527" s="16">
        <f t="shared" si="49"/>
        <v>3.3540375737356092E-3</v>
      </c>
      <c r="O527" s="15">
        <f t="shared" si="51"/>
        <v>0.17424581637598341</v>
      </c>
    </row>
    <row r="528" spans="1:15" x14ac:dyDescent="0.35">
      <c r="A528" s="15">
        <v>10</v>
      </c>
      <c r="B528" s="15">
        <v>0</v>
      </c>
      <c r="C528" s="15">
        <v>0.25</v>
      </c>
      <c r="D528" s="15">
        <v>0</v>
      </c>
      <c r="E528" s="15">
        <v>0.19444439999999999</v>
      </c>
      <c r="F528" s="15">
        <v>0</v>
      </c>
      <c r="G528" s="15">
        <v>0</v>
      </c>
      <c r="H528" s="15">
        <v>5.5555559999999997E-2</v>
      </c>
      <c r="I528" s="15">
        <v>2.7777779999999998E-2</v>
      </c>
      <c r="J528" s="15">
        <v>0</v>
      </c>
      <c r="K528" s="15">
        <v>0.13888890000000001</v>
      </c>
      <c r="L528" s="15">
        <f t="shared" si="48"/>
        <v>0.61111117999999998</v>
      </c>
      <c r="M528" s="15">
        <f t="shared" si="50"/>
        <v>0.17253878041268833</v>
      </c>
      <c r="N528" s="16">
        <f t="shared" si="49"/>
        <v>3.201580666762527E-3</v>
      </c>
      <c r="O528" s="15">
        <f t="shared" si="51"/>
        <v>0.17253878041268833</v>
      </c>
    </row>
    <row r="529" spans="1:15" x14ac:dyDescent="0.35">
      <c r="A529" s="15">
        <v>10.5</v>
      </c>
      <c r="B529" s="15">
        <v>0</v>
      </c>
      <c r="C529" s="15">
        <v>0.27777780000000002</v>
      </c>
      <c r="D529" s="15">
        <v>0</v>
      </c>
      <c r="E529" s="15">
        <v>0.19444439999999999</v>
      </c>
      <c r="F529" s="15">
        <v>0</v>
      </c>
      <c r="G529" s="15">
        <v>0</v>
      </c>
      <c r="H529" s="15">
        <v>5.5555559999999997E-2</v>
      </c>
      <c r="I529" s="15">
        <v>5.5555559999999997E-2</v>
      </c>
      <c r="J529" s="15">
        <v>0</v>
      </c>
      <c r="K529" s="15">
        <v>0.19444439999999999</v>
      </c>
      <c r="L529" s="15">
        <f t="shared" si="48"/>
        <v>0.66666663999999998</v>
      </c>
      <c r="M529" s="15">
        <f t="shared" si="50"/>
        <v>0.16945060003419227</v>
      </c>
      <c r="N529" s="16">
        <f t="shared" si="49"/>
        <v>2.9347827260869613E-3</v>
      </c>
      <c r="O529" s="15">
        <f t="shared" si="51"/>
        <v>0.16945060003419227</v>
      </c>
    </row>
    <row r="530" spans="1:15" x14ac:dyDescent="0.35">
      <c r="A530" s="15">
        <v>11</v>
      </c>
      <c r="B530" s="15">
        <v>0</v>
      </c>
      <c r="C530" s="15">
        <v>0.25</v>
      </c>
      <c r="D530" s="15">
        <v>0</v>
      </c>
      <c r="E530" s="15">
        <v>0.27777780000000002</v>
      </c>
      <c r="F530" s="15">
        <v>0</v>
      </c>
      <c r="G530" s="15">
        <v>0</v>
      </c>
      <c r="H530" s="15">
        <v>5.5555559999999997E-2</v>
      </c>
      <c r="I530" s="15">
        <v>2.7777779999999998E-2</v>
      </c>
      <c r="J530" s="15">
        <v>2.7777779999999998E-2</v>
      </c>
      <c r="K530" s="15">
        <v>0.19444439999999999</v>
      </c>
      <c r="L530" s="15">
        <f t="shared" si="48"/>
        <v>0.77777771999999989</v>
      </c>
      <c r="M530" s="15">
        <f t="shared" si="50"/>
        <v>0.164298762555184</v>
      </c>
      <c r="N530" s="16">
        <f t="shared" si="49"/>
        <v>2.5155281371783637E-3</v>
      </c>
      <c r="O530" s="15">
        <f t="shared" si="51"/>
        <v>0.164298762555184</v>
      </c>
    </row>
    <row r="531" spans="1:15" x14ac:dyDescent="0.35">
      <c r="A531" s="15">
        <v>11.5</v>
      </c>
      <c r="B531" s="15">
        <v>0</v>
      </c>
      <c r="C531" s="15">
        <v>0.22222220000000001</v>
      </c>
      <c r="D531" s="15">
        <v>0</v>
      </c>
      <c r="E531" s="15">
        <v>0.3333333</v>
      </c>
      <c r="F531" s="15">
        <v>0</v>
      </c>
      <c r="G531" s="15">
        <v>0</v>
      </c>
      <c r="H531" s="15">
        <v>5.5555559999999997E-2</v>
      </c>
      <c r="I531" s="15">
        <v>2.7777779999999998E-2</v>
      </c>
      <c r="J531" s="15">
        <v>2.7777779999999998E-2</v>
      </c>
      <c r="K531" s="15">
        <v>0.1666667</v>
      </c>
      <c r="L531" s="15">
        <f t="shared" si="48"/>
        <v>0.83333331999999982</v>
      </c>
      <c r="M531" s="15">
        <f t="shared" si="50"/>
        <v>0.16211850435641917</v>
      </c>
      <c r="N531" s="16">
        <f t="shared" si="49"/>
        <v>2.34782612452174E-3</v>
      </c>
      <c r="O531" s="15">
        <f t="shared" si="51"/>
        <v>0.16211850435641917</v>
      </c>
    </row>
    <row r="532" spans="1:15" x14ac:dyDescent="0.35">
      <c r="A532" s="15">
        <v>12</v>
      </c>
      <c r="B532" s="15">
        <v>0</v>
      </c>
      <c r="C532" s="15">
        <v>0.22222220000000001</v>
      </c>
      <c r="D532" s="15">
        <v>0</v>
      </c>
      <c r="E532" s="15">
        <v>0.36111110000000002</v>
      </c>
      <c r="F532" s="15">
        <v>0</v>
      </c>
      <c r="G532" s="15">
        <v>0</v>
      </c>
      <c r="H532" s="15">
        <v>5.5555559999999997E-2</v>
      </c>
      <c r="I532" s="15">
        <v>2.7777779999999998E-2</v>
      </c>
      <c r="J532" s="15">
        <v>2.7777779999999998E-2</v>
      </c>
      <c r="K532" s="15">
        <v>0.13888890000000001</v>
      </c>
      <c r="L532" s="15">
        <f t="shared" si="48"/>
        <v>0.83333331999999993</v>
      </c>
      <c r="M532" s="15">
        <f t="shared" si="50"/>
        <v>0.16211850435641917</v>
      </c>
      <c r="N532" s="16">
        <f t="shared" si="49"/>
        <v>2.34782612452174E-3</v>
      </c>
      <c r="O532" s="15">
        <f t="shared" si="51"/>
        <v>0.16211850435641917</v>
      </c>
    </row>
    <row r="533" spans="1:15" x14ac:dyDescent="0.35">
      <c r="A533" s="15">
        <v>12.5</v>
      </c>
      <c r="B533" s="15">
        <v>0</v>
      </c>
      <c r="C533" s="15">
        <v>0.27777780000000002</v>
      </c>
      <c r="D533" s="15">
        <v>0</v>
      </c>
      <c r="E533" s="15">
        <v>0.36111110000000002</v>
      </c>
      <c r="F533" s="15">
        <v>2.7777779999999998E-2</v>
      </c>
      <c r="G533" s="15">
        <v>0</v>
      </c>
      <c r="H533" s="15">
        <v>2.7777779999999998E-2</v>
      </c>
      <c r="I533" s="15">
        <v>2.7777779999999998E-2</v>
      </c>
      <c r="J533" s="15">
        <v>0</v>
      </c>
      <c r="K533" s="15">
        <v>0.13888890000000001</v>
      </c>
      <c r="L533" s="15">
        <f t="shared" si="48"/>
        <v>0.83333331999999993</v>
      </c>
      <c r="M533" s="15">
        <f t="shared" si="50"/>
        <v>0.16211850435641917</v>
      </c>
      <c r="N533" s="16">
        <f t="shared" si="49"/>
        <v>2.34782612452174E-3</v>
      </c>
      <c r="O533" s="15">
        <f t="shared" si="51"/>
        <v>0.16211850435641917</v>
      </c>
    </row>
    <row r="534" spans="1:15" x14ac:dyDescent="0.35">
      <c r="A534" s="15">
        <v>13</v>
      </c>
      <c r="B534" s="15">
        <v>0</v>
      </c>
      <c r="C534" s="15">
        <v>0.27777780000000002</v>
      </c>
      <c r="D534" s="15">
        <v>0</v>
      </c>
      <c r="E534" s="15">
        <v>0.36111110000000002</v>
      </c>
      <c r="F534" s="15">
        <v>2.7777779999999998E-2</v>
      </c>
      <c r="G534" s="15">
        <v>0</v>
      </c>
      <c r="H534" s="15">
        <v>2.7777779999999998E-2</v>
      </c>
      <c r="I534" s="15">
        <v>2.7777779999999998E-2</v>
      </c>
      <c r="J534" s="15">
        <v>0</v>
      </c>
      <c r="K534" s="15">
        <v>0.13888890000000001</v>
      </c>
      <c r="L534" s="15">
        <f t="shared" si="48"/>
        <v>0.86111113999999989</v>
      </c>
      <c r="M534" s="15">
        <f t="shared" si="50"/>
        <v>0.16110837854188581</v>
      </c>
      <c r="N534" s="16">
        <f t="shared" si="49"/>
        <v>2.2720896853458835E-3</v>
      </c>
      <c r="O534" s="15">
        <f t="shared" si="51"/>
        <v>0.16110837854188581</v>
      </c>
    </row>
    <row r="535" spans="1:15" x14ac:dyDescent="0.35">
      <c r="A535" s="15">
        <v>13.5</v>
      </c>
      <c r="B535" s="15">
        <v>0</v>
      </c>
      <c r="C535" s="15">
        <v>0.25</v>
      </c>
      <c r="D535" s="15">
        <v>0</v>
      </c>
      <c r="E535" s="15">
        <v>0.3333333</v>
      </c>
      <c r="F535" s="15">
        <v>8.3333340000000006E-2</v>
      </c>
      <c r="G535" s="15">
        <v>0</v>
      </c>
      <c r="H535" s="15">
        <v>2.7777779999999998E-2</v>
      </c>
      <c r="I535" s="15">
        <v>2.7777779999999998E-2</v>
      </c>
      <c r="J535" s="15">
        <v>0</v>
      </c>
      <c r="K535" s="15">
        <v>0.13888890000000001</v>
      </c>
      <c r="L535" s="15">
        <f t="shared" si="48"/>
        <v>0.86111113999999989</v>
      </c>
      <c r="M535" s="15">
        <f t="shared" si="50"/>
        <v>0.16110837854188581</v>
      </c>
      <c r="N535" s="16">
        <f t="shared" si="49"/>
        <v>2.2720896853458835E-3</v>
      </c>
      <c r="O535" s="15">
        <f t="shared" si="51"/>
        <v>0.16110837854188581</v>
      </c>
    </row>
    <row r="536" spans="1:15" x14ac:dyDescent="0.35">
      <c r="A536" s="15">
        <v>14</v>
      </c>
      <c r="B536" s="15">
        <v>0</v>
      </c>
      <c r="C536" s="15">
        <v>0.22222220000000001</v>
      </c>
      <c r="D536" s="15">
        <v>0</v>
      </c>
      <c r="E536" s="15">
        <v>0.36111110000000002</v>
      </c>
      <c r="F536" s="15">
        <v>8.3333340000000006E-2</v>
      </c>
      <c r="G536" s="15">
        <v>0</v>
      </c>
      <c r="H536" s="15">
        <v>2.7777779999999998E-2</v>
      </c>
      <c r="I536" s="15">
        <v>2.7777779999999998E-2</v>
      </c>
      <c r="J536" s="15">
        <v>0</v>
      </c>
      <c r="K536" s="15">
        <v>0.13888890000000001</v>
      </c>
      <c r="L536" s="15">
        <f t="shared" si="48"/>
        <v>0.86111110000000002</v>
      </c>
      <c r="M536" s="15">
        <f t="shared" si="50"/>
        <v>0.16110837996117716</v>
      </c>
      <c r="N536" s="16">
        <f t="shared" si="49"/>
        <v>2.2720897908881147E-3</v>
      </c>
      <c r="O536" s="15">
        <f t="shared" si="51"/>
        <v>0.16110837996117716</v>
      </c>
    </row>
    <row r="537" spans="1:15" x14ac:dyDescent="0.35">
      <c r="A537" s="15">
        <v>14.5</v>
      </c>
      <c r="B537" s="15">
        <v>0</v>
      </c>
      <c r="C537" s="15">
        <v>0.25</v>
      </c>
      <c r="D537" s="15">
        <v>0</v>
      </c>
      <c r="E537" s="15">
        <v>0.36111110000000002</v>
      </c>
      <c r="F537" s="15">
        <v>8.3333340000000006E-2</v>
      </c>
      <c r="G537" s="15">
        <v>0</v>
      </c>
      <c r="H537" s="15">
        <v>2.7777779999999998E-2</v>
      </c>
      <c r="I537" s="15">
        <v>2.7777779999999998E-2</v>
      </c>
      <c r="J537" s="15">
        <v>0</v>
      </c>
      <c r="K537" s="15">
        <v>0.13888890000000001</v>
      </c>
      <c r="L537" s="15">
        <f t="shared" si="48"/>
        <v>0.86111110000000002</v>
      </c>
      <c r="M537" s="15">
        <f t="shared" si="50"/>
        <v>0.16110837996117716</v>
      </c>
      <c r="N537" s="16">
        <f t="shared" si="49"/>
        <v>2.2720897908881147E-3</v>
      </c>
      <c r="O537" s="15">
        <f t="shared" si="51"/>
        <v>0.16110837996117716</v>
      </c>
    </row>
    <row r="538" spans="1:15" x14ac:dyDescent="0.35">
      <c r="A538" s="15">
        <v>15</v>
      </c>
      <c r="B538" s="15">
        <v>5.5555559999999997E-2</v>
      </c>
      <c r="C538" s="15">
        <v>0.22222220000000001</v>
      </c>
      <c r="D538" s="15">
        <v>0</v>
      </c>
      <c r="E538" s="15">
        <v>0.3333333</v>
      </c>
      <c r="F538" s="15">
        <v>5.5555559999999997E-2</v>
      </c>
      <c r="G538" s="15">
        <v>0</v>
      </c>
      <c r="H538" s="15">
        <v>2.7777779999999998E-2</v>
      </c>
      <c r="I538" s="15">
        <v>5.5555559999999997E-2</v>
      </c>
      <c r="J538" s="15">
        <v>0</v>
      </c>
      <c r="K538" s="15">
        <v>0.13888890000000001</v>
      </c>
      <c r="L538" s="15">
        <f t="shared" si="48"/>
        <v>0.88888889999999998</v>
      </c>
      <c r="M538" s="15">
        <f t="shared" si="50"/>
        <v>0.16014598235885083</v>
      </c>
      <c r="N538" s="16">
        <f t="shared" si="49"/>
        <v>2.2010869290081526E-3</v>
      </c>
      <c r="O538" s="15">
        <f t="shared" si="51"/>
        <v>0.16014598235885083</v>
      </c>
    </row>
    <row r="539" spans="1:15" x14ac:dyDescent="0.35">
      <c r="A539" s="15">
        <v>15.5</v>
      </c>
      <c r="B539" s="15">
        <v>5.5555559999999997E-2</v>
      </c>
      <c r="C539" s="15">
        <v>0.1666667</v>
      </c>
      <c r="D539" s="15">
        <v>0</v>
      </c>
      <c r="E539" s="15">
        <v>0.4166667</v>
      </c>
      <c r="F539" s="15">
        <v>5.5555559999999997E-2</v>
      </c>
      <c r="G539" s="15">
        <v>0</v>
      </c>
      <c r="H539" s="15">
        <v>2.7777779999999998E-2</v>
      </c>
      <c r="I539" s="15">
        <v>5.5555559999999997E-2</v>
      </c>
      <c r="J539" s="15">
        <v>0</v>
      </c>
      <c r="K539" s="15">
        <v>0.1111111</v>
      </c>
      <c r="L539" s="15">
        <f t="shared" si="48"/>
        <v>0.88888885999999989</v>
      </c>
      <c r="M539" s="15">
        <f t="shared" si="50"/>
        <v>0.16014598371213548</v>
      </c>
      <c r="N539" s="16">
        <f t="shared" si="49"/>
        <v>2.201087028057068E-3</v>
      </c>
      <c r="O539" s="15">
        <f t="shared" si="51"/>
        <v>0.16014598371213548</v>
      </c>
    </row>
    <row r="540" spans="1:15" x14ac:dyDescent="0.35">
      <c r="A540" s="15">
        <v>16</v>
      </c>
      <c r="B540" s="15">
        <v>5.5555559999999997E-2</v>
      </c>
      <c r="C540" s="15">
        <v>0.13888890000000001</v>
      </c>
      <c r="D540" s="15">
        <v>0</v>
      </c>
      <c r="E540" s="15">
        <v>0.44444440000000002</v>
      </c>
      <c r="F540" s="15">
        <v>2.7777779999999998E-2</v>
      </c>
      <c r="G540" s="15">
        <v>0</v>
      </c>
      <c r="H540" s="15">
        <v>5.5555559999999997E-2</v>
      </c>
      <c r="I540" s="15">
        <v>5.5555559999999997E-2</v>
      </c>
      <c r="J540" s="15">
        <v>0</v>
      </c>
      <c r="K540" s="15">
        <v>0.1111111</v>
      </c>
      <c r="L540" s="15">
        <f t="shared" si="48"/>
        <v>0.88888895999999995</v>
      </c>
      <c r="M540" s="15">
        <f t="shared" si="50"/>
        <v>0.16014598032892408</v>
      </c>
      <c r="N540" s="16">
        <f t="shared" si="49"/>
        <v>2.2010867804347968E-3</v>
      </c>
      <c r="O540" s="15">
        <f t="shared" si="51"/>
        <v>0.16014598032892408</v>
      </c>
    </row>
    <row r="541" spans="1:15" x14ac:dyDescent="0.35">
      <c r="A541" s="15">
        <v>16.5</v>
      </c>
      <c r="B541" s="15">
        <v>2.7777779999999998E-2</v>
      </c>
      <c r="C541" s="15">
        <v>0.13888890000000001</v>
      </c>
      <c r="D541" s="15">
        <v>0</v>
      </c>
      <c r="E541" s="15">
        <v>0.47222219999999998</v>
      </c>
      <c r="F541" s="15">
        <v>2.7777779999999998E-2</v>
      </c>
      <c r="G541" s="15">
        <v>0</v>
      </c>
      <c r="H541" s="15">
        <v>5.5555559999999997E-2</v>
      </c>
      <c r="I541" s="15">
        <v>2.7777779999999998E-2</v>
      </c>
      <c r="J541" s="15">
        <v>0</v>
      </c>
      <c r="K541" s="15">
        <v>0.1111111</v>
      </c>
      <c r="L541" s="15">
        <f t="shared" si="48"/>
        <v>0.88888885999999989</v>
      </c>
      <c r="M541" s="15">
        <f t="shared" si="50"/>
        <v>0.16014598371213548</v>
      </c>
      <c r="N541" s="16">
        <f t="shared" si="49"/>
        <v>2.201087028057068E-3</v>
      </c>
      <c r="O541" s="15">
        <f t="shared" si="51"/>
        <v>0.16014598371213548</v>
      </c>
    </row>
    <row r="542" spans="1:15" x14ac:dyDescent="0.35">
      <c r="A542" s="15">
        <v>17</v>
      </c>
      <c r="B542" s="15">
        <v>2.7777779999999998E-2</v>
      </c>
      <c r="C542" s="15">
        <v>0.13888890000000001</v>
      </c>
      <c r="D542" s="15">
        <v>0</v>
      </c>
      <c r="E542" s="15">
        <v>0.47222219999999998</v>
      </c>
      <c r="F542" s="15">
        <v>8.3333340000000006E-2</v>
      </c>
      <c r="G542" s="15">
        <v>0</v>
      </c>
      <c r="H542" s="15">
        <v>5.5555559999999997E-2</v>
      </c>
      <c r="I542" s="15">
        <v>2.7777779999999998E-2</v>
      </c>
      <c r="J542" s="15">
        <v>0</v>
      </c>
      <c r="K542" s="15">
        <v>8.3333340000000006E-2</v>
      </c>
      <c r="L542" s="15">
        <f t="shared" si="48"/>
        <v>0.86111109999999991</v>
      </c>
      <c r="M542" s="15">
        <f t="shared" si="50"/>
        <v>0.16110837996117716</v>
      </c>
      <c r="N542" s="16">
        <f t="shared" si="49"/>
        <v>2.2720897908881151E-3</v>
      </c>
      <c r="O542" s="15">
        <f t="shared" si="51"/>
        <v>0.16110837996117716</v>
      </c>
    </row>
    <row r="543" spans="1:15" x14ac:dyDescent="0.35">
      <c r="A543" s="15">
        <v>17.5</v>
      </c>
      <c r="B543" s="15">
        <v>2.7777779999999998E-2</v>
      </c>
      <c r="C543" s="15">
        <v>0.13888890000000001</v>
      </c>
      <c r="D543" s="15">
        <v>0</v>
      </c>
      <c r="E543" s="15">
        <v>0.44444440000000002</v>
      </c>
      <c r="F543" s="15">
        <v>8.3333340000000006E-2</v>
      </c>
      <c r="G543" s="15">
        <v>0</v>
      </c>
      <c r="H543" s="15">
        <v>8.3333340000000006E-2</v>
      </c>
      <c r="I543" s="15">
        <v>2.7777779999999998E-2</v>
      </c>
      <c r="J543" s="15">
        <v>0</v>
      </c>
      <c r="K543" s="15">
        <v>8.3333340000000006E-2</v>
      </c>
      <c r="L543" s="15">
        <f t="shared" si="48"/>
        <v>0.88888889999999998</v>
      </c>
      <c r="M543" s="15">
        <f t="shared" si="50"/>
        <v>0.16014598235885083</v>
      </c>
      <c r="N543" s="16">
        <f t="shared" si="49"/>
        <v>2.2010869290081526E-3</v>
      </c>
      <c r="O543" s="15">
        <f t="shared" si="51"/>
        <v>0.16014598235885083</v>
      </c>
    </row>
    <row r="544" spans="1:15" x14ac:dyDescent="0.35">
      <c r="A544" s="15">
        <v>18</v>
      </c>
      <c r="B544" s="15">
        <v>2.7777779999999998E-2</v>
      </c>
      <c r="C544" s="15">
        <v>0.1111111</v>
      </c>
      <c r="D544" s="15">
        <v>0</v>
      </c>
      <c r="E544" s="15">
        <v>0.47222219999999998</v>
      </c>
      <c r="F544" s="15">
        <v>8.3333340000000006E-2</v>
      </c>
      <c r="G544" s="15">
        <v>0</v>
      </c>
      <c r="H544" s="15">
        <v>8.3333340000000006E-2</v>
      </c>
      <c r="I544" s="15">
        <v>2.7777779999999998E-2</v>
      </c>
      <c r="J544" s="15">
        <v>0</v>
      </c>
      <c r="K544" s="15">
        <v>8.3333340000000006E-2</v>
      </c>
      <c r="L544" s="15">
        <f t="shared" si="48"/>
        <v>0.8888888800000001</v>
      </c>
      <c r="M544" s="15">
        <f t="shared" si="50"/>
        <v>0.16014598303549313</v>
      </c>
      <c r="N544" s="16">
        <f t="shared" si="49"/>
        <v>2.2010869785326083E-3</v>
      </c>
      <c r="O544" s="15">
        <f t="shared" si="51"/>
        <v>0.16014598303549313</v>
      </c>
    </row>
    <row r="545" spans="1:15" x14ac:dyDescent="0.35">
      <c r="A545" s="15">
        <v>18.5</v>
      </c>
      <c r="B545" s="15">
        <v>2.7777779999999998E-2</v>
      </c>
      <c r="C545" s="15">
        <v>0.1111111</v>
      </c>
      <c r="D545" s="15">
        <v>0</v>
      </c>
      <c r="E545" s="15">
        <v>0.44444440000000002</v>
      </c>
      <c r="F545" s="15">
        <v>8.3333340000000006E-2</v>
      </c>
      <c r="G545" s="15">
        <v>0</v>
      </c>
      <c r="H545" s="15">
        <v>8.3333340000000006E-2</v>
      </c>
      <c r="I545" s="15">
        <v>2.7777779999999998E-2</v>
      </c>
      <c r="J545" s="15">
        <v>0</v>
      </c>
      <c r="K545" s="15">
        <v>0.1111111</v>
      </c>
      <c r="L545" s="15">
        <f t="shared" si="48"/>
        <v>0.88888887999999999</v>
      </c>
      <c r="M545" s="15">
        <f t="shared" si="50"/>
        <v>0.16014598303549313</v>
      </c>
      <c r="N545" s="16">
        <f t="shared" si="49"/>
        <v>2.2010869785326088E-3</v>
      </c>
      <c r="O545" s="15">
        <f t="shared" si="51"/>
        <v>0.16014598303549313</v>
      </c>
    </row>
    <row r="546" spans="1:15" x14ac:dyDescent="0.35">
      <c r="A546" s="15">
        <v>19</v>
      </c>
      <c r="B546" s="15">
        <v>2.7777779999999998E-2</v>
      </c>
      <c r="C546" s="15">
        <v>0.1111111</v>
      </c>
      <c r="D546" s="15">
        <v>0</v>
      </c>
      <c r="E546" s="15">
        <v>0.47222219999999998</v>
      </c>
      <c r="F546" s="15">
        <v>5.5555559999999997E-2</v>
      </c>
      <c r="G546" s="15">
        <v>0</v>
      </c>
      <c r="H546" s="15">
        <v>2.7777779999999998E-2</v>
      </c>
      <c r="I546" s="15">
        <v>2.7777779999999998E-2</v>
      </c>
      <c r="J546" s="15">
        <v>0</v>
      </c>
      <c r="K546" s="15">
        <v>0.1666667</v>
      </c>
      <c r="L546" s="15">
        <f t="shared" si="48"/>
        <v>0.88888884000000001</v>
      </c>
      <c r="M546" s="15">
        <f t="shared" si="50"/>
        <v>0.16014598438877781</v>
      </c>
      <c r="N546" s="16">
        <f t="shared" si="49"/>
        <v>2.201087077581528E-3</v>
      </c>
      <c r="O546" s="15">
        <f t="shared" si="51"/>
        <v>0.16014598438877781</v>
      </c>
    </row>
    <row r="547" spans="1:15" x14ac:dyDescent="0.35">
      <c r="A547" s="15">
        <v>19.5</v>
      </c>
      <c r="B547" s="15">
        <v>2.7777779999999998E-2</v>
      </c>
      <c r="C547" s="15">
        <v>0.1111111</v>
      </c>
      <c r="D547" s="15">
        <v>0</v>
      </c>
      <c r="E547" s="15">
        <v>0.47222219999999998</v>
      </c>
      <c r="F547" s="15">
        <v>5.5555559999999997E-2</v>
      </c>
      <c r="G547" s="15">
        <v>0</v>
      </c>
      <c r="H547" s="15">
        <v>2.7777779999999998E-2</v>
      </c>
      <c r="I547" s="15">
        <v>2.7777779999999998E-2</v>
      </c>
      <c r="J547" s="15">
        <v>0</v>
      </c>
      <c r="K547" s="15">
        <v>0.1666667</v>
      </c>
      <c r="L547" s="15">
        <f t="shared" si="48"/>
        <v>0.88888889999999976</v>
      </c>
      <c r="M547" s="15">
        <f t="shared" si="50"/>
        <v>0.16014598235885086</v>
      </c>
      <c r="N547" s="16">
        <f t="shared" si="49"/>
        <v>2.2010869290081531E-3</v>
      </c>
      <c r="O547" s="15">
        <f t="shared" si="51"/>
        <v>0.16014598235885086</v>
      </c>
    </row>
    <row r="548" spans="1:15" x14ac:dyDescent="0.35">
      <c r="A548" s="15">
        <v>20</v>
      </c>
      <c r="B548" s="15">
        <v>2.7777779999999998E-2</v>
      </c>
      <c r="C548" s="15">
        <v>8.3333340000000006E-2</v>
      </c>
      <c r="D548" s="15">
        <v>0</v>
      </c>
      <c r="E548" s="15">
        <v>0.47222219999999998</v>
      </c>
      <c r="F548" s="15">
        <v>5.5555559999999997E-2</v>
      </c>
      <c r="G548" s="15">
        <v>0</v>
      </c>
      <c r="H548" s="15">
        <v>2.7777779999999998E-2</v>
      </c>
      <c r="I548" s="15">
        <v>0</v>
      </c>
      <c r="J548" s="15">
        <v>0</v>
      </c>
      <c r="K548" s="15">
        <v>0.19444439999999999</v>
      </c>
      <c r="L548" s="15">
        <f t="shared" si="48"/>
        <v>0.88888889999999976</v>
      </c>
      <c r="M548" s="15">
        <f t="shared" si="50"/>
        <v>0.16014598235885086</v>
      </c>
      <c r="N548" s="16">
        <f t="shared" si="49"/>
        <v>2.2010869290081531E-3</v>
      </c>
      <c r="O548" s="15">
        <f t="shared" si="51"/>
        <v>0.16014598235885086</v>
      </c>
    </row>
    <row r="549" spans="1:15" x14ac:dyDescent="0.35">
      <c r="A549" s="15">
        <v>20.5</v>
      </c>
      <c r="B549" s="15">
        <v>2.7777779999999998E-2</v>
      </c>
      <c r="C549" s="15">
        <v>0.1111111</v>
      </c>
      <c r="D549" s="15">
        <v>0</v>
      </c>
      <c r="E549" s="15">
        <v>0.4166667</v>
      </c>
      <c r="F549" s="15">
        <v>5.5555559999999997E-2</v>
      </c>
      <c r="G549" s="15">
        <v>0</v>
      </c>
      <c r="H549" s="15">
        <v>2.7777779999999998E-2</v>
      </c>
      <c r="I549" s="15">
        <v>0</v>
      </c>
      <c r="J549" s="15">
        <v>0</v>
      </c>
      <c r="K549" s="15">
        <v>0.19444439999999999</v>
      </c>
      <c r="L549" s="15">
        <f t="shared" si="48"/>
        <v>0.86111105999999982</v>
      </c>
      <c r="M549" s="15">
        <f t="shared" si="50"/>
        <v>0.16110838138046865</v>
      </c>
      <c r="N549" s="16">
        <f t="shared" si="49"/>
        <v>2.2720898964303572E-3</v>
      </c>
      <c r="O549" s="15">
        <f t="shared" si="51"/>
        <v>0.16110838138046865</v>
      </c>
    </row>
    <row r="550" spans="1:15" x14ac:dyDescent="0.35">
      <c r="A550" s="15">
        <v>21</v>
      </c>
      <c r="B550" s="15">
        <v>2.7777779999999998E-2</v>
      </c>
      <c r="C550" s="15">
        <v>0.1111111</v>
      </c>
      <c r="D550" s="15">
        <v>0</v>
      </c>
      <c r="E550" s="15">
        <v>0.4166667</v>
      </c>
      <c r="F550" s="15">
        <v>5.5555559999999997E-2</v>
      </c>
      <c r="G550" s="15">
        <v>0</v>
      </c>
      <c r="H550" s="15">
        <v>2.7777779999999998E-2</v>
      </c>
      <c r="I550" s="15">
        <v>0</v>
      </c>
      <c r="J550" s="15">
        <v>0</v>
      </c>
      <c r="K550" s="15">
        <v>0.19444439999999999</v>
      </c>
      <c r="L550" s="15">
        <f t="shared" si="48"/>
        <v>0.83333331999999993</v>
      </c>
      <c r="M550" s="15">
        <f t="shared" si="50"/>
        <v>0.16211850435641917</v>
      </c>
      <c r="N550" s="16">
        <f t="shared" si="49"/>
        <v>2.34782612452174E-3</v>
      </c>
      <c r="O550" s="15">
        <f t="shared" si="51"/>
        <v>0.16211850435641917</v>
      </c>
    </row>
    <row r="551" spans="1:15" x14ac:dyDescent="0.35">
      <c r="A551" s="15">
        <v>21.5</v>
      </c>
      <c r="B551" s="15">
        <v>2.7777779999999998E-2</v>
      </c>
      <c r="C551" s="15">
        <v>8.3333340000000006E-2</v>
      </c>
      <c r="D551" s="15">
        <v>0</v>
      </c>
      <c r="E551" s="15">
        <v>0.47222219999999998</v>
      </c>
      <c r="F551" s="15">
        <v>5.5555559999999997E-2</v>
      </c>
      <c r="G551" s="15">
        <v>0</v>
      </c>
      <c r="H551" s="15">
        <v>2.7777779999999998E-2</v>
      </c>
      <c r="I551" s="15">
        <v>0</v>
      </c>
      <c r="J551" s="15">
        <v>0</v>
      </c>
      <c r="K551" s="15">
        <v>0.1666667</v>
      </c>
      <c r="L551" s="15">
        <f t="shared" si="48"/>
        <v>0.83333331999999993</v>
      </c>
      <c r="M551" s="15">
        <f t="shared" si="50"/>
        <v>0.16211850435641917</v>
      </c>
      <c r="N551" s="16">
        <f t="shared" si="49"/>
        <v>2.34782612452174E-3</v>
      </c>
      <c r="O551" s="15">
        <f t="shared" si="51"/>
        <v>0.16211850435641917</v>
      </c>
    </row>
    <row r="552" spans="1:15" x14ac:dyDescent="0.35">
      <c r="A552" s="15">
        <v>22</v>
      </c>
      <c r="B552" s="15">
        <v>2.7777779999999998E-2</v>
      </c>
      <c r="C552" s="15">
        <v>5.5555559999999997E-2</v>
      </c>
      <c r="D552" s="15">
        <v>0</v>
      </c>
      <c r="E552" s="15">
        <v>0.47222219999999998</v>
      </c>
      <c r="F552" s="15">
        <v>5.5555559999999997E-2</v>
      </c>
      <c r="G552" s="15">
        <v>0</v>
      </c>
      <c r="H552" s="15">
        <v>2.7777779999999998E-2</v>
      </c>
      <c r="I552" s="15">
        <v>0</v>
      </c>
      <c r="J552" s="15">
        <v>0</v>
      </c>
      <c r="K552" s="15">
        <v>0.1666667</v>
      </c>
      <c r="L552" s="15">
        <f t="shared" si="48"/>
        <v>0.83333335999999991</v>
      </c>
      <c r="M552" s="15">
        <f t="shared" si="50"/>
        <v>0.16211850286557511</v>
      </c>
      <c r="N552" s="16">
        <f t="shared" si="49"/>
        <v>2.3478260118260895E-3</v>
      </c>
      <c r="O552" s="15">
        <f t="shared" si="51"/>
        <v>0.16211850286557511</v>
      </c>
    </row>
    <row r="553" spans="1:15" x14ac:dyDescent="0.35">
      <c r="A553" s="15">
        <v>22.5</v>
      </c>
      <c r="B553" s="15">
        <v>2.7777779999999998E-2</v>
      </c>
      <c r="C553" s="15">
        <v>5.5555559999999997E-2</v>
      </c>
      <c r="D553" s="15">
        <v>0</v>
      </c>
      <c r="E553" s="15">
        <v>0.4166667</v>
      </c>
      <c r="F553" s="15">
        <v>8.3333340000000006E-2</v>
      </c>
      <c r="G553" s="15">
        <v>0</v>
      </c>
      <c r="H553" s="15">
        <v>2.7777779999999998E-2</v>
      </c>
      <c r="I553" s="15">
        <v>0</v>
      </c>
      <c r="J553" s="15">
        <v>0</v>
      </c>
      <c r="K553" s="15">
        <v>0.1666667</v>
      </c>
      <c r="L553" s="15">
        <f t="shared" si="48"/>
        <v>0.80555557999999983</v>
      </c>
      <c r="M553" s="15">
        <f t="shared" si="50"/>
        <v>0.16318043459135406</v>
      </c>
      <c r="N553" s="16">
        <f t="shared" si="49"/>
        <v>2.4287855334953236E-3</v>
      </c>
      <c r="O553" s="15">
        <f t="shared" si="51"/>
        <v>0.16318043459135406</v>
      </c>
    </row>
    <row r="554" spans="1:15" x14ac:dyDescent="0.35">
      <c r="A554" s="15">
        <v>23</v>
      </c>
      <c r="B554" s="15">
        <v>2.7777779999999998E-2</v>
      </c>
      <c r="C554" s="15">
        <v>5.5555559999999997E-2</v>
      </c>
      <c r="D554" s="15">
        <v>0</v>
      </c>
      <c r="E554" s="15">
        <v>0.44444440000000002</v>
      </c>
      <c r="F554" s="15">
        <v>5.5555559999999997E-2</v>
      </c>
      <c r="G554" s="15">
        <v>0</v>
      </c>
      <c r="H554" s="15">
        <v>2.7777779999999998E-2</v>
      </c>
      <c r="I554" s="15">
        <v>0</v>
      </c>
      <c r="J554" s="15">
        <v>0</v>
      </c>
      <c r="K554" s="15">
        <v>0.1666667</v>
      </c>
      <c r="L554" s="15">
        <f t="shared" si="48"/>
        <v>0.77777786000000004</v>
      </c>
      <c r="M554" s="15">
        <f t="shared" si="50"/>
        <v>0.16429875676829575</v>
      </c>
      <c r="N554" s="16">
        <f t="shared" si="49"/>
        <v>2.5155276843833465E-3</v>
      </c>
      <c r="O554" s="15">
        <f t="shared" si="51"/>
        <v>0.16429875676829575</v>
      </c>
    </row>
    <row r="555" spans="1:15" x14ac:dyDescent="0.35">
      <c r="A555" s="15">
        <v>23.5</v>
      </c>
      <c r="B555" s="15">
        <v>2.7777779999999998E-2</v>
      </c>
      <c r="C555" s="15">
        <v>5.5555559999999997E-2</v>
      </c>
      <c r="D555" s="15">
        <v>0</v>
      </c>
      <c r="E555" s="15">
        <v>0.4166667</v>
      </c>
      <c r="F555" s="15">
        <v>8.3333340000000006E-2</v>
      </c>
      <c r="G555" s="15">
        <v>0</v>
      </c>
      <c r="H555" s="15">
        <v>2.7777779999999998E-2</v>
      </c>
      <c r="I555" s="15">
        <v>0</v>
      </c>
      <c r="J555" s="15">
        <v>0</v>
      </c>
      <c r="K555" s="15">
        <v>0.1666667</v>
      </c>
      <c r="L555" s="15">
        <f t="shared" si="48"/>
        <v>0.77777777999999986</v>
      </c>
      <c r="M555" s="15">
        <f t="shared" si="50"/>
        <v>0.16429876007508884</v>
      </c>
      <c r="N555" s="16">
        <f t="shared" si="49"/>
        <v>2.5155279431233364E-3</v>
      </c>
      <c r="O555" s="15">
        <f t="shared" si="51"/>
        <v>0.16429876007508884</v>
      </c>
    </row>
    <row r="556" spans="1:15" x14ac:dyDescent="0.35">
      <c r="A556" s="15">
        <v>24</v>
      </c>
      <c r="B556" s="15">
        <v>2.7777779999999998E-2</v>
      </c>
      <c r="C556" s="15">
        <v>5.5555559999999997E-2</v>
      </c>
      <c r="D556" s="15">
        <v>0</v>
      </c>
      <c r="E556" s="15">
        <v>0.4166667</v>
      </c>
      <c r="F556" s="15">
        <v>8.3333340000000006E-2</v>
      </c>
      <c r="G556" s="15">
        <v>0</v>
      </c>
      <c r="H556" s="15">
        <v>2.7777779999999998E-2</v>
      </c>
      <c r="I556" s="15">
        <v>0</v>
      </c>
      <c r="J556" s="15">
        <v>0</v>
      </c>
      <c r="K556" s="15">
        <v>0.1666667</v>
      </c>
      <c r="L556" s="15">
        <f t="shared" si="48"/>
        <v>0.77777786000000004</v>
      </c>
      <c r="M556" s="15">
        <f t="shared" si="50"/>
        <v>0.16429875676829575</v>
      </c>
      <c r="N556" s="16">
        <f t="shared" si="49"/>
        <v>2.5155276843833465E-3</v>
      </c>
      <c r="O556" s="15">
        <f t="shared" si="51"/>
        <v>0.16429875676829575</v>
      </c>
    </row>
    <row r="557" spans="1:15" x14ac:dyDescent="0.35">
      <c r="A557" s="15">
        <v>24.5</v>
      </c>
      <c r="B557" s="15">
        <v>5.5555559999999997E-2</v>
      </c>
      <c r="C557" s="15">
        <v>5.5555559999999997E-2</v>
      </c>
      <c r="D557" s="15">
        <v>0</v>
      </c>
      <c r="E557" s="15">
        <v>0.38888889999999998</v>
      </c>
      <c r="F557" s="15">
        <v>5.5555559999999997E-2</v>
      </c>
      <c r="G557" s="15">
        <v>0</v>
      </c>
      <c r="H557" s="15">
        <v>5.5555559999999997E-2</v>
      </c>
      <c r="I557" s="15">
        <v>0</v>
      </c>
      <c r="J557" s="15">
        <v>0</v>
      </c>
      <c r="K557" s="15">
        <v>0.1666667</v>
      </c>
      <c r="L557" s="15">
        <f t="shared" si="48"/>
        <v>0.77777786000000004</v>
      </c>
      <c r="M557" s="15">
        <f t="shared" si="50"/>
        <v>0.16429875676829575</v>
      </c>
      <c r="N557" s="16">
        <f t="shared" si="49"/>
        <v>2.5155276843833465E-3</v>
      </c>
      <c r="O557" s="15">
        <f t="shared" si="51"/>
        <v>0.16429875676829575</v>
      </c>
    </row>
    <row r="558" spans="1:15" x14ac:dyDescent="0.35">
      <c r="A558" s="15">
        <v>25</v>
      </c>
      <c r="B558" s="15">
        <v>5.5555559999999997E-2</v>
      </c>
      <c r="C558" s="15">
        <v>8.3333340000000006E-2</v>
      </c>
      <c r="D558" s="15">
        <v>0</v>
      </c>
      <c r="E558" s="15">
        <v>0.36111110000000002</v>
      </c>
      <c r="F558" s="15">
        <v>2.7777779999999998E-2</v>
      </c>
      <c r="G558" s="15">
        <v>0</v>
      </c>
      <c r="H558" s="15">
        <v>5.5555559999999997E-2</v>
      </c>
      <c r="I558" s="15">
        <v>0</v>
      </c>
      <c r="J558" s="15">
        <v>0</v>
      </c>
      <c r="K558" s="15">
        <v>0.1666667</v>
      </c>
      <c r="L558" s="15">
        <f t="shared" si="48"/>
        <v>0.77777783999999994</v>
      </c>
      <c r="M558" s="15">
        <f t="shared" si="50"/>
        <v>0.16429875759499396</v>
      </c>
      <c r="N558" s="16">
        <f t="shared" si="49"/>
        <v>2.5155277490683391E-3</v>
      </c>
      <c r="O558" s="15">
        <f t="shared" si="51"/>
        <v>0.16429875759499396</v>
      </c>
    </row>
    <row r="559" spans="1:15" x14ac:dyDescent="0.35">
      <c r="A559" s="15">
        <v>25.5</v>
      </c>
      <c r="B559" s="15">
        <v>2.7777779999999998E-2</v>
      </c>
      <c r="C559" s="15">
        <v>8.3333340000000006E-2</v>
      </c>
      <c r="D559" s="15">
        <v>0</v>
      </c>
      <c r="E559" s="15">
        <v>0.36111110000000002</v>
      </c>
      <c r="F559" s="15">
        <v>2.7777779999999998E-2</v>
      </c>
      <c r="G559" s="15">
        <v>0</v>
      </c>
      <c r="H559" s="15">
        <v>5.5555559999999997E-2</v>
      </c>
      <c r="I559" s="15">
        <v>0</v>
      </c>
      <c r="J559" s="15">
        <v>0</v>
      </c>
      <c r="K559" s="15">
        <v>0.1666667</v>
      </c>
      <c r="L559" s="15">
        <f t="shared" si="48"/>
        <v>0.75000003999999998</v>
      </c>
      <c r="M559" s="15">
        <f t="shared" si="50"/>
        <v>0.16547865059986563</v>
      </c>
      <c r="N559" s="16">
        <f t="shared" si="49"/>
        <v>2.608695513043486E-3</v>
      </c>
      <c r="O559" s="15">
        <f t="shared" si="51"/>
        <v>0.16547865059986563</v>
      </c>
    </row>
    <row r="560" spans="1:15" x14ac:dyDescent="0.35">
      <c r="A560" s="15">
        <v>26</v>
      </c>
      <c r="B560" s="15">
        <v>2.7777779999999998E-2</v>
      </c>
      <c r="C560" s="15">
        <v>8.3333340000000006E-2</v>
      </c>
      <c r="D560" s="15">
        <v>0</v>
      </c>
      <c r="E560" s="15">
        <v>0.3333333</v>
      </c>
      <c r="F560" s="15">
        <v>2.7777779999999998E-2</v>
      </c>
      <c r="G560" s="15">
        <v>0</v>
      </c>
      <c r="H560" s="15">
        <v>5.5555559999999997E-2</v>
      </c>
      <c r="I560" s="15">
        <v>0</v>
      </c>
      <c r="J560" s="15">
        <v>2.7777779999999998E-2</v>
      </c>
      <c r="K560" s="15">
        <v>0.1666667</v>
      </c>
      <c r="L560" s="15">
        <f t="shared" si="48"/>
        <v>0.72222225999999989</v>
      </c>
      <c r="M560" s="15">
        <f t="shared" si="50"/>
        <v>0.16672597510512394</v>
      </c>
      <c r="N560" s="16">
        <f t="shared" si="49"/>
        <v>2.7090299586313431E-3</v>
      </c>
      <c r="O560" s="15">
        <f t="shared" si="51"/>
        <v>0.16672597510512394</v>
      </c>
    </row>
    <row r="561" spans="1:15" x14ac:dyDescent="0.35">
      <c r="A561" s="15">
        <v>26.5</v>
      </c>
      <c r="B561" s="15">
        <v>2.7777779999999998E-2</v>
      </c>
      <c r="C561" s="15">
        <v>8.3333340000000006E-2</v>
      </c>
      <c r="D561" s="15">
        <v>0</v>
      </c>
      <c r="E561" s="15">
        <v>0.30555559999999998</v>
      </c>
      <c r="F561" s="15">
        <v>2.7777779999999998E-2</v>
      </c>
      <c r="G561" s="15">
        <v>0</v>
      </c>
      <c r="H561" s="15">
        <v>8.3333340000000006E-2</v>
      </c>
      <c r="I561" s="15">
        <v>0</v>
      </c>
      <c r="J561" s="15">
        <v>2.7777779999999998E-2</v>
      </c>
      <c r="K561" s="15">
        <v>0.1666667</v>
      </c>
      <c r="L561" s="15">
        <f t="shared" si="48"/>
        <v>0.72222224000000002</v>
      </c>
      <c r="M561" s="15">
        <f t="shared" si="50"/>
        <v>0.166725976029022</v>
      </c>
      <c r="N561" s="16">
        <f t="shared" si="49"/>
        <v>2.7090300336506316E-3</v>
      </c>
      <c r="O561" s="15">
        <f t="shared" si="51"/>
        <v>0.166725976029022</v>
      </c>
    </row>
    <row r="562" spans="1:15" x14ac:dyDescent="0.35">
      <c r="A562" s="15">
        <v>27</v>
      </c>
      <c r="B562" s="15">
        <v>2.7777779999999998E-2</v>
      </c>
      <c r="C562" s="15">
        <v>8.3333340000000006E-2</v>
      </c>
      <c r="D562" s="15">
        <v>0</v>
      </c>
      <c r="E562" s="15">
        <v>0.27777780000000002</v>
      </c>
      <c r="F562" s="15">
        <v>2.7777779999999998E-2</v>
      </c>
      <c r="G562" s="15">
        <v>0</v>
      </c>
      <c r="H562" s="15">
        <v>8.3333340000000006E-2</v>
      </c>
      <c r="I562" s="15">
        <v>0</v>
      </c>
      <c r="J562" s="15">
        <v>2.7777779999999998E-2</v>
      </c>
      <c r="K562" s="15">
        <v>0.1666667</v>
      </c>
      <c r="L562" s="15">
        <f t="shared" si="48"/>
        <v>0.72222231999999997</v>
      </c>
      <c r="M562" s="15">
        <f t="shared" si="50"/>
        <v>0.16672597233342989</v>
      </c>
      <c r="N562" s="16">
        <f t="shared" si="49"/>
        <v>2.7090297335734992E-3</v>
      </c>
      <c r="O562" s="15">
        <f t="shared" si="51"/>
        <v>0.16672597233342989</v>
      </c>
    </row>
    <row r="563" spans="1:15" x14ac:dyDescent="0.35">
      <c r="A563" s="15">
        <v>27.5</v>
      </c>
      <c r="B563" s="15">
        <v>2.7777779999999998E-2</v>
      </c>
      <c r="C563" s="15">
        <v>0.1111111</v>
      </c>
      <c r="D563" s="15">
        <v>0</v>
      </c>
      <c r="E563" s="15">
        <v>0.25</v>
      </c>
      <c r="F563" s="15">
        <v>5.5555559999999997E-2</v>
      </c>
      <c r="G563" s="15">
        <v>0</v>
      </c>
      <c r="H563" s="15">
        <v>2.7777779999999998E-2</v>
      </c>
      <c r="I563" s="15">
        <v>0</v>
      </c>
      <c r="J563" s="15">
        <v>2.7777779999999998E-2</v>
      </c>
      <c r="K563" s="15">
        <v>0.19444439999999999</v>
      </c>
      <c r="L563" s="15">
        <f t="shared" si="48"/>
        <v>0.69444452000000001</v>
      </c>
      <c r="M563" s="15">
        <f t="shared" si="50"/>
        <v>0.16804740790282924</v>
      </c>
      <c r="N563" s="16">
        <f t="shared" si="49"/>
        <v>2.8173909978156855E-3</v>
      </c>
      <c r="O563" s="15">
        <f t="shared" si="51"/>
        <v>0.16804740790282924</v>
      </c>
    </row>
    <row r="564" spans="1:15" x14ac:dyDescent="0.35">
      <c r="A564" s="15">
        <v>28</v>
      </c>
      <c r="B564" s="15">
        <v>2.7777779999999998E-2</v>
      </c>
      <c r="C564" s="15">
        <v>8.3333340000000006E-2</v>
      </c>
      <c r="D564" s="15">
        <v>0</v>
      </c>
      <c r="E564" s="15">
        <v>0.27777780000000002</v>
      </c>
      <c r="F564" s="15">
        <v>5.5555559999999997E-2</v>
      </c>
      <c r="G564" s="15">
        <v>0</v>
      </c>
      <c r="H564" s="15">
        <v>2.7777779999999998E-2</v>
      </c>
      <c r="I564" s="15">
        <v>0</v>
      </c>
      <c r="J564" s="15">
        <v>2.7777779999999998E-2</v>
      </c>
      <c r="K564" s="15">
        <v>0.19444439999999999</v>
      </c>
      <c r="L564" s="15">
        <f t="shared" si="48"/>
        <v>0.69444439999999996</v>
      </c>
      <c r="M564" s="15">
        <f t="shared" si="50"/>
        <v>0.1680474137821254</v>
      </c>
      <c r="N564" s="16">
        <f t="shared" si="49"/>
        <v>2.8173914846608811E-3</v>
      </c>
      <c r="O564" s="15">
        <f t="shared" si="51"/>
        <v>0.1680474137821254</v>
      </c>
    </row>
    <row r="565" spans="1:15" x14ac:dyDescent="0.35">
      <c r="A565" s="15">
        <v>28.5</v>
      </c>
      <c r="B565" s="15">
        <v>2.7777779999999998E-2</v>
      </c>
      <c r="C565" s="15">
        <v>8.3333340000000006E-2</v>
      </c>
      <c r="D565" s="15">
        <v>0</v>
      </c>
      <c r="E565" s="15">
        <v>0.27777780000000002</v>
      </c>
      <c r="F565" s="15">
        <v>5.5555559999999997E-2</v>
      </c>
      <c r="G565" s="15">
        <v>0</v>
      </c>
      <c r="H565" s="15">
        <v>5.5555559999999997E-2</v>
      </c>
      <c r="I565" s="15">
        <v>0</v>
      </c>
      <c r="J565" s="15">
        <v>2.7777779999999998E-2</v>
      </c>
      <c r="K565" s="15">
        <v>0.1666667</v>
      </c>
      <c r="L565" s="15">
        <f t="shared" si="48"/>
        <v>0.69444443999999994</v>
      </c>
      <c r="M565" s="15">
        <f t="shared" si="50"/>
        <v>0.16804741182235985</v>
      </c>
      <c r="N565" s="16">
        <f t="shared" si="49"/>
        <v>2.817391322379131E-3</v>
      </c>
      <c r="O565" s="15">
        <f t="shared" si="51"/>
        <v>0.16804741182235985</v>
      </c>
    </row>
    <row r="566" spans="1:15" x14ac:dyDescent="0.35">
      <c r="A566" s="15">
        <v>29</v>
      </c>
      <c r="B566" s="15">
        <v>0</v>
      </c>
      <c r="C566" s="15">
        <v>8.3333340000000006E-2</v>
      </c>
      <c r="D566" s="15">
        <v>0</v>
      </c>
      <c r="E566" s="15">
        <v>0.27777780000000002</v>
      </c>
      <c r="F566" s="15">
        <v>5.5555559999999997E-2</v>
      </c>
      <c r="G566" s="15">
        <v>0</v>
      </c>
      <c r="H566" s="15">
        <v>5.5555559999999997E-2</v>
      </c>
      <c r="I566" s="15">
        <v>0</v>
      </c>
      <c r="J566" s="15">
        <v>2.7777779999999998E-2</v>
      </c>
      <c r="K566" s="15">
        <v>0.1666667</v>
      </c>
      <c r="L566" s="15">
        <f t="shared" si="48"/>
        <v>0.69444452000000001</v>
      </c>
      <c r="M566" s="15">
        <f t="shared" si="50"/>
        <v>0.16804740790282924</v>
      </c>
      <c r="N566" s="16">
        <f t="shared" si="49"/>
        <v>2.8173909978156855E-3</v>
      </c>
      <c r="O566" s="15">
        <f t="shared" si="51"/>
        <v>0.16804740790282924</v>
      </c>
    </row>
    <row r="567" spans="1:15" x14ac:dyDescent="0.35">
      <c r="A567" s="15">
        <v>29.5</v>
      </c>
      <c r="B567" s="15">
        <v>0</v>
      </c>
      <c r="C567" s="15">
        <v>5.5555559999999997E-2</v>
      </c>
      <c r="D567" s="15">
        <v>0</v>
      </c>
      <c r="E567" s="15">
        <v>0.30555559999999998</v>
      </c>
      <c r="F567" s="15">
        <v>5.5555559999999997E-2</v>
      </c>
      <c r="G567" s="15">
        <v>0</v>
      </c>
      <c r="H567" s="15">
        <v>5.5555559999999997E-2</v>
      </c>
      <c r="I567" s="15">
        <v>0</v>
      </c>
      <c r="J567" s="15">
        <v>2.7777779999999998E-2</v>
      </c>
      <c r="K567" s="15">
        <v>0.1666667</v>
      </c>
      <c r="L567" s="15">
        <f t="shared" si="48"/>
        <v>0.66666673999999992</v>
      </c>
      <c r="M567" s="15">
        <f t="shared" si="50"/>
        <v>0.16945059482539765</v>
      </c>
      <c r="N567" s="16">
        <f t="shared" si="49"/>
        <v>2.9347822858696009E-3</v>
      </c>
      <c r="O567" s="15">
        <f t="shared" si="51"/>
        <v>0.16945059482539765</v>
      </c>
    </row>
    <row r="568" spans="1:15" x14ac:dyDescent="0.35">
      <c r="A568" s="15">
        <v>30</v>
      </c>
      <c r="B568" s="15">
        <v>0</v>
      </c>
      <c r="C568" s="15">
        <v>5.5555559999999997E-2</v>
      </c>
      <c r="D568" s="15">
        <v>0</v>
      </c>
      <c r="E568" s="15">
        <v>0.30555559999999998</v>
      </c>
      <c r="F568" s="15">
        <v>5.5555559999999997E-2</v>
      </c>
      <c r="G568" s="15">
        <v>0</v>
      </c>
      <c r="H568" s="15">
        <v>5.5555559999999997E-2</v>
      </c>
      <c r="I568" s="15">
        <v>2.7777779999999998E-2</v>
      </c>
      <c r="J568" s="15">
        <v>0</v>
      </c>
      <c r="K568" s="15">
        <v>0.1666667</v>
      </c>
      <c r="L568" s="15">
        <f t="shared" si="48"/>
        <v>0.66666676000000002</v>
      </c>
      <c r="M568" s="15">
        <f t="shared" si="50"/>
        <v>0.16945059378363886</v>
      </c>
      <c r="N568" s="16">
        <f t="shared" si="49"/>
        <v>2.9347821978261443E-3</v>
      </c>
      <c r="O568" s="15">
        <f t="shared" si="51"/>
        <v>0.16945059378363886</v>
      </c>
    </row>
    <row r="569" spans="1:15" x14ac:dyDescent="0.35">
      <c r="A569" s="15">
        <v>30.5</v>
      </c>
      <c r="B569" s="15">
        <v>0</v>
      </c>
      <c r="C569" s="15">
        <v>5.5555559999999997E-2</v>
      </c>
      <c r="D569" s="15">
        <v>0</v>
      </c>
      <c r="E569" s="15">
        <v>0.27777780000000002</v>
      </c>
      <c r="F569" s="15">
        <v>5.5555559999999997E-2</v>
      </c>
      <c r="G569" s="15">
        <v>0</v>
      </c>
      <c r="H569" s="15">
        <v>5.5555559999999997E-2</v>
      </c>
      <c r="I569" s="15">
        <v>2.7777779999999998E-2</v>
      </c>
      <c r="J569" s="15">
        <v>0</v>
      </c>
      <c r="K569" s="15">
        <v>0.1666667</v>
      </c>
      <c r="L569" s="15">
        <f t="shared" si="48"/>
        <v>0.66666676000000002</v>
      </c>
      <c r="M569" s="15">
        <f t="shared" si="50"/>
        <v>0.16945059378363886</v>
      </c>
      <c r="N569" s="16">
        <f t="shared" si="49"/>
        <v>2.9347821978261443E-3</v>
      </c>
      <c r="O569" s="15">
        <f t="shared" si="51"/>
        <v>0.16945059378363886</v>
      </c>
    </row>
    <row r="570" spans="1:15" x14ac:dyDescent="0.35">
      <c r="A570" s="15">
        <v>31</v>
      </c>
      <c r="B570" s="15">
        <v>0</v>
      </c>
      <c r="C570" s="15">
        <v>5.5555559999999997E-2</v>
      </c>
      <c r="D570" s="15">
        <v>0</v>
      </c>
      <c r="E570" s="15">
        <v>0.27777780000000002</v>
      </c>
      <c r="F570" s="15">
        <v>5.5555559999999997E-2</v>
      </c>
      <c r="G570" s="15">
        <v>0</v>
      </c>
      <c r="H570" s="15">
        <v>5.5555559999999997E-2</v>
      </c>
      <c r="I570" s="15">
        <v>2.7777779999999998E-2</v>
      </c>
      <c r="J570" s="15">
        <v>0</v>
      </c>
      <c r="K570" s="15">
        <v>0.1666667</v>
      </c>
      <c r="L570" s="15">
        <f t="shared" si="48"/>
        <v>0.63888896000000006</v>
      </c>
      <c r="M570" s="15">
        <f t="shared" si="50"/>
        <v>0.17094432684597136</v>
      </c>
      <c r="N570" s="16">
        <f t="shared" si="49"/>
        <v>3.0623815116956072E-3</v>
      </c>
      <c r="O570" s="15">
        <f t="shared" si="51"/>
        <v>0.17094432684597136</v>
      </c>
    </row>
    <row r="571" spans="1:15" x14ac:dyDescent="0.35">
      <c r="A571" s="15">
        <v>31.5</v>
      </c>
      <c r="B571" s="15">
        <v>0</v>
      </c>
      <c r="C571" s="15">
        <v>5.5555559999999997E-2</v>
      </c>
      <c r="D571" s="15">
        <v>0</v>
      </c>
      <c r="E571" s="15">
        <v>0.25</v>
      </c>
      <c r="F571" s="15">
        <v>5.5555559999999997E-2</v>
      </c>
      <c r="G571" s="15">
        <v>0</v>
      </c>
      <c r="H571" s="15">
        <v>5.5555559999999997E-2</v>
      </c>
      <c r="I571" s="15">
        <v>2.7777779999999998E-2</v>
      </c>
      <c r="J571" s="15">
        <v>0</v>
      </c>
      <c r="K571" s="15">
        <v>0.1666667</v>
      </c>
      <c r="L571" s="15">
        <f t="shared" si="48"/>
        <v>0.63888896000000006</v>
      </c>
      <c r="M571" s="15">
        <f t="shared" si="50"/>
        <v>0.17094432684597136</v>
      </c>
      <c r="N571" s="16">
        <f t="shared" si="49"/>
        <v>3.0623815116956072E-3</v>
      </c>
      <c r="O571" s="15">
        <f t="shared" si="51"/>
        <v>0.17094432684597136</v>
      </c>
    </row>
    <row r="572" spans="1:15" x14ac:dyDescent="0.35">
      <c r="A572" s="15">
        <v>32</v>
      </c>
      <c r="B572" s="15">
        <v>0</v>
      </c>
      <c r="C572" s="15">
        <v>5.5555559999999997E-2</v>
      </c>
      <c r="D572" s="15">
        <v>0</v>
      </c>
      <c r="E572" s="15">
        <v>0.25</v>
      </c>
      <c r="F572" s="15">
        <v>5.5555559999999997E-2</v>
      </c>
      <c r="G572" s="15">
        <v>0</v>
      </c>
      <c r="H572" s="15">
        <v>5.5555559999999997E-2</v>
      </c>
      <c r="I572" s="15">
        <v>2.7777779999999998E-2</v>
      </c>
      <c r="J572" s="15">
        <v>0</v>
      </c>
      <c r="K572" s="15">
        <v>0.1666667</v>
      </c>
      <c r="L572" s="15">
        <f t="shared" ref="L572:L588" si="52">SUM(B571:K571)</f>
        <v>0.61111115999999999</v>
      </c>
      <c r="M572" s="15">
        <f t="shared" si="50"/>
        <v>0.17253878159968644</v>
      </c>
      <c r="N572" s="16">
        <f t="shared" si="49"/>
        <v>3.2015807715415224E-3</v>
      </c>
      <c r="O572" s="15">
        <f t="shared" si="51"/>
        <v>0.17253878159968644</v>
      </c>
    </row>
    <row r="573" spans="1:15" x14ac:dyDescent="0.35">
      <c r="A573" s="15">
        <v>32.5</v>
      </c>
      <c r="B573" s="15">
        <v>0</v>
      </c>
      <c r="C573" s="15">
        <v>5.5555559999999997E-2</v>
      </c>
      <c r="D573" s="15">
        <v>0</v>
      </c>
      <c r="E573" s="15">
        <v>0.25</v>
      </c>
      <c r="F573" s="15">
        <v>8.3333340000000006E-2</v>
      </c>
      <c r="G573" s="15">
        <v>0</v>
      </c>
      <c r="H573" s="15">
        <v>5.5555559999999997E-2</v>
      </c>
      <c r="I573" s="15">
        <v>0</v>
      </c>
      <c r="J573" s="15">
        <v>0</v>
      </c>
      <c r="K573" s="15">
        <v>0.1666667</v>
      </c>
      <c r="L573" s="15">
        <f t="shared" si="52"/>
        <v>0.61111115999999999</v>
      </c>
      <c r="M573" s="15">
        <f t="shared" si="50"/>
        <v>0.17253878159968644</v>
      </c>
      <c r="N573" s="16">
        <f t="shared" ref="N573:N588" si="53">0.09/(L573*46)</f>
        <v>3.2015807715415224E-3</v>
      </c>
      <c r="O573" s="15">
        <f t="shared" si="51"/>
        <v>0.17253878159968644</v>
      </c>
    </row>
    <row r="574" spans="1:15" x14ac:dyDescent="0.35">
      <c r="A574" s="15">
        <v>33</v>
      </c>
      <c r="B574" s="15">
        <v>0</v>
      </c>
      <c r="C574" s="15">
        <v>5.5555559999999997E-2</v>
      </c>
      <c r="D574" s="15">
        <v>0</v>
      </c>
      <c r="E574" s="15">
        <v>0.25</v>
      </c>
      <c r="F574" s="15">
        <v>8.3333340000000006E-2</v>
      </c>
      <c r="G574" s="15">
        <v>0</v>
      </c>
      <c r="H574" s="15">
        <v>5.5555559999999997E-2</v>
      </c>
      <c r="I574" s="15">
        <v>0</v>
      </c>
      <c r="J574" s="15">
        <v>0</v>
      </c>
      <c r="K574" s="15">
        <v>0.1666667</v>
      </c>
      <c r="L574" s="15">
        <f t="shared" si="52"/>
        <v>0.61111115999999999</v>
      </c>
      <c r="M574" s="15">
        <f t="shared" si="50"/>
        <v>0.17253878159968644</v>
      </c>
      <c r="N574" s="16">
        <f t="shared" si="53"/>
        <v>3.2015807715415224E-3</v>
      </c>
      <c r="O574" s="15">
        <f t="shared" si="51"/>
        <v>0.17253878159968644</v>
      </c>
    </row>
    <row r="575" spans="1:15" x14ac:dyDescent="0.35">
      <c r="A575" s="15">
        <v>33.5</v>
      </c>
      <c r="B575" s="15">
        <v>0</v>
      </c>
      <c r="C575" s="15">
        <v>8.3333340000000006E-2</v>
      </c>
      <c r="D575" s="15">
        <v>0</v>
      </c>
      <c r="E575" s="15">
        <v>0.22222220000000001</v>
      </c>
      <c r="F575" s="15">
        <v>5.5555559999999997E-2</v>
      </c>
      <c r="G575" s="15">
        <v>0</v>
      </c>
      <c r="H575" s="15">
        <v>5.5555559999999997E-2</v>
      </c>
      <c r="I575" s="15">
        <v>0</v>
      </c>
      <c r="J575" s="15">
        <v>2.7777779999999998E-2</v>
      </c>
      <c r="K575" s="15">
        <v>0.1666667</v>
      </c>
      <c r="L575" s="15">
        <f t="shared" si="52"/>
        <v>0.61111115999999999</v>
      </c>
      <c r="M575" s="15">
        <f t="shared" ref="M575:M588" si="54">SUM(O575)</f>
        <v>0.17253878159968644</v>
      </c>
      <c r="N575" s="16">
        <f t="shared" si="53"/>
        <v>3.2015807715415224E-3</v>
      </c>
      <c r="O575" s="15">
        <f t="shared" ref="O575:O587" si="55">0.1+(1.282*(SQRT(N575)))</f>
        <v>0.17253878159968644</v>
      </c>
    </row>
    <row r="576" spans="1:15" x14ac:dyDescent="0.35">
      <c r="A576" s="15">
        <v>34</v>
      </c>
      <c r="B576" s="15">
        <v>0</v>
      </c>
      <c r="C576" s="15">
        <v>8.3333340000000006E-2</v>
      </c>
      <c r="D576" s="15">
        <v>0</v>
      </c>
      <c r="E576" s="15">
        <v>0.22222220000000001</v>
      </c>
      <c r="F576" s="15">
        <v>5.5555559999999997E-2</v>
      </c>
      <c r="G576" s="15">
        <v>0</v>
      </c>
      <c r="H576" s="15">
        <v>5.5555559999999997E-2</v>
      </c>
      <c r="I576" s="15">
        <v>0</v>
      </c>
      <c r="J576" s="15">
        <v>2.7777779999999998E-2</v>
      </c>
      <c r="K576" s="15">
        <v>0.1666667</v>
      </c>
      <c r="L576" s="15">
        <f t="shared" si="52"/>
        <v>0.61111114</v>
      </c>
      <c r="M576" s="15">
        <f t="shared" si="54"/>
        <v>0.17253878278668464</v>
      </c>
      <c r="N576" s="16">
        <f t="shared" si="53"/>
        <v>3.2015808763205247E-3</v>
      </c>
      <c r="O576" s="15">
        <f t="shared" si="55"/>
        <v>0.17253878278668464</v>
      </c>
    </row>
    <row r="577" spans="1:15" x14ac:dyDescent="0.35">
      <c r="A577" s="15">
        <v>34.5</v>
      </c>
      <c r="B577" s="15">
        <v>0</v>
      </c>
      <c r="C577" s="15">
        <v>8.3333340000000006E-2</v>
      </c>
      <c r="D577" s="15">
        <v>0</v>
      </c>
      <c r="E577" s="15">
        <v>0.22222220000000001</v>
      </c>
      <c r="F577" s="15">
        <v>5.5555559999999997E-2</v>
      </c>
      <c r="G577" s="15">
        <v>0</v>
      </c>
      <c r="H577" s="15">
        <v>5.5555559999999997E-2</v>
      </c>
      <c r="I577" s="15">
        <v>0</v>
      </c>
      <c r="J577" s="15">
        <v>2.7777779999999998E-2</v>
      </c>
      <c r="K577" s="15">
        <v>0.1666667</v>
      </c>
      <c r="L577" s="15">
        <f t="shared" si="52"/>
        <v>0.61111114</v>
      </c>
      <c r="M577" s="15">
        <f t="shared" si="54"/>
        <v>0.17253878278668464</v>
      </c>
      <c r="N577" s="16">
        <f t="shared" si="53"/>
        <v>3.2015808763205247E-3</v>
      </c>
      <c r="O577" s="15">
        <f t="shared" si="55"/>
        <v>0.17253878278668464</v>
      </c>
    </row>
    <row r="578" spans="1:15" x14ac:dyDescent="0.35">
      <c r="A578" s="15">
        <v>35</v>
      </c>
      <c r="B578" s="15">
        <v>0</v>
      </c>
      <c r="C578" s="15">
        <v>8.3333340000000006E-2</v>
      </c>
      <c r="D578" s="15">
        <v>0</v>
      </c>
      <c r="E578" s="15">
        <v>0.22222220000000001</v>
      </c>
      <c r="F578" s="15">
        <v>5.5555559999999997E-2</v>
      </c>
      <c r="G578" s="15">
        <v>0</v>
      </c>
      <c r="H578" s="15">
        <v>5.5555559999999997E-2</v>
      </c>
      <c r="I578" s="15">
        <v>0</v>
      </c>
      <c r="J578" s="15">
        <v>2.7777779999999998E-2</v>
      </c>
      <c r="K578" s="15">
        <v>0.1666667</v>
      </c>
      <c r="L578" s="15">
        <f t="shared" si="52"/>
        <v>0.61111114</v>
      </c>
      <c r="M578" s="15">
        <f t="shared" si="54"/>
        <v>0.17253878278668464</v>
      </c>
      <c r="N578" s="16">
        <f t="shared" si="53"/>
        <v>3.2015808763205247E-3</v>
      </c>
      <c r="O578" s="15">
        <f t="shared" si="55"/>
        <v>0.17253878278668464</v>
      </c>
    </row>
    <row r="579" spans="1:15" x14ac:dyDescent="0.35">
      <c r="A579" s="15">
        <v>35.5</v>
      </c>
      <c r="B579" s="15">
        <v>0</v>
      </c>
      <c r="C579" s="15">
        <v>8.3333340000000006E-2</v>
      </c>
      <c r="D579" s="15">
        <v>0</v>
      </c>
      <c r="E579" s="15">
        <v>0.22222220000000001</v>
      </c>
      <c r="F579" s="15">
        <v>5.5555559999999997E-2</v>
      </c>
      <c r="G579" s="15">
        <v>0</v>
      </c>
      <c r="H579" s="15">
        <v>5.5555559999999997E-2</v>
      </c>
      <c r="I579" s="15">
        <v>0</v>
      </c>
      <c r="J579" s="15">
        <v>2.7777779999999998E-2</v>
      </c>
      <c r="K579" s="15">
        <v>0.1666667</v>
      </c>
      <c r="L579" s="15">
        <f t="shared" si="52"/>
        <v>0.61111114</v>
      </c>
      <c r="M579" s="15">
        <f t="shared" si="54"/>
        <v>0.17253878278668464</v>
      </c>
      <c r="N579" s="16">
        <f t="shared" si="53"/>
        <v>3.2015808763205247E-3</v>
      </c>
      <c r="O579" s="15">
        <f t="shared" si="55"/>
        <v>0.17253878278668464</v>
      </c>
    </row>
    <row r="580" spans="1:15" x14ac:dyDescent="0.35">
      <c r="A580" s="15">
        <v>36</v>
      </c>
      <c r="B580" s="15">
        <v>0</v>
      </c>
      <c r="C580" s="15">
        <v>8.3333340000000006E-2</v>
      </c>
      <c r="D580" s="15">
        <v>0</v>
      </c>
      <c r="E580" s="15">
        <v>0.22222220000000001</v>
      </c>
      <c r="F580" s="15">
        <v>5.5555559999999997E-2</v>
      </c>
      <c r="G580" s="15">
        <v>0</v>
      </c>
      <c r="H580" s="15">
        <v>5.5555559999999997E-2</v>
      </c>
      <c r="I580" s="15">
        <v>0</v>
      </c>
      <c r="J580" s="15">
        <v>2.7777779999999998E-2</v>
      </c>
      <c r="K580" s="15">
        <v>0.1666667</v>
      </c>
      <c r="L580" s="15">
        <f t="shared" si="52"/>
        <v>0.61111114</v>
      </c>
      <c r="M580" s="15">
        <f t="shared" si="54"/>
        <v>0.17253878278668464</v>
      </c>
      <c r="N580" s="16">
        <f t="shared" si="53"/>
        <v>3.2015808763205247E-3</v>
      </c>
      <c r="O580" s="15">
        <f t="shared" si="55"/>
        <v>0.17253878278668464</v>
      </c>
    </row>
    <row r="581" spans="1:15" x14ac:dyDescent="0.35">
      <c r="A581" s="15">
        <v>36.5</v>
      </c>
      <c r="B581" s="15">
        <v>0</v>
      </c>
      <c r="C581" s="15">
        <v>8.3333340000000006E-2</v>
      </c>
      <c r="D581" s="15">
        <v>0</v>
      </c>
      <c r="E581" s="15">
        <v>0.22222220000000001</v>
      </c>
      <c r="F581" s="15">
        <v>5.5555559999999997E-2</v>
      </c>
      <c r="G581" s="15">
        <v>0</v>
      </c>
      <c r="H581" s="15">
        <v>5.5555559999999997E-2</v>
      </c>
      <c r="I581" s="15">
        <v>0</v>
      </c>
      <c r="J581" s="15">
        <v>2.7777779999999998E-2</v>
      </c>
      <c r="K581" s="15">
        <v>0.1666667</v>
      </c>
      <c r="L581" s="15">
        <f t="shared" si="52"/>
        <v>0.61111114</v>
      </c>
      <c r="M581" s="15">
        <f t="shared" si="54"/>
        <v>0.17253878278668464</v>
      </c>
      <c r="N581" s="16">
        <f t="shared" si="53"/>
        <v>3.2015808763205247E-3</v>
      </c>
      <c r="O581" s="15">
        <f t="shared" si="55"/>
        <v>0.17253878278668464</v>
      </c>
    </row>
    <row r="582" spans="1:15" x14ac:dyDescent="0.35">
      <c r="A582" s="15">
        <v>37</v>
      </c>
      <c r="B582" s="15">
        <v>0</v>
      </c>
      <c r="C582" s="15">
        <v>8.3333340000000006E-2</v>
      </c>
      <c r="D582" s="15">
        <v>0</v>
      </c>
      <c r="E582" s="15">
        <v>0.22222220000000001</v>
      </c>
      <c r="F582" s="15">
        <v>5.5555559999999997E-2</v>
      </c>
      <c r="G582" s="15">
        <v>0</v>
      </c>
      <c r="H582" s="15">
        <v>5.5555559999999997E-2</v>
      </c>
      <c r="I582" s="15">
        <v>0</v>
      </c>
      <c r="J582" s="15">
        <v>2.7777779999999998E-2</v>
      </c>
      <c r="K582" s="15">
        <v>0.1666667</v>
      </c>
      <c r="L582" s="15">
        <f t="shared" si="52"/>
        <v>0.61111114</v>
      </c>
      <c r="M582" s="15">
        <f t="shared" si="54"/>
        <v>0.17253878278668464</v>
      </c>
      <c r="N582" s="16">
        <f t="shared" si="53"/>
        <v>3.2015808763205247E-3</v>
      </c>
      <c r="O582" s="15">
        <f t="shared" si="55"/>
        <v>0.17253878278668464</v>
      </c>
    </row>
    <row r="583" spans="1:15" x14ac:dyDescent="0.35">
      <c r="A583" s="15">
        <v>37.5</v>
      </c>
      <c r="B583" s="15">
        <v>0</v>
      </c>
      <c r="C583" s="15">
        <v>8.3333340000000006E-2</v>
      </c>
      <c r="D583" s="15">
        <v>0</v>
      </c>
      <c r="E583" s="15">
        <v>0.22222220000000001</v>
      </c>
      <c r="F583" s="15">
        <v>5.5555559999999997E-2</v>
      </c>
      <c r="G583" s="15">
        <v>0</v>
      </c>
      <c r="H583" s="15">
        <v>5.5555559999999997E-2</v>
      </c>
      <c r="I583" s="15">
        <v>0</v>
      </c>
      <c r="J583" s="15">
        <v>2.7777779999999998E-2</v>
      </c>
      <c r="K583" s="15">
        <v>0.1666667</v>
      </c>
      <c r="L583" s="15">
        <f t="shared" si="52"/>
        <v>0.61111114</v>
      </c>
      <c r="M583" s="15">
        <f t="shared" si="54"/>
        <v>0.17253878278668464</v>
      </c>
      <c r="N583" s="16">
        <f t="shared" si="53"/>
        <v>3.2015808763205247E-3</v>
      </c>
      <c r="O583" s="15">
        <f t="shared" si="55"/>
        <v>0.17253878278668464</v>
      </c>
    </row>
    <row r="584" spans="1:15" x14ac:dyDescent="0.35">
      <c r="A584" s="15">
        <v>38</v>
      </c>
      <c r="B584" s="15">
        <v>0</v>
      </c>
      <c r="C584" s="15">
        <v>8.3333340000000006E-2</v>
      </c>
      <c r="D584" s="15">
        <v>0</v>
      </c>
      <c r="E584" s="15">
        <v>0.22222220000000001</v>
      </c>
      <c r="F584" s="15">
        <v>5.5555559999999997E-2</v>
      </c>
      <c r="G584" s="15">
        <v>0</v>
      </c>
      <c r="H584" s="15">
        <v>5.5555559999999997E-2</v>
      </c>
      <c r="I584" s="15">
        <v>0</v>
      </c>
      <c r="J584" s="15">
        <v>2.7777779999999998E-2</v>
      </c>
      <c r="K584" s="15">
        <v>0.1666667</v>
      </c>
      <c r="L584" s="15">
        <f t="shared" si="52"/>
        <v>0.61111114</v>
      </c>
      <c r="M584" s="15">
        <f t="shared" si="54"/>
        <v>0.17253878278668464</v>
      </c>
      <c r="N584" s="16">
        <f t="shared" si="53"/>
        <v>3.2015808763205247E-3</v>
      </c>
      <c r="O584" s="15">
        <f t="shared" si="55"/>
        <v>0.17253878278668464</v>
      </c>
    </row>
    <row r="585" spans="1:15" x14ac:dyDescent="0.35">
      <c r="A585" s="15">
        <v>38.5</v>
      </c>
      <c r="B585" s="15">
        <v>0</v>
      </c>
      <c r="C585" s="15">
        <v>8.3333340000000006E-2</v>
      </c>
      <c r="D585" s="15">
        <v>0</v>
      </c>
      <c r="E585" s="15">
        <v>0.25</v>
      </c>
      <c r="F585" s="15">
        <v>5.5555559999999997E-2</v>
      </c>
      <c r="G585" s="15">
        <v>0</v>
      </c>
      <c r="H585" s="15">
        <v>5.5555559999999997E-2</v>
      </c>
      <c r="I585" s="15">
        <v>0</v>
      </c>
      <c r="J585" s="15">
        <v>0</v>
      </c>
      <c r="K585" s="15">
        <v>0.1666667</v>
      </c>
      <c r="L585" s="15">
        <f t="shared" si="52"/>
        <v>0.61111114</v>
      </c>
      <c r="M585" s="15">
        <f t="shared" si="54"/>
        <v>0.17253878278668464</v>
      </c>
      <c r="N585" s="16">
        <f t="shared" si="53"/>
        <v>3.2015808763205247E-3</v>
      </c>
      <c r="O585" s="15">
        <f t="shared" si="55"/>
        <v>0.17253878278668464</v>
      </c>
    </row>
    <row r="586" spans="1:15" x14ac:dyDescent="0.35">
      <c r="A586" s="15">
        <v>39</v>
      </c>
      <c r="B586" s="15">
        <v>0</v>
      </c>
      <c r="C586" s="15">
        <v>8.3333340000000006E-2</v>
      </c>
      <c r="D586" s="15">
        <v>0</v>
      </c>
      <c r="E586" s="15">
        <v>0.25</v>
      </c>
      <c r="F586" s="15">
        <v>5.5555559999999997E-2</v>
      </c>
      <c r="G586" s="15">
        <v>0</v>
      </c>
      <c r="H586" s="15">
        <v>5.5555559999999997E-2</v>
      </c>
      <c r="I586" s="15">
        <v>0</v>
      </c>
      <c r="J586" s="15">
        <v>0</v>
      </c>
      <c r="K586" s="15">
        <v>0.1666667</v>
      </c>
      <c r="L586" s="15">
        <f t="shared" si="52"/>
        <v>0.6111111600000001</v>
      </c>
      <c r="M586" s="15">
        <f t="shared" si="54"/>
        <v>0.17253878159968644</v>
      </c>
      <c r="N586" s="16">
        <f t="shared" si="53"/>
        <v>3.201580771541522E-3</v>
      </c>
      <c r="O586" s="15">
        <f t="shared" si="55"/>
        <v>0.17253878159968644</v>
      </c>
    </row>
    <row r="587" spans="1:15" x14ac:dyDescent="0.35">
      <c r="A587" s="15">
        <v>39.5</v>
      </c>
      <c r="B587" s="15">
        <v>0</v>
      </c>
      <c r="C587" s="15">
        <v>0.1111111</v>
      </c>
      <c r="D587" s="15">
        <v>0</v>
      </c>
      <c r="E587" s="15">
        <v>0.22222220000000001</v>
      </c>
      <c r="F587" s="15">
        <v>5.5555559999999997E-2</v>
      </c>
      <c r="G587" s="15">
        <v>0</v>
      </c>
      <c r="H587" s="15">
        <v>5.5555559999999997E-2</v>
      </c>
      <c r="I587" s="15">
        <v>0</v>
      </c>
      <c r="J587" s="15">
        <v>0</v>
      </c>
      <c r="K587" s="15">
        <v>0.1666667</v>
      </c>
      <c r="L587" s="15">
        <f t="shared" si="52"/>
        <v>0.6111111600000001</v>
      </c>
      <c r="M587" s="15">
        <f t="shared" si="54"/>
        <v>0.17253878159968644</v>
      </c>
      <c r="N587" s="16">
        <f t="shared" si="53"/>
        <v>3.201580771541522E-3</v>
      </c>
      <c r="O587" s="15">
        <f t="shared" si="55"/>
        <v>0.17253878159968644</v>
      </c>
    </row>
    <row r="588" spans="1:15" x14ac:dyDescent="0.35">
      <c r="A588" s="15">
        <v>40</v>
      </c>
      <c r="B588" s="15">
        <v>0</v>
      </c>
      <c r="C588" s="15">
        <v>0.1111111</v>
      </c>
      <c r="D588" s="15">
        <v>0</v>
      </c>
      <c r="E588" s="15">
        <v>0.22222220000000001</v>
      </c>
      <c r="F588" s="15">
        <v>5.5555559999999997E-2</v>
      </c>
      <c r="G588" s="15">
        <v>0</v>
      </c>
      <c r="H588" s="15">
        <v>5.5555559999999997E-2</v>
      </c>
      <c r="I588" s="15">
        <v>0</v>
      </c>
      <c r="J588" s="15">
        <v>0</v>
      </c>
      <c r="K588" s="15">
        <v>0.1666667</v>
      </c>
      <c r="L588" s="15">
        <f t="shared" si="52"/>
        <v>0.61111112000000001</v>
      </c>
      <c r="M588" s="15">
        <f t="shared" si="54"/>
        <v>0.17253878397368289</v>
      </c>
      <c r="N588" s="16">
        <f t="shared" si="53"/>
        <v>3.2015809810995331E-3</v>
      </c>
      <c r="O588" s="15">
        <f>0.1+(1.282*(SQRT(N588)))</f>
        <v>0.17253878397368289</v>
      </c>
    </row>
    <row r="590" spans="1:15" x14ac:dyDescent="0.35">
      <c r="A590" s="15" t="s">
        <v>116</v>
      </c>
    </row>
    <row r="591" spans="1:15" x14ac:dyDescent="0.35">
      <c r="A591" s="15" t="s">
        <v>97</v>
      </c>
      <c r="B591" s="15" t="s">
        <v>98</v>
      </c>
      <c r="C591" s="15" t="s">
        <v>99</v>
      </c>
      <c r="D591" s="15" t="s">
        <v>100</v>
      </c>
      <c r="E591" s="15" t="s">
        <v>101</v>
      </c>
      <c r="F591" s="15" t="s">
        <v>102</v>
      </c>
      <c r="G591" s="15" t="s">
        <v>103</v>
      </c>
      <c r="H591" s="15" t="s">
        <v>104</v>
      </c>
      <c r="I591" s="15" t="s">
        <v>105</v>
      </c>
      <c r="J591" s="15" t="s">
        <v>106</v>
      </c>
      <c r="K591" s="15" t="s">
        <v>107</v>
      </c>
      <c r="L591" s="15" t="s">
        <v>108</v>
      </c>
      <c r="M591" s="15" t="s">
        <v>8</v>
      </c>
    </row>
    <row r="592" spans="1:15" x14ac:dyDescent="0.35">
      <c r="A592" s="15">
        <v>0</v>
      </c>
      <c r="B592" s="15">
        <v>0</v>
      </c>
      <c r="C592" s="15">
        <v>0</v>
      </c>
      <c r="D592" s="15">
        <v>0</v>
      </c>
      <c r="E592" s="15">
        <v>0</v>
      </c>
      <c r="F592" s="15">
        <v>0</v>
      </c>
      <c r="G592" s="15">
        <v>0</v>
      </c>
      <c r="H592" s="15">
        <v>0</v>
      </c>
      <c r="I592" s="15">
        <v>0</v>
      </c>
      <c r="J592" s="15">
        <v>0</v>
      </c>
      <c r="K592" s="15">
        <v>0</v>
      </c>
      <c r="L592" s="15">
        <f t="shared" ref="L592:L655" si="56">SUM(B591:K591)</f>
        <v>0</v>
      </c>
      <c r="M592" s="15">
        <v>0</v>
      </c>
      <c r="N592" s="16" t="e">
        <f>0.09/(L592*46)</f>
        <v>#DIV/0!</v>
      </c>
      <c r="O592" s="15" t="e">
        <f>0.1+(1.282*(SQRT(N592)))</f>
        <v>#DIV/0!</v>
      </c>
    </row>
    <row r="593" spans="1:15" x14ac:dyDescent="0.35">
      <c r="A593" s="15">
        <v>0.5</v>
      </c>
      <c r="B593" s="15">
        <v>0</v>
      </c>
      <c r="C593" s="15">
        <v>0</v>
      </c>
      <c r="D593" s="15">
        <v>0</v>
      </c>
      <c r="E593" s="15">
        <v>0</v>
      </c>
      <c r="F593" s="15">
        <v>0</v>
      </c>
      <c r="G593" s="15">
        <v>0</v>
      </c>
      <c r="H593" s="15">
        <v>0</v>
      </c>
      <c r="I593" s="15">
        <v>0</v>
      </c>
      <c r="J593" s="15">
        <v>0</v>
      </c>
      <c r="K593" s="15">
        <v>0</v>
      </c>
      <c r="L593" s="15">
        <f t="shared" si="56"/>
        <v>0</v>
      </c>
      <c r="M593" s="15">
        <v>0</v>
      </c>
      <c r="N593" s="16" t="e">
        <f t="shared" ref="N593:N656" si="57">0.09/(L593*46)</f>
        <v>#DIV/0!</v>
      </c>
      <c r="O593" s="15" t="e">
        <f>0.1+(1.282*(SQRT(N593)))</f>
        <v>#DIV/0!</v>
      </c>
    </row>
    <row r="594" spans="1:15" x14ac:dyDescent="0.35">
      <c r="A594" s="15">
        <v>1</v>
      </c>
      <c r="B594" s="15">
        <v>0</v>
      </c>
      <c r="C594" s="15">
        <v>2.7777779999999998E-2</v>
      </c>
      <c r="D594" s="15">
        <v>0</v>
      </c>
      <c r="E594" s="15">
        <v>0</v>
      </c>
      <c r="F594" s="15">
        <v>0</v>
      </c>
      <c r="G594" s="15">
        <v>0</v>
      </c>
      <c r="H594" s="15">
        <v>0</v>
      </c>
      <c r="I594" s="15">
        <v>0</v>
      </c>
      <c r="J594" s="15">
        <v>0</v>
      </c>
      <c r="K594" s="15">
        <v>0</v>
      </c>
      <c r="L594" s="15">
        <f t="shared" si="56"/>
        <v>0</v>
      </c>
      <c r="M594" s="15">
        <v>0</v>
      </c>
      <c r="N594" s="16" t="e">
        <f t="shared" si="57"/>
        <v>#DIV/0!</v>
      </c>
      <c r="O594" s="15" t="e">
        <f>0.1+(1.282*(SQRT(N594)))</f>
        <v>#DIV/0!</v>
      </c>
    </row>
    <row r="595" spans="1:15" x14ac:dyDescent="0.35">
      <c r="A595" s="15">
        <v>1.5</v>
      </c>
      <c r="B595" s="15">
        <v>0</v>
      </c>
      <c r="C595" s="15">
        <v>0.13888890000000001</v>
      </c>
      <c r="D595" s="15">
        <v>0</v>
      </c>
      <c r="E595" s="15">
        <v>0</v>
      </c>
      <c r="F595" s="15">
        <v>0</v>
      </c>
      <c r="G595" s="15">
        <v>0</v>
      </c>
      <c r="H595" s="15">
        <v>0</v>
      </c>
      <c r="I595" s="15">
        <v>0</v>
      </c>
      <c r="J595" s="15">
        <v>0</v>
      </c>
      <c r="K595" s="15">
        <v>0</v>
      </c>
      <c r="L595" s="15">
        <f t="shared" si="56"/>
        <v>2.7777779999999998E-2</v>
      </c>
      <c r="M595" s="15">
        <f t="shared" ref="M595:M658" si="58">SUM(O595)</f>
        <v>0.44023704441355915</v>
      </c>
      <c r="N595" s="16">
        <f t="shared" si="57"/>
        <v>7.0434776973913496E-2</v>
      </c>
      <c r="O595" s="15">
        <f t="shared" ref="O595:O658" si="59">0.1+(1.282*(SQRT(N595)))</f>
        <v>0.44023704441355915</v>
      </c>
    </row>
    <row r="596" spans="1:15" x14ac:dyDescent="0.35">
      <c r="A596" s="15">
        <v>2</v>
      </c>
      <c r="B596" s="15">
        <v>2.7777779999999998E-2</v>
      </c>
      <c r="C596" s="15">
        <v>0.22222220000000001</v>
      </c>
      <c r="D596" s="15">
        <v>0</v>
      </c>
      <c r="E596" s="15">
        <v>0</v>
      </c>
      <c r="F596" s="15">
        <v>0</v>
      </c>
      <c r="G596" s="15">
        <v>0</v>
      </c>
      <c r="H596" s="15">
        <v>0</v>
      </c>
      <c r="I596" s="15">
        <v>0</v>
      </c>
      <c r="J596" s="15">
        <v>0</v>
      </c>
      <c r="K596" s="15">
        <v>0</v>
      </c>
      <c r="L596" s="15">
        <f t="shared" si="56"/>
        <v>0.13888890000000001</v>
      </c>
      <c r="M596" s="15">
        <f t="shared" si="58"/>
        <v>0.25215863195446664</v>
      </c>
      <c r="N596" s="16">
        <f t="shared" si="57"/>
        <v>1.4086955394782698E-2</v>
      </c>
      <c r="O596" s="15">
        <f t="shared" si="59"/>
        <v>0.25215863195446664</v>
      </c>
    </row>
    <row r="597" spans="1:15" x14ac:dyDescent="0.35">
      <c r="A597" s="15">
        <v>2.5</v>
      </c>
      <c r="B597" s="15">
        <v>2.7777779999999998E-2</v>
      </c>
      <c r="C597" s="15">
        <v>0.25</v>
      </c>
      <c r="D597" s="15">
        <v>0</v>
      </c>
      <c r="E597" s="15">
        <v>0</v>
      </c>
      <c r="F597" s="15">
        <v>0</v>
      </c>
      <c r="G597" s="15">
        <v>0</v>
      </c>
      <c r="H597" s="15">
        <v>0</v>
      </c>
      <c r="I597" s="15">
        <v>0</v>
      </c>
      <c r="J597" s="15">
        <v>0</v>
      </c>
      <c r="K597" s="15">
        <v>0</v>
      </c>
      <c r="L597" s="15">
        <f t="shared" si="56"/>
        <v>0.24999998000000001</v>
      </c>
      <c r="M597" s="15">
        <f t="shared" si="58"/>
        <v>0.21341235721084126</v>
      </c>
      <c r="N597" s="16">
        <f t="shared" si="57"/>
        <v>7.8260875826087449E-3</v>
      </c>
      <c r="O597" s="15">
        <f t="shared" si="59"/>
        <v>0.21341235721084126</v>
      </c>
    </row>
    <row r="598" spans="1:15" x14ac:dyDescent="0.35">
      <c r="A598" s="15">
        <v>3</v>
      </c>
      <c r="B598" s="15">
        <v>2.7777779999999998E-2</v>
      </c>
      <c r="C598" s="15">
        <v>0.30555559999999998</v>
      </c>
      <c r="D598" s="15">
        <v>0</v>
      </c>
      <c r="E598" s="15">
        <v>0</v>
      </c>
      <c r="F598" s="15">
        <v>0</v>
      </c>
      <c r="G598" s="15">
        <v>0</v>
      </c>
      <c r="H598" s="15">
        <v>0</v>
      </c>
      <c r="I598" s="15">
        <v>0</v>
      </c>
      <c r="J598" s="15">
        <v>0</v>
      </c>
      <c r="K598" s="15">
        <v>0</v>
      </c>
      <c r="L598" s="15">
        <f t="shared" si="56"/>
        <v>0.27777777999999997</v>
      </c>
      <c r="M598" s="15">
        <f t="shared" si="58"/>
        <v>0.2075924043443978</v>
      </c>
      <c r="N598" s="16">
        <f t="shared" si="57"/>
        <v>7.0434782045217404E-3</v>
      </c>
      <c r="O598" s="15">
        <f t="shared" si="59"/>
        <v>0.2075924043443978</v>
      </c>
    </row>
    <row r="599" spans="1:15" x14ac:dyDescent="0.35">
      <c r="A599" s="15">
        <v>3.5</v>
      </c>
      <c r="B599" s="15">
        <v>2.7777779999999998E-2</v>
      </c>
      <c r="C599" s="15">
        <v>0.27777780000000002</v>
      </c>
      <c r="D599" s="15">
        <v>0</v>
      </c>
      <c r="E599" s="15">
        <v>0</v>
      </c>
      <c r="F599" s="15">
        <v>0</v>
      </c>
      <c r="G599" s="15">
        <v>0</v>
      </c>
      <c r="H599" s="15">
        <v>0</v>
      </c>
      <c r="I599" s="15">
        <v>8.3333340000000006E-2</v>
      </c>
      <c r="J599" s="15">
        <v>0</v>
      </c>
      <c r="K599" s="15">
        <v>0</v>
      </c>
      <c r="L599" s="15">
        <f t="shared" si="56"/>
        <v>0.33333337999999996</v>
      </c>
      <c r="M599" s="15">
        <f t="shared" si="58"/>
        <v>0.19821797164368665</v>
      </c>
      <c r="N599" s="16">
        <f t="shared" si="57"/>
        <v>5.8695643956522894E-3</v>
      </c>
      <c r="O599" s="15">
        <f t="shared" si="59"/>
        <v>0.19821797164368665</v>
      </c>
    </row>
    <row r="600" spans="1:15" x14ac:dyDescent="0.35">
      <c r="A600" s="15">
        <v>4</v>
      </c>
      <c r="B600" s="15">
        <v>2.7777779999999998E-2</v>
      </c>
      <c r="C600" s="15">
        <v>0.27777780000000002</v>
      </c>
      <c r="D600" s="15">
        <v>0</v>
      </c>
      <c r="E600" s="15">
        <v>0</v>
      </c>
      <c r="F600" s="15">
        <v>0</v>
      </c>
      <c r="G600" s="15">
        <v>0</v>
      </c>
      <c r="H600" s="15">
        <v>0</v>
      </c>
      <c r="I600" s="15">
        <v>0.1111111</v>
      </c>
      <c r="J600" s="15">
        <v>0</v>
      </c>
      <c r="K600" s="15">
        <v>0</v>
      </c>
      <c r="L600" s="15">
        <f t="shared" si="56"/>
        <v>0.38888891999999997</v>
      </c>
      <c r="M600" s="15">
        <f t="shared" si="58"/>
        <v>0.19093217503458051</v>
      </c>
      <c r="N600" s="16">
        <f t="shared" si="57"/>
        <v>5.0310554981366782E-3</v>
      </c>
      <c r="O600" s="15">
        <f t="shared" si="59"/>
        <v>0.19093217503458051</v>
      </c>
    </row>
    <row r="601" spans="1:15" x14ac:dyDescent="0.35">
      <c r="A601" s="15">
        <v>4.5</v>
      </c>
      <c r="B601" s="15">
        <v>2.7777779999999998E-2</v>
      </c>
      <c r="C601" s="15">
        <v>0.22222220000000001</v>
      </c>
      <c r="D601" s="15">
        <v>0</v>
      </c>
      <c r="E601" s="15">
        <v>0</v>
      </c>
      <c r="F601" s="15">
        <v>0</v>
      </c>
      <c r="G601" s="15">
        <v>2.7777779999999998E-2</v>
      </c>
      <c r="H601" s="15">
        <v>2.7777779999999998E-2</v>
      </c>
      <c r="I601" s="15">
        <v>0.1666667</v>
      </c>
      <c r="J601" s="15">
        <v>0</v>
      </c>
      <c r="K601" s="15">
        <v>0</v>
      </c>
      <c r="L601" s="15">
        <f t="shared" si="56"/>
        <v>0.41666668000000001</v>
      </c>
      <c r="M601" s="15">
        <f t="shared" si="58"/>
        <v>0.18784882922680826</v>
      </c>
      <c r="N601" s="16">
        <f t="shared" si="57"/>
        <v>4.6956520236521781E-3</v>
      </c>
      <c r="O601" s="15">
        <f t="shared" si="59"/>
        <v>0.18784882922680826</v>
      </c>
    </row>
    <row r="602" spans="1:15" x14ac:dyDescent="0.35">
      <c r="A602" s="15">
        <v>5</v>
      </c>
      <c r="B602" s="15">
        <v>2.7777779999999998E-2</v>
      </c>
      <c r="C602" s="15">
        <v>0.27777780000000002</v>
      </c>
      <c r="D602" s="15">
        <v>2.7777779999999998E-2</v>
      </c>
      <c r="E602" s="15">
        <v>0</v>
      </c>
      <c r="F602" s="15">
        <v>0</v>
      </c>
      <c r="G602" s="15">
        <v>0</v>
      </c>
      <c r="H602" s="15">
        <v>2.7777779999999998E-2</v>
      </c>
      <c r="I602" s="15">
        <v>0.1666667</v>
      </c>
      <c r="J602" s="15">
        <v>0</v>
      </c>
      <c r="K602" s="15">
        <v>0</v>
      </c>
      <c r="L602" s="15">
        <f t="shared" si="56"/>
        <v>0.47222223999999996</v>
      </c>
      <c r="M602" s="15">
        <f t="shared" si="58"/>
        <v>0.18251960597483102</v>
      </c>
      <c r="N602" s="16">
        <f t="shared" si="57"/>
        <v>4.143222350413726E-3</v>
      </c>
      <c r="O602" s="15">
        <f t="shared" si="59"/>
        <v>0.18251960597483102</v>
      </c>
    </row>
    <row r="603" spans="1:15" x14ac:dyDescent="0.35">
      <c r="A603" s="15">
        <v>5.5</v>
      </c>
      <c r="B603" s="15">
        <v>5.5555559999999997E-2</v>
      </c>
      <c r="C603" s="15">
        <v>0.27777780000000002</v>
      </c>
      <c r="D603" s="15">
        <v>2.7777779999999998E-2</v>
      </c>
      <c r="E603" s="15">
        <v>0</v>
      </c>
      <c r="F603" s="15">
        <v>0</v>
      </c>
      <c r="G603" s="15">
        <v>2.7777779999999998E-2</v>
      </c>
      <c r="H603" s="15">
        <v>2.7777779999999998E-2</v>
      </c>
      <c r="I603" s="15">
        <v>0.13888890000000001</v>
      </c>
      <c r="J603" s="15">
        <v>0</v>
      </c>
      <c r="K603" s="15">
        <v>0</v>
      </c>
      <c r="L603" s="15">
        <f t="shared" si="56"/>
        <v>0.52777783999999994</v>
      </c>
      <c r="M603" s="15">
        <f t="shared" si="58"/>
        <v>0.17805572975513706</v>
      </c>
      <c r="N603" s="16">
        <f t="shared" si="57"/>
        <v>3.7070933844634991E-3</v>
      </c>
      <c r="O603" s="15">
        <f t="shared" si="59"/>
        <v>0.17805572975513706</v>
      </c>
    </row>
    <row r="604" spans="1:15" x14ac:dyDescent="0.35">
      <c r="A604" s="15">
        <v>6</v>
      </c>
      <c r="B604" s="15">
        <v>2.7777779999999998E-2</v>
      </c>
      <c r="C604" s="15">
        <v>0.27777780000000002</v>
      </c>
      <c r="D604" s="15">
        <v>2.7777779999999998E-2</v>
      </c>
      <c r="E604" s="15">
        <v>0</v>
      </c>
      <c r="F604" s="15">
        <v>0</v>
      </c>
      <c r="G604" s="15">
        <v>5.5555559999999997E-2</v>
      </c>
      <c r="H604" s="15">
        <v>2.7777779999999998E-2</v>
      </c>
      <c r="I604" s="15">
        <v>0.13888890000000001</v>
      </c>
      <c r="J604" s="15">
        <v>0</v>
      </c>
      <c r="K604" s="15">
        <v>0</v>
      </c>
      <c r="L604" s="15">
        <f t="shared" si="56"/>
        <v>0.55555559999999993</v>
      </c>
      <c r="M604" s="15">
        <f t="shared" si="58"/>
        <v>0.17607931597723334</v>
      </c>
      <c r="N604" s="16">
        <f t="shared" si="57"/>
        <v>3.5217388486956749E-3</v>
      </c>
      <c r="O604" s="15">
        <f t="shared" si="59"/>
        <v>0.17607931597723334</v>
      </c>
    </row>
    <row r="605" spans="1:15" x14ac:dyDescent="0.35">
      <c r="A605" s="15">
        <v>6.5</v>
      </c>
      <c r="B605" s="15">
        <v>2.7777779999999998E-2</v>
      </c>
      <c r="C605" s="15">
        <v>0.25</v>
      </c>
      <c r="D605" s="15">
        <v>5.5555559999999997E-2</v>
      </c>
      <c r="E605" s="15">
        <v>0</v>
      </c>
      <c r="F605" s="15">
        <v>0</v>
      </c>
      <c r="G605" s="15">
        <v>5.5555559999999997E-2</v>
      </c>
      <c r="H605" s="15">
        <v>0</v>
      </c>
      <c r="I605" s="15">
        <v>0.13888890000000001</v>
      </c>
      <c r="J605" s="15">
        <v>2.7777779999999998E-2</v>
      </c>
      <c r="K605" s="15">
        <v>0</v>
      </c>
      <c r="L605" s="15">
        <f t="shared" si="56"/>
        <v>0.55555559999999993</v>
      </c>
      <c r="M605" s="15">
        <f t="shared" si="58"/>
        <v>0.17607931597723334</v>
      </c>
      <c r="N605" s="16">
        <f t="shared" si="57"/>
        <v>3.5217388486956749E-3</v>
      </c>
      <c r="O605" s="15">
        <f t="shared" si="59"/>
        <v>0.17607931597723334</v>
      </c>
    </row>
    <row r="606" spans="1:15" x14ac:dyDescent="0.35">
      <c r="A606" s="15">
        <v>7</v>
      </c>
      <c r="B606" s="15">
        <v>2.7777779999999998E-2</v>
      </c>
      <c r="C606" s="15">
        <v>0.25</v>
      </c>
      <c r="D606" s="15">
        <v>5.5555559999999997E-2</v>
      </c>
      <c r="E606" s="15">
        <v>0</v>
      </c>
      <c r="F606" s="15">
        <v>2.7777779999999998E-2</v>
      </c>
      <c r="G606" s="15">
        <v>5.5555559999999997E-2</v>
      </c>
      <c r="H606" s="15">
        <v>0</v>
      </c>
      <c r="I606" s="15">
        <v>0.1111111</v>
      </c>
      <c r="J606" s="15">
        <v>2.7777779999999998E-2</v>
      </c>
      <c r="K606" s="15">
        <v>0</v>
      </c>
      <c r="L606" s="15">
        <f t="shared" si="56"/>
        <v>0.55555557999999994</v>
      </c>
      <c r="M606" s="15">
        <f t="shared" si="58"/>
        <v>0.17607931734666094</v>
      </c>
      <c r="N606" s="16">
        <f t="shared" si="57"/>
        <v>3.5217389754782676E-3</v>
      </c>
      <c r="O606" s="15">
        <f t="shared" si="59"/>
        <v>0.17607931734666094</v>
      </c>
    </row>
    <row r="607" spans="1:15" x14ac:dyDescent="0.35">
      <c r="A607" s="15">
        <v>7.5</v>
      </c>
      <c r="B607" s="15">
        <v>2.7777779999999998E-2</v>
      </c>
      <c r="C607" s="15">
        <v>0.25</v>
      </c>
      <c r="D607" s="15">
        <v>8.3333340000000006E-2</v>
      </c>
      <c r="E607" s="15">
        <v>0</v>
      </c>
      <c r="F607" s="15">
        <v>0</v>
      </c>
      <c r="G607" s="15">
        <v>5.5555559999999997E-2</v>
      </c>
      <c r="H607" s="15">
        <v>0</v>
      </c>
      <c r="I607" s="15">
        <v>0.1111111</v>
      </c>
      <c r="J607" s="15">
        <v>2.7777779999999998E-2</v>
      </c>
      <c r="K607" s="15">
        <v>0</v>
      </c>
      <c r="L607" s="15">
        <f t="shared" si="56"/>
        <v>0.55555555999999995</v>
      </c>
      <c r="M607" s="15">
        <f t="shared" si="58"/>
        <v>0.17607931871608865</v>
      </c>
      <c r="N607" s="16">
        <f t="shared" si="57"/>
        <v>3.5217391022608702E-3</v>
      </c>
      <c r="O607" s="15">
        <f t="shared" si="59"/>
        <v>0.17607931871608865</v>
      </c>
    </row>
    <row r="608" spans="1:15" x14ac:dyDescent="0.35">
      <c r="A608" s="15">
        <v>8</v>
      </c>
      <c r="B608" s="15">
        <v>5.5555559999999997E-2</v>
      </c>
      <c r="C608" s="15">
        <v>0.30555559999999998</v>
      </c>
      <c r="D608" s="15">
        <v>8.3333340000000006E-2</v>
      </c>
      <c r="E608" s="15">
        <v>0</v>
      </c>
      <c r="F608" s="15">
        <v>0</v>
      </c>
      <c r="G608" s="15">
        <v>5.5555559999999997E-2</v>
      </c>
      <c r="H608" s="15">
        <v>0</v>
      </c>
      <c r="I608" s="15">
        <v>0.1111111</v>
      </c>
      <c r="J608" s="15">
        <v>2.7777779999999998E-2</v>
      </c>
      <c r="K608" s="15">
        <v>0</v>
      </c>
      <c r="L608" s="15">
        <f t="shared" si="56"/>
        <v>0.55555555999999995</v>
      </c>
      <c r="M608" s="15">
        <f t="shared" si="58"/>
        <v>0.17607931871608865</v>
      </c>
      <c r="N608" s="16">
        <f t="shared" si="57"/>
        <v>3.5217391022608702E-3</v>
      </c>
      <c r="O608" s="15">
        <f t="shared" si="59"/>
        <v>0.17607931871608865</v>
      </c>
    </row>
    <row r="609" spans="1:15" x14ac:dyDescent="0.35">
      <c r="A609" s="15">
        <v>8.5</v>
      </c>
      <c r="B609" s="15">
        <v>5.5555559999999997E-2</v>
      </c>
      <c r="C609" s="15">
        <v>0.30555559999999998</v>
      </c>
      <c r="D609" s="15">
        <v>8.3333340000000006E-2</v>
      </c>
      <c r="E609" s="15">
        <v>0</v>
      </c>
      <c r="F609" s="15">
        <v>0</v>
      </c>
      <c r="G609" s="15">
        <v>5.5555559999999997E-2</v>
      </c>
      <c r="H609" s="15">
        <v>0</v>
      </c>
      <c r="I609" s="15">
        <v>0.1111111</v>
      </c>
      <c r="J609" s="15">
        <v>2.7777779999999998E-2</v>
      </c>
      <c r="K609" s="15">
        <v>0</v>
      </c>
      <c r="L609" s="15">
        <f t="shared" si="56"/>
        <v>0.63888893999999996</v>
      </c>
      <c r="M609" s="15">
        <f t="shared" si="58"/>
        <v>0.17094432795640419</v>
      </c>
      <c r="N609" s="16">
        <f t="shared" si="57"/>
        <v>3.0623816075614563E-3</v>
      </c>
      <c r="O609" s="15">
        <f t="shared" si="59"/>
        <v>0.17094432795640419</v>
      </c>
    </row>
    <row r="610" spans="1:15" x14ac:dyDescent="0.35">
      <c r="A610" s="15">
        <v>9</v>
      </c>
      <c r="B610" s="15">
        <v>5.5555559999999997E-2</v>
      </c>
      <c r="C610" s="15">
        <v>0.30555559999999998</v>
      </c>
      <c r="D610" s="15">
        <v>8.3333340000000006E-2</v>
      </c>
      <c r="E610" s="15">
        <v>0</v>
      </c>
      <c r="F610" s="15">
        <v>0</v>
      </c>
      <c r="G610" s="15">
        <v>5.5555559999999997E-2</v>
      </c>
      <c r="H610" s="15">
        <v>0</v>
      </c>
      <c r="I610" s="15">
        <v>0.1111111</v>
      </c>
      <c r="J610" s="15">
        <v>2.7777779999999998E-2</v>
      </c>
      <c r="K610" s="15">
        <v>0</v>
      </c>
      <c r="L610" s="15">
        <f t="shared" si="56"/>
        <v>0.63888893999999996</v>
      </c>
      <c r="M610" s="15">
        <f t="shared" si="58"/>
        <v>0.17094432795640419</v>
      </c>
      <c r="N610" s="16">
        <f t="shared" si="57"/>
        <v>3.0623816075614563E-3</v>
      </c>
      <c r="O610" s="15">
        <f t="shared" si="59"/>
        <v>0.17094432795640419</v>
      </c>
    </row>
    <row r="611" spans="1:15" x14ac:dyDescent="0.35">
      <c r="A611" s="15">
        <v>9.5</v>
      </c>
      <c r="B611" s="15">
        <v>0.1111111</v>
      </c>
      <c r="C611" s="15">
        <v>0.25</v>
      </c>
      <c r="D611" s="15">
        <v>5.5555559999999997E-2</v>
      </c>
      <c r="E611" s="15">
        <v>0</v>
      </c>
      <c r="F611" s="15">
        <v>0</v>
      </c>
      <c r="G611" s="15">
        <v>5.5555559999999997E-2</v>
      </c>
      <c r="H611" s="15">
        <v>0</v>
      </c>
      <c r="I611" s="15">
        <v>0.13888890000000001</v>
      </c>
      <c r="J611" s="15">
        <v>2.7777779999999998E-2</v>
      </c>
      <c r="K611" s="15">
        <v>0</v>
      </c>
      <c r="L611" s="15">
        <f t="shared" si="56"/>
        <v>0.63888893999999996</v>
      </c>
      <c r="M611" s="15">
        <f t="shared" si="58"/>
        <v>0.17094432795640419</v>
      </c>
      <c r="N611" s="16">
        <f t="shared" si="57"/>
        <v>3.0623816075614563E-3</v>
      </c>
      <c r="O611" s="15">
        <f t="shared" si="59"/>
        <v>0.17094432795640419</v>
      </c>
    </row>
    <row r="612" spans="1:15" x14ac:dyDescent="0.35">
      <c r="A612" s="15">
        <v>10</v>
      </c>
      <c r="B612" s="15">
        <v>5.5555559999999997E-2</v>
      </c>
      <c r="C612" s="15">
        <v>0.25</v>
      </c>
      <c r="D612" s="15">
        <v>5.5555559999999997E-2</v>
      </c>
      <c r="E612" s="15">
        <v>0</v>
      </c>
      <c r="F612" s="15">
        <v>0</v>
      </c>
      <c r="G612" s="15">
        <v>0.1111111</v>
      </c>
      <c r="H612" s="15">
        <v>0</v>
      </c>
      <c r="I612" s="15">
        <v>0.1666667</v>
      </c>
      <c r="J612" s="15">
        <v>2.7777779999999998E-2</v>
      </c>
      <c r="K612" s="15">
        <v>0</v>
      </c>
      <c r="L612" s="15">
        <f t="shared" si="56"/>
        <v>0.63888889999999998</v>
      </c>
      <c r="M612" s="15">
        <f t="shared" si="58"/>
        <v>0.17094433017727007</v>
      </c>
      <c r="N612" s="16">
        <f t="shared" si="57"/>
        <v>3.062381799293171E-3</v>
      </c>
      <c r="O612" s="15">
        <f t="shared" si="59"/>
        <v>0.17094433017727007</v>
      </c>
    </row>
    <row r="613" spans="1:15" x14ac:dyDescent="0.35">
      <c r="A613" s="15">
        <v>10.5</v>
      </c>
      <c r="B613" s="15">
        <v>8.3333340000000006E-2</v>
      </c>
      <c r="C613" s="15">
        <v>0.27777780000000002</v>
      </c>
      <c r="D613" s="15">
        <v>2.7777779999999998E-2</v>
      </c>
      <c r="E613" s="15">
        <v>2.7777779999999998E-2</v>
      </c>
      <c r="F613" s="15">
        <v>0</v>
      </c>
      <c r="G613" s="15">
        <v>0.13888890000000001</v>
      </c>
      <c r="H613" s="15">
        <v>0</v>
      </c>
      <c r="I613" s="15">
        <v>0.1111111</v>
      </c>
      <c r="J613" s="15">
        <v>2.7777779999999998E-2</v>
      </c>
      <c r="K613" s="15">
        <v>0</v>
      </c>
      <c r="L613" s="15">
        <f t="shared" si="56"/>
        <v>0.66666670000000006</v>
      </c>
      <c r="M613" s="15">
        <f t="shared" si="58"/>
        <v>0.16945059690891534</v>
      </c>
      <c r="N613" s="16">
        <f t="shared" si="57"/>
        <v>2.9347824619565285E-3</v>
      </c>
      <c r="O613" s="15">
        <f t="shared" si="59"/>
        <v>0.16945059690891534</v>
      </c>
    </row>
    <row r="614" spans="1:15" x14ac:dyDescent="0.35">
      <c r="A614" s="15">
        <v>11</v>
      </c>
      <c r="B614" s="15">
        <v>0.1666667</v>
      </c>
      <c r="C614" s="15">
        <v>0.25</v>
      </c>
      <c r="D614" s="15">
        <v>2.7777779999999998E-2</v>
      </c>
      <c r="E614" s="15">
        <v>2.7777779999999998E-2</v>
      </c>
      <c r="F614" s="15">
        <v>0</v>
      </c>
      <c r="G614" s="15">
        <v>0.1111111</v>
      </c>
      <c r="H614" s="15">
        <v>0</v>
      </c>
      <c r="I614" s="15">
        <v>0.1111111</v>
      </c>
      <c r="J614" s="15">
        <v>2.7777779999999998E-2</v>
      </c>
      <c r="K614" s="15">
        <v>0</v>
      </c>
      <c r="L614" s="15">
        <f t="shared" si="56"/>
        <v>0.69444447999999992</v>
      </c>
      <c r="M614" s="15">
        <f t="shared" si="58"/>
        <v>0.16804740986259448</v>
      </c>
      <c r="N614" s="16">
        <f t="shared" si="57"/>
        <v>2.8173911600973991E-3</v>
      </c>
      <c r="O614" s="15">
        <f t="shared" si="59"/>
        <v>0.16804740986259448</v>
      </c>
    </row>
    <row r="615" spans="1:15" x14ac:dyDescent="0.35">
      <c r="A615" s="15">
        <v>11.5</v>
      </c>
      <c r="B615" s="15">
        <v>0.19444439999999999</v>
      </c>
      <c r="C615" s="15">
        <v>0.27777780000000002</v>
      </c>
      <c r="D615" s="15">
        <v>0</v>
      </c>
      <c r="E615" s="15">
        <v>5.5555559999999997E-2</v>
      </c>
      <c r="F615" s="15">
        <v>0</v>
      </c>
      <c r="G615" s="15">
        <v>8.3333340000000006E-2</v>
      </c>
      <c r="H615" s="15">
        <v>0</v>
      </c>
      <c r="I615" s="15">
        <v>8.3333340000000006E-2</v>
      </c>
      <c r="J615" s="15">
        <v>5.5555559999999997E-2</v>
      </c>
      <c r="K615" s="15">
        <v>0</v>
      </c>
      <c r="L615" s="15">
        <f t="shared" si="56"/>
        <v>0.7222222399999999</v>
      </c>
      <c r="M615" s="15">
        <f t="shared" si="58"/>
        <v>0.16672597602902203</v>
      </c>
      <c r="N615" s="16">
        <f t="shared" si="57"/>
        <v>2.7090300336506321E-3</v>
      </c>
      <c r="O615" s="15">
        <f t="shared" si="59"/>
        <v>0.16672597602902203</v>
      </c>
    </row>
    <row r="616" spans="1:15" x14ac:dyDescent="0.35">
      <c r="A616" s="15">
        <v>12</v>
      </c>
      <c r="B616" s="15">
        <v>0.1666667</v>
      </c>
      <c r="C616" s="15">
        <v>0.25</v>
      </c>
      <c r="D616" s="15">
        <v>2.7777779999999998E-2</v>
      </c>
      <c r="E616" s="15">
        <v>5.5555559999999997E-2</v>
      </c>
      <c r="F616" s="15">
        <v>0</v>
      </c>
      <c r="G616" s="15">
        <v>0.1111111</v>
      </c>
      <c r="H616" s="15">
        <v>0</v>
      </c>
      <c r="I616" s="15">
        <v>8.3333340000000006E-2</v>
      </c>
      <c r="J616" s="15">
        <v>5.5555559999999997E-2</v>
      </c>
      <c r="K616" s="15">
        <v>0</v>
      </c>
      <c r="L616" s="15">
        <f t="shared" si="56"/>
        <v>0.75</v>
      </c>
      <c r="M616" s="15">
        <f t="shared" si="58"/>
        <v>0.16547865234596293</v>
      </c>
      <c r="N616" s="16">
        <f t="shared" si="57"/>
        <v>2.6086956521739128E-3</v>
      </c>
      <c r="O616" s="15">
        <f t="shared" si="59"/>
        <v>0.16547865234596293</v>
      </c>
    </row>
    <row r="617" spans="1:15" x14ac:dyDescent="0.35">
      <c r="A617" s="15">
        <v>12.5</v>
      </c>
      <c r="B617" s="15">
        <v>0.19444439999999999</v>
      </c>
      <c r="C617" s="15">
        <v>0.19444439999999999</v>
      </c>
      <c r="D617" s="15">
        <v>2.7777779999999998E-2</v>
      </c>
      <c r="E617" s="15">
        <v>5.5555559999999997E-2</v>
      </c>
      <c r="F617" s="15">
        <v>0</v>
      </c>
      <c r="G617" s="15">
        <v>0.1111111</v>
      </c>
      <c r="H617" s="15">
        <v>0</v>
      </c>
      <c r="I617" s="15">
        <v>0.1111111</v>
      </c>
      <c r="J617" s="15">
        <v>5.5555559999999997E-2</v>
      </c>
      <c r="K617" s="15">
        <v>0</v>
      </c>
      <c r="L617" s="15">
        <f t="shared" si="56"/>
        <v>0.75000003999999998</v>
      </c>
      <c r="M617" s="15">
        <f t="shared" si="58"/>
        <v>0.16547865059986563</v>
      </c>
      <c r="N617" s="16">
        <f t="shared" si="57"/>
        <v>2.608695513043486E-3</v>
      </c>
      <c r="O617" s="15">
        <f t="shared" si="59"/>
        <v>0.16547865059986563</v>
      </c>
    </row>
    <row r="618" spans="1:15" x14ac:dyDescent="0.35">
      <c r="A618" s="15">
        <v>13</v>
      </c>
      <c r="B618" s="15">
        <v>0.22222220000000001</v>
      </c>
      <c r="C618" s="15">
        <v>0.1666667</v>
      </c>
      <c r="D618" s="15">
        <v>2.7777779999999998E-2</v>
      </c>
      <c r="E618" s="15">
        <v>5.5555559999999997E-2</v>
      </c>
      <c r="F618" s="15">
        <v>0</v>
      </c>
      <c r="G618" s="15">
        <v>0.1666667</v>
      </c>
      <c r="H618" s="15">
        <v>0</v>
      </c>
      <c r="I618" s="15">
        <v>0.1111111</v>
      </c>
      <c r="J618" s="15">
        <v>5.5555559999999997E-2</v>
      </c>
      <c r="K618" s="15">
        <v>0</v>
      </c>
      <c r="L618" s="15">
        <f t="shared" si="56"/>
        <v>0.74999989999999994</v>
      </c>
      <c r="M618" s="15">
        <f t="shared" si="58"/>
        <v>0.16547865671120687</v>
      </c>
      <c r="N618" s="16">
        <f t="shared" si="57"/>
        <v>2.6086960000000466E-3</v>
      </c>
      <c r="O618" s="15">
        <f t="shared" si="59"/>
        <v>0.16547865671120687</v>
      </c>
    </row>
    <row r="619" spans="1:15" x14ac:dyDescent="0.35">
      <c r="A619" s="15">
        <v>13.5</v>
      </c>
      <c r="B619" s="15">
        <v>0.22222220000000001</v>
      </c>
      <c r="C619" s="15">
        <v>8.3333340000000006E-2</v>
      </c>
      <c r="D619" s="15">
        <v>2.7777779999999998E-2</v>
      </c>
      <c r="E619" s="15">
        <v>8.3333340000000006E-2</v>
      </c>
      <c r="F619" s="15">
        <v>0</v>
      </c>
      <c r="G619" s="15">
        <v>0.22222220000000001</v>
      </c>
      <c r="H619" s="15">
        <v>0</v>
      </c>
      <c r="I619" s="15">
        <v>0.1111111</v>
      </c>
      <c r="J619" s="15">
        <v>8.3333340000000006E-2</v>
      </c>
      <c r="K619" s="15">
        <v>0</v>
      </c>
      <c r="L619" s="15">
        <f t="shared" si="56"/>
        <v>0.80555559999999993</v>
      </c>
      <c r="M619" s="15">
        <f t="shared" si="58"/>
        <v>0.16318043380704528</v>
      </c>
      <c r="N619" s="16">
        <f t="shared" si="57"/>
        <v>2.4287854731944447E-3</v>
      </c>
      <c r="O619" s="15">
        <f t="shared" si="59"/>
        <v>0.16318043380704528</v>
      </c>
    </row>
    <row r="620" spans="1:15" x14ac:dyDescent="0.35">
      <c r="A620" s="15">
        <v>14</v>
      </c>
      <c r="B620" s="15">
        <v>0.1666667</v>
      </c>
      <c r="C620" s="15">
        <v>0.1111111</v>
      </c>
      <c r="D620" s="15">
        <v>5.5555559999999997E-2</v>
      </c>
      <c r="E620" s="15">
        <v>0.1111111</v>
      </c>
      <c r="F620" s="15">
        <v>2.7777779999999998E-2</v>
      </c>
      <c r="G620" s="15">
        <v>0.22222220000000001</v>
      </c>
      <c r="H620" s="15">
        <v>0</v>
      </c>
      <c r="I620" s="15">
        <v>5.5555559999999997E-2</v>
      </c>
      <c r="J620" s="15">
        <v>8.3333340000000006E-2</v>
      </c>
      <c r="K620" s="15">
        <v>0</v>
      </c>
      <c r="L620" s="15">
        <f t="shared" si="56"/>
        <v>0.83333330000000005</v>
      </c>
      <c r="M620" s="15">
        <f t="shared" si="58"/>
        <v>0.16211850510184125</v>
      </c>
      <c r="N620" s="16">
        <f t="shared" si="57"/>
        <v>2.3478261808695688E-3</v>
      </c>
      <c r="O620" s="15">
        <f t="shared" si="59"/>
        <v>0.16211850510184125</v>
      </c>
    </row>
    <row r="621" spans="1:15" x14ac:dyDescent="0.35">
      <c r="A621" s="15">
        <v>14.5</v>
      </c>
      <c r="B621" s="15">
        <v>0.1666667</v>
      </c>
      <c r="C621" s="15">
        <v>0.1111111</v>
      </c>
      <c r="D621" s="15">
        <v>8.3333340000000006E-2</v>
      </c>
      <c r="E621" s="15">
        <v>0.1111111</v>
      </c>
      <c r="F621" s="15">
        <v>2.7777779999999998E-2</v>
      </c>
      <c r="G621" s="15">
        <v>0.19444439999999999</v>
      </c>
      <c r="H621" s="15">
        <v>0</v>
      </c>
      <c r="I621" s="15">
        <v>5.5555559999999997E-2</v>
      </c>
      <c r="J621" s="15">
        <v>8.3333340000000006E-2</v>
      </c>
      <c r="K621" s="15">
        <v>0</v>
      </c>
      <c r="L621" s="15">
        <f t="shared" si="56"/>
        <v>0.83333334000000003</v>
      </c>
      <c r="M621" s="15">
        <f t="shared" si="58"/>
        <v>0.16211850361099711</v>
      </c>
      <c r="N621" s="16">
        <f t="shared" si="57"/>
        <v>2.347826068173913E-3</v>
      </c>
      <c r="O621" s="15">
        <f t="shared" si="59"/>
        <v>0.16211850361099711</v>
      </c>
    </row>
    <row r="622" spans="1:15" x14ac:dyDescent="0.35">
      <c r="A622" s="15">
        <v>15</v>
      </c>
      <c r="B622" s="15">
        <v>0.22222220000000001</v>
      </c>
      <c r="C622" s="15">
        <v>0.1111111</v>
      </c>
      <c r="D622" s="15">
        <v>8.3333340000000006E-2</v>
      </c>
      <c r="E622" s="15">
        <v>5.5555559999999997E-2</v>
      </c>
      <c r="F622" s="15">
        <v>0</v>
      </c>
      <c r="G622" s="15">
        <v>0.22222220000000001</v>
      </c>
      <c r="H622" s="15">
        <v>0</v>
      </c>
      <c r="I622" s="15">
        <v>5.5555559999999997E-2</v>
      </c>
      <c r="J622" s="15">
        <v>8.3333340000000006E-2</v>
      </c>
      <c r="K622" s="15">
        <v>0</v>
      </c>
      <c r="L622" s="15">
        <f t="shared" si="56"/>
        <v>0.83333331999999993</v>
      </c>
      <c r="M622" s="15">
        <f t="shared" si="58"/>
        <v>0.16211850435641917</v>
      </c>
      <c r="N622" s="16">
        <f t="shared" si="57"/>
        <v>2.34782612452174E-3</v>
      </c>
      <c r="O622" s="15">
        <f t="shared" si="59"/>
        <v>0.16211850435641917</v>
      </c>
    </row>
    <row r="623" spans="1:15" x14ac:dyDescent="0.35">
      <c r="A623" s="15">
        <v>15.5</v>
      </c>
      <c r="B623" s="15">
        <v>0.1666667</v>
      </c>
      <c r="C623" s="15">
        <v>8.3333340000000006E-2</v>
      </c>
      <c r="D623" s="15">
        <v>8.3333340000000006E-2</v>
      </c>
      <c r="E623" s="15">
        <v>8.3333340000000006E-2</v>
      </c>
      <c r="F623" s="15">
        <v>2.7777779999999998E-2</v>
      </c>
      <c r="G623" s="15">
        <v>0.22222220000000001</v>
      </c>
      <c r="H623" s="15">
        <v>0</v>
      </c>
      <c r="I623" s="15">
        <v>5.5555559999999997E-2</v>
      </c>
      <c r="J623" s="15">
        <v>0.1111111</v>
      </c>
      <c r="K623" s="15">
        <v>0</v>
      </c>
      <c r="L623" s="15">
        <f t="shared" si="56"/>
        <v>0.83333329999999994</v>
      </c>
      <c r="M623" s="15">
        <f t="shared" si="58"/>
        <v>0.16211850510184125</v>
      </c>
      <c r="N623" s="16">
        <f t="shared" si="57"/>
        <v>2.3478261808695692E-3</v>
      </c>
      <c r="O623" s="15">
        <f t="shared" si="59"/>
        <v>0.16211850510184125</v>
      </c>
    </row>
    <row r="624" spans="1:15" x14ac:dyDescent="0.35">
      <c r="A624" s="15">
        <v>16</v>
      </c>
      <c r="B624" s="15">
        <v>0.25</v>
      </c>
      <c r="C624" s="15">
        <v>5.5555559999999997E-2</v>
      </c>
      <c r="D624" s="15">
        <v>5.5555559999999997E-2</v>
      </c>
      <c r="E624" s="15">
        <v>8.3333340000000006E-2</v>
      </c>
      <c r="F624" s="15">
        <v>2.7777779999999998E-2</v>
      </c>
      <c r="G624" s="15">
        <v>0.25</v>
      </c>
      <c r="H624" s="15">
        <v>0</v>
      </c>
      <c r="I624" s="15">
        <v>5.5555559999999997E-2</v>
      </c>
      <c r="J624" s="15">
        <v>0.1111111</v>
      </c>
      <c r="K624" s="15">
        <v>0</v>
      </c>
      <c r="L624" s="15">
        <f t="shared" si="56"/>
        <v>0.83333336000000002</v>
      </c>
      <c r="M624" s="15">
        <f t="shared" si="58"/>
        <v>0.16211850286557511</v>
      </c>
      <c r="N624" s="16">
        <f t="shared" si="57"/>
        <v>2.3478260118260891E-3</v>
      </c>
      <c r="O624" s="15">
        <f t="shared" si="59"/>
        <v>0.16211850286557511</v>
      </c>
    </row>
    <row r="625" spans="1:15" x14ac:dyDescent="0.35">
      <c r="A625" s="15">
        <v>16.5</v>
      </c>
      <c r="B625" s="15">
        <v>0.22222220000000001</v>
      </c>
      <c r="C625" s="15">
        <v>5.5555559999999997E-2</v>
      </c>
      <c r="D625" s="15">
        <v>5.5555559999999997E-2</v>
      </c>
      <c r="E625" s="15">
        <v>0.1111111</v>
      </c>
      <c r="F625" s="15">
        <v>2.7777779999999998E-2</v>
      </c>
      <c r="G625" s="15">
        <v>0.25</v>
      </c>
      <c r="H625" s="15">
        <v>0</v>
      </c>
      <c r="I625" s="15">
        <v>5.5555559999999997E-2</v>
      </c>
      <c r="J625" s="15">
        <v>0.1111111</v>
      </c>
      <c r="K625" s="15">
        <v>0</v>
      </c>
      <c r="L625" s="15">
        <f t="shared" si="56"/>
        <v>0.88888889999999998</v>
      </c>
      <c r="M625" s="15">
        <f t="shared" si="58"/>
        <v>0.16014598235885083</v>
      </c>
      <c r="N625" s="16">
        <f t="shared" si="57"/>
        <v>2.2010869290081526E-3</v>
      </c>
      <c r="O625" s="15">
        <f t="shared" si="59"/>
        <v>0.16014598235885083</v>
      </c>
    </row>
    <row r="626" spans="1:15" x14ac:dyDescent="0.35">
      <c r="A626" s="15">
        <v>17</v>
      </c>
      <c r="B626" s="15">
        <v>0.25</v>
      </c>
      <c r="C626" s="15">
        <v>8.3333340000000006E-2</v>
      </c>
      <c r="D626" s="15">
        <v>5.5555559999999997E-2</v>
      </c>
      <c r="E626" s="15">
        <v>0.1111111</v>
      </c>
      <c r="F626" s="15">
        <v>2.7777779999999998E-2</v>
      </c>
      <c r="G626" s="15">
        <v>0.25</v>
      </c>
      <c r="H626" s="15">
        <v>0</v>
      </c>
      <c r="I626" s="15">
        <v>5.5555559999999997E-2</v>
      </c>
      <c r="J626" s="15">
        <v>8.3333340000000006E-2</v>
      </c>
      <c r="K626" s="15">
        <v>0</v>
      </c>
      <c r="L626" s="15">
        <f t="shared" si="56"/>
        <v>0.88888886</v>
      </c>
      <c r="M626" s="15">
        <f t="shared" si="58"/>
        <v>0.16014598371213545</v>
      </c>
      <c r="N626" s="16">
        <f t="shared" si="57"/>
        <v>2.2010870280570675E-3</v>
      </c>
      <c r="O626" s="15">
        <f t="shared" si="59"/>
        <v>0.16014598371213545</v>
      </c>
    </row>
    <row r="627" spans="1:15" x14ac:dyDescent="0.35">
      <c r="A627" s="15">
        <v>17.5</v>
      </c>
      <c r="B627" s="15">
        <v>0.25</v>
      </c>
      <c r="C627" s="15">
        <v>8.3333340000000006E-2</v>
      </c>
      <c r="D627" s="15">
        <v>8.3333340000000006E-2</v>
      </c>
      <c r="E627" s="15">
        <v>0.1111111</v>
      </c>
      <c r="F627" s="15">
        <v>2.7777779999999998E-2</v>
      </c>
      <c r="G627" s="15">
        <v>0.30555559999999998</v>
      </c>
      <c r="H627" s="15">
        <v>0</v>
      </c>
      <c r="I627" s="15">
        <v>2.7777779999999998E-2</v>
      </c>
      <c r="J627" s="15">
        <v>5.5555559999999997E-2</v>
      </c>
      <c r="K627" s="15">
        <v>0</v>
      </c>
      <c r="L627" s="15">
        <f t="shared" si="56"/>
        <v>0.91666667999999996</v>
      </c>
      <c r="M627" s="15">
        <f t="shared" si="58"/>
        <v>0.159227669099167</v>
      </c>
      <c r="N627" s="16">
        <f t="shared" si="57"/>
        <v>2.1343873207330223E-3</v>
      </c>
      <c r="O627" s="15">
        <f t="shared" si="59"/>
        <v>0.159227669099167</v>
      </c>
    </row>
    <row r="628" spans="1:15" x14ac:dyDescent="0.35">
      <c r="A628" s="15">
        <v>18</v>
      </c>
      <c r="B628" s="15">
        <v>0.27777780000000002</v>
      </c>
      <c r="C628" s="15">
        <v>8.3333340000000006E-2</v>
      </c>
      <c r="D628" s="15">
        <v>0.1111111</v>
      </c>
      <c r="E628" s="15">
        <v>8.3333340000000006E-2</v>
      </c>
      <c r="F628" s="15">
        <v>2.7777779999999998E-2</v>
      </c>
      <c r="G628" s="15">
        <v>0.30555559999999998</v>
      </c>
      <c r="H628" s="15">
        <v>0</v>
      </c>
      <c r="I628" s="15">
        <v>2.7777779999999998E-2</v>
      </c>
      <c r="J628" s="15">
        <v>2.7777779999999998E-2</v>
      </c>
      <c r="K628" s="15">
        <v>0</v>
      </c>
      <c r="L628" s="15">
        <f t="shared" si="56"/>
        <v>0.94444450000000002</v>
      </c>
      <c r="M628" s="15">
        <f t="shared" si="58"/>
        <v>0.15835017234781965</v>
      </c>
      <c r="N628" s="16">
        <f t="shared" si="57"/>
        <v>2.0716111313374523E-3</v>
      </c>
      <c r="O628" s="15">
        <f t="shared" si="59"/>
        <v>0.15835017234781965</v>
      </c>
    </row>
    <row r="629" spans="1:15" x14ac:dyDescent="0.35">
      <c r="A629" s="15">
        <v>18.5</v>
      </c>
      <c r="B629" s="15">
        <v>0.27777780000000002</v>
      </c>
      <c r="C629" s="15">
        <v>8.3333340000000006E-2</v>
      </c>
      <c r="D629" s="15">
        <v>0.1111111</v>
      </c>
      <c r="E629" s="15">
        <v>8.3333340000000006E-2</v>
      </c>
      <c r="F629" s="15">
        <v>2.7777779999999998E-2</v>
      </c>
      <c r="G629" s="15">
        <v>0.27777780000000002</v>
      </c>
      <c r="H629" s="15">
        <v>0</v>
      </c>
      <c r="I629" s="15">
        <v>2.7777779999999998E-2</v>
      </c>
      <c r="J629" s="15">
        <v>5.5555559999999997E-2</v>
      </c>
      <c r="K629" s="15">
        <v>0</v>
      </c>
      <c r="L629" s="15">
        <f t="shared" si="56"/>
        <v>0.94444452000000001</v>
      </c>
      <c r="M629" s="15">
        <f t="shared" si="58"/>
        <v>0.15835017172999433</v>
      </c>
      <c r="N629" s="16">
        <f t="shared" si="57"/>
        <v>2.0716110874680438E-3</v>
      </c>
      <c r="O629" s="15">
        <f t="shared" si="59"/>
        <v>0.15835017172999433</v>
      </c>
    </row>
    <row r="630" spans="1:15" x14ac:dyDescent="0.35">
      <c r="A630" s="15">
        <v>19</v>
      </c>
      <c r="B630" s="15">
        <v>0.19444439999999999</v>
      </c>
      <c r="C630" s="15">
        <v>0.1111111</v>
      </c>
      <c r="D630" s="15">
        <v>0.1111111</v>
      </c>
      <c r="E630" s="15">
        <v>5.5555559999999997E-2</v>
      </c>
      <c r="F630" s="15">
        <v>0</v>
      </c>
      <c r="G630" s="15">
        <v>0.38888889999999998</v>
      </c>
      <c r="H630" s="15">
        <v>0</v>
      </c>
      <c r="I630" s="15">
        <v>2.7777779999999998E-2</v>
      </c>
      <c r="J630" s="15">
        <v>5.5555559999999997E-2</v>
      </c>
      <c r="K630" s="15">
        <v>0</v>
      </c>
      <c r="L630" s="15">
        <f t="shared" si="56"/>
        <v>0.94444450000000002</v>
      </c>
      <c r="M630" s="15">
        <f t="shared" si="58"/>
        <v>0.15835017234781965</v>
      </c>
      <c r="N630" s="16">
        <f t="shared" si="57"/>
        <v>2.0716111313374523E-3</v>
      </c>
      <c r="O630" s="15">
        <f t="shared" si="59"/>
        <v>0.15835017234781965</v>
      </c>
    </row>
    <row r="631" spans="1:15" x14ac:dyDescent="0.35">
      <c r="A631" s="15">
        <v>19.5</v>
      </c>
      <c r="B631" s="15">
        <v>0.19444439999999999</v>
      </c>
      <c r="C631" s="15">
        <v>0.1111111</v>
      </c>
      <c r="D631" s="15">
        <v>0.1111111</v>
      </c>
      <c r="E631" s="15">
        <v>5.5555559999999997E-2</v>
      </c>
      <c r="F631" s="15">
        <v>0</v>
      </c>
      <c r="G631" s="15">
        <v>0.4166667</v>
      </c>
      <c r="H631" s="15">
        <v>0</v>
      </c>
      <c r="I631" s="15">
        <v>2.7777779999999998E-2</v>
      </c>
      <c r="J631" s="15">
        <v>2.7777779999999998E-2</v>
      </c>
      <c r="K631" s="15">
        <v>0</v>
      </c>
      <c r="L631" s="15">
        <f t="shared" si="56"/>
        <v>0.94444439999999996</v>
      </c>
      <c r="M631" s="15">
        <f t="shared" si="58"/>
        <v>0.15835017543694649</v>
      </c>
      <c r="N631" s="16">
        <f t="shared" si="57"/>
        <v>2.0716113506845241E-3</v>
      </c>
      <c r="O631" s="15">
        <f t="shared" si="59"/>
        <v>0.15835017543694649</v>
      </c>
    </row>
    <row r="632" spans="1:15" x14ac:dyDescent="0.35">
      <c r="A632" s="15">
        <v>20</v>
      </c>
      <c r="B632" s="15">
        <v>0.22222220000000001</v>
      </c>
      <c r="C632" s="15">
        <v>8.3333340000000006E-2</v>
      </c>
      <c r="D632" s="15">
        <v>0.1111111</v>
      </c>
      <c r="E632" s="15">
        <v>8.3333340000000006E-2</v>
      </c>
      <c r="F632" s="15">
        <v>2.7777779999999998E-2</v>
      </c>
      <c r="G632" s="15">
        <v>0.38888889999999998</v>
      </c>
      <c r="H632" s="15">
        <v>0</v>
      </c>
      <c r="I632" s="15">
        <v>0</v>
      </c>
      <c r="J632" s="15">
        <v>2.7777779999999998E-2</v>
      </c>
      <c r="K632" s="15">
        <v>0</v>
      </c>
      <c r="L632" s="15">
        <f t="shared" si="56"/>
        <v>0.94444441999999995</v>
      </c>
      <c r="M632" s="15">
        <f t="shared" si="58"/>
        <v>0.15835017481912109</v>
      </c>
      <c r="N632" s="16">
        <f t="shared" si="57"/>
        <v>2.071611306815106E-3</v>
      </c>
      <c r="O632" s="15">
        <f t="shared" si="59"/>
        <v>0.15835017481912109</v>
      </c>
    </row>
    <row r="633" spans="1:15" x14ac:dyDescent="0.35">
      <c r="A633" s="15">
        <v>20.5</v>
      </c>
      <c r="B633" s="15">
        <v>0.19444439999999999</v>
      </c>
      <c r="C633" s="15">
        <v>0.1111111</v>
      </c>
      <c r="D633" s="15">
        <v>0.1111111</v>
      </c>
      <c r="E633" s="15">
        <v>8.3333340000000006E-2</v>
      </c>
      <c r="F633" s="15">
        <v>2.7777779999999998E-2</v>
      </c>
      <c r="G633" s="15">
        <v>0.36111110000000002</v>
      </c>
      <c r="H633" s="15">
        <v>0</v>
      </c>
      <c r="I633" s="15">
        <v>0</v>
      </c>
      <c r="J633" s="15">
        <v>5.5555559999999997E-2</v>
      </c>
      <c r="K633" s="15">
        <v>0</v>
      </c>
      <c r="L633" s="15">
        <f t="shared" si="56"/>
        <v>0.94444443999999994</v>
      </c>
      <c r="M633" s="15">
        <f t="shared" si="58"/>
        <v>0.15835017420129568</v>
      </c>
      <c r="N633" s="16">
        <f t="shared" si="57"/>
        <v>2.0716112629456901E-3</v>
      </c>
      <c r="O633" s="15">
        <f t="shared" si="59"/>
        <v>0.15835017420129568</v>
      </c>
    </row>
    <row r="634" spans="1:15" x14ac:dyDescent="0.35">
      <c r="A634" s="15">
        <v>21</v>
      </c>
      <c r="B634" s="15">
        <v>0.1111111</v>
      </c>
      <c r="C634" s="15">
        <v>8.3333340000000006E-2</v>
      </c>
      <c r="D634" s="15">
        <v>0.13888890000000001</v>
      </c>
      <c r="E634" s="15">
        <v>8.3333340000000006E-2</v>
      </c>
      <c r="F634" s="15">
        <v>2.7777779999999998E-2</v>
      </c>
      <c r="G634" s="15">
        <v>0.4166667</v>
      </c>
      <c r="H634" s="15">
        <v>2.7777779999999998E-2</v>
      </c>
      <c r="I634" s="15">
        <v>0</v>
      </c>
      <c r="J634" s="15">
        <v>5.5555559999999997E-2</v>
      </c>
      <c r="K634" s="15">
        <v>0</v>
      </c>
      <c r="L634" s="15">
        <f t="shared" si="56"/>
        <v>0.94444437999999997</v>
      </c>
      <c r="M634" s="15">
        <f t="shared" si="58"/>
        <v>0.15835017605477192</v>
      </c>
      <c r="N634" s="16">
        <f t="shared" si="57"/>
        <v>2.0716113945539434E-3</v>
      </c>
      <c r="O634" s="15">
        <f t="shared" si="59"/>
        <v>0.15835017605477192</v>
      </c>
    </row>
    <row r="635" spans="1:15" x14ac:dyDescent="0.35">
      <c r="A635" s="15">
        <v>21.5</v>
      </c>
      <c r="B635" s="15">
        <v>0.1666667</v>
      </c>
      <c r="C635" s="15">
        <v>0.1111111</v>
      </c>
      <c r="D635" s="15">
        <v>0.1111111</v>
      </c>
      <c r="E635" s="15">
        <v>8.3333340000000006E-2</v>
      </c>
      <c r="F635" s="15">
        <v>2.7777779999999998E-2</v>
      </c>
      <c r="G635" s="15">
        <v>0.36111110000000002</v>
      </c>
      <c r="H635" s="15">
        <v>2.7777779999999998E-2</v>
      </c>
      <c r="I635" s="15">
        <v>0</v>
      </c>
      <c r="J635" s="15">
        <v>5.5555559999999997E-2</v>
      </c>
      <c r="K635" s="15">
        <v>0</v>
      </c>
      <c r="L635" s="15">
        <f t="shared" si="56"/>
        <v>0.94444450000000002</v>
      </c>
      <c r="M635" s="15">
        <f t="shared" si="58"/>
        <v>0.15835017234781965</v>
      </c>
      <c r="N635" s="16">
        <f t="shared" si="57"/>
        <v>2.0716111313374523E-3</v>
      </c>
      <c r="O635" s="15">
        <f t="shared" si="59"/>
        <v>0.15835017234781965</v>
      </c>
    </row>
    <row r="636" spans="1:15" x14ac:dyDescent="0.35">
      <c r="A636" s="15">
        <v>22</v>
      </c>
      <c r="B636" s="15">
        <v>0.1666667</v>
      </c>
      <c r="C636" s="15">
        <v>8.3333340000000006E-2</v>
      </c>
      <c r="D636" s="15">
        <v>0.13888890000000001</v>
      </c>
      <c r="E636" s="15">
        <v>8.3333340000000006E-2</v>
      </c>
      <c r="F636" s="15">
        <v>2.7777779999999998E-2</v>
      </c>
      <c r="G636" s="15">
        <v>0.36111110000000002</v>
      </c>
      <c r="H636" s="15">
        <v>2.7777779999999998E-2</v>
      </c>
      <c r="I636" s="15">
        <v>0</v>
      </c>
      <c r="J636" s="15">
        <v>5.5555559999999997E-2</v>
      </c>
      <c r="K636" s="15">
        <v>0</v>
      </c>
      <c r="L636" s="15">
        <f t="shared" si="56"/>
        <v>0.94444445999999993</v>
      </c>
      <c r="M636" s="15">
        <f t="shared" si="58"/>
        <v>0.15835017358347031</v>
      </c>
      <c r="N636" s="16">
        <f t="shared" si="57"/>
        <v>2.0716112190762759E-3</v>
      </c>
      <c r="O636" s="15">
        <f t="shared" si="59"/>
        <v>0.15835017358347031</v>
      </c>
    </row>
    <row r="637" spans="1:15" x14ac:dyDescent="0.35">
      <c r="A637" s="15">
        <v>22.5</v>
      </c>
      <c r="B637" s="15">
        <v>0.1666667</v>
      </c>
      <c r="C637" s="15">
        <v>5.5555559999999997E-2</v>
      </c>
      <c r="D637" s="15">
        <v>0.1666667</v>
      </c>
      <c r="E637" s="15">
        <v>8.3333340000000006E-2</v>
      </c>
      <c r="F637" s="15">
        <v>2.7777779999999998E-2</v>
      </c>
      <c r="G637" s="15">
        <v>0.3333333</v>
      </c>
      <c r="H637" s="15">
        <v>5.5555559999999997E-2</v>
      </c>
      <c r="I637" s="15">
        <v>0</v>
      </c>
      <c r="J637" s="15">
        <v>5.5555559999999997E-2</v>
      </c>
      <c r="K637" s="15">
        <v>0</v>
      </c>
      <c r="L637" s="15">
        <f t="shared" si="56"/>
        <v>0.94444449999999991</v>
      </c>
      <c r="M637" s="15">
        <f t="shared" si="58"/>
        <v>0.15835017234781965</v>
      </c>
      <c r="N637" s="16">
        <f t="shared" si="57"/>
        <v>2.0716111313374527E-3</v>
      </c>
      <c r="O637" s="15">
        <f t="shared" si="59"/>
        <v>0.15835017234781965</v>
      </c>
    </row>
    <row r="638" spans="1:15" x14ac:dyDescent="0.35">
      <c r="A638" s="15">
        <v>23</v>
      </c>
      <c r="B638" s="15">
        <v>0.19444439999999999</v>
      </c>
      <c r="C638" s="15">
        <v>5.5555559999999997E-2</v>
      </c>
      <c r="D638" s="15">
        <v>0.1666667</v>
      </c>
      <c r="E638" s="15">
        <v>8.3333340000000006E-2</v>
      </c>
      <c r="F638" s="15">
        <v>2.7777779999999998E-2</v>
      </c>
      <c r="G638" s="15">
        <v>0.27777780000000002</v>
      </c>
      <c r="H638" s="15">
        <v>5.5555559999999997E-2</v>
      </c>
      <c r="I638" s="15">
        <v>2.7777779999999998E-2</v>
      </c>
      <c r="J638" s="15">
        <v>2.7777779999999998E-2</v>
      </c>
      <c r="K638" s="15">
        <v>0</v>
      </c>
      <c r="L638" s="15">
        <f t="shared" si="56"/>
        <v>0.94444449999999991</v>
      </c>
      <c r="M638" s="15">
        <f t="shared" si="58"/>
        <v>0.15835017234781965</v>
      </c>
      <c r="N638" s="16">
        <f t="shared" si="57"/>
        <v>2.0716111313374527E-3</v>
      </c>
      <c r="O638" s="15">
        <f t="shared" si="59"/>
        <v>0.15835017234781965</v>
      </c>
    </row>
    <row r="639" spans="1:15" x14ac:dyDescent="0.35">
      <c r="A639" s="15">
        <v>23.5</v>
      </c>
      <c r="B639" s="15">
        <v>0.1666667</v>
      </c>
      <c r="C639" s="15">
        <v>2.7777779999999998E-2</v>
      </c>
      <c r="D639" s="15">
        <v>0.19444439999999999</v>
      </c>
      <c r="E639" s="15">
        <v>8.3333340000000006E-2</v>
      </c>
      <c r="F639" s="15">
        <v>2.7777779999999998E-2</v>
      </c>
      <c r="G639" s="15">
        <v>0.30555559999999998</v>
      </c>
      <c r="H639" s="15">
        <v>2.7777779999999998E-2</v>
      </c>
      <c r="I639" s="15">
        <v>2.7777779999999998E-2</v>
      </c>
      <c r="J639" s="15">
        <v>5.5555559999999997E-2</v>
      </c>
      <c r="K639" s="15">
        <v>0</v>
      </c>
      <c r="L639" s="15">
        <f t="shared" si="56"/>
        <v>0.91666669999999995</v>
      </c>
      <c r="M639" s="15">
        <f t="shared" si="58"/>
        <v>0.15922766845304698</v>
      </c>
      <c r="N639" s="16">
        <f t="shared" si="57"/>
        <v>2.1343872741645736E-3</v>
      </c>
      <c r="O639" s="15">
        <f t="shared" si="59"/>
        <v>0.15922766845304698</v>
      </c>
    </row>
    <row r="640" spans="1:15" x14ac:dyDescent="0.35">
      <c r="A640" s="15">
        <v>24</v>
      </c>
      <c r="B640" s="15">
        <v>0.19444439999999999</v>
      </c>
      <c r="C640" s="15">
        <v>2.7777779999999998E-2</v>
      </c>
      <c r="D640" s="15">
        <v>0.13888890000000001</v>
      </c>
      <c r="E640" s="15">
        <v>8.3333340000000006E-2</v>
      </c>
      <c r="F640" s="15">
        <v>0</v>
      </c>
      <c r="G640" s="15">
        <v>0.27777780000000002</v>
      </c>
      <c r="H640" s="15">
        <v>5.5555559999999997E-2</v>
      </c>
      <c r="I640" s="15">
        <v>0</v>
      </c>
      <c r="J640" s="15">
        <v>0.13888890000000001</v>
      </c>
      <c r="K640" s="15">
        <v>0</v>
      </c>
      <c r="L640" s="15">
        <f t="shared" si="56"/>
        <v>0.91666671999999982</v>
      </c>
      <c r="M640" s="15">
        <f t="shared" si="58"/>
        <v>0.15922766780692699</v>
      </c>
      <c r="N640" s="16">
        <f t="shared" si="57"/>
        <v>2.1343872275961266E-3</v>
      </c>
      <c r="O640" s="15">
        <f t="shared" si="59"/>
        <v>0.15922766780692699</v>
      </c>
    </row>
    <row r="641" spans="1:15" x14ac:dyDescent="0.35">
      <c r="A641" s="15">
        <v>24.5</v>
      </c>
      <c r="B641" s="15">
        <v>0.22222220000000001</v>
      </c>
      <c r="C641" s="15">
        <v>2.7777779999999998E-2</v>
      </c>
      <c r="D641" s="15">
        <v>0.1111111</v>
      </c>
      <c r="E641" s="15">
        <v>8.3333340000000006E-2</v>
      </c>
      <c r="F641" s="15">
        <v>0</v>
      </c>
      <c r="G641" s="15">
        <v>0.27777780000000002</v>
      </c>
      <c r="H641" s="15">
        <v>2.7777779999999998E-2</v>
      </c>
      <c r="I641" s="15">
        <v>2.7777779999999998E-2</v>
      </c>
      <c r="J641" s="15">
        <v>0.13888890000000001</v>
      </c>
      <c r="K641" s="15">
        <v>0</v>
      </c>
      <c r="L641" s="15">
        <f t="shared" si="56"/>
        <v>0.91666668000000007</v>
      </c>
      <c r="M641" s="15">
        <f t="shared" si="58"/>
        <v>0.159227669099167</v>
      </c>
      <c r="N641" s="16">
        <f t="shared" si="57"/>
        <v>2.1343873207330219E-3</v>
      </c>
      <c r="O641" s="15">
        <f t="shared" si="59"/>
        <v>0.159227669099167</v>
      </c>
    </row>
    <row r="642" spans="1:15" x14ac:dyDescent="0.35">
      <c r="A642" s="15">
        <v>25</v>
      </c>
      <c r="B642" s="15">
        <v>0.25</v>
      </c>
      <c r="C642" s="15">
        <v>8.3333340000000006E-2</v>
      </c>
      <c r="D642" s="15">
        <v>8.3333340000000006E-2</v>
      </c>
      <c r="E642" s="15">
        <v>8.3333340000000006E-2</v>
      </c>
      <c r="F642" s="15">
        <v>0</v>
      </c>
      <c r="G642" s="15">
        <v>0.27777780000000002</v>
      </c>
      <c r="H642" s="15">
        <v>2.7777779999999998E-2</v>
      </c>
      <c r="I642" s="15">
        <v>2.7777779999999998E-2</v>
      </c>
      <c r="J642" s="15">
        <v>0.1111111</v>
      </c>
      <c r="K642" s="15">
        <v>0</v>
      </c>
      <c r="L642" s="15">
        <f t="shared" si="56"/>
        <v>0.91666668000000007</v>
      </c>
      <c r="M642" s="15">
        <f t="shared" si="58"/>
        <v>0.159227669099167</v>
      </c>
      <c r="N642" s="16">
        <f t="shared" si="57"/>
        <v>2.1343873207330219E-3</v>
      </c>
      <c r="O642" s="15">
        <f t="shared" si="59"/>
        <v>0.159227669099167</v>
      </c>
    </row>
    <row r="643" spans="1:15" x14ac:dyDescent="0.35">
      <c r="A643" s="15">
        <v>25.5</v>
      </c>
      <c r="B643" s="15">
        <v>0.1666667</v>
      </c>
      <c r="C643" s="15">
        <v>8.3333340000000006E-2</v>
      </c>
      <c r="D643" s="15">
        <v>8.3333340000000006E-2</v>
      </c>
      <c r="E643" s="15">
        <v>8.3333340000000006E-2</v>
      </c>
      <c r="F643" s="15">
        <v>0</v>
      </c>
      <c r="G643" s="15">
        <v>0.3333333</v>
      </c>
      <c r="H643" s="15">
        <v>2.7777779999999998E-2</v>
      </c>
      <c r="I643" s="15">
        <v>2.7777779999999998E-2</v>
      </c>
      <c r="J643" s="15">
        <v>0.1111111</v>
      </c>
      <c r="K643" s="15">
        <v>0</v>
      </c>
      <c r="L643" s="15">
        <f t="shared" si="56"/>
        <v>0.94444448000000003</v>
      </c>
      <c r="M643" s="15">
        <f t="shared" si="58"/>
        <v>0.15835017296564496</v>
      </c>
      <c r="N643" s="16">
        <f t="shared" si="57"/>
        <v>2.071611175206863E-3</v>
      </c>
      <c r="O643" s="15">
        <f t="shared" si="59"/>
        <v>0.15835017296564496</v>
      </c>
    </row>
    <row r="644" spans="1:15" x14ac:dyDescent="0.35">
      <c r="A644" s="15">
        <v>26</v>
      </c>
      <c r="B644" s="15">
        <v>0.1111111</v>
      </c>
      <c r="C644" s="15">
        <v>8.3333340000000006E-2</v>
      </c>
      <c r="D644" s="15">
        <v>8.3333340000000006E-2</v>
      </c>
      <c r="E644" s="15">
        <v>0.1111111</v>
      </c>
      <c r="F644" s="15">
        <v>0</v>
      </c>
      <c r="G644" s="15">
        <v>0.36111110000000002</v>
      </c>
      <c r="H644" s="15">
        <v>2.7777779999999998E-2</v>
      </c>
      <c r="I644" s="15">
        <v>2.7777779999999998E-2</v>
      </c>
      <c r="J644" s="15">
        <v>0.1111111</v>
      </c>
      <c r="K644" s="15">
        <v>0</v>
      </c>
      <c r="L644" s="15">
        <f t="shared" si="56"/>
        <v>0.91666668000000007</v>
      </c>
      <c r="M644" s="15">
        <f t="shared" si="58"/>
        <v>0.159227669099167</v>
      </c>
      <c r="N644" s="16">
        <f t="shared" si="57"/>
        <v>2.1343873207330219E-3</v>
      </c>
      <c r="O644" s="15">
        <f t="shared" si="59"/>
        <v>0.159227669099167</v>
      </c>
    </row>
    <row r="645" spans="1:15" x14ac:dyDescent="0.35">
      <c r="A645" s="15">
        <v>26.5</v>
      </c>
      <c r="B645" s="15">
        <v>0.1111111</v>
      </c>
      <c r="C645" s="15">
        <v>8.3333340000000006E-2</v>
      </c>
      <c r="D645" s="15">
        <v>5.5555559999999997E-2</v>
      </c>
      <c r="E645" s="15">
        <v>8.3333340000000006E-2</v>
      </c>
      <c r="F645" s="15">
        <v>0</v>
      </c>
      <c r="G645" s="15">
        <v>0.44444440000000002</v>
      </c>
      <c r="H645" s="15">
        <v>2.7777779999999998E-2</v>
      </c>
      <c r="I645" s="15">
        <v>2.7777779999999998E-2</v>
      </c>
      <c r="J645" s="15">
        <v>8.3333340000000006E-2</v>
      </c>
      <c r="K645" s="15">
        <v>0</v>
      </c>
      <c r="L645" s="15">
        <f t="shared" si="56"/>
        <v>0.91666663999999998</v>
      </c>
      <c r="M645" s="15">
        <f t="shared" si="58"/>
        <v>0.15922767039140706</v>
      </c>
      <c r="N645" s="16">
        <f t="shared" si="57"/>
        <v>2.1343874138699264E-3</v>
      </c>
      <c r="O645" s="15">
        <f t="shared" si="59"/>
        <v>0.15922767039140706</v>
      </c>
    </row>
    <row r="646" spans="1:15" x14ac:dyDescent="0.35">
      <c r="A646" s="15">
        <v>27</v>
      </c>
      <c r="B646" s="15">
        <v>0.1111111</v>
      </c>
      <c r="C646" s="15">
        <v>8.3333340000000006E-2</v>
      </c>
      <c r="D646" s="15">
        <v>8.3333340000000006E-2</v>
      </c>
      <c r="E646" s="15">
        <v>8.3333340000000006E-2</v>
      </c>
      <c r="F646" s="15">
        <v>0</v>
      </c>
      <c r="G646" s="15">
        <v>0.4166667</v>
      </c>
      <c r="H646" s="15">
        <v>2.7777779999999998E-2</v>
      </c>
      <c r="I646" s="15">
        <v>2.7777779999999998E-2</v>
      </c>
      <c r="J646" s="15">
        <v>8.3333340000000006E-2</v>
      </c>
      <c r="K646" s="15">
        <v>0</v>
      </c>
      <c r="L646" s="15">
        <f t="shared" si="56"/>
        <v>0.91666664000000009</v>
      </c>
      <c r="M646" s="15">
        <f t="shared" si="58"/>
        <v>0.15922767039140706</v>
      </c>
      <c r="N646" s="16">
        <f t="shared" si="57"/>
        <v>2.1343874138699259E-3</v>
      </c>
      <c r="O646" s="15">
        <f t="shared" si="59"/>
        <v>0.15922767039140706</v>
      </c>
    </row>
    <row r="647" spans="1:15" x14ac:dyDescent="0.35">
      <c r="A647" s="15">
        <v>27.5</v>
      </c>
      <c r="B647" s="15">
        <v>0.13888890000000001</v>
      </c>
      <c r="C647" s="15">
        <v>0.1111111</v>
      </c>
      <c r="D647" s="15">
        <v>5.5555559999999997E-2</v>
      </c>
      <c r="E647" s="15">
        <v>8.3333340000000006E-2</v>
      </c>
      <c r="F647" s="15">
        <v>0</v>
      </c>
      <c r="G647" s="15">
        <v>0.3333333</v>
      </c>
      <c r="H647" s="15">
        <v>5.5555559999999997E-2</v>
      </c>
      <c r="I647" s="15">
        <v>2.7777779999999998E-2</v>
      </c>
      <c r="J647" s="15">
        <v>8.3333340000000006E-2</v>
      </c>
      <c r="K647" s="15">
        <v>0</v>
      </c>
      <c r="L647" s="15">
        <f t="shared" si="56"/>
        <v>0.91666672000000005</v>
      </c>
      <c r="M647" s="15">
        <f t="shared" si="58"/>
        <v>0.15922766780692699</v>
      </c>
      <c r="N647" s="16">
        <f t="shared" si="57"/>
        <v>2.1343872275961261E-3</v>
      </c>
      <c r="O647" s="15">
        <f t="shared" si="59"/>
        <v>0.15922766780692699</v>
      </c>
    </row>
    <row r="648" spans="1:15" x14ac:dyDescent="0.35">
      <c r="A648" s="15">
        <v>28</v>
      </c>
      <c r="B648" s="15">
        <v>0.1666667</v>
      </c>
      <c r="C648" s="15">
        <v>0.1111111</v>
      </c>
      <c r="D648" s="15">
        <v>5.5555559999999997E-2</v>
      </c>
      <c r="E648" s="15">
        <v>8.3333340000000006E-2</v>
      </c>
      <c r="F648" s="15">
        <v>0</v>
      </c>
      <c r="G648" s="15">
        <v>0.3333333</v>
      </c>
      <c r="H648" s="15">
        <v>5.5555559999999997E-2</v>
      </c>
      <c r="I648" s="15">
        <v>2.7777779999999998E-2</v>
      </c>
      <c r="J648" s="15">
        <v>5.5555559999999997E-2</v>
      </c>
      <c r="K648" s="15">
        <v>0</v>
      </c>
      <c r="L648" s="15">
        <f t="shared" si="56"/>
        <v>0.88888887999999999</v>
      </c>
      <c r="M648" s="15">
        <f t="shared" si="58"/>
        <v>0.16014598303549313</v>
      </c>
      <c r="N648" s="16">
        <f t="shared" si="57"/>
        <v>2.2010869785326088E-3</v>
      </c>
      <c r="O648" s="15">
        <f t="shared" si="59"/>
        <v>0.16014598303549313</v>
      </c>
    </row>
    <row r="649" spans="1:15" x14ac:dyDescent="0.35">
      <c r="A649" s="15">
        <v>28.5</v>
      </c>
      <c r="B649" s="15">
        <v>0.1666667</v>
      </c>
      <c r="C649" s="15">
        <v>8.3333340000000006E-2</v>
      </c>
      <c r="D649" s="15">
        <v>8.3333340000000006E-2</v>
      </c>
      <c r="E649" s="15">
        <v>8.3333340000000006E-2</v>
      </c>
      <c r="F649" s="15">
        <v>0</v>
      </c>
      <c r="G649" s="15">
        <v>0.3333333</v>
      </c>
      <c r="H649" s="15">
        <v>5.5555559999999997E-2</v>
      </c>
      <c r="I649" s="15">
        <v>0</v>
      </c>
      <c r="J649" s="15">
        <v>8.3333340000000006E-2</v>
      </c>
      <c r="K649" s="15">
        <v>0</v>
      </c>
      <c r="L649" s="15">
        <f t="shared" si="56"/>
        <v>0.88888889999999987</v>
      </c>
      <c r="M649" s="15">
        <f t="shared" si="58"/>
        <v>0.16014598235885083</v>
      </c>
      <c r="N649" s="16">
        <f t="shared" si="57"/>
        <v>2.2010869290081526E-3</v>
      </c>
      <c r="O649" s="15">
        <f t="shared" si="59"/>
        <v>0.16014598235885083</v>
      </c>
    </row>
    <row r="650" spans="1:15" x14ac:dyDescent="0.35">
      <c r="A650" s="15">
        <v>29</v>
      </c>
      <c r="B650" s="15">
        <v>0.19444439999999999</v>
      </c>
      <c r="C650" s="15">
        <v>8.3333340000000006E-2</v>
      </c>
      <c r="D650" s="15">
        <v>5.5555559999999997E-2</v>
      </c>
      <c r="E650" s="15">
        <v>0.1111111</v>
      </c>
      <c r="F650" s="15">
        <v>0</v>
      </c>
      <c r="G650" s="15">
        <v>0.30555559999999998</v>
      </c>
      <c r="H650" s="15">
        <v>0</v>
      </c>
      <c r="I650" s="15">
        <v>2.7777779999999998E-2</v>
      </c>
      <c r="J650" s="15">
        <v>8.3333340000000006E-2</v>
      </c>
      <c r="K650" s="15">
        <v>0</v>
      </c>
      <c r="L650" s="15">
        <f t="shared" si="56"/>
        <v>0.88888892000000008</v>
      </c>
      <c r="M650" s="15">
        <f t="shared" si="58"/>
        <v>0.16014598168220856</v>
      </c>
      <c r="N650" s="16">
        <f t="shared" si="57"/>
        <v>2.2010868794836982E-3</v>
      </c>
      <c r="O650" s="15">
        <f t="shared" si="59"/>
        <v>0.16014598168220856</v>
      </c>
    </row>
    <row r="651" spans="1:15" x14ac:dyDescent="0.35">
      <c r="A651" s="15">
        <v>29.5</v>
      </c>
      <c r="B651" s="15">
        <v>0.19444439999999999</v>
      </c>
      <c r="C651" s="15">
        <v>8.3333340000000006E-2</v>
      </c>
      <c r="D651" s="15">
        <v>5.5555559999999997E-2</v>
      </c>
      <c r="E651" s="15">
        <v>0.1111111</v>
      </c>
      <c r="F651" s="15">
        <v>0</v>
      </c>
      <c r="G651" s="15">
        <v>0.3333333</v>
      </c>
      <c r="H651" s="15">
        <v>0</v>
      </c>
      <c r="I651" s="15">
        <v>2.7777779999999998E-2</v>
      </c>
      <c r="J651" s="15">
        <v>5.5555559999999997E-2</v>
      </c>
      <c r="K651" s="15">
        <v>0</v>
      </c>
      <c r="L651" s="15">
        <f t="shared" si="56"/>
        <v>0.86111112000000001</v>
      </c>
      <c r="M651" s="15">
        <f t="shared" si="58"/>
        <v>0.16110837925153149</v>
      </c>
      <c r="N651" s="16">
        <f t="shared" si="57"/>
        <v>2.2720897381169978E-3</v>
      </c>
      <c r="O651" s="15">
        <f t="shared" si="59"/>
        <v>0.16110837925153149</v>
      </c>
    </row>
    <row r="652" spans="1:15" x14ac:dyDescent="0.35">
      <c r="A652" s="15">
        <v>30</v>
      </c>
      <c r="B652" s="15">
        <v>0.22222220000000001</v>
      </c>
      <c r="C652" s="15">
        <v>8.3333340000000006E-2</v>
      </c>
      <c r="D652" s="15">
        <v>5.5555559999999997E-2</v>
      </c>
      <c r="E652" s="15">
        <v>8.3333340000000006E-2</v>
      </c>
      <c r="F652" s="15">
        <v>0</v>
      </c>
      <c r="G652" s="15">
        <v>0.3333333</v>
      </c>
      <c r="H652" s="15">
        <v>0</v>
      </c>
      <c r="I652" s="15">
        <v>2.7777779999999998E-2</v>
      </c>
      <c r="J652" s="15">
        <v>5.5555559999999997E-2</v>
      </c>
      <c r="K652" s="15">
        <v>0</v>
      </c>
      <c r="L652" s="15">
        <f t="shared" si="56"/>
        <v>0.86111103999999994</v>
      </c>
      <c r="M652" s="15">
        <f t="shared" si="58"/>
        <v>0.16110838209011441</v>
      </c>
      <c r="N652" s="16">
        <f t="shared" si="57"/>
        <v>2.2720899492014814E-3</v>
      </c>
      <c r="O652" s="15">
        <f t="shared" si="59"/>
        <v>0.16110838209011441</v>
      </c>
    </row>
    <row r="653" spans="1:15" x14ac:dyDescent="0.35">
      <c r="A653" s="15">
        <v>30.5</v>
      </c>
      <c r="B653" s="15">
        <v>0.22222220000000001</v>
      </c>
      <c r="C653" s="15">
        <v>2.7777779999999998E-2</v>
      </c>
      <c r="D653" s="15">
        <v>5.5555559999999997E-2</v>
      </c>
      <c r="E653" s="15">
        <v>8.3333340000000006E-2</v>
      </c>
      <c r="F653" s="15">
        <v>0</v>
      </c>
      <c r="G653" s="15">
        <v>0.3333333</v>
      </c>
      <c r="H653" s="15">
        <v>2.7777779999999998E-2</v>
      </c>
      <c r="I653" s="15">
        <v>2.7777779999999998E-2</v>
      </c>
      <c r="J653" s="15">
        <v>5.5555559999999997E-2</v>
      </c>
      <c r="K653" s="15">
        <v>0</v>
      </c>
      <c r="L653" s="15">
        <f t="shared" si="56"/>
        <v>0.86111108000000003</v>
      </c>
      <c r="M653" s="15">
        <f t="shared" si="58"/>
        <v>0.16110838067082289</v>
      </c>
      <c r="N653" s="16">
        <f t="shared" si="57"/>
        <v>2.2720898436592346E-3</v>
      </c>
      <c r="O653" s="15">
        <f t="shared" si="59"/>
        <v>0.16110838067082289</v>
      </c>
    </row>
    <row r="654" spans="1:15" x14ac:dyDescent="0.35">
      <c r="A654" s="15">
        <v>31</v>
      </c>
      <c r="B654" s="15">
        <v>0.22222220000000001</v>
      </c>
      <c r="C654" s="15">
        <v>2.7777779999999998E-2</v>
      </c>
      <c r="D654" s="15">
        <v>5.5555559999999997E-2</v>
      </c>
      <c r="E654" s="15">
        <v>0.1111111</v>
      </c>
      <c r="F654" s="15">
        <v>0</v>
      </c>
      <c r="G654" s="15">
        <v>0.27777780000000002</v>
      </c>
      <c r="H654" s="15">
        <v>2.7777779999999998E-2</v>
      </c>
      <c r="I654" s="15">
        <v>2.7777779999999998E-2</v>
      </c>
      <c r="J654" s="15">
        <v>5.5555559999999997E-2</v>
      </c>
      <c r="K654" s="15">
        <v>0</v>
      </c>
      <c r="L654" s="15">
        <f t="shared" si="56"/>
        <v>0.83333329999999983</v>
      </c>
      <c r="M654" s="15">
        <f t="shared" si="58"/>
        <v>0.16211850510184128</v>
      </c>
      <c r="N654" s="16">
        <f t="shared" si="57"/>
        <v>2.3478261808695697E-3</v>
      </c>
      <c r="O654" s="15">
        <f t="shared" si="59"/>
        <v>0.16211850510184128</v>
      </c>
    </row>
    <row r="655" spans="1:15" x14ac:dyDescent="0.35">
      <c r="A655" s="15">
        <v>31.5</v>
      </c>
      <c r="B655" s="15">
        <v>0.25</v>
      </c>
      <c r="C655" s="15">
        <v>2.7777779999999998E-2</v>
      </c>
      <c r="D655" s="15">
        <v>5.5555559999999997E-2</v>
      </c>
      <c r="E655" s="15">
        <v>8.3333340000000006E-2</v>
      </c>
      <c r="F655" s="15">
        <v>0</v>
      </c>
      <c r="G655" s="15">
        <v>0.25</v>
      </c>
      <c r="H655" s="15">
        <v>2.7777779999999998E-2</v>
      </c>
      <c r="I655" s="15">
        <v>2.7777779999999998E-2</v>
      </c>
      <c r="J655" s="15">
        <v>5.5555559999999997E-2</v>
      </c>
      <c r="K655" s="15">
        <v>0</v>
      </c>
      <c r="L655" s="15">
        <f t="shared" si="56"/>
        <v>0.80555555999999995</v>
      </c>
      <c r="M655" s="15">
        <f t="shared" si="58"/>
        <v>0.1631804353756629</v>
      </c>
      <c r="N655" s="16">
        <f t="shared" si="57"/>
        <v>2.4287855937962055E-3</v>
      </c>
      <c r="O655" s="15">
        <f t="shared" si="59"/>
        <v>0.1631804353756629</v>
      </c>
    </row>
    <row r="656" spans="1:15" x14ac:dyDescent="0.35">
      <c r="A656" s="15">
        <v>32</v>
      </c>
      <c r="B656" s="15">
        <v>0.27777780000000002</v>
      </c>
      <c r="C656" s="15">
        <v>2.7777779999999998E-2</v>
      </c>
      <c r="D656" s="15">
        <v>5.5555559999999997E-2</v>
      </c>
      <c r="E656" s="15">
        <v>5.5555559999999997E-2</v>
      </c>
      <c r="F656" s="15">
        <v>0</v>
      </c>
      <c r="G656" s="15">
        <v>0.22222220000000001</v>
      </c>
      <c r="H656" s="15">
        <v>2.7777779999999998E-2</v>
      </c>
      <c r="I656" s="15">
        <v>2.7777779999999998E-2</v>
      </c>
      <c r="J656" s="15">
        <v>5.5555559999999997E-2</v>
      </c>
      <c r="K656" s="15">
        <v>0</v>
      </c>
      <c r="L656" s="15">
        <f t="shared" ref="L656:L672" si="60">SUM(B655:K655)</f>
        <v>0.77777779999999985</v>
      </c>
      <c r="M656" s="15">
        <f t="shared" si="58"/>
        <v>0.16429875924839052</v>
      </c>
      <c r="N656" s="16">
        <f t="shared" si="57"/>
        <v>2.5155278784383343E-3</v>
      </c>
      <c r="O656" s="15">
        <f t="shared" si="59"/>
        <v>0.16429875924839052</v>
      </c>
    </row>
    <row r="657" spans="1:15" x14ac:dyDescent="0.35">
      <c r="A657" s="15">
        <v>32.5</v>
      </c>
      <c r="B657" s="15">
        <v>0.30555559999999998</v>
      </c>
      <c r="C657" s="15">
        <v>2.7777779999999998E-2</v>
      </c>
      <c r="D657" s="15">
        <v>5.5555559999999997E-2</v>
      </c>
      <c r="E657" s="15">
        <v>5.5555559999999997E-2</v>
      </c>
      <c r="F657" s="15">
        <v>0</v>
      </c>
      <c r="G657" s="15">
        <v>0.22222220000000001</v>
      </c>
      <c r="H657" s="15">
        <v>2.7777779999999998E-2</v>
      </c>
      <c r="I657" s="15">
        <v>0</v>
      </c>
      <c r="J657" s="15">
        <v>5.5555559999999997E-2</v>
      </c>
      <c r="K657" s="15">
        <v>0</v>
      </c>
      <c r="L657" s="15">
        <f t="shared" si="60"/>
        <v>0.75000001999999988</v>
      </c>
      <c r="M657" s="15">
        <f t="shared" si="58"/>
        <v>0.16547865147291427</v>
      </c>
      <c r="N657" s="16">
        <f t="shared" ref="N657:N672" si="61">0.09/(L657*46)</f>
        <v>2.6086955826086981E-3</v>
      </c>
      <c r="O657" s="15">
        <f t="shared" si="59"/>
        <v>0.16547865147291427</v>
      </c>
    </row>
    <row r="658" spans="1:15" x14ac:dyDescent="0.35">
      <c r="A658" s="15">
        <v>33</v>
      </c>
      <c r="B658" s="15">
        <v>0.25</v>
      </c>
      <c r="C658" s="15">
        <v>2.7777779999999998E-2</v>
      </c>
      <c r="D658" s="15">
        <v>5.5555559999999997E-2</v>
      </c>
      <c r="E658" s="15">
        <v>8.3333340000000006E-2</v>
      </c>
      <c r="F658" s="15">
        <v>0</v>
      </c>
      <c r="G658" s="15">
        <v>0.19444439999999999</v>
      </c>
      <c r="H658" s="15">
        <v>2.7777779999999998E-2</v>
      </c>
      <c r="I658" s="15">
        <v>0</v>
      </c>
      <c r="J658" s="15">
        <v>5.5555559999999997E-2</v>
      </c>
      <c r="K658" s="15">
        <v>0</v>
      </c>
      <c r="L658" s="15">
        <f t="shared" si="60"/>
        <v>0.75000003999999987</v>
      </c>
      <c r="M658" s="15">
        <f t="shared" si="58"/>
        <v>0.16547865059986563</v>
      </c>
      <c r="N658" s="16">
        <f t="shared" si="61"/>
        <v>2.608695513043486E-3</v>
      </c>
      <c r="O658" s="15">
        <f t="shared" si="59"/>
        <v>0.16547865059986563</v>
      </c>
    </row>
    <row r="659" spans="1:15" x14ac:dyDescent="0.35">
      <c r="A659" s="15">
        <v>33.5</v>
      </c>
      <c r="B659" s="15">
        <v>0.22222220000000001</v>
      </c>
      <c r="C659" s="15">
        <v>2.7777779999999998E-2</v>
      </c>
      <c r="D659" s="15">
        <v>5.5555559999999997E-2</v>
      </c>
      <c r="E659" s="15">
        <v>8.3333340000000006E-2</v>
      </c>
      <c r="F659" s="15">
        <v>0</v>
      </c>
      <c r="G659" s="15">
        <v>0.22222220000000001</v>
      </c>
      <c r="H659" s="15">
        <v>2.7777779999999998E-2</v>
      </c>
      <c r="I659" s="15">
        <v>0</v>
      </c>
      <c r="J659" s="15">
        <v>5.5555559999999997E-2</v>
      </c>
      <c r="K659" s="15">
        <v>0</v>
      </c>
      <c r="L659" s="15">
        <f t="shared" si="60"/>
        <v>0.69444441999999984</v>
      </c>
      <c r="M659" s="15">
        <f t="shared" ref="M659:M672" si="62">SUM(O659)</f>
        <v>0.16804741280224261</v>
      </c>
      <c r="N659" s="16">
        <f t="shared" si="61"/>
        <v>2.8173914035200037E-3</v>
      </c>
      <c r="O659" s="15">
        <f t="shared" ref="O659:O671" si="63">0.1+(1.282*(SQRT(N659)))</f>
        <v>0.16804741280224261</v>
      </c>
    </row>
    <row r="660" spans="1:15" x14ac:dyDescent="0.35">
      <c r="A660" s="15">
        <v>34</v>
      </c>
      <c r="B660" s="15">
        <v>0.19444439999999999</v>
      </c>
      <c r="C660" s="15">
        <v>2.7777779999999998E-2</v>
      </c>
      <c r="D660" s="15">
        <v>5.5555559999999997E-2</v>
      </c>
      <c r="E660" s="15">
        <v>8.3333340000000006E-2</v>
      </c>
      <c r="F660" s="15">
        <v>0</v>
      </c>
      <c r="G660" s="15">
        <v>0.25</v>
      </c>
      <c r="H660" s="15">
        <v>2.7777779999999998E-2</v>
      </c>
      <c r="I660" s="15">
        <v>0</v>
      </c>
      <c r="J660" s="15">
        <v>5.5555559999999997E-2</v>
      </c>
      <c r="K660" s="15">
        <v>0</v>
      </c>
      <c r="L660" s="15">
        <f t="shared" si="60"/>
        <v>0.69444441999999995</v>
      </c>
      <c r="M660" s="15">
        <f t="shared" si="62"/>
        <v>0.16804741280224261</v>
      </c>
      <c r="N660" s="16">
        <f t="shared" si="61"/>
        <v>2.8173914035200037E-3</v>
      </c>
      <c r="O660" s="15">
        <f t="shared" si="63"/>
        <v>0.16804741280224261</v>
      </c>
    </row>
    <row r="661" spans="1:15" x14ac:dyDescent="0.35">
      <c r="A661" s="15">
        <v>34.5</v>
      </c>
      <c r="B661" s="15">
        <v>0.19444439999999999</v>
      </c>
      <c r="C661" s="15">
        <v>2.7777779999999998E-2</v>
      </c>
      <c r="D661" s="15">
        <v>5.5555559999999997E-2</v>
      </c>
      <c r="E661" s="15">
        <v>8.3333340000000006E-2</v>
      </c>
      <c r="F661" s="15">
        <v>0</v>
      </c>
      <c r="G661" s="15">
        <v>0.25</v>
      </c>
      <c r="H661" s="15">
        <v>2.7777779999999998E-2</v>
      </c>
      <c r="I661" s="15">
        <v>0</v>
      </c>
      <c r="J661" s="15">
        <v>5.5555559999999997E-2</v>
      </c>
      <c r="K661" s="15">
        <v>0</v>
      </c>
      <c r="L661" s="15">
        <f t="shared" si="60"/>
        <v>0.69444441999999995</v>
      </c>
      <c r="M661" s="15">
        <f t="shared" si="62"/>
        <v>0.16804741280224261</v>
      </c>
      <c r="N661" s="16">
        <f t="shared" si="61"/>
        <v>2.8173914035200037E-3</v>
      </c>
      <c r="O661" s="15">
        <f t="shared" si="63"/>
        <v>0.16804741280224261</v>
      </c>
    </row>
    <row r="662" spans="1:15" x14ac:dyDescent="0.35">
      <c r="A662" s="15">
        <v>35</v>
      </c>
      <c r="B662" s="15">
        <v>0.1666667</v>
      </c>
      <c r="C662" s="15">
        <v>2.7777779999999998E-2</v>
      </c>
      <c r="D662" s="15">
        <v>2.7777779999999998E-2</v>
      </c>
      <c r="E662" s="15">
        <v>8.3333340000000006E-2</v>
      </c>
      <c r="F662" s="15">
        <v>0</v>
      </c>
      <c r="G662" s="15">
        <v>0.22222220000000001</v>
      </c>
      <c r="H662" s="15">
        <v>2.7777779999999998E-2</v>
      </c>
      <c r="I662" s="15">
        <v>0</v>
      </c>
      <c r="J662" s="15">
        <v>8.3333340000000006E-2</v>
      </c>
      <c r="K662" s="15">
        <v>0</v>
      </c>
      <c r="L662" s="15">
        <f t="shared" si="60"/>
        <v>0.69444441999999995</v>
      </c>
      <c r="M662" s="15">
        <f t="shared" si="62"/>
        <v>0.16804741280224261</v>
      </c>
      <c r="N662" s="16">
        <f t="shared" si="61"/>
        <v>2.8173914035200037E-3</v>
      </c>
      <c r="O662" s="15">
        <f t="shared" si="63"/>
        <v>0.16804741280224261</v>
      </c>
    </row>
    <row r="663" spans="1:15" x14ac:dyDescent="0.35">
      <c r="A663" s="15">
        <v>35.5</v>
      </c>
      <c r="B663" s="15">
        <v>0.1666667</v>
      </c>
      <c r="C663" s="15">
        <v>2.7777779999999998E-2</v>
      </c>
      <c r="D663" s="15">
        <v>2.7777779999999998E-2</v>
      </c>
      <c r="E663" s="15">
        <v>8.3333340000000006E-2</v>
      </c>
      <c r="F663" s="15">
        <v>0</v>
      </c>
      <c r="G663" s="15">
        <v>0.22222220000000001</v>
      </c>
      <c r="H663" s="15">
        <v>2.7777779999999998E-2</v>
      </c>
      <c r="I663" s="15">
        <v>0</v>
      </c>
      <c r="J663" s="15">
        <v>8.3333340000000006E-2</v>
      </c>
      <c r="K663" s="15">
        <v>0</v>
      </c>
      <c r="L663" s="15">
        <f t="shared" si="60"/>
        <v>0.63888892000000008</v>
      </c>
      <c r="M663" s="15">
        <f t="shared" si="62"/>
        <v>0.1709443290668371</v>
      </c>
      <c r="N663" s="16">
        <f t="shared" si="61"/>
        <v>3.0623817034273098E-3</v>
      </c>
      <c r="O663" s="15">
        <f t="shared" si="63"/>
        <v>0.1709443290668371</v>
      </c>
    </row>
    <row r="664" spans="1:15" x14ac:dyDescent="0.35">
      <c r="A664" s="15">
        <v>36</v>
      </c>
      <c r="B664" s="15">
        <v>0.1666667</v>
      </c>
      <c r="C664" s="15">
        <v>2.7777779999999998E-2</v>
      </c>
      <c r="D664" s="15">
        <v>2.7777779999999998E-2</v>
      </c>
      <c r="E664" s="15">
        <v>8.3333340000000006E-2</v>
      </c>
      <c r="F664" s="15">
        <v>0</v>
      </c>
      <c r="G664" s="15">
        <v>0.22222220000000001</v>
      </c>
      <c r="H664" s="15">
        <v>2.7777779999999998E-2</v>
      </c>
      <c r="I664" s="15">
        <v>0</v>
      </c>
      <c r="J664" s="15">
        <v>8.3333340000000006E-2</v>
      </c>
      <c r="K664" s="15">
        <v>0</v>
      </c>
      <c r="L664" s="15">
        <f t="shared" si="60"/>
        <v>0.63888892000000008</v>
      </c>
      <c r="M664" s="15">
        <f t="shared" si="62"/>
        <v>0.1709443290668371</v>
      </c>
      <c r="N664" s="16">
        <f t="shared" si="61"/>
        <v>3.0623817034273098E-3</v>
      </c>
      <c r="O664" s="15">
        <f t="shared" si="63"/>
        <v>0.1709443290668371</v>
      </c>
    </row>
    <row r="665" spans="1:15" x14ac:dyDescent="0.35">
      <c r="A665" s="15">
        <v>36.5</v>
      </c>
      <c r="B665" s="15">
        <v>0.1666667</v>
      </c>
      <c r="C665" s="15">
        <v>5.5555559999999997E-2</v>
      </c>
      <c r="D665" s="15">
        <v>2.7777779999999998E-2</v>
      </c>
      <c r="E665" s="15">
        <v>5.5555559999999997E-2</v>
      </c>
      <c r="F665" s="15">
        <v>2.7777779999999998E-2</v>
      </c>
      <c r="G665" s="15">
        <v>0.19444439999999999</v>
      </c>
      <c r="H665" s="15">
        <v>2.7777779999999998E-2</v>
      </c>
      <c r="I665" s="15">
        <v>0</v>
      </c>
      <c r="J665" s="15">
        <v>0.1111111</v>
      </c>
      <c r="K665" s="15">
        <v>0</v>
      </c>
      <c r="L665" s="15">
        <f t="shared" si="60"/>
        <v>0.63888892000000008</v>
      </c>
      <c r="M665" s="15">
        <f t="shared" si="62"/>
        <v>0.1709443290668371</v>
      </c>
      <c r="N665" s="16">
        <f t="shared" si="61"/>
        <v>3.0623817034273098E-3</v>
      </c>
      <c r="O665" s="15">
        <f t="shared" si="63"/>
        <v>0.1709443290668371</v>
      </c>
    </row>
    <row r="666" spans="1:15" x14ac:dyDescent="0.35">
      <c r="A666" s="15">
        <v>37</v>
      </c>
      <c r="B666" s="15">
        <v>0.1666667</v>
      </c>
      <c r="C666" s="15">
        <v>5.5555559999999997E-2</v>
      </c>
      <c r="D666" s="15">
        <v>2.7777779999999998E-2</v>
      </c>
      <c r="E666" s="15">
        <v>5.5555559999999997E-2</v>
      </c>
      <c r="F666" s="15">
        <v>2.7777779999999998E-2</v>
      </c>
      <c r="G666" s="15">
        <v>0.19444439999999999</v>
      </c>
      <c r="H666" s="15">
        <v>2.7777779999999998E-2</v>
      </c>
      <c r="I666" s="15">
        <v>0</v>
      </c>
      <c r="J666" s="15">
        <v>0.1111111</v>
      </c>
      <c r="K666" s="15">
        <v>0</v>
      </c>
      <c r="L666" s="15">
        <f t="shared" si="60"/>
        <v>0.66666665999999997</v>
      </c>
      <c r="M666" s="15">
        <f t="shared" si="62"/>
        <v>0.16945059899243325</v>
      </c>
      <c r="N666" s="16">
        <f t="shared" si="61"/>
        <v>2.9347826380434787E-3</v>
      </c>
      <c r="O666" s="15">
        <f t="shared" si="63"/>
        <v>0.16945059899243325</v>
      </c>
    </row>
    <row r="667" spans="1:15" x14ac:dyDescent="0.35">
      <c r="A667" s="15">
        <v>37.5</v>
      </c>
      <c r="B667" s="15">
        <v>0.1666667</v>
      </c>
      <c r="C667" s="15">
        <v>5.5555559999999997E-2</v>
      </c>
      <c r="D667" s="15">
        <v>2.7777779999999998E-2</v>
      </c>
      <c r="E667" s="15">
        <v>5.5555559999999997E-2</v>
      </c>
      <c r="F667" s="15">
        <v>2.7777779999999998E-2</v>
      </c>
      <c r="G667" s="15">
        <v>0.19444439999999999</v>
      </c>
      <c r="H667" s="15">
        <v>2.7777779999999998E-2</v>
      </c>
      <c r="I667" s="15">
        <v>0</v>
      </c>
      <c r="J667" s="15">
        <v>0.1111111</v>
      </c>
      <c r="K667" s="15">
        <v>0</v>
      </c>
      <c r="L667" s="15">
        <f t="shared" si="60"/>
        <v>0.66666665999999997</v>
      </c>
      <c r="M667" s="15">
        <f t="shared" si="62"/>
        <v>0.16945059899243325</v>
      </c>
      <c r="N667" s="16">
        <f t="shared" si="61"/>
        <v>2.9347826380434787E-3</v>
      </c>
      <c r="O667" s="15">
        <f t="shared" si="63"/>
        <v>0.16945059899243325</v>
      </c>
    </row>
    <row r="668" spans="1:15" x14ac:dyDescent="0.35">
      <c r="A668" s="15">
        <v>38</v>
      </c>
      <c r="B668" s="15">
        <v>0.1666667</v>
      </c>
      <c r="C668" s="15">
        <v>5.5555559999999997E-2</v>
      </c>
      <c r="D668" s="15">
        <v>2.7777779999999998E-2</v>
      </c>
      <c r="E668" s="15">
        <v>5.5555559999999997E-2</v>
      </c>
      <c r="F668" s="15">
        <v>2.7777779999999998E-2</v>
      </c>
      <c r="G668" s="15">
        <v>0.19444439999999999</v>
      </c>
      <c r="H668" s="15">
        <v>2.7777779999999998E-2</v>
      </c>
      <c r="I668" s="15">
        <v>0</v>
      </c>
      <c r="J668" s="15">
        <v>0.1111111</v>
      </c>
      <c r="K668" s="15">
        <v>0</v>
      </c>
      <c r="L668" s="15">
        <f t="shared" si="60"/>
        <v>0.66666665999999997</v>
      </c>
      <c r="M668" s="15">
        <f t="shared" si="62"/>
        <v>0.16945059899243325</v>
      </c>
      <c r="N668" s="16">
        <f t="shared" si="61"/>
        <v>2.9347826380434787E-3</v>
      </c>
      <c r="O668" s="15">
        <f t="shared" si="63"/>
        <v>0.16945059899243325</v>
      </c>
    </row>
    <row r="669" spans="1:15" x14ac:dyDescent="0.35">
      <c r="A669" s="15">
        <v>38.5</v>
      </c>
      <c r="B669" s="15">
        <v>0.1666667</v>
      </c>
      <c r="C669" s="15">
        <v>2.7777779999999998E-2</v>
      </c>
      <c r="D669" s="15">
        <v>2.7777779999999998E-2</v>
      </c>
      <c r="E669" s="15">
        <v>5.5555559999999997E-2</v>
      </c>
      <c r="F669" s="15">
        <v>2.7777779999999998E-2</v>
      </c>
      <c r="G669" s="15">
        <v>0.22222220000000001</v>
      </c>
      <c r="H669" s="15">
        <v>2.7777779999999998E-2</v>
      </c>
      <c r="I669" s="15">
        <v>0</v>
      </c>
      <c r="J669" s="15">
        <v>0.1111111</v>
      </c>
      <c r="K669" s="15">
        <v>0</v>
      </c>
      <c r="L669" s="15">
        <f t="shared" si="60"/>
        <v>0.66666665999999997</v>
      </c>
      <c r="M669" s="15">
        <f t="shared" si="62"/>
        <v>0.16945059899243325</v>
      </c>
      <c r="N669" s="16">
        <f t="shared" si="61"/>
        <v>2.9347826380434787E-3</v>
      </c>
      <c r="O669" s="15">
        <f t="shared" si="63"/>
        <v>0.16945059899243325</v>
      </c>
    </row>
    <row r="670" spans="1:15" x14ac:dyDescent="0.35">
      <c r="A670" s="15">
        <v>39</v>
      </c>
      <c r="B670" s="15">
        <v>0.1666667</v>
      </c>
      <c r="C670" s="15">
        <v>2.7777779999999998E-2</v>
      </c>
      <c r="D670" s="15">
        <v>2.7777779999999998E-2</v>
      </c>
      <c r="E670" s="15">
        <v>5.5555559999999997E-2</v>
      </c>
      <c r="F670" s="15">
        <v>2.7777779999999998E-2</v>
      </c>
      <c r="G670" s="15">
        <v>0.22222220000000001</v>
      </c>
      <c r="H670" s="15">
        <v>2.7777779999999998E-2</v>
      </c>
      <c r="I670" s="15">
        <v>0</v>
      </c>
      <c r="J670" s="15">
        <v>0.1111111</v>
      </c>
      <c r="K670" s="15">
        <v>0</v>
      </c>
      <c r="L670" s="15">
        <f t="shared" si="60"/>
        <v>0.66666667999999996</v>
      </c>
      <c r="M670" s="15">
        <f t="shared" si="62"/>
        <v>0.1694505979506743</v>
      </c>
      <c r="N670" s="16">
        <f t="shared" si="61"/>
        <v>2.9347825500000012E-3</v>
      </c>
      <c r="O670" s="15">
        <f t="shared" si="63"/>
        <v>0.1694505979506743</v>
      </c>
    </row>
    <row r="671" spans="1:15" x14ac:dyDescent="0.35">
      <c r="A671" s="15">
        <v>39.5</v>
      </c>
      <c r="B671" s="15">
        <v>0.1666667</v>
      </c>
      <c r="C671" s="15">
        <v>2.7777779999999998E-2</v>
      </c>
      <c r="D671" s="15">
        <v>2.7777779999999998E-2</v>
      </c>
      <c r="E671" s="15">
        <v>5.5555559999999997E-2</v>
      </c>
      <c r="F671" s="15">
        <v>2.7777779999999998E-2</v>
      </c>
      <c r="G671" s="15">
        <v>0.22222220000000001</v>
      </c>
      <c r="H671" s="15">
        <v>0</v>
      </c>
      <c r="I671" s="15">
        <v>0</v>
      </c>
      <c r="J671" s="15">
        <v>0.1111111</v>
      </c>
      <c r="K671" s="15">
        <v>2.7777779999999998E-2</v>
      </c>
      <c r="L671" s="15">
        <f t="shared" si="60"/>
        <v>0.66666667999999996</v>
      </c>
      <c r="M671" s="15">
        <f t="shared" si="62"/>
        <v>0.1694505979506743</v>
      </c>
      <c r="N671" s="16">
        <f t="shared" si="61"/>
        <v>2.9347825500000012E-3</v>
      </c>
      <c r="O671" s="15">
        <f t="shared" si="63"/>
        <v>0.1694505979506743</v>
      </c>
    </row>
    <row r="672" spans="1:15" x14ac:dyDescent="0.35">
      <c r="A672" s="15">
        <v>40</v>
      </c>
      <c r="B672" s="15">
        <v>0.1666667</v>
      </c>
      <c r="C672" s="15">
        <v>2.7777779999999998E-2</v>
      </c>
      <c r="D672" s="15">
        <v>2.7777779999999998E-2</v>
      </c>
      <c r="E672" s="15">
        <v>5.5555559999999997E-2</v>
      </c>
      <c r="F672" s="15">
        <v>2.7777779999999998E-2</v>
      </c>
      <c r="G672" s="15">
        <v>0.25</v>
      </c>
      <c r="H672" s="15">
        <v>0</v>
      </c>
      <c r="I672" s="15">
        <v>0</v>
      </c>
      <c r="J672" s="15">
        <v>8.3333340000000006E-2</v>
      </c>
      <c r="K672" s="15">
        <v>2.7777779999999998E-2</v>
      </c>
      <c r="L672" s="15">
        <f t="shared" si="60"/>
        <v>0.66666667999999996</v>
      </c>
      <c r="M672" s="15">
        <f t="shared" si="62"/>
        <v>0.1694505979506743</v>
      </c>
      <c r="N672" s="16">
        <f t="shared" si="61"/>
        <v>2.9347825500000012E-3</v>
      </c>
      <c r="O672" s="15">
        <f>0.1+(1.282*(SQRT(N672)))</f>
        <v>0.1694505979506743</v>
      </c>
    </row>
    <row r="674" spans="1:15" x14ac:dyDescent="0.35">
      <c r="A674" s="15" t="s">
        <v>117</v>
      </c>
    </row>
    <row r="675" spans="1:15" x14ac:dyDescent="0.35">
      <c r="A675" s="15" t="s">
        <v>97</v>
      </c>
      <c r="B675" s="15" t="s">
        <v>98</v>
      </c>
      <c r="C675" s="15" t="s">
        <v>99</v>
      </c>
      <c r="D675" s="15" t="s">
        <v>100</v>
      </c>
      <c r="E675" s="15" t="s">
        <v>101</v>
      </c>
      <c r="F675" s="15" t="s">
        <v>102</v>
      </c>
      <c r="G675" s="15" t="s">
        <v>103</v>
      </c>
      <c r="H675" s="15" t="s">
        <v>104</v>
      </c>
      <c r="I675" s="15" t="s">
        <v>105</v>
      </c>
      <c r="J675" s="15" t="s">
        <v>106</v>
      </c>
      <c r="K675" s="15" t="s">
        <v>107</v>
      </c>
      <c r="L675" s="15" t="s">
        <v>108</v>
      </c>
      <c r="M675" s="15" t="s">
        <v>8</v>
      </c>
    </row>
    <row r="676" spans="1:15" x14ac:dyDescent="0.35">
      <c r="A676" s="15">
        <v>0</v>
      </c>
      <c r="B676" s="15">
        <v>0</v>
      </c>
      <c r="C676" s="15">
        <v>0</v>
      </c>
      <c r="D676" s="15">
        <v>0</v>
      </c>
      <c r="E676" s="15">
        <v>0</v>
      </c>
      <c r="F676" s="15">
        <v>0</v>
      </c>
      <c r="G676" s="15">
        <v>0</v>
      </c>
      <c r="H676" s="15">
        <v>0</v>
      </c>
      <c r="I676" s="15">
        <v>0</v>
      </c>
      <c r="J676" s="15">
        <v>0</v>
      </c>
      <c r="K676" s="15">
        <v>0</v>
      </c>
      <c r="L676" s="15">
        <f t="shared" ref="L676:L739" si="64">SUM(B675:K675)</f>
        <v>0</v>
      </c>
      <c r="M676" s="15">
        <v>0</v>
      </c>
      <c r="N676" s="16" t="e">
        <f>0.09/(L676*46)</f>
        <v>#DIV/0!</v>
      </c>
      <c r="O676" s="15" t="e">
        <f>0.1+(1.282*(SQRT(N676)))</f>
        <v>#DIV/0!</v>
      </c>
    </row>
    <row r="677" spans="1:15" x14ac:dyDescent="0.35">
      <c r="A677" s="15">
        <v>0.5</v>
      </c>
      <c r="B677" s="15">
        <v>0</v>
      </c>
      <c r="C677" s="15">
        <v>0</v>
      </c>
      <c r="D677" s="15">
        <v>0</v>
      </c>
      <c r="E677" s="15">
        <v>0</v>
      </c>
      <c r="F677" s="15">
        <v>0</v>
      </c>
      <c r="G677" s="15">
        <v>0</v>
      </c>
      <c r="H677" s="15">
        <v>0</v>
      </c>
      <c r="I677" s="15">
        <v>0</v>
      </c>
      <c r="J677" s="15">
        <v>0</v>
      </c>
      <c r="K677" s="15">
        <v>0</v>
      </c>
      <c r="L677" s="15">
        <f t="shared" si="64"/>
        <v>0</v>
      </c>
      <c r="M677" s="15">
        <v>0</v>
      </c>
      <c r="N677" s="16" t="e">
        <f t="shared" ref="N677:N740" si="65">0.09/(L677*46)</f>
        <v>#DIV/0!</v>
      </c>
      <c r="O677" s="15" t="e">
        <f>0.1+(1.282*(SQRT(N677)))</f>
        <v>#DIV/0!</v>
      </c>
    </row>
    <row r="678" spans="1:15" x14ac:dyDescent="0.35">
      <c r="A678" s="15">
        <v>1</v>
      </c>
      <c r="B678" s="15">
        <v>0</v>
      </c>
      <c r="C678" s="15">
        <v>5.5555559999999997E-2</v>
      </c>
      <c r="D678" s="15">
        <v>0</v>
      </c>
      <c r="E678" s="15">
        <v>0</v>
      </c>
      <c r="F678" s="15">
        <v>0</v>
      </c>
      <c r="G678" s="15">
        <v>0</v>
      </c>
      <c r="H678" s="15">
        <v>0</v>
      </c>
      <c r="I678" s="15">
        <v>0</v>
      </c>
      <c r="J678" s="15">
        <v>0</v>
      </c>
      <c r="K678" s="15">
        <v>0</v>
      </c>
      <c r="L678" s="15">
        <f t="shared" si="64"/>
        <v>0</v>
      </c>
      <c r="M678" s="15">
        <v>0</v>
      </c>
      <c r="N678" s="16" t="e">
        <f t="shared" si="65"/>
        <v>#DIV/0!</v>
      </c>
      <c r="O678" s="15" t="e">
        <f>0.1+(1.282*(SQRT(N678)))</f>
        <v>#DIV/0!</v>
      </c>
    </row>
    <row r="679" spans="1:15" x14ac:dyDescent="0.35">
      <c r="A679" s="15">
        <v>1.5</v>
      </c>
      <c r="B679" s="15">
        <v>0</v>
      </c>
      <c r="C679" s="15">
        <v>8.3333340000000006E-2</v>
      </c>
      <c r="D679" s="15">
        <v>0</v>
      </c>
      <c r="E679" s="15">
        <v>0</v>
      </c>
      <c r="F679" s="15">
        <v>0</v>
      </c>
      <c r="G679" s="15">
        <v>0</v>
      </c>
      <c r="H679" s="15">
        <v>0</v>
      </c>
      <c r="I679" s="15">
        <v>0</v>
      </c>
      <c r="J679" s="15">
        <v>0</v>
      </c>
      <c r="K679" s="15">
        <v>0</v>
      </c>
      <c r="L679" s="15">
        <f>SUM(B678:K678)</f>
        <v>5.5555559999999997E-2</v>
      </c>
      <c r="M679" s="15">
        <f t="shared" ref="M679:M742" si="66">SUM(O679)</f>
        <v>0.34058392131569626</v>
      </c>
      <c r="N679" s="16">
        <f t="shared" si="65"/>
        <v>3.5217388486956748E-2</v>
      </c>
      <c r="O679" s="15">
        <f t="shared" ref="O679:O742" si="67">0.1+(1.282*(SQRT(N679)))</f>
        <v>0.34058392131569626</v>
      </c>
    </row>
    <row r="680" spans="1:15" x14ac:dyDescent="0.35">
      <c r="A680" s="15">
        <v>2</v>
      </c>
      <c r="B680" s="15">
        <v>0</v>
      </c>
      <c r="C680" s="15">
        <v>0.13888890000000001</v>
      </c>
      <c r="D680" s="15">
        <v>0</v>
      </c>
      <c r="E680" s="15">
        <v>0</v>
      </c>
      <c r="F680" s="15">
        <v>0</v>
      </c>
      <c r="G680" s="15">
        <v>0</v>
      </c>
      <c r="H680" s="15">
        <v>0</v>
      </c>
      <c r="I680" s="15">
        <v>2.7777779999999998E-2</v>
      </c>
      <c r="J680" s="15">
        <v>0</v>
      </c>
      <c r="K680" s="15">
        <v>0</v>
      </c>
      <c r="L680" s="15">
        <f t="shared" si="64"/>
        <v>8.3333340000000006E-2</v>
      </c>
      <c r="M680" s="15">
        <f t="shared" si="66"/>
        <v>0.29643594918045102</v>
      </c>
      <c r="N680" s="16">
        <f t="shared" si="65"/>
        <v>2.3478258991304495E-2</v>
      </c>
      <c r="O680" s="15">
        <f t="shared" si="67"/>
        <v>0.29643594918045102</v>
      </c>
    </row>
    <row r="681" spans="1:15" x14ac:dyDescent="0.35">
      <c r="A681" s="15">
        <v>2.5</v>
      </c>
      <c r="B681" s="15">
        <v>0</v>
      </c>
      <c r="C681" s="15">
        <v>0.25</v>
      </c>
      <c r="D681" s="15">
        <v>0</v>
      </c>
      <c r="E681" s="15">
        <v>0</v>
      </c>
      <c r="F681" s="15">
        <v>0</v>
      </c>
      <c r="G681" s="15">
        <v>0</v>
      </c>
      <c r="H681" s="15">
        <v>0</v>
      </c>
      <c r="I681" s="15">
        <v>5.5555559999999997E-2</v>
      </c>
      <c r="J681" s="15">
        <v>0</v>
      </c>
      <c r="K681" s="15">
        <v>0</v>
      </c>
      <c r="L681" s="15">
        <f t="shared" si="64"/>
        <v>0.16666668000000001</v>
      </c>
      <c r="M681" s="15">
        <f t="shared" si="66"/>
        <v>0.23890119173431296</v>
      </c>
      <c r="N681" s="16">
        <f t="shared" si="65"/>
        <v>1.1739129495652248E-2</v>
      </c>
      <c r="O681" s="15">
        <f t="shared" si="67"/>
        <v>0.23890119173431296</v>
      </c>
    </row>
    <row r="682" spans="1:15" x14ac:dyDescent="0.35">
      <c r="A682" s="15">
        <v>3</v>
      </c>
      <c r="B682" s="15">
        <v>0</v>
      </c>
      <c r="C682" s="15">
        <v>0.27777780000000002</v>
      </c>
      <c r="D682" s="15">
        <v>0</v>
      </c>
      <c r="E682" s="15">
        <v>0</v>
      </c>
      <c r="F682" s="15">
        <v>0</v>
      </c>
      <c r="G682" s="15">
        <v>0</v>
      </c>
      <c r="H682" s="15">
        <v>0</v>
      </c>
      <c r="I682" s="15">
        <v>5.5555559999999997E-2</v>
      </c>
      <c r="J682" s="15">
        <v>0</v>
      </c>
      <c r="K682" s="15">
        <v>0</v>
      </c>
      <c r="L682" s="15">
        <f t="shared" si="64"/>
        <v>0.30555556</v>
      </c>
      <c r="M682" s="15">
        <f t="shared" si="66"/>
        <v>0.20258533209363444</v>
      </c>
      <c r="N682" s="16">
        <f t="shared" si="65"/>
        <v>6.4031619621990662E-3</v>
      </c>
      <c r="O682" s="15">
        <f t="shared" si="67"/>
        <v>0.20258533209363444</v>
      </c>
    </row>
    <row r="683" spans="1:15" x14ac:dyDescent="0.35">
      <c r="A683" s="15">
        <v>3.5</v>
      </c>
      <c r="B683" s="15">
        <v>0</v>
      </c>
      <c r="C683" s="15">
        <v>0.27777780000000002</v>
      </c>
      <c r="D683" s="15">
        <v>0</v>
      </c>
      <c r="E683" s="15">
        <v>0</v>
      </c>
      <c r="F683" s="15">
        <v>0</v>
      </c>
      <c r="G683" s="15">
        <v>0</v>
      </c>
      <c r="H683" s="15">
        <v>0</v>
      </c>
      <c r="I683" s="15">
        <v>8.3333340000000006E-2</v>
      </c>
      <c r="J683" s="15">
        <v>0</v>
      </c>
      <c r="K683" s="15">
        <v>0</v>
      </c>
      <c r="L683" s="15">
        <f t="shared" si="64"/>
        <v>0.33333336000000002</v>
      </c>
      <c r="M683" s="15">
        <f t="shared" si="66"/>
        <v>0.1982179745902255</v>
      </c>
      <c r="N683" s="16">
        <f t="shared" si="65"/>
        <v>5.8695647478261238E-3</v>
      </c>
      <c r="O683" s="15">
        <f t="shared" si="67"/>
        <v>0.1982179745902255</v>
      </c>
    </row>
    <row r="684" spans="1:15" x14ac:dyDescent="0.35">
      <c r="A684" s="15">
        <v>4</v>
      </c>
      <c r="B684" s="15">
        <v>5.5555559999999997E-2</v>
      </c>
      <c r="C684" s="15">
        <v>0.25</v>
      </c>
      <c r="D684" s="15">
        <v>0</v>
      </c>
      <c r="E684" s="15">
        <v>0</v>
      </c>
      <c r="F684" s="15">
        <v>0</v>
      </c>
      <c r="G684" s="15">
        <v>0</v>
      </c>
      <c r="H684" s="15">
        <v>0</v>
      </c>
      <c r="I684" s="15">
        <v>5.5555559999999997E-2</v>
      </c>
      <c r="J684" s="15">
        <v>0</v>
      </c>
      <c r="K684" s="15">
        <v>0</v>
      </c>
      <c r="L684" s="15">
        <f t="shared" si="64"/>
        <v>0.36111114</v>
      </c>
      <c r="M684" s="15">
        <f t="shared" si="66"/>
        <v>0.19436477764964666</v>
      </c>
      <c r="N684" s="16">
        <f t="shared" si="65"/>
        <v>5.4180597672241152E-3</v>
      </c>
      <c r="O684" s="15">
        <f t="shared" si="67"/>
        <v>0.19436477764964666</v>
      </c>
    </row>
    <row r="685" spans="1:15" x14ac:dyDescent="0.35">
      <c r="A685" s="15">
        <v>4.5</v>
      </c>
      <c r="B685" s="15">
        <v>8.3333340000000006E-2</v>
      </c>
      <c r="C685" s="15">
        <v>0.3333333</v>
      </c>
      <c r="D685" s="15">
        <v>0</v>
      </c>
      <c r="E685" s="15">
        <v>0</v>
      </c>
      <c r="F685" s="15">
        <v>0</v>
      </c>
      <c r="G685" s="15">
        <v>0</v>
      </c>
      <c r="H685" s="15">
        <v>0</v>
      </c>
      <c r="I685" s="15">
        <v>2.7777779999999998E-2</v>
      </c>
      <c r="J685" s="15">
        <v>0</v>
      </c>
      <c r="K685" s="15">
        <v>0</v>
      </c>
      <c r="L685" s="15">
        <f t="shared" si="64"/>
        <v>0.36111112000000001</v>
      </c>
      <c r="M685" s="15">
        <f t="shared" si="66"/>
        <v>0.194364780262825</v>
      </c>
      <c r="N685" s="16">
        <f t="shared" si="65"/>
        <v>5.4180600673012632E-3</v>
      </c>
      <c r="O685" s="15">
        <f t="shared" si="67"/>
        <v>0.194364780262825</v>
      </c>
    </row>
    <row r="686" spans="1:15" x14ac:dyDescent="0.35">
      <c r="A686" s="15">
        <v>5</v>
      </c>
      <c r="B686" s="15">
        <v>8.3333340000000006E-2</v>
      </c>
      <c r="C686" s="15">
        <v>0.38888889999999998</v>
      </c>
      <c r="D686" s="15">
        <v>0</v>
      </c>
      <c r="E686" s="15">
        <v>0</v>
      </c>
      <c r="F686" s="15">
        <v>0</v>
      </c>
      <c r="G686" s="15">
        <v>0</v>
      </c>
      <c r="H686" s="15">
        <v>0</v>
      </c>
      <c r="I686" s="15">
        <v>2.7777779999999998E-2</v>
      </c>
      <c r="J686" s="15">
        <v>0</v>
      </c>
      <c r="K686" s="15">
        <v>0</v>
      </c>
      <c r="L686" s="15">
        <f t="shared" si="64"/>
        <v>0.44444441999999995</v>
      </c>
      <c r="M686" s="15">
        <f t="shared" si="66"/>
        <v>0.18505926684489005</v>
      </c>
      <c r="N686" s="16">
        <f t="shared" si="65"/>
        <v>4.4021741551630569E-3</v>
      </c>
      <c r="O686" s="15">
        <f t="shared" si="67"/>
        <v>0.18505926684489005</v>
      </c>
    </row>
    <row r="687" spans="1:15" x14ac:dyDescent="0.35">
      <c r="A687" s="15">
        <v>5.5</v>
      </c>
      <c r="B687" s="15">
        <v>0.1111111</v>
      </c>
      <c r="C687" s="15">
        <v>0.38888889999999998</v>
      </c>
      <c r="D687" s="15">
        <v>0</v>
      </c>
      <c r="E687" s="15">
        <v>0</v>
      </c>
      <c r="F687" s="15">
        <v>0</v>
      </c>
      <c r="G687" s="15">
        <v>0</v>
      </c>
      <c r="H687" s="15">
        <v>0</v>
      </c>
      <c r="I687" s="15">
        <v>2.7777779999999998E-2</v>
      </c>
      <c r="J687" s="15">
        <v>0</v>
      </c>
      <c r="K687" s="15">
        <v>0</v>
      </c>
      <c r="L687" s="15">
        <f t="shared" si="64"/>
        <v>0.50000001999999999</v>
      </c>
      <c r="M687" s="15">
        <f t="shared" si="66"/>
        <v>0.18019464204245814</v>
      </c>
      <c r="N687" s="16">
        <f t="shared" si="65"/>
        <v>3.9130433217391368E-3</v>
      </c>
      <c r="O687" s="15">
        <f t="shared" si="67"/>
        <v>0.18019464204245814</v>
      </c>
    </row>
    <row r="688" spans="1:15" x14ac:dyDescent="0.35">
      <c r="A688" s="15">
        <v>6</v>
      </c>
      <c r="B688" s="15">
        <v>8.3333340000000006E-2</v>
      </c>
      <c r="C688" s="15">
        <v>0.36111110000000002</v>
      </c>
      <c r="D688" s="15">
        <v>0</v>
      </c>
      <c r="E688" s="15">
        <v>0</v>
      </c>
      <c r="F688" s="15">
        <v>0</v>
      </c>
      <c r="G688" s="15">
        <v>2.7777779999999998E-2</v>
      </c>
      <c r="H688" s="15">
        <v>0</v>
      </c>
      <c r="I688" s="15">
        <v>8.3333340000000006E-2</v>
      </c>
      <c r="J688" s="15">
        <v>0</v>
      </c>
      <c r="K688" s="15">
        <v>0</v>
      </c>
      <c r="L688" s="15">
        <f t="shared" si="64"/>
        <v>0.52777777999999997</v>
      </c>
      <c r="M688" s="15">
        <f t="shared" si="66"/>
        <v>0.17805573419198892</v>
      </c>
      <c r="N688" s="16">
        <f t="shared" si="65"/>
        <v>3.7070938059014817E-3</v>
      </c>
      <c r="O688" s="15">
        <f t="shared" si="67"/>
        <v>0.17805573419198892</v>
      </c>
    </row>
    <row r="689" spans="1:15" x14ac:dyDescent="0.35">
      <c r="A689" s="15">
        <v>6.5</v>
      </c>
      <c r="B689" s="15">
        <v>5.5555559999999997E-2</v>
      </c>
      <c r="C689" s="15">
        <v>0.36111110000000002</v>
      </c>
      <c r="D689" s="15">
        <v>0</v>
      </c>
      <c r="E689" s="15">
        <v>0</v>
      </c>
      <c r="F689" s="15">
        <v>0</v>
      </c>
      <c r="G689" s="15">
        <v>2.7777779999999998E-2</v>
      </c>
      <c r="H689" s="15">
        <v>0</v>
      </c>
      <c r="I689" s="15">
        <v>0.1111111</v>
      </c>
      <c r="J689" s="15">
        <v>0</v>
      </c>
      <c r="K689" s="15">
        <v>0</v>
      </c>
      <c r="L689" s="15">
        <f t="shared" si="64"/>
        <v>0.55555556000000006</v>
      </c>
      <c r="M689" s="15">
        <f t="shared" si="66"/>
        <v>0.17607931871608862</v>
      </c>
      <c r="N689" s="16">
        <f t="shared" si="65"/>
        <v>3.5217391022608689E-3</v>
      </c>
      <c r="O689" s="15">
        <f t="shared" si="67"/>
        <v>0.17607931871608862</v>
      </c>
    </row>
    <row r="690" spans="1:15" x14ac:dyDescent="0.35">
      <c r="A690" s="15">
        <v>7</v>
      </c>
      <c r="B690" s="15">
        <v>5.5555559999999997E-2</v>
      </c>
      <c r="C690" s="15">
        <v>0.38888889999999998</v>
      </c>
      <c r="D690" s="15">
        <v>0</v>
      </c>
      <c r="E690" s="15">
        <v>0</v>
      </c>
      <c r="F690" s="15">
        <v>0</v>
      </c>
      <c r="G690" s="15">
        <v>2.7777779999999998E-2</v>
      </c>
      <c r="H690" s="15">
        <v>0</v>
      </c>
      <c r="I690" s="15">
        <v>8.3333340000000006E-2</v>
      </c>
      <c r="J690" s="15">
        <v>0</v>
      </c>
      <c r="K690" s="15">
        <v>0</v>
      </c>
      <c r="L690" s="15">
        <f t="shared" si="64"/>
        <v>0.55555553999999996</v>
      </c>
      <c r="M690" s="15">
        <f t="shared" si="66"/>
        <v>0.17607932008551641</v>
      </c>
      <c r="N690" s="16">
        <f t="shared" si="65"/>
        <v>3.5217392290434811E-3</v>
      </c>
      <c r="O690" s="15">
        <f t="shared" si="67"/>
        <v>0.17607932008551641</v>
      </c>
    </row>
    <row r="691" spans="1:15" x14ac:dyDescent="0.35">
      <c r="A691" s="15">
        <v>7.5</v>
      </c>
      <c r="B691" s="15">
        <v>8.3333340000000006E-2</v>
      </c>
      <c r="C691" s="15">
        <v>0.4166667</v>
      </c>
      <c r="D691" s="15">
        <v>0</v>
      </c>
      <c r="E691" s="15">
        <v>2.7777779999999998E-2</v>
      </c>
      <c r="F691" s="15">
        <v>0</v>
      </c>
      <c r="G691" s="15">
        <v>2.7777779999999998E-2</v>
      </c>
      <c r="H691" s="15">
        <v>0</v>
      </c>
      <c r="I691" s="15">
        <v>5.5555559999999997E-2</v>
      </c>
      <c r="J691" s="15">
        <v>0</v>
      </c>
      <c r="K691" s="15">
        <v>0</v>
      </c>
      <c r="L691" s="15">
        <f t="shared" si="64"/>
        <v>0.55555557999999994</v>
      </c>
      <c r="M691" s="15">
        <f t="shared" si="66"/>
        <v>0.17607931734666094</v>
      </c>
      <c r="N691" s="16">
        <f t="shared" si="65"/>
        <v>3.5217389754782676E-3</v>
      </c>
      <c r="O691" s="15">
        <f t="shared" si="67"/>
        <v>0.17607931734666094</v>
      </c>
    </row>
    <row r="692" spans="1:15" x14ac:dyDescent="0.35">
      <c r="A692" s="15">
        <v>8</v>
      </c>
      <c r="B692" s="15">
        <v>8.3333340000000006E-2</v>
      </c>
      <c r="C692" s="15">
        <v>0.44444440000000002</v>
      </c>
      <c r="D692" s="15">
        <v>0</v>
      </c>
      <c r="E692" s="15">
        <v>0</v>
      </c>
      <c r="F692" s="15">
        <v>0</v>
      </c>
      <c r="G692" s="15">
        <v>5.5555559999999997E-2</v>
      </c>
      <c r="H692" s="15">
        <v>0</v>
      </c>
      <c r="I692" s="15">
        <v>2.7777779999999998E-2</v>
      </c>
      <c r="J692" s="15">
        <v>0</v>
      </c>
      <c r="K692" s="15">
        <v>0</v>
      </c>
      <c r="L692" s="15">
        <f t="shared" si="64"/>
        <v>0.61111115999999988</v>
      </c>
      <c r="M692" s="15">
        <f t="shared" si="66"/>
        <v>0.17253878159968644</v>
      </c>
      <c r="N692" s="16">
        <f t="shared" si="65"/>
        <v>3.2015807715415233E-3</v>
      </c>
      <c r="O692" s="15">
        <f t="shared" si="67"/>
        <v>0.17253878159968644</v>
      </c>
    </row>
    <row r="693" spans="1:15" x14ac:dyDescent="0.35">
      <c r="A693" s="15">
        <v>8.5</v>
      </c>
      <c r="B693" s="15">
        <v>8.3333340000000006E-2</v>
      </c>
      <c r="C693" s="15">
        <v>0.4166667</v>
      </c>
      <c r="D693" s="15">
        <v>0</v>
      </c>
      <c r="E693" s="15">
        <v>2.7777779999999998E-2</v>
      </c>
      <c r="F693" s="15">
        <v>0</v>
      </c>
      <c r="G693" s="15">
        <v>5.5555559999999997E-2</v>
      </c>
      <c r="H693" s="15">
        <v>0</v>
      </c>
      <c r="I693" s="15">
        <v>2.7777779999999998E-2</v>
      </c>
      <c r="J693" s="15">
        <v>0</v>
      </c>
      <c r="K693" s="15">
        <v>0</v>
      </c>
      <c r="L693" s="15">
        <f t="shared" si="64"/>
        <v>0.61111107999999992</v>
      </c>
      <c r="M693" s="15">
        <f t="shared" si="66"/>
        <v>0.17253878634767952</v>
      </c>
      <c r="N693" s="16">
        <f t="shared" si="65"/>
        <v>3.2015811906575724E-3</v>
      </c>
      <c r="O693" s="15">
        <f t="shared" si="67"/>
        <v>0.17253878634767952</v>
      </c>
    </row>
    <row r="694" spans="1:15" x14ac:dyDescent="0.35">
      <c r="A694" s="15">
        <v>9</v>
      </c>
      <c r="B694" s="15">
        <v>0.1111111</v>
      </c>
      <c r="C694" s="15">
        <v>0.4166667</v>
      </c>
      <c r="D694" s="15">
        <v>0</v>
      </c>
      <c r="E694" s="15">
        <v>2.7777779999999998E-2</v>
      </c>
      <c r="F694" s="15">
        <v>0</v>
      </c>
      <c r="G694" s="15">
        <v>5.5555559999999997E-2</v>
      </c>
      <c r="H694" s="15">
        <v>0</v>
      </c>
      <c r="I694" s="15">
        <v>2.7777779999999998E-2</v>
      </c>
      <c r="J694" s="15">
        <v>0</v>
      </c>
      <c r="K694" s="15">
        <v>0</v>
      </c>
      <c r="L694" s="15">
        <f t="shared" si="64"/>
        <v>0.61111115999999988</v>
      </c>
      <c r="M694" s="15">
        <f t="shared" si="66"/>
        <v>0.17253878159968644</v>
      </c>
      <c r="N694" s="16">
        <f t="shared" si="65"/>
        <v>3.2015807715415233E-3</v>
      </c>
      <c r="O694" s="15">
        <f t="shared" si="67"/>
        <v>0.17253878159968644</v>
      </c>
    </row>
    <row r="695" spans="1:15" x14ac:dyDescent="0.35">
      <c r="A695" s="15">
        <v>9.5</v>
      </c>
      <c r="B695" s="15">
        <v>0.1111111</v>
      </c>
      <c r="C695" s="15">
        <v>0.4166667</v>
      </c>
      <c r="D695" s="15">
        <v>0</v>
      </c>
      <c r="E695" s="15">
        <v>2.7777779999999998E-2</v>
      </c>
      <c r="F695" s="15">
        <v>0</v>
      </c>
      <c r="G695" s="15">
        <v>5.5555559999999997E-2</v>
      </c>
      <c r="H695" s="15">
        <v>0</v>
      </c>
      <c r="I695" s="15">
        <v>2.7777779999999998E-2</v>
      </c>
      <c r="J695" s="15">
        <v>0</v>
      </c>
      <c r="K695" s="15">
        <v>0</v>
      </c>
      <c r="L695" s="15">
        <f t="shared" si="64"/>
        <v>0.63888891999999986</v>
      </c>
      <c r="M695" s="15">
        <f t="shared" si="66"/>
        <v>0.1709443290668371</v>
      </c>
      <c r="N695" s="16">
        <f t="shared" si="65"/>
        <v>3.0623817034273111E-3</v>
      </c>
      <c r="O695" s="15">
        <f t="shared" si="67"/>
        <v>0.1709443290668371</v>
      </c>
    </row>
    <row r="696" spans="1:15" x14ac:dyDescent="0.35">
      <c r="A696" s="15">
        <v>10</v>
      </c>
      <c r="B696" s="15">
        <v>0.13888890000000001</v>
      </c>
      <c r="C696" s="15">
        <v>0.36111110000000002</v>
      </c>
      <c r="D696" s="15">
        <v>2.7777779999999998E-2</v>
      </c>
      <c r="E696" s="15">
        <v>2.7777779999999998E-2</v>
      </c>
      <c r="F696" s="15">
        <v>0</v>
      </c>
      <c r="G696" s="15">
        <v>8.3333340000000006E-2</v>
      </c>
      <c r="H696" s="15">
        <v>0</v>
      </c>
      <c r="I696" s="15">
        <v>2.7777779999999998E-2</v>
      </c>
      <c r="J696" s="15">
        <v>0</v>
      </c>
      <c r="K696" s="15">
        <v>2.7777779999999998E-2</v>
      </c>
      <c r="L696" s="15">
        <f t="shared" si="64"/>
        <v>0.63888891999999986</v>
      </c>
      <c r="M696" s="15">
        <f t="shared" si="66"/>
        <v>0.1709443290668371</v>
      </c>
      <c r="N696" s="16">
        <f t="shared" si="65"/>
        <v>3.0623817034273111E-3</v>
      </c>
      <c r="O696" s="15">
        <f t="shared" si="67"/>
        <v>0.1709443290668371</v>
      </c>
    </row>
    <row r="697" spans="1:15" x14ac:dyDescent="0.35">
      <c r="A697" s="15">
        <v>10.5</v>
      </c>
      <c r="B697" s="15">
        <v>0.19444439999999999</v>
      </c>
      <c r="C697" s="15">
        <v>0.38888889999999998</v>
      </c>
      <c r="D697" s="15">
        <v>2.7777779999999998E-2</v>
      </c>
      <c r="E697" s="15">
        <v>2.7777779999999998E-2</v>
      </c>
      <c r="F697" s="15">
        <v>0</v>
      </c>
      <c r="G697" s="15">
        <v>2.7777779999999998E-2</v>
      </c>
      <c r="H697" s="15">
        <v>0</v>
      </c>
      <c r="I697" s="15">
        <v>2.7777779999999998E-2</v>
      </c>
      <c r="J697" s="15">
        <v>0</v>
      </c>
      <c r="K697" s="15">
        <v>2.7777779999999998E-2</v>
      </c>
      <c r="L697" s="15">
        <f t="shared" si="64"/>
        <v>0.69444445999999993</v>
      </c>
      <c r="M697" s="15">
        <f t="shared" si="66"/>
        <v>0.16804741084247715</v>
      </c>
      <c r="N697" s="16">
        <f t="shared" si="65"/>
        <v>2.8173912412382623E-3</v>
      </c>
      <c r="O697" s="15">
        <f t="shared" si="67"/>
        <v>0.16804741084247715</v>
      </c>
    </row>
    <row r="698" spans="1:15" x14ac:dyDescent="0.35">
      <c r="A698" s="15">
        <v>11</v>
      </c>
      <c r="B698" s="15">
        <v>0.19444439999999999</v>
      </c>
      <c r="C698" s="15">
        <v>0.38888889999999998</v>
      </c>
      <c r="D698" s="15">
        <v>2.7777779999999998E-2</v>
      </c>
      <c r="E698" s="15">
        <v>2.7777779999999998E-2</v>
      </c>
      <c r="F698" s="15">
        <v>0</v>
      </c>
      <c r="G698" s="15">
        <v>5.5555559999999997E-2</v>
      </c>
      <c r="H698" s="15">
        <v>5.5555559999999997E-2</v>
      </c>
      <c r="I698" s="15">
        <v>2.7777779999999998E-2</v>
      </c>
      <c r="J698" s="15">
        <v>0</v>
      </c>
      <c r="K698" s="15">
        <v>2.7777779999999998E-2</v>
      </c>
      <c r="L698" s="15">
        <f t="shared" si="64"/>
        <v>0.72222219999999981</v>
      </c>
      <c r="M698" s="15">
        <f t="shared" si="66"/>
        <v>0.16672597787681831</v>
      </c>
      <c r="N698" s="16">
        <f t="shared" si="65"/>
        <v>2.7090301836892234E-3</v>
      </c>
      <c r="O698" s="15">
        <f t="shared" si="67"/>
        <v>0.16672597787681831</v>
      </c>
    </row>
    <row r="699" spans="1:15" x14ac:dyDescent="0.35">
      <c r="A699" s="15">
        <v>11.5</v>
      </c>
      <c r="B699" s="15">
        <v>0.22222220000000001</v>
      </c>
      <c r="C699" s="15">
        <v>0.38888889999999998</v>
      </c>
      <c r="D699" s="15">
        <v>2.7777779999999998E-2</v>
      </c>
      <c r="E699" s="15">
        <v>5.5555559999999997E-2</v>
      </c>
      <c r="F699" s="15">
        <v>0</v>
      </c>
      <c r="G699" s="15">
        <v>5.5555559999999997E-2</v>
      </c>
      <c r="H699" s="15">
        <v>2.7777779999999998E-2</v>
      </c>
      <c r="I699" s="15">
        <v>2.7777779999999998E-2</v>
      </c>
      <c r="J699" s="15">
        <v>0</v>
      </c>
      <c r="K699" s="15">
        <v>2.7777779999999998E-2</v>
      </c>
      <c r="L699" s="15">
        <f t="shared" si="64"/>
        <v>0.80555553999999974</v>
      </c>
      <c r="M699" s="15">
        <f t="shared" si="66"/>
        <v>0.16318043615997177</v>
      </c>
      <c r="N699" s="16">
        <f t="shared" si="65"/>
        <v>2.4287856540970913E-3</v>
      </c>
      <c r="O699" s="15">
        <f t="shared" si="67"/>
        <v>0.16318043615997177</v>
      </c>
    </row>
    <row r="700" spans="1:15" x14ac:dyDescent="0.35">
      <c r="A700" s="15">
        <v>12</v>
      </c>
      <c r="B700" s="15">
        <v>0.19444439999999999</v>
      </c>
      <c r="C700" s="15">
        <v>0.38888889999999998</v>
      </c>
      <c r="D700" s="15">
        <v>0</v>
      </c>
      <c r="E700" s="15">
        <v>5.5555559999999997E-2</v>
      </c>
      <c r="F700" s="15">
        <v>0</v>
      </c>
      <c r="G700" s="15">
        <v>0.1111111</v>
      </c>
      <c r="H700" s="15">
        <v>2.7777779999999998E-2</v>
      </c>
      <c r="I700" s="15">
        <v>2.7777779999999998E-2</v>
      </c>
      <c r="J700" s="15">
        <v>0</v>
      </c>
      <c r="K700" s="15">
        <v>2.7777779999999998E-2</v>
      </c>
      <c r="L700" s="15">
        <f t="shared" si="64"/>
        <v>0.83333333999999981</v>
      </c>
      <c r="M700" s="15">
        <f t="shared" si="66"/>
        <v>0.16211850361099714</v>
      </c>
      <c r="N700" s="16">
        <f t="shared" si="65"/>
        <v>2.3478260681739135E-3</v>
      </c>
      <c r="O700" s="15">
        <f t="shared" si="67"/>
        <v>0.16211850361099714</v>
      </c>
    </row>
    <row r="701" spans="1:15" x14ac:dyDescent="0.35">
      <c r="A701" s="15">
        <v>12.5</v>
      </c>
      <c r="B701" s="15">
        <v>0.27777780000000002</v>
      </c>
      <c r="C701" s="15">
        <v>0.27777780000000002</v>
      </c>
      <c r="D701" s="15">
        <v>0</v>
      </c>
      <c r="E701" s="15">
        <v>8.3333340000000006E-2</v>
      </c>
      <c r="F701" s="15">
        <v>0</v>
      </c>
      <c r="G701" s="15">
        <v>0.1111111</v>
      </c>
      <c r="H701" s="15">
        <v>2.7777779999999998E-2</v>
      </c>
      <c r="I701" s="15">
        <v>2.7777779999999998E-2</v>
      </c>
      <c r="J701" s="15">
        <v>0</v>
      </c>
      <c r="K701" s="15">
        <v>2.7777779999999998E-2</v>
      </c>
      <c r="L701" s="15">
        <f t="shared" si="64"/>
        <v>0.83333329999999983</v>
      </c>
      <c r="M701" s="15">
        <f t="shared" si="66"/>
        <v>0.16211850510184128</v>
      </c>
      <c r="N701" s="16">
        <f t="shared" si="65"/>
        <v>2.3478261808695697E-3</v>
      </c>
      <c r="O701" s="15">
        <f t="shared" si="67"/>
        <v>0.16211850510184128</v>
      </c>
    </row>
    <row r="702" spans="1:15" x14ac:dyDescent="0.35">
      <c r="A702" s="15">
        <v>13</v>
      </c>
      <c r="B702" s="15">
        <v>0.30555559999999998</v>
      </c>
      <c r="C702" s="15">
        <v>0.22222220000000001</v>
      </c>
      <c r="D702" s="15">
        <v>2.7777779999999998E-2</v>
      </c>
      <c r="E702" s="15">
        <v>8.3333340000000006E-2</v>
      </c>
      <c r="F702" s="15">
        <v>0</v>
      </c>
      <c r="G702" s="15">
        <v>0.1111111</v>
      </c>
      <c r="H702" s="15">
        <v>2.7777779999999998E-2</v>
      </c>
      <c r="I702" s="15">
        <v>2.7777779999999998E-2</v>
      </c>
      <c r="J702" s="15">
        <v>0</v>
      </c>
      <c r="K702" s="15">
        <v>2.7777779999999998E-2</v>
      </c>
      <c r="L702" s="15">
        <f t="shared" si="64"/>
        <v>0.83333338000000001</v>
      </c>
      <c r="M702" s="15">
        <f t="shared" si="66"/>
        <v>0.16211850212015311</v>
      </c>
      <c r="N702" s="16">
        <f t="shared" si="65"/>
        <v>2.3478259554782681E-3</v>
      </c>
      <c r="O702" s="15">
        <f t="shared" si="67"/>
        <v>0.16211850212015311</v>
      </c>
    </row>
    <row r="703" spans="1:15" x14ac:dyDescent="0.35">
      <c r="A703" s="15">
        <v>13.5</v>
      </c>
      <c r="B703" s="15">
        <v>0.25</v>
      </c>
      <c r="C703" s="15">
        <v>0.25</v>
      </c>
      <c r="D703" s="15">
        <v>5.5555559999999997E-2</v>
      </c>
      <c r="E703" s="15">
        <v>0.1111111</v>
      </c>
      <c r="F703" s="15">
        <v>0</v>
      </c>
      <c r="G703" s="15">
        <v>0.13888890000000001</v>
      </c>
      <c r="H703" s="15">
        <v>2.7777779999999998E-2</v>
      </c>
      <c r="I703" s="15">
        <v>2.7777779999999998E-2</v>
      </c>
      <c r="J703" s="15">
        <v>0</v>
      </c>
      <c r="K703" s="15">
        <v>2.7777779999999998E-2</v>
      </c>
      <c r="L703" s="15">
        <f t="shared" si="64"/>
        <v>0.83333335999999991</v>
      </c>
      <c r="M703" s="15">
        <f t="shared" si="66"/>
        <v>0.16211850286557511</v>
      </c>
      <c r="N703" s="16">
        <f t="shared" si="65"/>
        <v>2.3478260118260895E-3</v>
      </c>
      <c r="O703" s="15">
        <f t="shared" si="67"/>
        <v>0.16211850286557511</v>
      </c>
    </row>
    <row r="704" spans="1:15" x14ac:dyDescent="0.35">
      <c r="A704" s="15">
        <v>14</v>
      </c>
      <c r="B704" s="15">
        <v>0.27777780000000002</v>
      </c>
      <c r="C704" s="15">
        <v>0.22222220000000001</v>
      </c>
      <c r="D704" s="15">
        <v>5.5555559999999997E-2</v>
      </c>
      <c r="E704" s="15">
        <v>5.5555559999999997E-2</v>
      </c>
      <c r="F704" s="15">
        <v>0</v>
      </c>
      <c r="G704" s="15">
        <v>0.22222220000000001</v>
      </c>
      <c r="H704" s="15">
        <v>0</v>
      </c>
      <c r="I704" s="15">
        <v>2.7777779999999998E-2</v>
      </c>
      <c r="J704" s="15">
        <v>0</v>
      </c>
      <c r="K704" s="15">
        <v>2.7777779999999998E-2</v>
      </c>
      <c r="L704" s="15">
        <f t="shared" si="64"/>
        <v>0.88888889999999987</v>
      </c>
      <c r="M704" s="15">
        <f t="shared" si="66"/>
        <v>0.16014598235885083</v>
      </c>
      <c r="N704" s="16">
        <f t="shared" si="65"/>
        <v>2.2010869290081526E-3</v>
      </c>
      <c r="O704" s="15">
        <f t="shared" si="67"/>
        <v>0.16014598235885083</v>
      </c>
    </row>
    <row r="705" spans="1:15" x14ac:dyDescent="0.35">
      <c r="A705" s="15">
        <v>14.5</v>
      </c>
      <c r="B705" s="15">
        <v>0.25</v>
      </c>
      <c r="C705" s="15">
        <v>0.19444439999999999</v>
      </c>
      <c r="D705" s="15">
        <v>0.1111111</v>
      </c>
      <c r="E705" s="15">
        <v>5.5555559999999997E-2</v>
      </c>
      <c r="F705" s="15">
        <v>0</v>
      </c>
      <c r="G705" s="15">
        <v>0.27777780000000002</v>
      </c>
      <c r="H705" s="15">
        <v>0</v>
      </c>
      <c r="I705" s="15">
        <v>0</v>
      </c>
      <c r="J705" s="15">
        <v>2.7777779999999998E-2</v>
      </c>
      <c r="K705" s="15">
        <v>2.7777779999999998E-2</v>
      </c>
      <c r="L705" s="15">
        <f t="shared" si="64"/>
        <v>0.88888887999999988</v>
      </c>
      <c r="M705" s="15">
        <f t="shared" si="66"/>
        <v>0.16014598303549316</v>
      </c>
      <c r="N705" s="16">
        <f t="shared" si="65"/>
        <v>2.2010869785326092E-3</v>
      </c>
      <c r="O705" s="15">
        <f t="shared" si="67"/>
        <v>0.16014598303549316</v>
      </c>
    </row>
    <row r="706" spans="1:15" x14ac:dyDescent="0.35">
      <c r="A706" s="15">
        <v>15</v>
      </c>
      <c r="B706" s="15">
        <v>0.25</v>
      </c>
      <c r="C706" s="15">
        <v>0.19444439999999999</v>
      </c>
      <c r="D706" s="15">
        <v>0.1111111</v>
      </c>
      <c r="E706" s="15">
        <v>5.5555559999999997E-2</v>
      </c>
      <c r="F706" s="15">
        <v>0</v>
      </c>
      <c r="G706" s="15">
        <v>0.27777780000000002</v>
      </c>
      <c r="H706" s="15">
        <v>0</v>
      </c>
      <c r="I706" s="15">
        <v>0</v>
      </c>
      <c r="J706" s="15">
        <v>2.7777779999999998E-2</v>
      </c>
      <c r="K706" s="15">
        <v>2.7777779999999998E-2</v>
      </c>
      <c r="L706" s="15">
        <f t="shared" si="64"/>
        <v>0.94444441999999995</v>
      </c>
      <c r="M706" s="15">
        <f t="shared" si="66"/>
        <v>0.15835017481912109</v>
      </c>
      <c r="N706" s="16">
        <f t="shared" si="65"/>
        <v>2.071611306815106E-3</v>
      </c>
      <c r="O706" s="15">
        <f t="shared" si="67"/>
        <v>0.15835017481912109</v>
      </c>
    </row>
    <row r="707" spans="1:15" x14ac:dyDescent="0.35">
      <c r="A707" s="15">
        <v>15.5</v>
      </c>
      <c r="B707" s="15">
        <v>0.36111110000000002</v>
      </c>
      <c r="C707" s="15">
        <v>0.13888890000000001</v>
      </c>
      <c r="D707" s="15">
        <v>0.1111111</v>
      </c>
      <c r="E707" s="15">
        <v>2.7777779999999998E-2</v>
      </c>
      <c r="F707" s="15">
        <v>0</v>
      </c>
      <c r="G707" s="15">
        <v>0.27777780000000002</v>
      </c>
      <c r="H707" s="15">
        <v>0</v>
      </c>
      <c r="I707" s="15">
        <v>0</v>
      </c>
      <c r="J707" s="15">
        <v>2.7777779999999998E-2</v>
      </c>
      <c r="K707" s="15">
        <v>0</v>
      </c>
      <c r="L707" s="15">
        <f t="shared" si="64"/>
        <v>0.94444441999999995</v>
      </c>
      <c r="M707" s="15">
        <f t="shared" si="66"/>
        <v>0.15835017481912109</v>
      </c>
      <c r="N707" s="16">
        <f t="shared" si="65"/>
        <v>2.071611306815106E-3</v>
      </c>
      <c r="O707" s="15">
        <f t="shared" si="67"/>
        <v>0.15835017481912109</v>
      </c>
    </row>
    <row r="708" spans="1:15" x14ac:dyDescent="0.35">
      <c r="A708" s="15">
        <v>16</v>
      </c>
      <c r="B708" s="15">
        <v>0.3333333</v>
      </c>
      <c r="C708" s="15">
        <v>0.1111111</v>
      </c>
      <c r="D708" s="15">
        <v>5.5555559999999997E-2</v>
      </c>
      <c r="E708" s="15">
        <v>2.7777779999999998E-2</v>
      </c>
      <c r="F708" s="15">
        <v>0</v>
      </c>
      <c r="G708" s="15">
        <v>0.36111110000000002</v>
      </c>
      <c r="H708" s="15">
        <v>2.7777779999999998E-2</v>
      </c>
      <c r="I708" s="15">
        <v>0</v>
      </c>
      <c r="J708" s="15">
        <v>2.7777779999999998E-2</v>
      </c>
      <c r="K708" s="15">
        <v>0</v>
      </c>
      <c r="L708" s="15">
        <f t="shared" si="64"/>
        <v>0.94444446000000004</v>
      </c>
      <c r="M708" s="15">
        <f t="shared" si="66"/>
        <v>0.15835017358347031</v>
      </c>
      <c r="N708" s="16">
        <f t="shared" si="65"/>
        <v>2.0716112190762755E-3</v>
      </c>
      <c r="O708" s="15">
        <f t="shared" si="67"/>
        <v>0.15835017358347031</v>
      </c>
    </row>
    <row r="709" spans="1:15" x14ac:dyDescent="0.35">
      <c r="A709" s="15">
        <v>16.5</v>
      </c>
      <c r="B709" s="15">
        <v>0.36111110000000002</v>
      </c>
      <c r="C709" s="15">
        <v>8.3333340000000006E-2</v>
      </c>
      <c r="D709" s="15">
        <v>2.7777779999999998E-2</v>
      </c>
      <c r="E709" s="15">
        <v>2.7777779999999998E-2</v>
      </c>
      <c r="F709" s="15">
        <v>0</v>
      </c>
      <c r="G709" s="15">
        <v>0.38888889999999998</v>
      </c>
      <c r="H709" s="15">
        <v>0</v>
      </c>
      <c r="I709" s="15">
        <v>0</v>
      </c>
      <c r="J709" s="15">
        <v>5.5555559999999997E-2</v>
      </c>
      <c r="K709" s="15">
        <v>0</v>
      </c>
      <c r="L709" s="15">
        <f t="shared" si="64"/>
        <v>0.94444439999999996</v>
      </c>
      <c r="M709" s="15">
        <f t="shared" si="66"/>
        <v>0.15835017543694649</v>
      </c>
      <c r="N709" s="16">
        <f t="shared" si="65"/>
        <v>2.0716113506845241E-3</v>
      </c>
      <c r="O709" s="15">
        <f t="shared" si="67"/>
        <v>0.15835017543694649</v>
      </c>
    </row>
    <row r="710" spans="1:15" x14ac:dyDescent="0.35">
      <c r="A710" s="15">
        <v>17</v>
      </c>
      <c r="B710" s="15">
        <v>0.38888889999999998</v>
      </c>
      <c r="C710" s="15">
        <v>8.3333340000000006E-2</v>
      </c>
      <c r="D710" s="15">
        <v>2.7777779999999998E-2</v>
      </c>
      <c r="E710" s="15">
        <v>0</v>
      </c>
      <c r="F710" s="15">
        <v>0</v>
      </c>
      <c r="G710" s="15">
        <v>0.38888889999999998</v>
      </c>
      <c r="H710" s="15">
        <v>0</v>
      </c>
      <c r="I710" s="15">
        <v>0</v>
      </c>
      <c r="J710" s="15">
        <v>5.5555559999999997E-2</v>
      </c>
      <c r="K710" s="15">
        <v>0</v>
      </c>
      <c r="L710" s="15">
        <f t="shared" si="64"/>
        <v>0.94444445999999993</v>
      </c>
      <c r="M710" s="15">
        <f t="shared" si="66"/>
        <v>0.15835017358347031</v>
      </c>
      <c r="N710" s="16">
        <f t="shared" si="65"/>
        <v>2.0716112190762759E-3</v>
      </c>
      <c r="O710" s="15">
        <f t="shared" si="67"/>
        <v>0.15835017358347031</v>
      </c>
    </row>
    <row r="711" spans="1:15" x14ac:dyDescent="0.35">
      <c r="A711" s="15">
        <v>17.5</v>
      </c>
      <c r="B711" s="15">
        <v>0.44444440000000002</v>
      </c>
      <c r="C711" s="15">
        <v>8.3333340000000006E-2</v>
      </c>
      <c r="D711" s="15">
        <v>2.7777779999999998E-2</v>
      </c>
      <c r="E711" s="15">
        <v>0</v>
      </c>
      <c r="F711" s="15">
        <v>0</v>
      </c>
      <c r="G711" s="15">
        <v>0.30555559999999998</v>
      </c>
      <c r="H711" s="15">
        <v>2.7777779999999998E-2</v>
      </c>
      <c r="I711" s="15">
        <v>0</v>
      </c>
      <c r="J711" s="15">
        <v>5.5555559999999997E-2</v>
      </c>
      <c r="K711" s="15">
        <v>0</v>
      </c>
      <c r="L711" s="15">
        <f t="shared" si="64"/>
        <v>0.94444447999999992</v>
      </c>
      <c r="M711" s="15">
        <f t="shared" si="66"/>
        <v>0.15835017296564496</v>
      </c>
      <c r="N711" s="16">
        <f t="shared" si="65"/>
        <v>2.071611175206863E-3</v>
      </c>
      <c r="O711" s="15">
        <f t="shared" si="67"/>
        <v>0.15835017296564496</v>
      </c>
    </row>
    <row r="712" spans="1:15" x14ac:dyDescent="0.35">
      <c r="A712" s="15">
        <v>18</v>
      </c>
      <c r="B712" s="15">
        <v>0.36111110000000002</v>
      </c>
      <c r="C712" s="15">
        <v>0.1111111</v>
      </c>
      <c r="D712" s="15">
        <v>2.7777779999999998E-2</v>
      </c>
      <c r="E712" s="15">
        <v>2.7777779999999998E-2</v>
      </c>
      <c r="F712" s="15">
        <v>0</v>
      </c>
      <c r="G712" s="15">
        <v>0.3333333</v>
      </c>
      <c r="H712" s="15">
        <v>2.7777779999999998E-2</v>
      </c>
      <c r="I712" s="15">
        <v>0</v>
      </c>
      <c r="J712" s="15">
        <v>5.5555559999999997E-2</v>
      </c>
      <c r="K712" s="15">
        <v>0</v>
      </c>
      <c r="L712" s="15">
        <f t="shared" si="64"/>
        <v>0.94444445999999982</v>
      </c>
      <c r="M712" s="15">
        <f t="shared" si="66"/>
        <v>0.15835017358347031</v>
      </c>
      <c r="N712" s="16">
        <f t="shared" si="65"/>
        <v>2.0716112190762759E-3</v>
      </c>
      <c r="O712" s="15">
        <f t="shared" si="67"/>
        <v>0.15835017358347031</v>
      </c>
    </row>
    <row r="713" spans="1:15" x14ac:dyDescent="0.35">
      <c r="A713" s="15">
        <v>18.5</v>
      </c>
      <c r="B713" s="15">
        <v>0.44444440000000002</v>
      </c>
      <c r="C713" s="15">
        <v>8.3333340000000006E-2</v>
      </c>
      <c r="D713" s="15">
        <v>0</v>
      </c>
      <c r="E713" s="15">
        <v>2.7777779999999998E-2</v>
      </c>
      <c r="F713" s="15">
        <v>0</v>
      </c>
      <c r="G713" s="15">
        <v>0.27777780000000002</v>
      </c>
      <c r="H713" s="15">
        <v>2.7777779999999998E-2</v>
      </c>
      <c r="I713" s="15">
        <v>0</v>
      </c>
      <c r="J713" s="15">
        <v>8.3333340000000006E-2</v>
      </c>
      <c r="K713" s="15">
        <v>0</v>
      </c>
      <c r="L713" s="15">
        <f t="shared" si="64"/>
        <v>0.94444439999999996</v>
      </c>
      <c r="M713" s="15">
        <f t="shared" si="66"/>
        <v>0.15835017543694649</v>
      </c>
      <c r="N713" s="16">
        <f t="shared" si="65"/>
        <v>2.0716113506845241E-3</v>
      </c>
      <c r="O713" s="15">
        <f t="shared" si="67"/>
        <v>0.15835017543694649</v>
      </c>
    </row>
    <row r="714" spans="1:15" x14ac:dyDescent="0.35">
      <c r="A714" s="15">
        <v>19</v>
      </c>
      <c r="B714" s="15">
        <v>0.44444440000000002</v>
      </c>
      <c r="C714" s="15">
        <v>5.5555559999999997E-2</v>
      </c>
      <c r="D714" s="15">
        <v>0</v>
      </c>
      <c r="E714" s="15">
        <v>2.7777779999999998E-2</v>
      </c>
      <c r="F714" s="15">
        <v>0</v>
      </c>
      <c r="G714" s="15">
        <v>0.30555559999999998</v>
      </c>
      <c r="H714" s="15">
        <v>2.7777779999999998E-2</v>
      </c>
      <c r="I714" s="15">
        <v>0</v>
      </c>
      <c r="J714" s="15">
        <v>8.3333340000000006E-2</v>
      </c>
      <c r="K714" s="15">
        <v>0</v>
      </c>
      <c r="L714" s="15">
        <f t="shared" si="64"/>
        <v>0.94444443999999994</v>
      </c>
      <c r="M714" s="15">
        <f t="shared" si="66"/>
        <v>0.15835017420129568</v>
      </c>
      <c r="N714" s="16">
        <f t="shared" si="65"/>
        <v>2.0716112629456901E-3</v>
      </c>
      <c r="O714" s="15">
        <f t="shared" si="67"/>
        <v>0.15835017420129568</v>
      </c>
    </row>
    <row r="715" spans="1:15" x14ac:dyDescent="0.35">
      <c r="A715" s="15">
        <v>19.5</v>
      </c>
      <c r="B715" s="15">
        <v>0.47222219999999998</v>
      </c>
      <c r="C715" s="15">
        <v>5.5555559999999997E-2</v>
      </c>
      <c r="D715" s="15">
        <v>0</v>
      </c>
      <c r="E715" s="15">
        <v>2.7777779999999998E-2</v>
      </c>
      <c r="F715" s="15">
        <v>0</v>
      </c>
      <c r="G715" s="15">
        <v>0.30555559999999998</v>
      </c>
      <c r="H715" s="15">
        <v>2.7777779999999998E-2</v>
      </c>
      <c r="I715" s="15">
        <v>0</v>
      </c>
      <c r="J715" s="15">
        <v>5.5555559999999997E-2</v>
      </c>
      <c r="K715" s="15">
        <v>0</v>
      </c>
      <c r="L715" s="15">
        <f t="shared" si="64"/>
        <v>0.94444446000000004</v>
      </c>
      <c r="M715" s="15">
        <f t="shared" si="66"/>
        <v>0.15835017358347031</v>
      </c>
      <c r="N715" s="16">
        <f t="shared" si="65"/>
        <v>2.0716112190762755E-3</v>
      </c>
      <c r="O715" s="15">
        <f t="shared" si="67"/>
        <v>0.15835017358347031</v>
      </c>
    </row>
    <row r="716" spans="1:15" x14ac:dyDescent="0.35">
      <c r="A716" s="15">
        <v>20</v>
      </c>
      <c r="B716" s="15">
        <v>0.44444440000000002</v>
      </c>
      <c r="C716" s="15">
        <v>5.5555559999999997E-2</v>
      </c>
      <c r="D716" s="15">
        <v>0</v>
      </c>
      <c r="E716" s="15">
        <v>2.7777779999999998E-2</v>
      </c>
      <c r="F716" s="15">
        <v>0</v>
      </c>
      <c r="G716" s="15">
        <v>0.30555559999999998</v>
      </c>
      <c r="H716" s="15">
        <v>2.7777779999999998E-2</v>
      </c>
      <c r="I716" s="15">
        <v>0</v>
      </c>
      <c r="J716" s="15">
        <v>8.3333340000000006E-2</v>
      </c>
      <c r="K716" s="15">
        <v>0</v>
      </c>
      <c r="L716" s="15">
        <f t="shared" si="64"/>
        <v>0.94444447999999992</v>
      </c>
      <c r="M716" s="15">
        <f t="shared" si="66"/>
        <v>0.15835017296564496</v>
      </c>
      <c r="N716" s="16">
        <f t="shared" si="65"/>
        <v>2.071611175206863E-3</v>
      </c>
      <c r="O716" s="15">
        <f t="shared" si="67"/>
        <v>0.15835017296564496</v>
      </c>
    </row>
    <row r="717" spans="1:15" x14ac:dyDescent="0.35">
      <c r="A717" s="15">
        <v>20.5</v>
      </c>
      <c r="B717" s="15">
        <v>0.4166667</v>
      </c>
      <c r="C717" s="15">
        <v>5.5555559999999997E-2</v>
      </c>
      <c r="D717" s="15">
        <v>0</v>
      </c>
      <c r="E717" s="15">
        <v>5.5555559999999997E-2</v>
      </c>
      <c r="F717" s="15">
        <v>0</v>
      </c>
      <c r="G717" s="15">
        <v>0.27777780000000002</v>
      </c>
      <c r="H717" s="15">
        <v>5.5555559999999997E-2</v>
      </c>
      <c r="I717" s="15">
        <v>0</v>
      </c>
      <c r="J717" s="15">
        <v>5.5555559999999997E-2</v>
      </c>
      <c r="K717" s="15">
        <v>2.7777779999999998E-2</v>
      </c>
      <c r="L717" s="15">
        <f t="shared" si="64"/>
        <v>0.94444446000000004</v>
      </c>
      <c r="M717" s="15">
        <f t="shared" si="66"/>
        <v>0.15835017358347031</v>
      </c>
      <c r="N717" s="16">
        <f t="shared" si="65"/>
        <v>2.0716112190762755E-3</v>
      </c>
      <c r="O717" s="15">
        <f t="shared" si="67"/>
        <v>0.15835017358347031</v>
      </c>
    </row>
    <row r="718" spans="1:15" x14ac:dyDescent="0.35">
      <c r="A718" s="15">
        <v>21</v>
      </c>
      <c r="B718" s="15">
        <v>0.4166667</v>
      </c>
      <c r="C718" s="15">
        <v>5.5555559999999997E-2</v>
      </c>
      <c r="D718" s="15">
        <v>0</v>
      </c>
      <c r="E718" s="15">
        <v>2.7777779999999998E-2</v>
      </c>
      <c r="F718" s="15">
        <v>0</v>
      </c>
      <c r="G718" s="15">
        <v>0.27777780000000002</v>
      </c>
      <c r="H718" s="15">
        <v>2.7777779999999998E-2</v>
      </c>
      <c r="I718" s="15">
        <v>0</v>
      </c>
      <c r="J718" s="15">
        <v>0.1111111</v>
      </c>
      <c r="K718" s="15">
        <v>2.7777779999999998E-2</v>
      </c>
      <c r="L718" s="15">
        <f t="shared" si="64"/>
        <v>0.9444445199999999</v>
      </c>
      <c r="M718" s="15">
        <f t="shared" si="66"/>
        <v>0.15835017172999433</v>
      </c>
      <c r="N718" s="16">
        <f t="shared" si="65"/>
        <v>2.0716110874680442E-3</v>
      </c>
      <c r="O718" s="15">
        <f t="shared" si="67"/>
        <v>0.15835017172999433</v>
      </c>
    </row>
    <row r="719" spans="1:15" x14ac:dyDescent="0.35">
      <c r="A719" s="15">
        <v>21.5</v>
      </c>
      <c r="B719" s="15">
        <v>0.38888889999999998</v>
      </c>
      <c r="C719" s="15">
        <v>5.5555559999999997E-2</v>
      </c>
      <c r="D719" s="15">
        <v>2.7777779999999998E-2</v>
      </c>
      <c r="E719" s="15">
        <v>2.7777779999999998E-2</v>
      </c>
      <c r="F719" s="15">
        <v>0</v>
      </c>
      <c r="G719" s="15">
        <v>0.25</v>
      </c>
      <c r="H719" s="15">
        <v>2.7777779999999998E-2</v>
      </c>
      <c r="I719" s="15">
        <v>0</v>
      </c>
      <c r="J719" s="15">
        <v>0.13888890000000001</v>
      </c>
      <c r="K719" s="15">
        <v>2.7777779999999998E-2</v>
      </c>
      <c r="L719" s="15">
        <f t="shared" si="64"/>
        <v>0.94444449999999991</v>
      </c>
      <c r="M719" s="15">
        <f t="shared" si="66"/>
        <v>0.15835017234781965</v>
      </c>
      <c r="N719" s="16">
        <f t="shared" si="65"/>
        <v>2.0716111313374527E-3</v>
      </c>
      <c r="O719" s="15">
        <f t="shared" si="67"/>
        <v>0.15835017234781965</v>
      </c>
    </row>
    <row r="720" spans="1:15" x14ac:dyDescent="0.35">
      <c r="A720" s="15">
        <v>22</v>
      </c>
      <c r="B720" s="15">
        <v>0.4166667</v>
      </c>
      <c r="C720" s="15">
        <v>5.5555559999999997E-2</v>
      </c>
      <c r="D720" s="15">
        <v>5.5555559999999997E-2</v>
      </c>
      <c r="E720" s="15">
        <v>2.7777779999999998E-2</v>
      </c>
      <c r="F720" s="15">
        <v>0</v>
      </c>
      <c r="G720" s="15">
        <v>0.22222220000000001</v>
      </c>
      <c r="H720" s="15">
        <v>0</v>
      </c>
      <c r="I720" s="15">
        <v>0</v>
      </c>
      <c r="J720" s="15">
        <v>0.13888890000000001</v>
      </c>
      <c r="K720" s="15">
        <v>2.7777779999999998E-2</v>
      </c>
      <c r="L720" s="15">
        <f t="shared" si="64"/>
        <v>0.94444447999999992</v>
      </c>
      <c r="M720" s="15">
        <f t="shared" si="66"/>
        <v>0.15835017296564496</v>
      </c>
      <c r="N720" s="16">
        <f t="shared" si="65"/>
        <v>2.071611175206863E-3</v>
      </c>
      <c r="O720" s="15">
        <f t="shared" si="67"/>
        <v>0.15835017296564496</v>
      </c>
    </row>
    <row r="721" spans="1:15" x14ac:dyDescent="0.35">
      <c r="A721" s="15">
        <v>22.5</v>
      </c>
      <c r="B721" s="15">
        <v>0.4166667</v>
      </c>
      <c r="C721" s="15">
        <v>5.5555559999999997E-2</v>
      </c>
      <c r="D721" s="15">
        <v>5.5555559999999997E-2</v>
      </c>
      <c r="E721" s="15">
        <v>5.5555559999999997E-2</v>
      </c>
      <c r="F721" s="15">
        <v>0</v>
      </c>
      <c r="G721" s="15">
        <v>0.19444439999999999</v>
      </c>
      <c r="H721" s="15">
        <v>0</v>
      </c>
      <c r="I721" s="15">
        <v>0</v>
      </c>
      <c r="J721" s="15">
        <v>0.13888890000000001</v>
      </c>
      <c r="K721" s="15">
        <v>2.7777779999999998E-2</v>
      </c>
      <c r="L721" s="15">
        <f t="shared" si="64"/>
        <v>0.94444447999999992</v>
      </c>
      <c r="M721" s="15">
        <f t="shared" si="66"/>
        <v>0.15835017296564496</v>
      </c>
      <c r="N721" s="16">
        <f t="shared" si="65"/>
        <v>2.071611175206863E-3</v>
      </c>
      <c r="O721" s="15">
        <f t="shared" si="67"/>
        <v>0.15835017296564496</v>
      </c>
    </row>
    <row r="722" spans="1:15" x14ac:dyDescent="0.35">
      <c r="A722" s="15">
        <v>23</v>
      </c>
      <c r="B722" s="15">
        <v>0.36111110000000002</v>
      </c>
      <c r="C722" s="15">
        <v>5.5555559999999997E-2</v>
      </c>
      <c r="D722" s="15">
        <v>5.5555559999999997E-2</v>
      </c>
      <c r="E722" s="15">
        <v>8.3333340000000006E-2</v>
      </c>
      <c r="F722" s="15">
        <v>0</v>
      </c>
      <c r="G722" s="15">
        <v>0.25</v>
      </c>
      <c r="H722" s="15">
        <v>0</v>
      </c>
      <c r="I722" s="15">
        <v>0</v>
      </c>
      <c r="J722" s="15">
        <v>0.13888890000000001</v>
      </c>
      <c r="K722" s="15">
        <v>2.7777779999999998E-2</v>
      </c>
      <c r="L722" s="15">
        <f t="shared" si="64"/>
        <v>0.94444445999999982</v>
      </c>
      <c r="M722" s="15">
        <f t="shared" si="66"/>
        <v>0.15835017358347031</v>
      </c>
      <c r="N722" s="16">
        <f t="shared" si="65"/>
        <v>2.0716112190762759E-3</v>
      </c>
      <c r="O722" s="15">
        <f t="shared" si="67"/>
        <v>0.15835017358347031</v>
      </c>
    </row>
    <row r="723" spans="1:15" x14ac:dyDescent="0.35">
      <c r="A723" s="15">
        <v>23.5</v>
      </c>
      <c r="B723" s="15">
        <v>0.38888889999999998</v>
      </c>
      <c r="C723" s="15">
        <v>8.3333340000000006E-2</v>
      </c>
      <c r="D723" s="15">
        <v>5.5555559999999997E-2</v>
      </c>
      <c r="E723" s="15">
        <v>8.3333340000000006E-2</v>
      </c>
      <c r="F723" s="15">
        <v>0</v>
      </c>
      <c r="G723" s="15">
        <v>0.27777780000000002</v>
      </c>
      <c r="H723" s="15">
        <v>0</v>
      </c>
      <c r="I723" s="15">
        <v>0</v>
      </c>
      <c r="J723" s="15">
        <v>5.5555559999999997E-2</v>
      </c>
      <c r="K723" s="15">
        <v>2.7777779999999998E-2</v>
      </c>
      <c r="L723" s="15">
        <f t="shared" si="64"/>
        <v>0.97222224000000002</v>
      </c>
      <c r="M723" s="15">
        <f t="shared" si="66"/>
        <v>0.15751055891508636</v>
      </c>
      <c r="N723" s="16">
        <f t="shared" si="65"/>
        <v>2.0124223234498674E-3</v>
      </c>
      <c r="O723" s="15">
        <f t="shared" si="67"/>
        <v>0.15751055891508636</v>
      </c>
    </row>
    <row r="724" spans="1:15" x14ac:dyDescent="0.35">
      <c r="A724" s="15">
        <v>24</v>
      </c>
      <c r="B724" s="15">
        <v>0.38888889999999998</v>
      </c>
      <c r="C724" s="15">
        <v>8.3333340000000006E-2</v>
      </c>
      <c r="D724" s="15">
        <v>5.5555559999999997E-2</v>
      </c>
      <c r="E724" s="15">
        <v>8.3333340000000006E-2</v>
      </c>
      <c r="F724" s="15">
        <v>0</v>
      </c>
      <c r="G724" s="15">
        <v>0.25</v>
      </c>
      <c r="H724" s="15">
        <v>0</v>
      </c>
      <c r="I724" s="15">
        <v>0</v>
      </c>
      <c r="J724" s="15">
        <v>5.5555559999999997E-2</v>
      </c>
      <c r="K724" s="15">
        <v>5.5555559999999997E-2</v>
      </c>
      <c r="L724" s="15">
        <f t="shared" si="64"/>
        <v>0.97222227999999988</v>
      </c>
      <c r="M724" s="15">
        <f t="shared" si="66"/>
        <v>0.15751055773201209</v>
      </c>
      <c r="N724" s="16">
        <f t="shared" si="65"/>
        <v>2.0124222406530685E-3</v>
      </c>
      <c r="O724" s="15">
        <f t="shared" si="67"/>
        <v>0.15751055773201209</v>
      </c>
    </row>
    <row r="725" spans="1:15" x14ac:dyDescent="0.35">
      <c r="A725" s="15">
        <v>24.5</v>
      </c>
      <c r="B725" s="15">
        <v>0.38888889999999998</v>
      </c>
      <c r="C725" s="15">
        <v>8.3333340000000006E-2</v>
      </c>
      <c r="D725" s="15">
        <v>5.5555559999999997E-2</v>
      </c>
      <c r="E725" s="15">
        <v>8.3333340000000006E-2</v>
      </c>
      <c r="F725" s="15">
        <v>0</v>
      </c>
      <c r="G725" s="15">
        <v>0.27777780000000002</v>
      </c>
      <c r="H725" s="15">
        <v>0</v>
      </c>
      <c r="I725" s="15">
        <v>0</v>
      </c>
      <c r="J725" s="15">
        <v>2.7777779999999998E-2</v>
      </c>
      <c r="K725" s="15">
        <v>5.5555559999999997E-2</v>
      </c>
      <c r="L725" s="15">
        <f t="shared" si="64"/>
        <v>0.97222225999999989</v>
      </c>
      <c r="M725" s="15">
        <f t="shared" si="66"/>
        <v>0.15751055832354921</v>
      </c>
      <c r="N725" s="16">
        <f t="shared" si="65"/>
        <v>2.0124222820514675E-3</v>
      </c>
      <c r="O725" s="15">
        <f t="shared" si="67"/>
        <v>0.15751055832354921</v>
      </c>
    </row>
    <row r="726" spans="1:15" x14ac:dyDescent="0.35">
      <c r="A726" s="15">
        <v>25</v>
      </c>
      <c r="B726" s="15">
        <v>0.36111110000000002</v>
      </c>
      <c r="C726" s="15">
        <v>0.1111111</v>
      </c>
      <c r="D726" s="15">
        <v>5.5555559999999997E-2</v>
      </c>
      <c r="E726" s="15">
        <v>8.3333340000000006E-2</v>
      </c>
      <c r="F726" s="15">
        <v>0</v>
      </c>
      <c r="G726" s="15">
        <v>0.25</v>
      </c>
      <c r="H726" s="15">
        <v>0</v>
      </c>
      <c r="I726" s="15">
        <v>0</v>
      </c>
      <c r="J726" s="15">
        <v>2.7777779999999998E-2</v>
      </c>
      <c r="K726" s="15">
        <v>5.5555559999999997E-2</v>
      </c>
      <c r="L726" s="15">
        <f t="shared" si="64"/>
        <v>0.97222227999999988</v>
      </c>
      <c r="M726" s="15">
        <f t="shared" si="66"/>
        <v>0.15751055773201209</v>
      </c>
      <c r="N726" s="16">
        <f t="shared" si="65"/>
        <v>2.0124222406530685E-3</v>
      </c>
      <c r="O726" s="15">
        <f t="shared" si="67"/>
        <v>0.15751055773201209</v>
      </c>
    </row>
    <row r="727" spans="1:15" x14ac:dyDescent="0.35">
      <c r="A727" s="15">
        <v>25.5</v>
      </c>
      <c r="B727" s="15">
        <v>0.3333333</v>
      </c>
      <c r="C727" s="15">
        <v>0.1111111</v>
      </c>
      <c r="D727" s="15">
        <v>8.3333340000000006E-2</v>
      </c>
      <c r="E727" s="15">
        <v>8.3333340000000006E-2</v>
      </c>
      <c r="F727" s="15">
        <v>2.7777779999999998E-2</v>
      </c>
      <c r="G727" s="15">
        <v>0.25</v>
      </c>
      <c r="H727" s="15">
        <v>0</v>
      </c>
      <c r="I727" s="15">
        <v>0</v>
      </c>
      <c r="J727" s="15">
        <v>2.7777779999999998E-2</v>
      </c>
      <c r="K727" s="15">
        <v>2.7777779999999998E-2</v>
      </c>
      <c r="L727" s="15">
        <f t="shared" si="64"/>
        <v>0.94444443999999994</v>
      </c>
      <c r="M727" s="15">
        <f t="shared" si="66"/>
        <v>0.15835017420129568</v>
      </c>
      <c r="N727" s="16">
        <f t="shared" si="65"/>
        <v>2.0716112629456901E-3</v>
      </c>
      <c r="O727" s="15">
        <f t="shared" si="67"/>
        <v>0.15835017420129568</v>
      </c>
    </row>
    <row r="728" spans="1:15" x14ac:dyDescent="0.35">
      <c r="A728" s="15">
        <v>26</v>
      </c>
      <c r="B728" s="15">
        <v>0.30555559999999998</v>
      </c>
      <c r="C728" s="15">
        <v>8.3333340000000006E-2</v>
      </c>
      <c r="D728" s="15">
        <v>0.1111111</v>
      </c>
      <c r="E728" s="15">
        <v>8.3333340000000006E-2</v>
      </c>
      <c r="F728" s="15">
        <v>2.7777779999999998E-2</v>
      </c>
      <c r="G728" s="15">
        <v>0.27777780000000002</v>
      </c>
      <c r="H728" s="15">
        <v>0</v>
      </c>
      <c r="I728" s="15">
        <v>0</v>
      </c>
      <c r="J728" s="15">
        <v>2.7777779999999998E-2</v>
      </c>
      <c r="K728" s="15">
        <v>2.7777779999999998E-2</v>
      </c>
      <c r="L728" s="15">
        <f t="shared" si="64"/>
        <v>0.94444441999999995</v>
      </c>
      <c r="M728" s="15">
        <f t="shared" si="66"/>
        <v>0.15835017481912109</v>
      </c>
      <c r="N728" s="16">
        <f t="shared" si="65"/>
        <v>2.071611306815106E-3</v>
      </c>
      <c r="O728" s="15">
        <f t="shared" si="67"/>
        <v>0.15835017481912109</v>
      </c>
    </row>
    <row r="729" spans="1:15" x14ac:dyDescent="0.35">
      <c r="A729" s="15">
        <v>26.5</v>
      </c>
      <c r="B729" s="15">
        <v>0.3333333</v>
      </c>
      <c r="C729" s="15">
        <v>8.3333340000000006E-2</v>
      </c>
      <c r="D729" s="15">
        <v>0.1666667</v>
      </c>
      <c r="E729" s="15">
        <v>5.5555559999999997E-2</v>
      </c>
      <c r="F729" s="15">
        <v>0</v>
      </c>
      <c r="G729" s="15">
        <v>0.19444439999999999</v>
      </c>
      <c r="H729" s="15">
        <v>5.5555559999999997E-2</v>
      </c>
      <c r="I729" s="15">
        <v>0</v>
      </c>
      <c r="J729" s="15">
        <v>2.7777779999999998E-2</v>
      </c>
      <c r="K729" s="15">
        <v>2.7777779999999998E-2</v>
      </c>
      <c r="L729" s="15">
        <f t="shared" si="64"/>
        <v>0.94444452000000001</v>
      </c>
      <c r="M729" s="15">
        <f t="shared" si="66"/>
        <v>0.15835017172999433</v>
      </c>
      <c r="N729" s="16">
        <f t="shared" si="65"/>
        <v>2.0716110874680438E-3</v>
      </c>
      <c r="O729" s="15">
        <f t="shared" si="67"/>
        <v>0.15835017172999433</v>
      </c>
    </row>
    <row r="730" spans="1:15" x14ac:dyDescent="0.35">
      <c r="A730" s="15">
        <v>27</v>
      </c>
      <c r="B730" s="15">
        <v>0.3333333</v>
      </c>
      <c r="C730" s="15">
        <v>8.3333340000000006E-2</v>
      </c>
      <c r="D730" s="15">
        <v>0.13888890000000001</v>
      </c>
      <c r="E730" s="15">
        <v>8.3333340000000006E-2</v>
      </c>
      <c r="F730" s="15">
        <v>0</v>
      </c>
      <c r="G730" s="15">
        <v>0.22222220000000001</v>
      </c>
      <c r="H730" s="15">
        <v>2.7777779999999998E-2</v>
      </c>
      <c r="I730" s="15">
        <v>0</v>
      </c>
      <c r="J730" s="15">
        <v>2.7777779999999998E-2</v>
      </c>
      <c r="K730" s="15">
        <v>2.7777779999999998E-2</v>
      </c>
      <c r="L730" s="15">
        <f t="shared" si="64"/>
        <v>0.94444441999999984</v>
      </c>
      <c r="M730" s="15">
        <f t="shared" si="66"/>
        <v>0.15835017481912109</v>
      </c>
      <c r="N730" s="16">
        <f t="shared" si="65"/>
        <v>2.0716113068151064E-3</v>
      </c>
      <c r="O730" s="15">
        <f t="shared" si="67"/>
        <v>0.15835017481912109</v>
      </c>
    </row>
    <row r="731" spans="1:15" x14ac:dyDescent="0.35">
      <c r="A731" s="15">
        <v>27.5</v>
      </c>
      <c r="B731" s="15">
        <v>0.38888889999999998</v>
      </c>
      <c r="C731" s="15">
        <v>8.3333340000000006E-2</v>
      </c>
      <c r="D731" s="15">
        <v>0.13888890000000001</v>
      </c>
      <c r="E731" s="15">
        <v>8.3333340000000006E-2</v>
      </c>
      <c r="F731" s="15">
        <v>0</v>
      </c>
      <c r="G731" s="15">
        <v>0.1666667</v>
      </c>
      <c r="H731" s="15">
        <v>2.7777779999999998E-2</v>
      </c>
      <c r="I731" s="15">
        <v>0</v>
      </c>
      <c r="J731" s="15">
        <v>2.7777779999999998E-2</v>
      </c>
      <c r="K731" s="15">
        <v>2.7777779999999998E-2</v>
      </c>
      <c r="L731" s="15">
        <f t="shared" si="64"/>
        <v>0.94444441999999995</v>
      </c>
      <c r="M731" s="15">
        <f t="shared" si="66"/>
        <v>0.15835017481912109</v>
      </c>
      <c r="N731" s="16">
        <f t="shared" si="65"/>
        <v>2.071611306815106E-3</v>
      </c>
      <c r="O731" s="15">
        <f t="shared" si="67"/>
        <v>0.15835017481912109</v>
      </c>
    </row>
    <row r="732" spans="1:15" x14ac:dyDescent="0.35">
      <c r="A732" s="15">
        <v>28</v>
      </c>
      <c r="B732" s="15">
        <v>0.38888889999999998</v>
      </c>
      <c r="C732" s="15">
        <v>8.3333340000000006E-2</v>
      </c>
      <c r="D732" s="15">
        <v>0.1111111</v>
      </c>
      <c r="E732" s="15">
        <v>8.3333340000000006E-2</v>
      </c>
      <c r="F732" s="15">
        <v>0</v>
      </c>
      <c r="G732" s="15">
        <v>0.19444439999999999</v>
      </c>
      <c r="H732" s="15">
        <v>2.7777779999999998E-2</v>
      </c>
      <c r="I732" s="15">
        <v>0</v>
      </c>
      <c r="J732" s="15">
        <v>2.7777779999999998E-2</v>
      </c>
      <c r="K732" s="15">
        <v>2.7777779999999998E-2</v>
      </c>
      <c r="L732" s="15">
        <f t="shared" si="64"/>
        <v>0.9444445199999999</v>
      </c>
      <c r="M732" s="15">
        <f t="shared" si="66"/>
        <v>0.15835017172999433</v>
      </c>
      <c r="N732" s="16">
        <f t="shared" si="65"/>
        <v>2.0716110874680442E-3</v>
      </c>
      <c r="O732" s="15">
        <f t="shared" si="67"/>
        <v>0.15835017172999433</v>
      </c>
    </row>
    <row r="733" spans="1:15" x14ac:dyDescent="0.35">
      <c r="A733" s="15">
        <v>28.5</v>
      </c>
      <c r="B733" s="15">
        <v>0.36111110000000002</v>
      </c>
      <c r="C733" s="15">
        <v>8.3333340000000006E-2</v>
      </c>
      <c r="D733" s="15">
        <v>0.1111111</v>
      </c>
      <c r="E733" s="15">
        <v>8.3333340000000006E-2</v>
      </c>
      <c r="F733" s="15">
        <v>0</v>
      </c>
      <c r="G733" s="15">
        <v>0.19444439999999999</v>
      </c>
      <c r="H733" s="15">
        <v>2.7777779999999998E-2</v>
      </c>
      <c r="I733" s="15">
        <v>0</v>
      </c>
      <c r="J733" s="15">
        <v>2.7777779999999998E-2</v>
      </c>
      <c r="K733" s="15">
        <v>2.7777779999999998E-2</v>
      </c>
      <c r="L733" s="15">
        <f t="shared" si="64"/>
        <v>0.94444441999999995</v>
      </c>
      <c r="M733" s="15">
        <f t="shared" si="66"/>
        <v>0.15835017481912109</v>
      </c>
      <c r="N733" s="16">
        <f t="shared" si="65"/>
        <v>2.071611306815106E-3</v>
      </c>
      <c r="O733" s="15">
        <f t="shared" si="67"/>
        <v>0.15835017481912109</v>
      </c>
    </row>
    <row r="734" spans="1:15" x14ac:dyDescent="0.35">
      <c r="A734" s="15">
        <v>29</v>
      </c>
      <c r="B734" s="15">
        <v>0.36111110000000002</v>
      </c>
      <c r="C734" s="15">
        <v>8.3333340000000006E-2</v>
      </c>
      <c r="D734" s="15">
        <v>0.1111111</v>
      </c>
      <c r="E734" s="15">
        <v>0.1111111</v>
      </c>
      <c r="F734" s="15">
        <v>0</v>
      </c>
      <c r="G734" s="15">
        <v>0.19444439999999999</v>
      </c>
      <c r="H734" s="15">
        <v>0</v>
      </c>
      <c r="I734" s="15">
        <v>0</v>
      </c>
      <c r="J734" s="15">
        <v>2.7777779999999998E-2</v>
      </c>
      <c r="K734" s="15">
        <v>2.7777779999999998E-2</v>
      </c>
      <c r="L734" s="15">
        <f t="shared" si="64"/>
        <v>0.91666661999999999</v>
      </c>
      <c r="M734" s="15">
        <f t="shared" si="66"/>
        <v>0.15922767103752714</v>
      </c>
      <c r="N734" s="16">
        <f t="shared" si="65"/>
        <v>2.1343874604383816E-3</v>
      </c>
      <c r="O734" s="15">
        <f t="shared" si="67"/>
        <v>0.15922767103752714</v>
      </c>
    </row>
    <row r="735" spans="1:15" x14ac:dyDescent="0.35">
      <c r="A735" s="15">
        <v>29.5</v>
      </c>
      <c r="B735" s="15">
        <v>0.36111110000000002</v>
      </c>
      <c r="C735" s="15">
        <v>8.3333340000000006E-2</v>
      </c>
      <c r="D735" s="15">
        <v>0.1111111</v>
      </c>
      <c r="E735" s="15">
        <v>0.1111111</v>
      </c>
      <c r="F735" s="15">
        <v>0</v>
      </c>
      <c r="G735" s="15">
        <v>0.19444439999999999</v>
      </c>
      <c r="H735" s="15">
        <v>0</v>
      </c>
      <c r="I735" s="15">
        <v>0</v>
      </c>
      <c r="J735" s="15">
        <v>2.7777779999999998E-2</v>
      </c>
      <c r="K735" s="15">
        <v>2.7777779999999998E-2</v>
      </c>
      <c r="L735" s="15">
        <f t="shared" si="64"/>
        <v>0.9166666</v>
      </c>
      <c r="M735" s="15">
        <f t="shared" si="66"/>
        <v>0.15922767168364724</v>
      </c>
      <c r="N735" s="16">
        <f t="shared" si="65"/>
        <v>2.1343875070068386E-3</v>
      </c>
      <c r="O735" s="15">
        <f t="shared" si="67"/>
        <v>0.15922767168364724</v>
      </c>
    </row>
    <row r="736" spans="1:15" x14ac:dyDescent="0.35">
      <c r="A736" s="15">
        <v>30</v>
      </c>
      <c r="B736" s="15">
        <v>0.36111110000000002</v>
      </c>
      <c r="C736" s="15">
        <v>5.5555559999999997E-2</v>
      </c>
      <c r="D736" s="15">
        <v>0.1111111</v>
      </c>
      <c r="E736" s="15">
        <v>8.3333340000000006E-2</v>
      </c>
      <c r="F736" s="15">
        <v>0</v>
      </c>
      <c r="G736" s="15">
        <v>0.19444439999999999</v>
      </c>
      <c r="H736" s="15">
        <v>0</v>
      </c>
      <c r="I736" s="15">
        <v>0</v>
      </c>
      <c r="J736" s="15">
        <v>5.5555559999999997E-2</v>
      </c>
      <c r="K736" s="15">
        <v>2.7777779999999998E-2</v>
      </c>
      <c r="L736" s="15">
        <f t="shared" si="64"/>
        <v>0.9166666</v>
      </c>
      <c r="M736" s="15">
        <f t="shared" si="66"/>
        <v>0.15922767168364724</v>
      </c>
      <c r="N736" s="16">
        <f t="shared" si="65"/>
        <v>2.1343875070068386E-3</v>
      </c>
      <c r="O736" s="15">
        <f t="shared" si="67"/>
        <v>0.15922767168364724</v>
      </c>
    </row>
    <row r="737" spans="1:15" x14ac:dyDescent="0.35">
      <c r="A737" s="15">
        <v>30.5</v>
      </c>
      <c r="B737" s="15">
        <v>0.38888889999999998</v>
      </c>
      <c r="C737" s="15">
        <v>5.5555559999999997E-2</v>
      </c>
      <c r="D737" s="15">
        <v>5.5555559999999997E-2</v>
      </c>
      <c r="E737" s="15">
        <v>8.3333340000000006E-2</v>
      </c>
      <c r="F737" s="15">
        <v>0</v>
      </c>
      <c r="G737" s="15">
        <v>0.1666667</v>
      </c>
      <c r="H737" s="15">
        <v>0</v>
      </c>
      <c r="I737" s="15">
        <v>0</v>
      </c>
      <c r="J737" s="15">
        <v>5.5555559999999997E-2</v>
      </c>
      <c r="K737" s="15">
        <v>2.7777779999999998E-2</v>
      </c>
      <c r="L737" s="15">
        <f t="shared" si="64"/>
        <v>0.8888888399999999</v>
      </c>
      <c r="M737" s="15">
        <f t="shared" si="66"/>
        <v>0.16014598438877781</v>
      </c>
      <c r="N737" s="16">
        <f t="shared" si="65"/>
        <v>2.2010870775815284E-3</v>
      </c>
      <c r="O737" s="15">
        <f t="shared" si="67"/>
        <v>0.16014598438877781</v>
      </c>
    </row>
    <row r="738" spans="1:15" x14ac:dyDescent="0.35">
      <c r="A738" s="15">
        <v>31</v>
      </c>
      <c r="B738" s="15">
        <v>0.36111110000000002</v>
      </c>
      <c r="C738" s="15">
        <v>5.5555559999999997E-2</v>
      </c>
      <c r="D738" s="15">
        <v>5.5555559999999997E-2</v>
      </c>
      <c r="E738" s="15">
        <v>8.3333340000000006E-2</v>
      </c>
      <c r="F738" s="15">
        <v>0</v>
      </c>
      <c r="G738" s="15">
        <v>0.1666667</v>
      </c>
      <c r="H738" s="15">
        <v>0</v>
      </c>
      <c r="I738" s="15">
        <v>0</v>
      </c>
      <c r="J738" s="15">
        <v>5.5555559999999997E-2</v>
      </c>
      <c r="K738" s="15">
        <v>2.7777779999999998E-2</v>
      </c>
      <c r="L738" s="15">
        <f t="shared" si="64"/>
        <v>0.8333334</v>
      </c>
      <c r="M738" s="15">
        <f t="shared" si="66"/>
        <v>0.16211850137473113</v>
      </c>
      <c r="N738" s="16">
        <f t="shared" si="65"/>
        <v>2.3478258991304498E-3</v>
      </c>
      <c r="O738" s="15">
        <f t="shared" si="67"/>
        <v>0.16211850137473113</v>
      </c>
    </row>
    <row r="739" spans="1:15" x14ac:dyDescent="0.35">
      <c r="A739" s="15">
        <v>31.5</v>
      </c>
      <c r="B739" s="15">
        <v>0.3333333</v>
      </c>
      <c r="C739" s="15">
        <v>5.5555559999999997E-2</v>
      </c>
      <c r="D739" s="15">
        <v>8.3333340000000006E-2</v>
      </c>
      <c r="E739" s="15">
        <v>8.3333340000000006E-2</v>
      </c>
      <c r="F739" s="15">
        <v>0</v>
      </c>
      <c r="G739" s="15">
        <v>0.1111111</v>
      </c>
      <c r="H739" s="15">
        <v>0</v>
      </c>
      <c r="I739" s="15">
        <v>2.7777779999999998E-2</v>
      </c>
      <c r="J739" s="15">
        <v>5.5555559999999997E-2</v>
      </c>
      <c r="K739" s="15">
        <v>2.7777779999999998E-2</v>
      </c>
      <c r="L739" s="15">
        <f t="shared" si="64"/>
        <v>0.80555560000000004</v>
      </c>
      <c r="M739" s="15">
        <f t="shared" si="66"/>
        <v>0.16318043380704528</v>
      </c>
      <c r="N739" s="16">
        <f t="shared" si="65"/>
        <v>2.4287854731944447E-3</v>
      </c>
      <c r="O739" s="15">
        <f t="shared" si="67"/>
        <v>0.16318043380704528</v>
      </c>
    </row>
    <row r="740" spans="1:15" x14ac:dyDescent="0.35">
      <c r="A740" s="15">
        <v>32</v>
      </c>
      <c r="B740" s="15">
        <v>0.27777780000000002</v>
      </c>
      <c r="C740" s="15">
        <v>8.3333340000000006E-2</v>
      </c>
      <c r="D740" s="15">
        <v>8.3333340000000006E-2</v>
      </c>
      <c r="E740" s="15">
        <v>8.3333340000000006E-2</v>
      </c>
      <c r="F740" s="15">
        <v>0</v>
      </c>
      <c r="G740" s="15">
        <v>0.13888890000000001</v>
      </c>
      <c r="H740" s="15">
        <v>0</v>
      </c>
      <c r="I740" s="15">
        <v>2.7777779999999998E-2</v>
      </c>
      <c r="J740" s="15">
        <v>5.5555559999999997E-2</v>
      </c>
      <c r="K740" s="15">
        <v>2.7777779999999998E-2</v>
      </c>
      <c r="L740" s="15">
        <f t="shared" ref="L740:L756" si="68">SUM(B739:K739)</f>
        <v>0.77777775999999998</v>
      </c>
      <c r="M740" s="15">
        <f t="shared" si="66"/>
        <v>0.16429876090178719</v>
      </c>
      <c r="N740" s="16">
        <f t="shared" si="65"/>
        <v>2.515528007808342E-3</v>
      </c>
      <c r="O740" s="15">
        <f t="shared" si="67"/>
        <v>0.16429876090178719</v>
      </c>
    </row>
    <row r="741" spans="1:15" x14ac:dyDescent="0.35">
      <c r="A741" s="15">
        <v>32.5</v>
      </c>
      <c r="B741" s="15">
        <v>0.27777780000000002</v>
      </c>
      <c r="C741" s="15">
        <v>8.3333340000000006E-2</v>
      </c>
      <c r="D741" s="15">
        <v>5.5555559999999997E-2</v>
      </c>
      <c r="E741" s="15">
        <v>5.5555559999999997E-2</v>
      </c>
      <c r="F741" s="15">
        <v>0</v>
      </c>
      <c r="G741" s="15">
        <v>0.13888890000000001</v>
      </c>
      <c r="H741" s="15">
        <v>0</v>
      </c>
      <c r="I741" s="15">
        <v>2.7777779999999998E-2</v>
      </c>
      <c r="J741" s="15">
        <v>2.7777779999999998E-2</v>
      </c>
      <c r="K741" s="15">
        <v>5.5555559999999997E-2</v>
      </c>
      <c r="L741" s="15">
        <f t="shared" si="68"/>
        <v>0.77777783999999994</v>
      </c>
      <c r="M741" s="15">
        <f t="shared" si="66"/>
        <v>0.16429875759499396</v>
      </c>
      <c r="N741" s="16">
        <f t="shared" ref="N741:N756" si="69">0.09/(L741*46)</f>
        <v>2.5155277490683391E-3</v>
      </c>
      <c r="O741" s="15">
        <f t="shared" si="67"/>
        <v>0.16429875759499396</v>
      </c>
    </row>
    <row r="742" spans="1:15" x14ac:dyDescent="0.35">
      <c r="A742" s="15">
        <v>33</v>
      </c>
      <c r="B742" s="15">
        <v>0.30555559999999998</v>
      </c>
      <c r="C742" s="15">
        <v>5.5555559999999997E-2</v>
      </c>
      <c r="D742" s="15">
        <v>5.5555559999999997E-2</v>
      </c>
      <c r="E742" s="15">
        <v>5.5555559999999997E-2</v>
      </c>
      <c r="F742" s="15">
        <v>0</v>
      </c>
      <c r="G742" s="15">
        <v>0.1111111</v>
      </c>
      <c r="H742" s="15">
        <v>0</v>
      </c>
      <c r="I742" s="15">
        <v>2.7777779999999998E-2</v>
      </c>
      <c r="J742" s="15">
        <v>2.7777779999999998E-2</v>
      </c>
      <c r="K742" s="15">
        <v>5.5555559999999997E-2</v>
      </c>
      <c r="L742" s="15">
        <f t="shared" si="68"/>
        <v>0.72222227999999988</v>
      </c>
      <c r="M742" s="15">
        <f t="shared" si="66"/>
        <v>0.16672597418122589</v>
      </c>
      <c r="N742" s="16">
        <f t="shared" si="69"/>
        <v>2.709029883612058E-3</v>
      </c>
      <c r="O742" s="15">
        <f t="shared" si="67"/>
        <v>0.16672597418122589</v>
      </c>
    </row>
    <row r="743" spans="1:15" x14ac:dyDescent="0.35">
      <c r="A743" s="15">
        <v>33.5</v>
      </c>
      <c r="B743" s="15">
        <v>0.30555559999999998</v>
      </c>
      <c r="C743" s="15">
        <v>5.5555559999999997E-2</v>
      </c>
      <c r="D743" s="15">
        <v>5.5555559999999997E-2</v>
      </c>
      <c r="E743" s="15">
        <v>5.5555559999999997E-2</v>
      </c>
      <c r="F743" s="15">
        <v>0</v>
      </c>
      <c r="G743" s="15">
        <v>0.1111111</v>
      </c>
      <c r="H743" s="15">
        <v>0</v>
      </c>
      <c r="I743" s="15">
        <v>2.7777779999999998E-2</v>
      </c>
      <c r="J743" s="15">
        <v>2.7777779999999998E-2</v>
      </c>
      <c r="K743" s="15">
        <v>5.5555559999999997E-2</v>
      </c>
      <c r="L743" s="15">
        <f t="shared" si="68"/>
        <v>0.69444449999999991</v>
      </c>
      <c r="M743" s="15">
        <f t="shared" ref="M743:M756" si="70">SUM(O743)</f>
        <v>0.16804740888271186</v>
      </c>
      <c r="N743" s="16">
        <f t="shared" si="69"/>
        <v>2.8173910789565399E-3</v>
      </c>
      <c r="O743" s="15">
        <f t="shared" ref="O743:O755" si="71">0.1+(1.282*(SQRT(N743)))</f>
        <v>0.16804740888271186</v>
      </c>
    </row>
    <row r="744" spans="1:15" x14ac:dyDescent="0.35">
      <c r="A744" s="15">
        <v>34</v>
      </c>
      <c r="B744" s="15">
        <v>0.30555559999999998</v>
      </c>
      <c r="C744" s="15">
        <v>5.5555559999999997E-2</v>
      </c>
      <c r="D744" s="15">
        <v>5.5555559999999997E-2</v>
      </c>
      <c r="E744" s="15">
        <v>2.7777779999999998E-2</v>
      </c>
      <c r="F744" s="15">
        <v>0</v>
      </c>
      <c r="G744" s="15">
        <v>0.1111111</v>
      </c>
      <c r="H744" s="15">
        <v>0</v>
      </c>
      <c r="I744" s="15">
        <v>2.7777779999999998E-2</v>
      </c>
      <c r="J744" s="15">
        <v>2.7777779999999998E-2</v>
      </c>
      <c r="K744" s="15">
        <v>5.5555559999999997E-2</v>
      </c>
      <c r="L744" s="15">
        <f t="shared" si="68"/>
        <v>0.69444449999999991</v>
      </c>
      <c r="M744" s="15">
        <f t="shared" si="70"/>
        <v>0.16804740888271186</v>
      </c>
      <c r="N744" s="16">
        <f t="shared" si="69"/>
        <v>2.8173910789565399E-3</v>
      </c>
      <c r="O744" s="15">
        <f t="shared" si="71"/>
        <v>0.16804740888271186</v>
      </c>
    </row>
    <row r="745" spans="1:15" x14ac:dyDescent="0.35">
      <c r="A745" s="15">
        <v>34.5</v>
      </c>
      <c r="B745" s="15">
        <v>0.27777780000000002</v>
      </c>
      <c r="C745" s="15">
        <v>5.5555559999999997E-2</v>
      </c>
      <c r="D745" s="15">
        <v>5.5555559999999997E-2</v>
      </c>
      <c r="E745" s="15">
        <v>2.7777779999999998E-2</v>
      </c>
      <c r="F745" s="15">
        <v>0</v>
      </c>
      <c r="G745" s="15">
        <v>0.13888890000000001</v>
      </c>
      <c r="H745" s="15">
        <v>0</v>
      </c>
      <c r="I745" s="15">
        <v>2.7777779999999998E-2</v>
      </c>
      <c r="J745" s="15">
        <v>2.7777779999999998E-2</v>
      </c>
      <c r="K745" s="15">
        <v>5.5555559999999997E-2</v>
      </c>
      <c r="L745" s="15">
        <f t="shared" si="68"/>
        <v>0.66666671999999982</v>
      </c>
      <c r="M745" s="15">
        <f t="shared" si="70"/>
        <v>0.16945059586715649</v>
      </c>
      <c r="N745" s="16">
        <f t="shared" si="69"/>
        <v>2.9347823739130632E-3</v>
      </c>
      <c r="O745" s="15">
        <f t="shared" si="71"/>
        <v>0.16945059586715649</v>
      </c>
    </row>
    <row r="746" spans="1:15" x14ac:dyDescent="0.35">
      <c r="A746" s="15">
        <v>35</v>
      </c>
      <c r="B746" s="15">
        <v>0.30555559999999998</v>
      </c>
      <c r="C746" s="15">
        <v>2.7777779999999998E-2</v>
      </c>
      <c r="D746" s="15">
        <v>5.5555559999999997E-2</v>
      </c>
      <c r="E746" s="15">
        <v>2.7777779999999998E-2</v>
      </c>
      <c r="F746" s="15">
        <v>0</v>
      </c>
      <c r="G746" s="15">
        <v>0.13888890000000001</v>
      </c>
      <c r="H746" s="15">
        <v>0</v>
      </c>
      <c r="I746" s="15">
        <v>2.7777779999999998E-2</v>
      </c>
      <c r="J746" s="15">
        <v>2.7777779999999998E-2</v>
      </c>
      <c r="K746" s="15">
        <v>5.5555559999999997E-2</v>
      </c>
      <c r="L746" s="15">
        <f t="shared" si="68"/>
        <v>0.66666671999999993</v>
      </c>
      <c r="M746" s="15">
        <f t="shared" si="70"/>
        <v>0.16945059586715649</v>
      </c>
      <c r="N746" s="16">
        <f t="shared" si="69"/>
        <v>2.9347823739130623E-3</v>
      </c>
      <c r="O746" s="15">
        <f t="shared" si="71"/>
        <v>0.16945059586715649</v>
      </c>
    </row>
    <row r="747" spans="1:15" x14ac:dyDescent="0.35">
      <c r="A747" s="15">
        <v>35.5</v>
      </c>
      <c r="B747" s="15">
        <v>0.27777780000000002</v>
      </c>
      <c r="C747" s="15">
        <v>2.7777779999999998E-2</v>
      </c>
      <c r="D747" s="15">
        <v>5.5555559999999997E-2</v>
      </c>
      <c r="E747" s="15">
        <v>2.7777779999999998E-2</v>
      </c>
      <c r="F747" s="15">
        <v>2.7777779999999998E-2</v>
      </c>
      <c r="G747" s="15">
        <v>0.1666667</v>
      </c>
      <c r="H747" s="15">
        <v>0</v>
      </c>
      <c r="I747" s="15">
        <v>0</v>
      </c>
      <c r="J747" s="15">
        <v>2.7777779999999998E-2</v>
      </c>
      <c r="K747" s="15">
        <v>5.5555559999999997E-2</v>
      </c>
      <c r="L747" s="15">
        <f t="shared" si="68"/>
        <v>0.66666673999999981</v>
      </c>
      <c r="M747" s="15">
        <f t="shared" si="70"/>
        <v>0.16945059482539765</v>
      </c>
      <c r="N747" s="16">
        <f t="shared" si="69"/>
        <v>2.9347822858696014E-3</v>
      </c>
      <c r="O747" s="15">
        <f t="shared" si="71"/>
        <v>0.16945059482539765</v>
      </c>
    </row>
    <row r="748" spans="1:15" x14ac:dyDescent="0.35">
      <c r="A748" s="15">
        <v>36</v>
      </c>
      <c r="B748" s="15">
        <v>0.30555559999999998</v>
      </c>
      <c r="C748" s="15">
        <v>2.7777779999999998E-2</v>
      </c>
      <c r="D748" s="15">
        <v>5.5555559999999997E-2</v>
      </c>
      <c r="E748" s="15">
        <v>2.7777779999999998E-2</v>
      </c>
      <c r="F748" s="15">
        <v>2.7777779999999998E-2</v>
      </c>
      <c r="G748" s="15">
        <v>0.13888890000000001</v>
      </c>
      <c r="H748" s="15">
        <v>0</v>
      </c>
      <c r="I748" s="15">
        <v>0</v>
      </c>
      <c r="J748" s="15">
        <v>2.7777779999999998E-2</v>
      </c>
      <c r="K748" s="15">
        <v>5.5555559999999997E-2</v>
      </c>
      <c r="L748" s="15">
        <f t="shared" si="68"/>
        <v>0.66666673999999981</v>
      </c>
      <c r="M748" s="15">
        <f t="shared" si="70"/>
        <v>0.16945059482539765</v>
      </c>
      <c r="N748" s="16">
        <f t="shared" si="69"/>
        <v>2.9347822858696014E-3</v>
      </c>
      <c r="O748" s="15">
        <f t="shared" si="71"/>
        <v>0.16945059482539765</v>
      </c>
    </row>
    <row r="749" spans="1:15" x14ac:dyDescent="0.35">
      <c r="A749" s="15">
        <v>36.5</v>
      </c>
      <c r="B749" s="15">
        <v>0.30555559999999998</v>
      </c>
      <c r="C749" s="15">
        <v>2.7777779999999998E-2</v>
      </c>
      <c r="D749" s="15">
        <v>5.5555559999999997E-2</v>
      </c>
      <c r="E749" s="15">
        <v>2.7777779999999998E-2</v>
      </c>
      <c r="F749" s="15">
        <v>2.7777779999999998E-2</v>
      </c>
      <c r="G749" s="15">
        <v>0.13888890000000001</v>
      </c>
      <c r="H749" s="15">
        <v>0</v>
      </c>
      <c r="I749" s="15">
        <v>0</v>
      </c>
      <c r="J749" s="15">
        <v>2.7777779999999998E-2</v>
      </c>
      <c r="K749" s="15">
        <v>5.5555559999999997E-2</v>
      </c>
      <c r="L749" s="15">
        <f t="shared" si="68"/>
        <v>0.66666673999999981</v>
      </c>
      <c r="M749" s="15">
        <f t="shared" si="70"/>
        <v>0.16945059482539765</v>
      </c>
      <c r="N749" s="16">
        <f t="shared" si="69"/>
        <v>2.9347822858696014E-3</v>
      </c>
      <c r="O749" s="15">
        <f t="shared" si="71"/>
        <v>0.16945059482539765</v>
      </c>
    </row>
    <row r="750" spans="1:15" x14ac:dyDescent="0.35">
      <c r="A750" s="15">
        <v>37</v>
      </c>
      <c r="B750" s="15">
        <v>0.30555559999999998</v>
      </c>
      <c r="C750" s="15">
        <v>2.7777779999999998E-2</v>
      </c>
      <c r="D750" s="15">
        <v>5.5555559999999997E-2</v>
      </c>
      <c r="E750" s="15">
        <v>2.7777779999999998E-2</v>
      </c>
      <c r="F750" s="15">
        <v>2.7777779999999998E-2</v>
      </c>
      <c r="G750" s="15">
        <v>0.13888890000000001</v>
      </c>
      <c r="H750" s="15">
        <v>0</v>
      </c>
      <c r="I750" s="15">
        <v>0</v>
      </c>
      <c r="J750" s="15">
        <v>2.7777779999999998E-2</v>
      </c>
      <c r="K750" s="15">
        <v>5.5555559999999997E-2</v>
      </c>
      <c r="L750" s="15">
        <f t="shared" si="68"/>
        <v>0.66666673999999981</v>
      </c>
      <c r="M750" s="15">
        <f t="shared" si="70"/>
        <v>0.16945059482539765</v>
      </c>
      <c r="N750" s="16">
        <f t="shared" si="69"/>
        <v>2.9347822858696014E-3</v>
      </c>
      <c r="O750" s="15">
        <f t="shared" si="71"/>
        <v>0.16945059482539765</v>
      </c>
    </row>
    <row r="751" spans="1:15" x14ac:dyDescent="0.35">
      <c r="A751" s="15">
        <v>37.5</v>
      </c>
      <c r="B751" s="15">
        <v>0.30555559999999998</v>
      </c>
      <c r="C751" s="15">
        <v>2.7777779999999998E-2</v>
      </c>
      <c r="D751" s="15">
        <v>5.5555559999999997E-2</v>
      </c>
      <c r="E751" s="15">
        <v>2.7777779999999998E-2</v>
      </c>
      <c r="F751" s="15">
        <v>2.7777779999999998E-2</v>
      </c>
      <c r="G751" s="15">
        <v>0.13888890000000001</v>
      </c>
      <c r="H751" s="15">
        <v>0</v>
      </c>
      <c r="I751" s="15">
        <v>0</v>
      </c>
      <c r="J751" s="15">
        <v>2.7777779999999998E-2</v>
      </c>
      <c r="K751" s="15">
        <v>5.5555559999999997E-2</v>
      </c>
      <c r="L751" s="15">
        <f t="shared" si="68"/>
        <v>0.66666673999999981</v>
      </c>
      <c r="M751" s="15">
        <f t="shared" si="70"/>
        <v>0.16945059482539765</v>
      </c>
      <c r="N751" s="16">
        <f t="shared" si="69"/>
        <v>2.9347822858696014E-3</v>
      </c>
      <c r="O751" s="15">
        <f t="shared" si="71"/>
        <v>0.16945059482539765</v>
      </c>
    </row>
    <row r="752" spans="1:15" x14ac:dyDescent="0.35">
      <c r="A752" s="15">
        <v>38</v>
      </c>
      <c r="B752" s="15">
        <v>0.27777780000000002</v>
      </c>
      <c r="C752" s="15">
        <v>2.7777779999999998E-2</v>
      </c>
      <c r="D752" s="15">
        <v>5.5555559999999997E-2</v>
      </c>
      <c r="E752" s="15">
        <v>5.5555559999999997E-2</v>
      </c>
      <c r="F752" s="15">
        <v>2.7777779999999998E-2</v>
      </c>
      <c r="G752" s="15">
        <v>0.13888890000000001</v>
      </c>
      <c r="H752" s="15">
        <v>0</v>
      </c>
      <c r="I752" s="15">
        <v>0</v>
      </c>
      <c r="J752" s="15">
        <v>2.7777779999999998E-2</v>
      </c>
      <c r="K752" s="15">
        <v>5.5555559999999997E-2</v>
      </c>
      <c r="L752" s="15">
        <f t="shared" si="68"/>
        <v>0.66666673999999981</v>
      </c>
      <c r="M752" s="15">
        <f t="shared" si="70"/>
        <v>0.16945059482539765</v>
      </c>
      <c r="N752" s="16">
        <f t="shared" si="69"/>
        <v>2.9347822858696014E-3</v>
      </c>
      <c r="O752" s="15">
        <f t="shared" si="71"/>
        <v>0.16945059482539765</v>
      </c>
    </row>
    <row r="753" spans="1:15" x14ac:dyDescent="0.35">
      <c r="A753" s="15">
        <v>38.5</v>
      </c>
      <c r="B753" s="15">
        <v>0.27777780000000002</v>
      </c>
      <c r="C753" s="15">
        <v>2.7777779999999998E-2</v>
      </c>
      <c r="D753" s="15">
        <v>5.5555559999999997E-2</v>
      </c>
      <c r="E753" s="15">
        <v>5.5555559999999997E-2</v>
      </c>
      <c r="F753" s="15">
        <v>2.7777779999999998E-2</v>
      </c>
      <c r="G753" s="15">
        <v>0.13888890000000001</v>
      </c>
      <c r="H753" s="15">
        <v>0</v>
      </c>
      <c r="I753" s="15">
        <v>0</v>
      </c>
      <c r="J753" s="15">
        <v>2.7777779999999998E-2</v>
      </c>
      <c r="K753" s="15">
        <v>5.5555559999999997E-2</v>
      </c>
      <c r="L753" s="15">
        <f t="shared" si="68"/>
        <v>0.66666671999999993</v>
      </c>
      <c r="M753" s="15">
        <f t="shared" si="70"/>
        <v>0.16945059586715649</v>
      </c>
      <c r="N753" s="16">
        <f t="shared" si="69"/>
        <v>2.9347823739130623E-3</v>
      </c>
      <c r="O753" s="15">
        <f t="shared" si="71"/>
        <v>0.16945059586715649</v>
      </c>
    </row>
    <row r="754" spans="1:15" x14ac:dyDescent="0.35">
      <c r="A754" s="15">
        <v>39</v>
      </c>
      <c r="B754" s="15">
        <v>0.30555559999999998</v>
      </c>
      <c r="C754" s="15">
        <v>2.7777779999999998E-2</v>
      </c>
      <c r="D754" s="15">
        <v>5.5555559999999997E-2</v>
      </c>
      <c r="E754" s="15">
        <v>5.5555559999999997E-2</v>
      </c>
      <c r="F754" s="15">
        <v>2.7777779999999998E-2</v>
      </c>
      <c r="G754" s="15">
        <v>0.1111111</v>
      </c>
      <c r="H754" s="15">
        <v>0</v>
      </c>
      <c r="I754" s="15">
        <v>0</v>
      </c>
      <c r="J754" s="15">
        <v>2.7777779999999998E-2</v>
      </c>
      <c r="K754" s="15">
        <v>5.5555559999999997E-2</v>
      </c>
      <c r="L754" s="15">
        <f t="shared" si="68"/>
        <v>0.66666671999999993</v>
      </c>
      <c r="M754" s="15">
        <f t="shared" si="70"/>
        <v>0.16945059586715649</v>
      </c>
      <c r="N754" s="16">
        <f t="shared" si="69"/>
        <v>2.9347823739130623E-3</v>
      </c>
      <c r="O754" s="15">
        <f t="shared" si="71"/>
        <v>0.16945059586715649</v>
      </c>
    </row>
    <row r="755" spans="1:15" x14ac:dyDescent="0.35">
      <c r="A755" s="15">
        <v>39.5</v>
      </c>
      <c r="B755" s="15">
        <v>0.30555559999999998</v>
      </c>
      <c r="C755" s="15">
        <v>2.7777779999999998E-2</v>
      </c>
      <c r="D755" s="15">
        <v>5.5555559999999997E-2</v>
      </c>
      <c r="E755" s="15">
        <v>5.5555559999999997E-2</v>
      </c>
      <c r="F755" s="15">
        <v>2.7777779999999998E-2</v>
      </c>
      <c r="G755" s="15">
        <v>8.3333340000000006E-2</v>
      </c>
      <c r="H755" s="15">
        <v>0</v>
      </c>
      <c r="I755" s="15">
        <v>0</v>
      </c>
      <c r="J755" s="15">
        <v>2.7777779999999998E-2</v>
      </c>
      <c r="K755" s="15">
        <v>5.5555559999999997E-2</v>
      </c>
      <c r="L755" s="15">
        <f t="shared" si="68"/>
        <v>0.66666671999999982</v>
      </c>
      <c r="M755" s="15">
        <f t="shared" si="70"/>
        <v>0.16945059586715649</v>
      </c>
      <c r="N755" s="16">
        <f t="shared" si="69"/>
        <v>2.9347823739130632E-3</v>
      </c>
      <c r="O755" s="15">
        <f t="shared" si="71"/>
        <v>0.16945059586715649</v>
      </c>
    </row>
    <row r="756" spans="1:15" x14ac:dyDescent="0.35">
      <c r="A756" s="15">
        <v>40</v>
      </c>
      <c r="B756" s="15">
        <v>0.27777780000000002</v>
      </c>
      <c r="C756" s="15">
        <v>2.7777779999999998E-2</v>
      </c>
      <c r="D756" s="15">
        <v>5.5555559999999997E-2</v>
      </c>
      <c r="E756" s="15">
        <v>5.5555559999999997E-2</v>
      </c>
      <c r="F756" s="15">
        <v>2.7777779999999998E-2</v>
      </c>
      <c r="G756" s="15">
        <v>0.1111111</v>
      </c>
      <c r="H756" s="15">
        <v>0</v>
      </c>
      <c r="I756" s="15">
        <v>0</v>
      </c>
      <c r="J756" s="15">
        <v>2.7777779999999998E-2</v>
      </c>
      <c r="K756" s="15">
        <v>5.5555559999999997E-2</v>
      </c>
      <c r="L756" s="15">
        <f t="shared" si="68"/>
        <v>0.63888895999999984</v>
      </c>
      <c r="M756" s="15">
        <f t="shared" si="70"/>
        <v>0.17094432684597138</v>
      </c>
      <c r="N756" s="16">
        <f t="shared" si="69"/>
        <v>3.0623815116956085E-3</v>
      </c>
      <c r="O756" s="15">
        <f>0.1+(1.282*(SQRT(N756)))</f>
        <v>0.17094432684597138</v>
      </c>
    </row>
    <row r="758" spans="1:15" x14ac:dyDescent="0.35">
      <c r="A758" s="15" t="s">
        <v>118</v>
      </c>
    </row>
    <row r="759" spans="1:15" x14ac:dyDescent="0.35">
      <c r="A759" s="15" t="s">
        <v>97</v>
      </c>
      <c r="B759" s="15" t="s">
        <v>98</v>
      </c>
      <c r="C759" s="15" t="s">
        <v>99</v>
      </c>
      <c r="D759" s="15" t="s">
        <v>100</v>
      </c>
      <c r="E759" s="15" t="s">
        <v>101</v>
      </c>
      <c r="F759" s="15" t="s">
        <v>102</v>
      </c>
      <c r="G759" s="15" t="s">
        <v>103</v>
      </c>
      <c r="H759" s="15" t="s">
        <v>104</v>
      </c>
      <c r="I759" s="15" t="s">
        <v>105</v>
      </c>
      <c r="J759" s="15" t="s">
        <v>106</v>
      </c>
      <c r="K759" s="15" t="s">
        <v>107</v>
      </c>
      <c r="L759" s="15" t="s">
        <v>108</v>
      </c>
      <c r="M759" s="15" t="s">
        <v>8</v>
      </c>
    </row>
    <row r="760" spans="1:15" x14ac:dyDescent="0.35">
      <c r="A760" s="15">
        <v>0</v>
      </c>
      <c r="B760" s="15">
        <v>0</v>
      </c>
      <c r="C760" s="15">
        <v>0</v>
      </c>
      <c r="D760" s="15">
        <v>0</v>
      </c>
      <c r="E760" s="15">
        <v>0</v>
      </c>
      <c r="F760" s="15">
        <v>0</v>
      </c>
      <c r="G760" s="15">
        <v>0</v>
      </c>
      <c r="H760" s="15">
        <v>0</v>
      </c>
      <c r="I760" s="15">
        <v>0</v>
      </c>
      <c r="J760" s="15">
        <v>0</v>
      </c>
      <c r="K760" s="15">
        <v>0</v>
      </c>
      <c r="L760" s="15">
        <f t="shared" ref="L760:L762" si="72">SUM(B759:K759)</f>
        <v>0</v>
      </c>
      <c r="M760" s="15">
        <v>0</v>
      </c>
      <c r="N760" s="16" t="e">
        <f>0.09/(L760*46)</f>
        <v>#DIV/0!</v>
      </c>
      <c r="O760" s="15" t="e">
        <f>0.1+(1.282*(SQRT(N760)))</f>
        <v>#DIV/0!</v>
      </c>
    </row>
    <row r="761" spans="1:15" x14ac:dyDescent="0.35">
      <c r="A761" s="15">
        <v>0.5</v>
      </c>
      <c r="B761" s="15">
        <v>0</v>
      </c>
      <c r="C761" s="15">
        <v>0</v>
      </c>
      <c r="D761" s="15">
        <v>0</v>
      </c>
      <c r="E761" s="15">
        <v>0</v>
      </c>
      <c r="F761" s="15">
        <v>0</v>
      </c>
      <c r="G761" s="15">
        <v>0</v>
      </c>
      <c r="H761" s="15">
        <v>0</v>
      </c>
      <c r="I761" s="15">
        <v>0</v>
      </c>
      <c r="J761" s="15">
        <v>0</v>
      </c>
      <c r="K761" s="15">
        <v>0</v>
      </c>
      <c r="L761" s="15">
        <f t="shared" si="72"/>
        <v>0</v>
      </c>
      <c r="M761" s="15">
        <v>0</v>
      </c>
      <c r="N761" s="16" t="e">
        <f t="shared" ref="N761:N824" si="73">0.09/(L761*46)</f>
        <v>#DIV/0!</v>
      </c>
      <c r="O761" s="15" t="e">
        <f>0.1+(1.282*(SQRT(N761)))</f>
        <v>#DIV/0!</v>
      </c>
    </row>
    <row r="762" spans="1:15" x14ac:dyDescent="0.35">
      <c r="A762" s="15">
        <v>1</v>
      </c>
      <c r="B762" s="15">
        <v>0</v>
      </c>
      <c r="C762" s="15">
        <v>0</v>
      </c>
      <c r="D762" s="15">
        <v>0</v>
      </c>
      <c r="E762" s="15">
        <v>0</v>
      </c>
      <c r="F762" s="15">
        <v>0</v>
      </c>
      <c r="G762" s="15">
        <v>0</v>
      </c>
      <c r="H762" s="15">
        <v>0</v>
      </c>
      <c r="I762" s="15">
        <v>0</v>
      </c>
      <c r="J762" s="15">
        <v>0</v>
      </c>
      <c r="K762" s="15">
        <v>0</v>
      </c>
      <c r="L762" s="15">
        <f t="shared" si="72"/>
        <v>0</v>
      </c>
      <c r="M762" s="15">
        <v>0</v>
      </c>
      <c r="N762" s="16" t="e">
        <f t="shared" si="73"/>
        <v>#DIV/0!</v>
      </c>
      <c r="O762" s="15" t="e">
        <f>0.1+(1.282*(SQRT(N762)))</f>
        <v>#DIV/0!</v>
      </c>
    </row>
    <row r="763" spans="1:15" x14ac:dyDescent="0.35">
      <c r="A763" s="15">
        <v>1.5</v>
      </c>
      <c r="B763" s="15">
        <v>0</v>
      </c>
      <c r="C763" s="15">
        <v>8.3333340000000006E-2</v>
      </c>
      <c r="D763" s="15">
        <v>0</v>
      </c>
      <c r="E763" s="15">
        <v>0</v>
      </c>
      <c r="F763" s="15">
        <v>0</v>
      </c>
      <c r="G763" s="15">
        <v>0</v>
      </c>
      <c r="H763" s="15">
        <v>0</v>
      </c>
      <c r="I763" s="15">
        <v>0</v>
      </c>
      <c r="J763" s="15">
        <v>0</v>
      </c>
      <c r="K763" s="15">
        <v>0</v>
      </c>
      <c r="L763" s="15">
        <f>SUM(B762:K762)</f>
        <v>0</v>
      </c>
      <c r="M763" s="15" t="e">
        <f t="shared" ref="M763:M826" si="74">SUM(O763)</f>
        <v>#DIV/0!</v>
      </c>
      <c r="N763" s="16" t="e">
        <f t="shared" si="73"/>
        <v>#DIV/0!</v>
      </c>
      <c r="O763" s="15" t="e">
        <f t="shared" ref="O763:O826" si="75">0.1+(1.282*(SQRT(N763)))</f>
        <v>#DIV/0!</v>
      </c>
    </row>
    <row r="764" spans="1:15" x14ac:dyDescent="0.35">
      <c r="A764" s="15">
        <v>2</v>
      </c>
      <c r="B764" s="15">
        <v>5.5555559999999997E-2</v>
      </c>
      <c r="C764" s="15">
        <v>0.19444439999999999</v>
      </c>
      <c r="D764" s="15">
        <v>0</v>
      </c>
      <c r="E764" s="15">
        <v>0</v>
      </c>
      <c r="F764" s="15">
        <v>0</v>
      </c>
      <c r="G764" s="15">
        <v>0</v>
      </c>
      <c r="H764" s="15">
        <v>0</v>
      </c>
      <c r="I764" s="15">
        <v>2.7777779999999998E-2</v>
      </c>
      <c r="J764" s="15">
        <v>0</v>
      </c>
      <c r="K764" s="15">
        <v>0</v>
      </c>
      <c r="L764" s="15">
        <f>SUM(B763:K763)</f>
        <v>8.3333340000000006E-2</v>
      </c>
      <c r="M764" s="15">
        <f t="shared" si="74"/>
        <v>0.29643594918045102</v>
      </c>
      <c r="N764" s="16">
        <f t="shared" si="73"/>
        <v>2.3478258991304495E-2</v>
      </c>
      <c r="O764" s="15">
        <f t="shared" si="75"/>
        <v>0.29643594918045102</v>
      </c>
    </row>
    <row r="765" spans="1:15" x14ac:dyDescent="0.35">
      <c r="A765" s="15">
        <v>2.5</v>
      </c>
      <c r="B765" s="15">
        <v>5.5555559999999997E-2</v>
      </c>
      <c r="C765" s="15">
        <v>0.22222220000000001</v>
      </c>
      <c r="D765" s="15">
        <v>0</v>
      </c>
      <c r="E765" s="15">
        <v>0</v>
      </c>
      <c r="F765" s="15">
        <v>0</v>
      </c>
      <c r="G765" s="15">
        <v>0</v>
      </c>
      <c r="H765" s="15">
        <v>0</v>
      </c>
      <c r="I765" s="15">
        <v>2.7777779999999998E-2</v>
      </c>
      <c r="J765" s="15">
        <v>0</v>
      </c>
      <c r="K765" s="15">
        <v>0</v>
      </c>
      <c r="L765" s="15">
        <f t="shared" ref="L765:L828" si="76">SUM(B764:K764)</f>
        <v>0.27777774</v>
      </c>
      <c r="M765" s="15">
        <f t="shared" si="74"/>
        <v>0.20759241209105167</v>
      </c>
      <c r="N765" s="16">
        <f t="shared" si="73"/>
        <v>7.0434792187827394E-3</v>
      </c>
      <c r="O765" s="15">
        <f t="shared" si="75"/>
        <v>0.20759241209105167</v>
      </c>
    </row>
    <row r="766" spans="1:15" x14ac:dyDescent="0.35">
      <c r="A766" s="15">
        <v>3</v>
      </c>
      <c r="B766" s="15">
        <v>5.5555559999999997E-2</v>
      </c>
      <c r="C766" s="15">
        <v>0.25</v>
      </c>
      <c r="D766" s="15">
        <v>0</v>
      </c>
      <c r="E766" s="15">
        <v>0</v>
      </c>
      <c r="F766" s="15">
        <v>0</v>
      </c>
      <c r="G766" s="15">
        <v>0</v>
      </c>
      <c r="H766" s="15">
        <v>0</v>
      </c>
      <c r="I766" s="15">
        <v>0.1111111</v>
      </c>
      <c r="J766" s="15">
        <v>0</v>
      </c>
      <c r="K766" s="15">
        <v>0</v>
      </c>
      <c r="L766" s="15">
        <f t="shared" si="76"/>
        <v>0.30555553999999996</v>
      </c>
      <c r="M766" s="15">
        <f t="shared" si="74"/>
        <v>0.20258533545097268</v>
      </c>
      <c r="N766" s="16">
        <f t="shared" si="73"/>
        <v>6.4031623813151448E-3</v>
      </c>
      <c r="O766" s="15">
        <f t="shared" si="75"/>
        <v>0.20258533545097268</v>
      </c>
    </row>
    <row r="767" spans="1:15" x14ac:dyDescent="0.35">
      <c r="A767" s="15">
        <v>3.5</v>
      </c>
      <c r="B767" s="15">
        <v>5.5555559999999997E-2</v>
      </c>
      <c r="C767" s="15">
        <v>0.25</v>
      </c>
      <c r="D767" s="15">
        <v>0</v>
      </c>
      <c r="E767" s="15">
        <v>0</v>
      </c>
      <c r="F767" s="15">
        <v>0</v>
      </c>
      <c r="G767" s="15">
        <v>0</v>
      </c>
      <c r="H767" s="15">
        <v>0</v>
      </c>
      <c r="I767" s="15">
        <v>0.1111111</v>
      </c>
      <c r="J767" s="15">
        <v>0</v>
      </c>
      <c r="K767" s="15">
        <v>0</v>
      </c>
      <c r="L767" s="15">
        <f t="shared" si="76"/>
        <v>0.41666666000000002</v>
      </c>
      <c r="M767" s="15">
        <f t="shared" si="74"/>
        <v>0.18784883133518018</v>
      </c>
      <c r="N767" s="16">
        <f t="shared" si="73"/>
        <v>4.6956522490434792E-3</v>
      </c>
      <c r="O767" s="15">
        <f t="shared" si="75"/>
        <v>0.18784883133518018</v>
      </c>
    </row>
    <row r="768" spans="1:15" x14ac:dyDescent="0.35">
      <c r="A768" s="15">
        <v>4</v>
      </c>
      <c r="B768" s="15">
        <v>8.3333340000000006E-2</v>
      </c>
      <c r="C768" s="15">
        <v>0.22222220000000001</v>
      </c>
      <c r="D768" s="15">
        <v>0</v>
      </c>
      <c r="E768" s="15">
        <v>0</v>
      </c>
      <c r="F768" s="15">
        <v>0</v>
      </c>
      <c r="G768" s="15">
        <v>2.7777779999999998E-2</v>
      </c>
      <c r="H768" s="15">
        <v>0</v>
      </c>
      <c r="I768" s="15">
        <v>0.1111111</v>
      </c>
      <c r="J768" s="15">
        <v>0</v>
      </c>
      <c r="K768" s="15">
        <v>0</v>
      </c>
      <c r="L768" s="15">
        <f t="shared" si="76"/>
        <v>0.41666666000000002</v>
      </c>
      <c r="M768" s="15">
        <f t="shared" si="74"/>
        <v>0.18784883133518018</v>
      </c>
      <c r="N768" s="16">
        <f t="shared" si="73"/>
        <v>4.6956522490434792E-3</v>
      </c>
      <c r="O768" s="15">
        <f t="shared" si="75"/>
        <v>0.18784883133518018</v>
      </c>
    </row>
    <row r="769" spans="1:15" x14ac:dyDescent="0.35">
      <c r="A769" s="15">
        <v>4.5</v>
      </c>
      <c r="B769" s="15">
        <v>8.3333340000000006E-2</v>
      </c>
      <c r="C769" s="15">
        <v>0.22222220000000001</v>
      </c>
      <c r="D769" s="15">
        <v>0</v>
      </c>
      <c r="E769" s="15">
        <v>0</v>
      </c>
      <c r="F769" s="15">
        <v>0</v>
      </c>
      <c r="G769" s="15">
        <v>0</v>
      </c>
      <c r="H769" s="15">
        <v>0</v>
      </c>
      <c r="I769" s="15">
        <v>0.1666667</v>
      </c>
      <c r="J769" s="15">
        <v>0</v>
      </c>
      <c r="K769" s="15">
        <v>0</v>
      </c>
      <c r="L769" s="15">
        <f t="shared" si="76"/>
        <v>0.44444442000000001</v>
      </c>
      <c r="M769" s="15">
        <f t="shared" si="74"/>
        <v>0.18505926684489002</v>
      </c>
      <c r="N769" s="16">
        <f t="shared" si="73"/>
        <v>4.402174155163056E-3</v>
      </c>
      <c r="O769" s="15">
        <f t="shared" si="75"/>
        <v>0.18505926684489002</v>
      </c>
    </row>
    <row r="770" spans="1:15" x14ac:dyDescent="0.35">
      <c r="A770" s="15">
        <v>5</v>
      </c>
      <c r="B770" s="15">
        <v>5.5555559999999997E-2</v>
      </c>
      <c r="C770" s="15">
        <v>0.1666667</v>
      </c>
      <c r="D770" s="15">
        <v>0</v>
      </c>
      <c r="E770" s="15">
        <v>2.7777779999999998E-2</v>
      </c>
      <c r="F770" s="15">
        <v>0</v>
      </c>
      <c r="G770" s="15">
        <v>0</v>
      </c>
      <c r="H770" s="15">
        <v>0</v>
      </c>
      <c r="I770" s="15">
        <v>0.22222220000000001</v>
      </c>
      <c r="J770" s="15">
        <v>0</v>
      </c>
      <c r="K770" s="15">
        <v>0</v>
      </c>
      <c r="L770" s="15">
        <f t="shared" si="76"/>
        <v>0.47222224000000002</v>
      </c>
      <c r="M770" s="15">
        <f t="shared" si="74"/>
        <v>0.18251960597483102</v>
      </c>
      <c r="N770" s="16">
        <f t="shared" si="73"/>
        <v>4.143222350413726E-3</v>
      </c>
      <c r="O770" s="15">
        <f t="shared" si="75"/>
        <v>0.18251960597483102</v>
      </c>
    </row>
    <row r="771" spans="1:15" x14ac:dyDescent="0.35">
      <c r="A771" s="15">
        <v>5.5</v>
      </c>
      <c r="B771" s="15">
        <v>5.5555559999999997E-2</v>
      </c>
      <c r="C771" s="15">
        <v>0.22222220000000001</v>
      </c>
      <c r="D771" s="15">
        <v>0</v>
      </c>
      <c r="E771" s="15">
        <v>0</v>
      </c>
      <c r="F771" s="15">
        <v>0</v>
      </c>
      <c r="G771" s="15">
        <v>2.7777779999999998E-2</v>
      </c>
      <c r="H771" s="15">
        <v>0</v>
      </c>
      <c r="I771" s="15">
        <v>0.1666667</v>
      </c>
      <c r="J771" s="15">
        <v>2.7777779999999998E-2</v>
      </c>
      <c r="K771" s="15">
        <v>0</v>
      </c>
      <c r="L771" s="15">
        <f t="shared" si="76"/>
        <v>0.47222224000000002</v>
      </c>
      <c r="M771" s="15">
        <f t="shared" si="74"/>
        <v>0.18251960597483102</v>
      </c>
      <c r="N771" s="16">
        <f t="shared" si="73"/>
        <v>4.143222350413726E-3</v>
      </c>
      <c r="O771" s="15">
        <f t="shared" si="75"/>
        <v>0.18251960597483102</v>
      </c>
    </row>
    <row r="772" spans="1:15" x14ac:dyDescent="0.35">
      <c r="A772" s="15">
        <v>6</v>
      </c>
      <c r="B772" s="15">
        <v>5.5555559999999997E-2</v>
      </c>
      <c r="C772" s="15">
        <v>0.27777780000000002</v>
      </c>
      <c r="D772" s="15">
        <v>0</v>
      </c>
      <c r="E772" s="15">
        <v>0</v>
      </c>
      <c r="F772" s="15">
        <v>0</v>
      </c>
      <c r="G772" s="15">
        <v>2.7777779999999998E-2</v>
      </c>
      <c r="H772" s="15">
        <v>0</v>
      </c>
      <c r="I772" s="15">
        <v>0.19444439999999999</v>
      </c>
      <c r="J772" s="15">
        <v>0</v>
      </c>
      <c r="K772" s="15">
        <v>0</v>
      </c>
      <c r="L772" s="15">
        <f t="shared" si="76"/>
        <v>0.50000001999999999</v>
      </c>
      <c r="M772" s="15">
        <f t="shared" si="74"/>
        <v>0.18019464204245814</v>
      </c>
      <c r="N772" s="16">
        <f t="shared" si="73"/>
        <v>3.9130433217391368E-3</v>
      </c>
      <c r="O772" s="15">
        <f t="shared" si="75"/>
        <v>0.18019464204245814</v>
      </c>
    </row>
    <row r="773" spans="1:15" x14ac:dyDescent="0.35">
      <c r="A773" s="15">
        <v>6.5</v>
      </c>
      <c r="B773" s="15">
        <v>8.3333340000000006E-2</v>
      </c>
      <c r="C773" s="15">
        <v>0.22222220000000001</v>
      </c>
      <c r="D773" s="15">
        <v>0</v>
      </c>
      <c r="E773" s="15">
        <v>0</v>
      </c>
      <c r="F773" s="15">
        <v>0</v>
      </c>
      <c r="G773" s="15">
        <v>5.5555559999999997E-2</v>
      </c>
      <c r="H773" s="15">
        <v>0</v>
      </c>
      <c r="I773" s="15">
        <v>0.22222220000000001</v>
      </c>
      <c r="J773" s="15">
        <v>0</v>
      </c>
      <c r="K773" s="15">
        <v>0</v>
      </c>
      <c r="L773" s="15">
        <f t="shared" si="76"/>
        <v>0.55555553999999996</v>
      </c>
      <c r="M773" s="15">
        <f t="shared" si="74"/>
        <v>0.17607932008551641</v>
      </c>
      <c r="N773" s="16">
        <f t="shared" si="73"/>
        <v>3.5217392290434811E-3</v>
      </c>
      <c r="O773" s="15">
        <f t="shared" si="75"/>
        <v>0.17607932008551641</v>
      </c>
    </row>
    <row r="774" spans="1:15" x14ac:dyDescent="0.35">
      <c r="A774" s="15">
        <v>7</v>
      </c>
      <c r="B774" s="15">
        <v>5.5555559999999997E-2</v>
      </c>
      <c r="C774" s="15">
        <v>0.22222220000000001</v>
      </c>
      <c r="D774" s="15">
        <v>0</v>
      </c>
      <c r="E774" s="15">
        <v>0</v>
      </c>
      <c r="F774" s="15">
        <v>0</v>
      </c>
      <c r="G774" s="15">
        <v>5.5555559999999997E-2</v>
      </c>
      <c r="H774" s="15">
        <v>0</v>
      </c>
      <c r="I774" s="15">
        <v>0.19444439999999999</v>
      </c>
      <c r="J774" s="15">
        <v>5.5555559999999997E-2</v>
      </c>
      <c r="K774" s="15">
        <v>0</v>
      </c>
      <c r="L774" s="15">
        <f t="shared" si="76"/>
        <v>0.58333330000000005</v>
      </c>
      <c r="M774" s="15">
        <f t="shared" si="74"/>
        <v>0.17424581510319787</v>
      </c>
      <c r="N774" s="16">
        <f t="shared" si="73"/>
        <v>3.354037458740028E-3</v>
      </c>
      <c r="O774" s="15">
        <f t="shared" si="75"/>
        <v>0.17424581510319787</v>
      </c>
    </row>
    <row r="775" spans="1:15" x14ac:dyDescent="0.35">
      <c r="A775" s="15">
        <v>7.5</v>
      </c>
      <c r="B775" s="15">
        <v>8.3333340000000006E-2</v>
      </c>
      <c r="C775" s="15">
        <v>0.19444439999999999</v>
      </c>
      <c r="D775" s="15">
        <v>0</v>
      </c>
      <c r="E775" s="15">
        <v>2.7777779999999998E-2</v>
      </c>
      <c r="F775" s="15">
        <v>0</v>
      </c>
      <c r="G775" s="15">
        <v>8.3333340000000006E-2</v>
      </c>
      <c r="H775" s="15">
        <v>2.7777779999999998E-2</v>
      </c>
      <c r="I775" s="15">
        <v>0.13888890000000001</v>
      </c>
      <c r="J775" s="15">
        <v>5.5555559999999997E-2</v>
      </c>
      <c r="K775" s="15">
        <v>0</v>
      </c>
      <c r="L775" s="15">
        <f t="shared" si="76"/>
        <v>0.58333327999999995</v>
      </c>
      <c r="M775" s="15">
        <f t="shared" si="74"/>
        <v>0.17424581637598341</v>
      </c>
      <c r="N775" s="16">
        <f t="shared" si="73"/>
        <v>3.3540375737356092E-3</v>
      </c>
      <c r="O775" s="15">
        <f t="shared" si="75"/>
        <v>0.17424581637598341</v>
      </c>
    </row>
    <row r="776" spans="1:15" x14ac:dyDescent="0.35">
      <c r="A776" s="15">
        <v>8</v>
      </c>
      <c r="B776" s="15">
        <v>8.3333340000000006E-2</v>
      </c>
      <c r="C776" s="15">
        <v>0.19444439999999999</v>
      </c>
      <c r="D776" s="15">
        <v>0</v>
      </c>
      <c r="E776" s="15">
        <v>2.7777779999999998E-2</v>
      </c>
      <c r="F776" s="15">
        <v>0</v>
      </c>
      <c r="G776" s="15">
        <v>8.3333340000000006E-2</v>
      </c>
      <c r="H776" s="15">
        <v>2.7777779999999998E-2</v>
      </c>
      <c r="I776" s="15">
        <v>0.1111111</v>
      </c>
      <c r="J776" s="15">
        <v>8.3333340000000006E-2</v>
      </c>
      <c r="K776" s="15">
        <v>0</v>
      </c>
      <c r="L776" s="15">
        <f t="shared" si="76"/>
        <v>0.61111109999999991</v>
      </c>
      <c r="M776" s="15">
        <f t="shared" si="74"/>
        <v>0.17253878516068116</v>
      </c>
      <c r="N776" s="16">
        <f t="shared" si="73"/>
        <v>3.2015810858785497E-3</v>
      </c>
      <c r="O776" s="15">
        <f t="shared" si="75"/>
        <v>0.17253878516068116</v>
      </c>
    </row>
    <row r="777" spans="1:15" x14ac:dyDescent="0.35">
      <c r="A777" s="15">
        <v>8.5</v>
      </c>
      <c r="B777" s="15">
        <v>0.13888890000000001</v>
      </c>
      <c r="C777" s="15">
        <v>0.19444439999999999</v>
      </c>
      <c r="D777" s="15">
        <v>5.5555559999999997E-2</v>
      </c>
      <c r="E777" s="15">
        <v>0</v>
      </c>
      <c r="F777" s="15">
        <v>0</v>
      </c>
      <c r="G777" s="15">
        <v>5.5555559999999997E-2</v>
      </c>
      <c r="H777" s="15">
        <v>2.7777779999999998E-2</v>
      </c>
      <c r="I777" s="15">
        <v>8.3333340000000006E-2</v>
      </c>
      <c r="J777" s="15">
        <v>8.3333340000000006E-2</v>
      </c>
      <c r="K777" s="15">
        <v>0</v>
      </c>
      <c r="L777" s="15">
        <f t="shared" si="76"/>
        <v>0.61111108000000003</v>
      </c>
      <c r="M777" s="15">
        <f t="shared" si="74"/>
        <v>0.1725387863476795</v>
      </c>
      <c r="N777" s="16">
        <f t="shared" si="73"/>
        <v>3.2015811906575715E-3</v>
      </c>
      <c r="O777" s="15">
        <f t="shared" si="75"/>
        <v>0.1725387863476795</v>
      </c>
    </row>
    <row r="778" spans="1:15" x14ac:dyDescent="0.35">
      <c r="A778" s="15">
        <v>9</v>
      </c>
      <c r="B778" s="15">
        <v>0.1666667</v>
      </c>
      <c r="C778" s="15">
        <v>0.13888890000000001</v>
      </c>
      <c r="D778" s="15">
        <v>5.5555559999999997E-2</v>
      </c>
      <c r="E778" s="15">
        <v>0</v>
      </c>
      <c r="F778" s="15">
        <v>0</v>
      </c>
      <c r="G778" s="15">
        <v>8.3333340000000006E-2</v>
      </c>
      <c r="H778" s="15">
        <v>0</v>
      </c>
      <c r="I778" s="15">
        <v>0.1111111</v>
      </c>
      <c r="J778" s="15">
        <v>8.3333340000000006E-2</v>
      </c>
      <c r="K778" s="15">
        <v>0</v>
      </c>
      <c r="L778" s="15">
        <f t="shared" si="76"/>
        <v>0.63888887999999999</v>
      </c>
      <c r="M778" s="15">
        <f t="shared" si="74"/>
        <v>0.17094433128770306</v>
      </c>
      <c r="N778" s="16">
        <f t="shared" si="73"/>
        <v>3.0623818951590375E-3</v>
      </c>
      <c r="O778" s="15">
        <f t="shared" si="75"/>
        <v>0.17094433128770306</v>
      </c>
    </row>
    <row r="779" spans="1:15" x14ac:dyDescent="0.35">
      <c r="A779" s="15">
        <v>9.5</v>
      </c>
      <c r="B779" s="15">
        <v>0.13888890000000001</v>
      </c>
      <c r="C779" s="15">
        <v>0.1666667</v>
      </c>
      <c r="D779" s="15">
        <v>5.5555559999999997E-2</v>
      </c>
      <c r="E779" s="15">
        <v>0</v>
      </c>
      <c r="F779" s="15">
        <v>0</v>
      </c>
      <c r="G779" s="15">
        <v>8.3333340000000006E-2</v>
      </c>
      <c r="H779" s="15">
        <v>0</v>
      </c>
      <c r="I779" s="15">
        <v>8.3333340000000006E-2</v>
      </c>
      <c r="J779" s="15">
        <v>0.1111111</v>
      </c>
      <c r="K779" s="15">
        <v>0</v>
      </c>
      <c r="L779" s="15">
        <f t="shared" si="76"/>
        <v>0.63888894000000007</v>
      </c>
      <c r="M779" s="15">
        <f t="shared" si="74"/>
        <v>0.17094432795640419</v>
      </c>
      <c r="N779" s="16">
        <f t="shared" si="73"/>
        <v>3.0623816075614559E-3</v>
      </c>
      <c r="O779" s="15">
        <f t="shared" si="75"/>
        <v>0.17094432795640419</v>
      </c>
    </row>
    <row r="780" spans="1:15" x14ac:dyDescent="0.35">
      <c r="A780" s="15">
        <v>10</v>
      </c>
      <c r="B780" s="15">
        <v>0.13888890000000001</v>
      </c>
      <c r="C780" s="15">
        <v>0.1666667</v>
      </c>
      <c r="D780" s="15">
        <v>5.5555559999999997E-2</v>
      </c>
      <c r="E780" s="15">
        <v>0</v>
      </c>
      <c r="F780" s="15">
        <v>0</v>
      </c>
      <c r="G780" s="15">
        <v>8.3333340000000006E-2</v>
      </c>
      <c r="H780" s="15">
        <v>0</v>
      </c>
      <c r="I780" s="15">
        <v>8.3333340000000006E-2</v>
      </c>
      <c r="J780" s="15">
        <v>0.1111111</v>
      </c>
      <c r="K780" s="15">
        <v>0</v>
      </c>
      <c r="L780" s="15">
        <f t="shared" si="76"/>
        <v>0.63888894000000007</v>
      </c>
      <c r="M780" s="15">
        <f t="shared" si="74"/>
        <v>0.17094432795640419</v>
      </c>
      <c r="N780" s="16">
        <f t="shared" si="73"/>
        <v>3.0623816075614559E-3</v>
      </c>
      <c r="O780" s="15">
        <f t="shared" si="75"/>
        <v>0.17094432795640419</v>
      </c>
    </row>
    <row r="781" spans="1:15" x14ac:dyDescent="0.35">
      <c r="A781" s="15">
        <v>10.5</v>
      </c>
      <c r="B781" s="15">
        <v>0.3333333</v>
      </c>
      <c r="C781" s="15">
        <v>0.1111111</v>
      </c>
      <c r="D781" s="15">
        <v>5.5555559999999997E-2</v>
      </c>
      <c r="E781" s="15">
        <v>0</v>
      </c>
      <c r="F781" s="15">
        <v>0</v>
      </c>
      <c r="G781" s="15">
        <v>5.5555559999999997E-2</v>
      </c>
      <c r="H781" s="15">
        <v>0</v>
      </c>
      <c r="I781" s="15">
        <v>8.3333340000000006E-2</v>
      </c>
      <c r="J781" s="15">
        <v>5.5555559999999997E-2</v>
      </c>
      <c r="K781" s="15">
        <v>0</v>
      </c>
      <c r="L781" s="15">
        <f t="shared" si="76"/>
        <v>0.63888894000000007</v>
      </c>
      <c r="M781" s="15">
        <f t="shared" si="74"/>
        <v>0.17094432795640419</v>
      </c>
      <c r="N781" s="16">
        <f t="shared" si="73"/>
        <v>3.0623816075614559E-3</v>
      </c>
      <c r="O781" s="15">
        <f t="shared" si="75"/>
        <v>0.17094432795640419</v>
      </c>
    </row>
    <row r="782" spans="1:15" x14ac:dyDescent="0.35">
      <c r="A782" s="15">
        <v>11</v>
      </c>
      <c r="B782" s="15">
        <v>0.44444440000000002</v>
      </c>
      <c r="C782" s="15">
        <v>8.3333340000000006E-2</v>
      </c>
      <c r="D782" s="15">
        <v>5.5555559999999997E-2</v>
      </c>
      <c r="E782" s="15">
        <v>0</v>
      </c>
      <c r="F782" s="15">
        <v>0</v>
      </c>
      <c r="G782" s="15">
        <v>5.5555559999999997E-2</v>
      </c>
      <c r="H782" s="15">
        <v>0</v>
      </c>
      <c r="I782" s="15">
        <v>5.5555559999999997E-2</v>
      </c>
      <c r="J782" s="15">
        <v>5.5555559999999997E-2</v>
      </c>
      <c r="K782" s="15">
        <v>0</v>
      </c>
      <c r="L782" s="15">
        <f t="shared" si="76"/>
        <v>0.69444441999999995</v>
      </c>
      <c r="M782" s="15">
        <f t="shared" si="74"/>
        <v>0.16804741280224261</v>
      </c>
      <c r="N782" s="16">
        <f t="shared" si="73"/>
        <v>2.8173914035200037E-3</v>
      </c>
      <c r="O782" s="15">
        <f t="shared" si="75"/>
        <v>0.16804741280224261</v>
      </c>
    </row>
    <row r="783" spans="1:15" x14ac:dyDescent="0.35">
      <c r="A783" s="15">
        <v>11.5</v>
      </c>
      <c r="B783" s="15">
        <v>0.4166667</v>
      </c>
      <c r="C783" s="15">
        <v>8.3333340000000006E-2</v>
      </c>
      <c r="D783" s="15">
        <v>5.5555559999999997E-2</v>
      </c>
      <c r="E783" s="15">
        <v>0</v>
      </c>
      <c r="F783" s="15">
        <v>0</v>
      </c>
      <c r="G783" s="15">
        <v>8.3333340000000006E-2</v>
      </c>
      <c r="H783" s="15">
        <v>0</v>
      </c>
      <c r="I783" s="15">
        <v>5.5555559999999997E-2</v>
      </c>
      <c r="J783" s="15">
        <v>5.5555559999999997E-2</v>
      </c>
      <c r="K783" s="15">
        <v>0</v>
      </c>
      <c r="L783" s="15">
        <f t="shared" si="76"/>
        <v>0.74999997999999979</v>
      </c>
      <c r="M783" s="15">
        <f t="shared" si="74"/>
        <v>0.16547865321901167</v>
      </c>
      <c r="N783" s="16">
        <f t="shared" si="73"/>
        <v>2.6086957217391332E-3</v>
      </c>
      <c r="O783" s="15">
        <f t="shared" si="75"/>
        <v>0.16547865321901167</v>
      </c>
    </row>
    <row r="784" spans="1:15" x14ac:dyDescent="0.35">
      <c r="A784" s="15">
        <v>12</v>
      </c>
      <c r="B784" s="15">
        <v>0.4166667</v>
      </c>
      <c r="C784" s="15">
        <v>5.5555559999999997E-2</v>
      </c>
      <c r="D784" s="15">
        <v>2.7777779999999998E-2</v>
      </c>
      <c r="E784" s="15">
        <v>0</v>
      </c>
      <c r="F784" s="15">
        <v>0</v>
      </c>
      <c r="G784" s="15">
        <v>0.1666667</v>
      </c>
      <c r="H784" s="15">
        <v>2.7777779999999998E-2</v>
      </c>
      <c r="I784" s="15">
        <v>5.5555559999999997E-2</v>
      </c>
      <c r="J784" s="15">
        <v>0</v>
      </c>
      <c r="K784" s="15">
        <v>0</v>
      </c>
      <c r="L784" s="15">
        <f t="shared" si="76"/>
        <v>0.75000005999999986</v>
      </c>
      <c r="M784" s="15">
        <f t="shared" si="74"/>
        <v>0.16547864972681703</v>
      </c>
      <c r="N784" s="16">
        <f t="shared" si="73"/>
        <v>2.6086954434782778E-3</v>
      </c>
      <c r="O784" s="15">
        <f t="shared" si="75"/>
        <v>0.16547864972681703</v>
      </c>
    </row>
    <row r="785" spans="1:15" x14ac:dyDescent="0.35">
      <c r="A785" s="15">
        <v>12.5</v>
      </c>
      <c r="B785" s="15">
        <v>0.5</v>
      </c>
      <c r="C785" s="15">
        <v>2.7777779999999998E-2</v>
      </c>
      <c r="D785" s="15">
        <v>2.7777779999999998E-2</v>
      </c>
      <c r="E785" s="15">
        <v>0</v>
      </c>
      <c r="F785" s="15">
        <v>0</v>
      </c>
      <c r="G785" s="15">
        <v>0.13888890000000001</v>
      </c>
      <c r="H785" s="15">
        <v>2.7777779999999998E-2</v>
      </c>
      <c r="I785" s="15">
        <v>5.5555559999999997E-2</v>
      </c>
      <c r="J785" s="15">
        <v>0</v>
      </c>
      <c r="K785" s="15">
        <v>0</v>
      </c>
      <c r="L785" s="15">
        <f t="shared" si="76"/>
        <v>0.75000007999999985</v>
      </c>
      <c r="M785" s="15">
        <f t="shared" si="74"/>
        <v>0.16547864885376845</v>
      </c>
      <c r="N785" s="16">
        <f t="shared" si="73"/>
        <v>2.6086953739130735E-3</v>
      </c>
      <c r="O785" s="15">
        <f t="shared" si="75"/>
        <v>0.16547864885376845</v>
      </c>
    </row>
    <row r="786" spans="1:15" x14ac:dyDescent="0.35">
      <c r="A786" s="15">
        <v>13</v>
      </c>
      <c r="B786" s="15">
        <v>0.52777779999999996</v>
      </c>
      <c r="C786" s="15">
        <v>5.5555559999999997E-2</v>
      </c>
      <c r="D786" s="15">
        <v>2.7777779999999998E-2</v>
      </c>
      <c r="E786" s="15">
        <v>0</v>
      </c>
      <c r="F786" s="15">
        <v>0</v>
      </c>
      <c r="G786" s="15">
        <v>0.13888890000000001</v>
      </c>
      <c r="H786" s="15">
        <v>2.7777779999999998E-2</v>
      </c>
      <c r="I786" s="15">
        <v>5.5555559999999997E-2</v>
      </c>
      <c r="J786" s="15">
        <v>0</v>
      </c>
      <c r="K786" s="15">
        <v>0</v>
      </c>
      <c r="L786" s="15">
        <f t="shared" si="76"/>
        <v>0.77777779999999985</v>
      </c>
      <c r="M786" s="15">
        <f t="shared" si="74"/>
        <v>0.16429875924839052</v>
      </c>
      <c r="N786" s="16">
        <f t="shared" si="73"/>
        <v>2.5155278784383343E-3</v>
      </c>
      <c r="O786" s="15">
        <f t="shared" si="75"/>
        <v>0.16429875924839052</v>
      </c>
    </row>
    <row r="787" spans="1:15" x14ac:dyDescent="0.35">
      <c r="A787" s="15">
        <v>13.5</v>
      </c>
      <c r="B787" s="15">
        <v>0.58333330000000005</v>
      </c>
      <c r="C787" s="15">
        <v>5.5555559999999997E-2</v>
      </c>
      <c r="D787" s="15">
        <v>2.7777779999999998E-2</v>
      </c>
      <c r="E787" s="15">
        <v>0</v>
      </c>
      <c r="F787" s="15">
        <v>0</v>
      </c>
      <c r="G787" s="15">
        <v>0.13888890000000001</v>
      </c>
      <c r="H787" s="15">
        <v>2.7777779999999998E-2</v>
      </c>
      <c r="I787" s="15">
        <v>2.7777779999999998E-2</v>
      </c>
      <c r="J787" s="15">
        <v>0</v>
      </c>
      <c r="K787" s="15">
        <v>0</v>
      </c>
      <c r="L787" s="15">
        <f t="shared" si="76"/>
        <v>0.83333337999999979</v>
      </c>
      <c r="M787" s="15">
        <f t="shared" si="74"/>
        <v>0.16211850212015311</v>
      </c>
      <c r="N787" s="16">
        <f t="shared" si="73"/>
        <v>2.347825955478269E-3</v>
      </c>
      <c r="O787" s="15">
        <f t="shared" si="75"/>
        <v>0.16211850212015311</v>
      </c>
    </row>
    <row r="788" spans="1:15" x14ac:dyDescent="0.35">
      <c r="A788" s="15">
        <v>14</v>
      </c>
      <c r="B788" s="15">
        <v>0.58333330000000005</v>
      </c>
      <c r="C788" s="15">
        <v>5.5555559999999997E-2</v>
      </c>
      <c r="D788" s="15">
        <v>5.5555559999999997E-2</v>
      </c>
      <c r="E788" s="15">
        <v>0</v>
      </c>
      <c r="F788" s="15">
        <v>0</v>
      </c>
      <c r="G788" s="15">
        <v>0.1111111</v>
      </c>
      <c r="H788" s="15">
        <v>2.7777779999999998E-2</v>
      </c>
      <c r="I788" s="15">
        <v>2.7777779999999998E-2</v>
      </c>
      <c r="J788" s="15">
        <v>0</v>
      </c>
      <c r="K788" s="15">
        <v>0</v>
      </c>
      <c r="L788" s="15">
        <f t="shared" si="76"/>
        <v>0.86111109999999991</v>
      </c>
      <c r="M788" s="15">
        <f t="shared" si="74"/>
        <v>0.16110837996117716</v>
      </c>
      <c r="N788" s="16">
        <f t="shared" si="73"/>
        <v>2.2720897908881151E-3</v>
      </c>
      <c r="O788" s="15">
        <f t="shared" si="75"/>
        <v>0.16110837996117716</v>
      </c>
    </row>
    <row r="789" spans="1:15" x14ac:dyDescent="0.35">
      <c r="A789" s="15">
        <v>14.5</v>
      </c>
      <c r="B789" s="15">
        <v>0.55555560000000004</v>
      </c>
      <c r="C789" s="15">
        <v>8.3333340000000006E-2</v>
      </c>
      <c r="D789" s="15">
        <v>2.7777779999999998E-2</v>
      </c>
      <c r="E789" s="15">
        <v>0</v>
      </c>
      <c r="F789" s="15">
        <v>0</v>
      </c>
      <c r="G789" s="15">
        <v>0.13888890000000001</v>
      </c>
      <c r="H789" s="15">
        <v>2.7777779999999998E-2</v>
      </c>
      <c r="I789" s="15">
        <v>2.7777779999999998E-2</v>
      </c>
      <c r="J789" s="15">
        <v>0</v>
      </c>
      <c r="K789" s="15">
        <v>0</v>
      </c>
      <c r="L789" s="15">
        <f t="shared" si="76"/>
        <v>0.86111107999999992</v>
      </c>
      <c r="M789" s="15">
        <f t="shared" si="74"/>
        <v>0.16110838067082289</v>
      </c>
      <c r="N789" s="16">
        <f t="shared" si="73"/>
        <v>2.2720898436592346E-3</v>
      </c>
      <c r="O789" s="15">
        <f t="shared" si="75"/>
        <v>0.16110838067082289</v>
      </c>
    </row>
    <row r="790" spans="1:15" x14ac:dyDescent="0.35">
      <c r="A790" s="15">
        <v>15</v>
      </c>
      <c r="B790" s="15">
        <v>0.58333330000000005</v>
      </c>
      <c r="C790" s="15">
        <v>2.7777779999999998E-2</v>
      </c>
      <c r="D790" s="15">
        <v>5.5555559999999997E-2</v>
      </c>
      <c r="E790" s="15">
        <v>0</v>
      </c>
      <c r="F790" s="15">
        <v>0</v>
      </c>
      <c r="G790" s="15">
        <v>0.13888890000000001</v>
      </c>
      <c r="H790" s="15">
        <v>2.7777779999999998E-2</v>
      </c>
      <c r="I790" s="15">
        <v>2.7777779999999998E-2</v>
      </c>
      <c r="J790" s="15">
        <v>0</v>
      </c>
      <c r="K790" s="15">
        <v>0</v>
      </c>
      <c r="L790" s="15">
        <f t="shared" si="76"/>
        <v>0.86111117999999998</v>
      </c>
      <c r="M790" s="15">
        <f t="shared" si="74"/>
        <v>0.16110837712259451</v>
      </c>
      <c r="N790" s="16">
        <f t="shared" si="73"/>
        <v>2.2720895798036614E-3</v>
      </c>
      <c r="O790" s="15">
        <f t="shared" si="75"/>
        <v>0.16110837712259451</v>
      </c>
    </row>
    <row r="791" spans="1:15" x14ac:dyDescent="0.35">
      <c r="A791" s="15">
        <v>15.5</v>
      </c>
      <c r="B791" s="15">
        <v>0.55555560000000004</v>
      </c>
      <c r="C791" s="15">
        <v>2.7777779999999998E-2</v>
      </c>
      <c r="D791" s="15">
        <v>5.5555559999999997E-2</v>
      </c>
      <c r="E791" s="15">
        <v>0</v>
      </c>
      <c r="F791" s="15">
        <v>0</v>
      </c>
      <c r="G791" s="15">
        <v>0.1666667</v>
      </c>
      <c r="H791" s="15">
        <v>2.7777779999999998E-2</v>
      </c>
      <c r="I791" s="15">
        <v>2.7777779999999998E-2</v>
      </c>
      <c r="J791" s="15">
        <v>0</v>
      </c>
      <c r="K791" s="15">
        <v>0</v>
      </c>
      <c r="L791" s="15">
        <f t="shared" si="76"/>
        <v>0.86111109999999991</v>
      </c>
      <c r="M791" s="15">
        <f t="shared" si="74"/>
        <v>0.16110837996117716</v>
      </c>
      <c r="N791" s="16">
        <f t="shared" si="73"/>
        <v>2.2720897908881151E-3</v>
      </c>
      <c r="O791" s="15">
        <f t="shared" si="75"/>
        <v>0.16110837996117716</v>
      </c>
    </row>
    <row r="792" spans="1:15" x14ac:dyDescent="0.35">
      <c r="A792" s="15">
        <v>16</v>
      </c>
      <c r="B792" s="15">
        <v>0.47222219999999998</v>
      </c>
      <c r="C792" s="15">
        <v>2.7777779999999998E-2</v>
      </c>
      <c r="D792" s="15">
        <v>8.3333340000000006E-2</v>
      </c>
      <c r="E792" s="15">
        <v>0</v>
      </c>
      <c r="F792" s="15">
        <v>0</v>
      </c>
      <c r="G792" s="15">
        <v>0.22222220000000001</v>
      </c>
      <c r="H792" s="15">
        <v>0</v>
      </c>
      <c r="I792" s="15">
        <v>5.5555559999999997E-2</v>
      </c>
      <c r="J792" s="15">
        <v>0</v>
      </c>
      <c r="K792" s="15">
        <v>0</v>
      </c>
      <c r="L792" s="15">
        <f t="shared" si="76"/>
        <v>0.86111119999999985</v>
      </c>
      <c r="M792" s="15">
        <f t="shared" si="74"/>
        <v>0.16110837641294892</v>
      </c>
      <c r="N792" s="16">
        <f t="shared" si="73"/>
        <v>2.272089527032554E-3</v>
      </c>
      <c r="O792" s="15">
        <f t="shared" si="75"/>
        <v>0.16110837641294892</v>
      </c>
    </row>
    <row r="793" spans="1:15" x14ac:dyDescent="0.35">
      <c r="A793" s="15">
        <v>16.5</v>
      </c>
      <c r="B793" s="15">
        <v>0.52777779999999996</v>
      </c>
      <c r="C793" s="15">
        <v>2.7777779999999998E-2</v>
      </c>
      <c r="D793" s="15">
        <v>5.5555559999999997E-2</v>
      </c>
      <c r="E793" s="15">
        <v>0</v>
      </c>
      <c r="F793" s="15">
        <v>0</v>
      </c>
      <c r="G793" s="15">
        <v>0.1666667</v>
      </c>
      <c r="H793" s="15">
        <v>0</v>
      </c>
      <c r="I793" s="15">
        <v>5.5555559999999997E-2</v>
      </c>
      <c r="J793" s="15">
        <v>2.7777779999999998E-2</v>
      </c>
      <c r="K793" s="15">
        <v>0</v>
      </c>
      <c r="L793" s="15">
        <f t="shared" si="76"/>
        <v>0.86111107999999992</v>
      </c>
      <c r="M793" s="15">
        <f t="shared" si="74"/>
        <v>0.16110838067082289</v>
      </c>
      <c r="N793" s="16">
        <f t="shared" si="73"/>
        <v>2.2720898436592346E-3</v>
      </c>
      <c r="O793" s="15">
        <f t="shared" si="75"/>
        <v>0.16110838067082289</v>
      </c>
    </row>
    <row r="794" spans="1:15" x14ac:dyDescent="0.35">
      <c r="A794" s="15">
        <v>17</v>
      </c>
      <c r="B794" s="15">
        <v>0.5</v>
      </c>
      <c r="C794" s="15">
        <v>5.5555559999999997E-2</v>
      </c>
      <c r="D794" s="15">
        <v>5.5555559999999997E-2</v>
      </c>
      <c r="E794" s="15">
        <v>0</v>
      </c>
      <c r="F794" s="15">
        <v>0</v>
      </c>
      <c r="G794" s="15">
        <v>0.13888890000000001</v>
      </c>
      <c r="H794" s="15">
        <v>0</v>
      </c>
      <c r="I794" s="15">
        <v>2.7777779999999998E-2</v>
      </c>
      <c r="J794" s="15">
        <v>8.3333340000000006E-2</v>
      </c>
      <c r="K794" s="15">
        <v>2.7777779999999998E-2</v>
      </c>
      <c r="L794" s="15">
        <f t="shared" si="76"/>
        <v>0.86111117999999987</v>
      </c>
      <c r="M794" s="15">
        <f t="shared" si="74"/>
        <v>0.16110837712259451</v>
      </c>
      <c r="N794" s="16">
        <f t="shared" si="73"/>
        <v>2.2720895798036614E-3</v>
      </c>
      <c r="O794" s="15">
        <f t="shared" si="75"/>
        <v>0.16110837712259451</v>
      </c>
    </row>
    <row r="795" spans="1:15" x14ac:dyDescent="0.35">
      <c r="A795" s="15">
        <v>17.5</v>
      </c>
      <c r="B795" s="15">
        <v>0.44444440000000002</v>
      </c>
      <c r="C795" s="15">
        <v>5.5555559999999997E-2</v>
      </c>
      <c r="D795" s="15">
        <v>0.1111111</v>
      </c>
      <c r="E795" s="15">
        <v>0</v>
      </c>
      <c r="F795" s="15">
        <v>0</v>
      </c>
      <c r="G795" s="15">
        <v>0.22222220000000001</v>
      </c>
      <c r="H795" s="15">
        <v>0</v>
      </c>
      <c r="I795" s="15">
        <v>2.7777779999999998E-2</v>
      </c>
      <c r="J795" s="15">
        <v>2.7777779999999998E-2</v>
      </c>
      <c r="K795" s="15">
        <v>2.7777779999999998E-2</v>
      </c>
      <c r="L795" s="15">
        <f t="shared" si="76"/>
        <v>0.88888891999999986</v>
      </c>
      <c r="M795" s="15">
        <f t="shared" si="74"/>
        <v>0.16014598168220856</v>
      </c>
      <c r="N795" s="16">
        <f t="shared" si="73"/>
        <v>2.2010868794836986E-3</v>
      </c>
      <c r="O795" s="15">
        <f t="shared" si="75"/>
        <v>0.16014598168220856</v>
      </c>
    </row>
    <row r="796" spans="1:15" x14ac:dyDescent="0.35">
      <c r="A796" s="15">
        <v>18</v>
      </c>
      <c r="B796" s="15">
        <v>0.5</v>
      </c>
      <c r="C796" s="15">
        <v>5.5555559999999997E-2</v>
      </c>
      <c r="D796" s="15">
        <v>5.5555559999999997E-2</v>
      </c>
      <c r="E796" s="15">
        <v>2.7777779999999998E-2</v>
      </c>
      <c r="F796" s="15">
        <v>2.7777779999999998E-2</v>
      </c>
      <c r="G796" s="15">
        <v>0.19444439999999999</v>
      </c>
      <c r="H796" s="15">
        <v>0</v>
      </c>
      <c r="I796" s="15">
        <v>2.7777779999999998E-2</v>
      </c>
      <c r="J796" s="15">
        <v>5.5555559999999997E-2</v>
      </c>
      <c r="K796" s="15">
        <v>0</v>
      </c>
      <c r="L796" s="15">
        <f t="shared" si="76"/>
        <v>0.9166666</v>
      </c>
      <c r="M796" s="15">
        <f t="shared" si="74"/>
        <v>0.15922767168364724</v>
      </c>
      <c r="N796" s="16">
        <f t="shared" si="73"/>
        <v>2.1343875070068386E-3</v>
      </c>
      <c r="O796" s="15">
        <f t="shared" si="75"/>
        <v>0.15922767168364724</v>
      </c>
    </row>
    <row r="797" spans="1:15" x14ac:dyDescent="0.35">
      <c r="A797" s="15">
        <v>18.5</v>
      </c>
      <c r="B797" s="15">
        <v>0.5</v>
      </c>
      <c r="C797" s="15">
        <v>5.5555559999999997E-2</v>
      </c>
      <c r="D797" s="15">
        <v>2.7777779999999998E-2</v>
      </c>
      <c r="E797" s="15">
        <v>2.7777779999999998E-2</v>
      </c>
      <c r="F797" s="15">
        <v>0</v>
      </c>
      <c r="G797" s="15">
        <v>0.25</v>
      </c>
      <c r="H797" s="15">
        <v>0</v>
      </c>
      <c r="I797" s="15">
        <v>5.5555559999999997E-2</v>
      </c>
      <c r="J797" s="15">
        <v>2.7777779999999998E-2</v>
      </c>
      <c r="K797" s="15">
        <v>0</v>
      </c>
      <c r="L797" s="15">
        <f t="shared" si="76"/>
        <v>0.94444441999999973</v>
      </c>
      <c r="M797" s="15">
        <f t="shared" si="74"/>
        <v>0.15835017481912109</v>
      </c>
      <c r="N797" s="16">
        <f t="shared" si="73"/>
        <v>2.0716113068151064E-3</v>
      </c>
      <c r="O797" s="15">
        <f t="shared" si="75"/>
        <v>0.15835017481912109</v>
      </c>
    </row>
    <row r="798" spans="1:15" x14ac:dyDescent="0.35">
      <c r="A798" s="15">
        <v>19</v>
      </c>
      <c r="B798" s="15">
        <v>0.58333330000000005</v>
      </c>
      <c r="C798" s="15">
        <v>5.5555559999999997E-2</v>
      </c>
      <c r="D798" s="15">
        <v>0</v>
      </c>
      <c r="E798" s="15">
        <v>2.7777779999999998E-2</v>
      </c>
      <c r="F798" s="15">
        <v>0</v>
      </c>
      <c r="G798" s="15">
        <v>0.19444439999999999</v>
      </c>
      <c r="H798" s="15">
        <v>0</v>
      </c>
      <c r="I798" s="15">
        <v>5.5555559999999997E-2</v>
      </c>
      <c r="J798" s="15">
        <v>2.7777779999999998E-2</v>
      </c>
      <c r="K798" s="15">
        <v>0</v>
      </c>
      <c r="L798" s="15">
        <f t="shared" si="76"/>
        <v>0.94444445999999982</v>
      </c>
      <c r="M798" s="15">
        <f t="shared" si="74"/>
        <v>0.15835017358347031</v>
      </c>
      <c r="N798" s="16">
        <f t="shared" si="73"/>
        <v>2.0716112190762759E-3</v>
      </c>
      <c r="O798" s="15">
        <f t="shared" si="75"/>
        <v>0.15835017358347031</v>
      </c>
    </row>
    <row r="799" spans="1:15" x14ac:dyDescent="0.35">
      <c r="A799" s="15">
        <v>19.5</v>
      </c>
      <c r="B799" s="15">
        <v>0.5</v>
      </c>
      <c r="C799" s="15">
        <v>8.3333340000000006E-2</v>
      </c>
      <c r="D799" s="15">
        <v>0</v>
      </c>
      <c r="E799" s="15">
        <v>2.7777779999999998E-2</v>
      </c>
      <c r="F799" s="15">
        <v>0</v>
      </c>
      <c r="G799" s="15">
        <v>0.25</v>
      </c>
      <c r="H799" s="15">
        <v>0</v>
      </c>
      <c r="I799" s="15">
        <v>5.5555559999999997E-2</v>
      </c>
      <c r="J799" s="15">
        <v>2.7777779999999998E-2</v>
      </c>
      <c r="K799" s="15">
        <v>0</v>
      </c>
      <c r="L799" s="15">
        <f t="shared" si="76"/>
        <v>0.94444437999999986</v>
      </c>
      <c r="M799" s="15">
        <f t="shared" si="74"/>
        <v>0.15835017605477192</v>
      </c>
      <c r="N799" s="16">
        <f t="shared" si="73"/>
        <v>2.0716113945539439E-3</v>
      </c>
      <c r="O799" s="15">
        <f t="shared" si="75"/>
        <v>0.15835017605477192</v>
      </c>
    </row>
    <row r="800" spans="1:15" x14ac:dyDescent="0.35">
      <c r="A800" s="15">
        <v>20</v>
      </c>
      <c r="B800" s="15">
        <v>0.4166667</v>
      </c>
      <c r="C800" s="15">
        <v>5.5555559999999997E-2</v>
      </c>
      <c r="D800" s="15">
        <v>5.5555559999999997E-2</v>
      </c>
      <c r="E800" s="15">
        <v>2.7777779999999998E-2</v>
      </c>
      <c r="F800" s="15">
        <v>0</v>
      </c>
      <c r="G800" s="15">
        <v>0.3333333</v>
      </c>
      <c r="H800" s="15">
        <v>0</v>
      </c>
      <c r="I800" s="15">
        <v>2.7777779999999998E-2</v>
      </c>
      <c r="J800" s="15">
        <v>2.7777779999999998E-2</v>
      </c>
      <c r="K800" s="15">
        <v>0</v>
      </c>
      <c r="L800" s="15">
        <f t="shared" si="76"/>
        <v>0.94444445999999993</v>
      </c>
      <c r="M800" s="15">
        <f t="shared" si="74"/>
        <v>0.15835017358347031</v>
      </c>
      <c r="N800" s="16">
        <f t="shared" si="73"/>
        <v>2.0716112190762759E-3</v>
      </c>
      <c r="O800" s="15">
        <f t="shared" si="75"/>
        <v>0.15835017358347031</v>
      </c>
    </row>
    <row r="801" spans="1:15" x14ac:dyDescent="0.35">
      <c r="A801" s="15">
        <v>20.5</v>
      </c>
      <c r="B801" s="15">
        <v>0.44444440000000002</v>
      </c>
      <c r="C801" s="15">
        <v>8.3333340000000006E-2</v>
      </c>
      <c r="D801" s="15">
        <v>8.3333340000000006E-2</v>
      </c>
      <c r="E801" s="15">
        <v>2.7777779999999998E-2</v>
      </c>
      <c r="F801" s="15">
        <v>0</v>
      </c>
      <c r="G801" s="15">
        <v>0.22222220000000001</v>
      </c>
      <c r="H801" s="15">
        <v>2.7777779999999998E-2</v>
      </c>
      <c r="I801" s="15">
        <v>2.7777779999999998E-2</v>
      </c>
      <c r="J801" s="15">
        <v>2.7777779999999998E-2</v>
      </c>
      <c r="K801" s="15">
        <v>0</v>
      </c>
      <c r="L801" s="15">
        <f t="shared" si="76"/>
        <v>0.94444445999999993</v>
      </c>
      <c r="M801" s="15">
        <f t="shared" si="74"/>
        <v>0.15835017358347031</v>
      </c>
      <c r="N801" s="16">
        <f t="shared" si="73"/>
        <v>2.0716112190762759E-3</v>
      </c>
      <c r="O801" s="15">
        <f t="shared" si="75"/>
        <v>0.15835017358347031</v>
      </c>
    </row>
    <row r="802" spans="1:15" x14ac:dyDescent="0.35">
      <c r="A802" s="15">
        <v>21</v>
      </c>
      <c r="B802" s="15">
        <v>0.47222219999999998</v>
      </c>
      <c r="C802" s="15">
        <v>0.1111111</v>
      </c>
      <c r="D802" s="15">
        <v>8.3333340000000006E-2</v>
      </c>
      <c r="E802" s="15">
        <v>2.7777779999999998E-2</v>
      </c>
      <c r="F802" s="15">
        <v>0</v>
      </c>
      <c r="G802" s="15">
        <v>0.1666667</v>
      </c>
      <c r="H802" s="15">
        <v>2.7777779999999998E-2</v>
      </c>
      <c r="I802" s="15">
        <v>0</v>
      </c>
      <c r="J802" s="15">
        <v>5.5555559999999997E-2</v>
      </c>
      <c r="K802" s="15">
        <v>0</v>
      </c>
      <c r="L802" s="15">
        <f t="shared" si="76"/>
        <v>0.94444439999999996</v>
      </c>
      <c r="M802" s="15">
        <f t="shared" si="74"/>
        <v>0.15835017543694649</v>
      </c>
      <c r="N802" s="16">
        <f t="shared" si="73"/>
        <v>2.0716113506845241E-3</v>
      </c>
      <c r="O802" s="15">
        <f t="shared" si="75"/>
        <v>0.15835017543694649</v>
      </c>
    </row>
    <row r="803" spans="1:15" x14ac:dyDescent="0.35">
      <c r="A803" s="15">
        <v>21.5</v>
      </c>
      <c r="B803" s="15">
        <v>0.44444440000000002</v>
      </c>
      <c r="C803" s="15">
        <v>8.3333340000000006E-2</v>
      </c>
      <c r="D803" s="15">
        <v>8.3333340000000006E-2</v>
      </c>
      <c r="E803" s="15">
        <v>2.7777779999999998E-2</v>
      </c>
      <c r="F803" s="15">
        <v>0</v>
      </c>
      <c r="G803" s="15">
        <v>0.22222220000000001</v>
      </c>
      <c r="H803" s="15">
        <v>2.7777779999999998E-2</v>
      </c>
      <c r="I803" s="15">
        <v>2.7777779999999998E-2</v>
      </c>
      <c r="J803" s="15">
        <v>2.7777779999999998E-2</v>
      </c>
      <c r="K803" s="15">
        <v>0</v>
      </c>
      <c r="L803" s="15">
        <f t="shared" si="76"/>
        <v>0.94444445999999982</v>
      </c>
      <c r="M803" s="15">
        <f t="shared" si="74"/>
        <v>0.15835017358347031</v>
      </c>
      <c r="N803" s="16">
        <f t="shared" si="73"/>
        <v>2.0716112190762759E-3</v>
      </c>
      <c r="O803" s="15">
        <f t="shared" si="75"/>
        <v>0.15835017358347031</v>
      </c>
    </row>
    <row r="804" spans="1:15" x14ac:dyDescent="0.35">
      <c r="A804" s="15">
        <v>22</v>
      </c>
      <c r="B804" s="15">
        <v>0.44444440000000002</v>
      </c>
      <c r="C804" s="15">
        <v>5.5555559999999997E-2</v>
      </c>
      <c r="D804" s="15">
        <v>0.1111111</v>
      </c>
      <c r="E804" s="15">
        <v>2.7777779999999998E-2</v>
      </c>
      <c r="F804" s="15">
        <v>2.7777779999999998E-2</v>
      </c>
      <c r="G804" s="15">
        <v>0.19444439999999999</v>
      </c>
      <c r="H804" s="15">
        <v>2.7777779999999998E-2</v>
      </c>
      <c r="I804" s="15">
        <v>5.5555559999999997E-2</v>
      </c>
      <c r="J804" s="15">
        <v>0</v>
      </c>
      <c r="K804" s="15">
        <v>0</v>
      </c>
      <c r="L804" s="15">
        <f t="shared" si="76"/>
        <v>0.94444439999999996</v>
      </c>
      <c r="M804" s="15">
        <f t="shared" si="74"/>
        <v>0.15835017543694649</v>
      </c>
      <c r="N804" s="16">
        <f t="shared" si="73"/>
        <v>2.0716113506845241E-3</v>
      </c>
      <c r="O804" s="15">
        <f t="shared" si="75"/>
        <v>0.15835017543694649</v>
      </c>
    </row>
    <row r="805" spans="1:15" x14ac:dyDescent="0.35">
      <c r="A805" s="15">
        <v>22.5</v>
      </c>
      <c r="B805" s="15">
        <v>0.47222219999999998</v>
      </c>
      <c r="C805" s="15">
        <v>8.3333340000000006E-2</v>
      </c>
      <c r="D805" s="15">
        <v>0.1111111</v>
      </c>
      <c r="E805" s="15">
        <v>2.7777779999999998E-2</v>
      </c>
      <c r="F805" s="15">
        <v>2.7777779999999998E-2</v>
      </c>
      <c r="G805" s="15">
        <v>0.1666667</v>
      </c>
      <c r="H805" s="15">
        <v>0</v>
      </c>
      <c r="I805" s="15">
        <v>5.5555559999999997E-2</v>
      </c>
      <c r="J805" s="15">
        <v>0</v>
      </c>
      <c r="K805" s="15">
        <v>0</v>
      </c>
      <c r="L805" s="15">
        <f t="shared" si="76"/>
        <v>0.94444435999999987</v>
      </c>
      <c r="M805" s="15">
        <f t="shared" si="74"/>
        <v>0.15835017667259735</v>
      </c>
      <c r="N805" s="16">
        <f t="shared" si="73"/>
        <v>2.0716114384233654E-3</v>
      </c>
      <c r="O805" s="15">
        <f t="shared" si="75"/>
        <v>0.15835017667259735</v>
      </c>
    </row>
    <row r="806" spans="1:15" x14ac:dyDescent="0.35">
      <c r="A806" s="15">
        <v>23</v>
      </c>
      <c r="B806" s="15">
        <v>0.4166667</v>
      </c>
      <c r="C806" s="15">
        <v>8.3333340000000006E-2</v>
      </c>
      <c r="D806" s="15">
        <v>0.1111111</v>
      </c>
      <c r="E806" s="15">
        <v>2.7777779999999998E-2</v>
      </c>
      <c r="F806" s="15">
        <v>2.7777779999999998E-2</v>
      </c>
      <c r="G806" s="15">
        <v>0.19444439999999999</v>
      </c>
      <c r="H806" s="15">
        <v>0</v>
      </c>
      <c r="I806" s="15">
        <v>5.5555559999999997E-2</v>
      </c>
      <c r="J806" s="15">
        <v>2.7777779999999998E-2</v>
      </c>
      <c r="K806" s="15">
        <v>0</v>
      </c>
      <c r="L806" s="15">
        <f t="shared" si="76"/>
        <v>0.94444445999999993</v>
      </c>
      <c r="M806" s="15">
        <f t="shared" si="74"/>
        <v>0.15835017358347031</v>
      </c>
      <c r="N806" s="16">
        <f t="shared" si="73"/>
        <v>2.0716112190762759E-3</v>
      </c>
      <c r="O806" s="15">
        <f t="shared" si="75"/>
        <v>0.15835017358347031</v>
      </c>
    </row>
    <row r="807" spans="1:15" x14ac:dyDescent="0.35">
      <c r="A807" s="15">
        <v>23.5</v>
      </c>
      <c r="B807" s="15">
        <v>0.44444440000000002</v>
      </c>
      <c r="C807" s="15">
        <v>8.3333340000000006E-2</v>
      </c>
      <c r="D807" s="15">
        <v>8.3333340000000006E-2</v>
      </c>
      <c r="E807" s="15">
        <v>2.7777779999999998E-2</v>
      </c>
      <c r="F807" s="15">
        <v>2.7777779999999998E-2</v>
      </c>
      <c r="G807" s="15">
        <v>0.19444439999999999</v>
      </c>
      <c r="H807" s="15">
        <v>0</v>
      </c>
      <c r="I807" s="15">
        <v>5.5555559999999997E-2</v>
      </c>
      <c r="J807" s="15">
        <v>0</v>
      </c>
      <c r="K807" s="15">
        <v>0</v>
      </c>
      <c r="L807" s="15">
        <f t="shared" si="76"/>
        <v>0.94444443999999983</v>
      </c>
      <c r="M807" s="15">
        <f t="shared" si="74"/>
        <v>0.15835017420129568</v>
      </c>
      <c r="N807" s="16">
        <f t="shared" si="73"/>
        <v>2.0716112629456901E-3</v>
      </c>
      <c r="O807" s="15">
        <f t="shared" si="75"/>
        <v>0.15835017420129568</v>
      </c>
    </row>
    <row r="808" spans="1:15" x14ac:dyDescent="0.35">
      <c r="A808" s="15">
        <v>24</v>
      </c>
      <c r="B808" s="15">
        <v>0.5</v>
      </c>
      <c r="C808" s="15">
        <v>8.3333340000000006E-2</v>
      </c>
      <c r="D808" s="15">
        <v>5.5555559999999997E-2</v>
      </c>
      <c r="E808" s="15">
        <v>2.7777779999999998E-2</v>
      </c>
      <c r="F808" s="15">
        <v>2.7777779999999998E-2</v>
      </c>
      <c r="G808" s="15">
        <v>0.13888890000000001</v>
      </c>
      <c r="H808" s="15">
        <v>0</v>
      </c>
      <c r="I808" s="15">
        <v>5.5555559999999997E-2</v>
      </c>
      <c r="J808" s="15">
        <v>2.7777779999999998E-2</v>
      </c>
      <c r="K808" s="15">
        <v>0</v>
      </c>
      <c r="L808" s="15">
        <f t="shared" si="76"/>
        <v>0.91666659999999989</v>
      </c>
      <c r="M808" s="15">
        <f t="shared" si="74"/>
        <v>0.15922767168364724</v>
      </c>
      <c r="N808" s="16">
        <f t="shared" si="73"/>
        <v>2.1343875070068386E-3</v>
      </c>
      <c r="O808" s="15">
        <f t="shared" si="75"/>
        <v>0.15922767168364724</v>
      </c>
    </row>
    <row r="809" spans="1:15" x14ac:dyDescent="0.35">
      <c r="A809" s="15">
        <v>24.5</v>
      </c>
      <c r="B809" s="15">
        <v>0.47222219999999998</v>
      </c>
      <c r="C809" s="15">
        <v>8.3333340000000006E-2</v>
      </c>
      <c r="D809" s="15">
        <v>0.1111111</v>
      </c>
      <c r="E809" s="15">
        <v>2.7777779999999998E-2</v>
      </c>
      <c r="F809" s="15">
        <v>2.7777779999999998E-2</v>
      </c>
      <c r="G809" s="15">
        <v>0.1666667</v>
      </c>
      <c r="H809" s="15">
        <v>0</v>
      </c>
      <c r="I809" s="15">
        <v>2.7777779999999998E-2</v>
      </c>
      <c r="J809" s="15">
        <v>0</v>
      </c>
      <c r="K809" s="15">
        <v>0</v>
      </c>
      <c r="L809" s="15">
        <f t="shared" si="76"/>
        <v>0.91666669999999983</v>
      </c>
      <c r="M809" s="15">
        <f t="shared" si="74"/>
        <v>0.15922766845304698</v>
      </c>
      <c r="N809" s="16">
        <f t="shared" si="73"/>
        <v>2.134387274164574E-3</v>
      </c>
      <c r="O809" s="15">
        <f t="shared" si="75"/>
        <v>0.15922766845304698</v>
      </c>
    </row>
    <row r="810" spans="1:15" x14ac:dyDescent="0.35">
      <c r="A810" s="15">
        <v>25</v>
      </c>
      <c r="B810" s="15">
        <v>0.52777779999999996</v>
      </c>
      <c r="C810" s="15">
        <v>8.3333340000000006E-2</v>
      </c>
      <c r="D810" s="15">
        <v>8.3333340000000006E-2</v>
      </c>
      <c r="E810" s="15">
        <v>2.7777779999999998E-2</v>
      </c>
      <c r="F810" s="15">
        <v>2.7777779999999998E-2</v>
      </c>
      <c r="G810" s="15">
        <v>0.1666667</v>
      </c>
      <c r="H810" s="15">
        <v>0</v>
      </c>
      <c r="I810" s="15">
        <v>0</v>
      </c>
      <c r="J810" s="15">
        <v>0</v>
      </c>
      <c r="K810" s="15">
        <v>0</v>
      </c>
      <c r="L810" s="15">
        <f t="shared" si="76"/>
        <v>0.91666667999999996</v>
      </c>
      <c r="M810" s="15">
        <f t="shared" si="74"/>
        <v>0.159227669099167</v>
      </c>
      <c r="N810" s="16">
        <f t="shared" si="73"/>
        <v>2.1343873207330223E-3</v>
      </c>
      <c r="O810" s="15">
        <f t="shared" si="75"/>
        <v>0.159227669099167</v>
      </c>
    </row>
    <row r="811" spans="1:15" x14ac:dyDescent="0.35">
      <c r="A811" s="15">
        <v>25.5</v>
      </c>
      <c r="B811" s="15">
        <v>0.52777779999999996</v>
      </c>
      <c r="C811" s="15">
        <v>5.5555559999999997E-2</v>
      </c>
      <c r="D811" s="15">
        <v>5.5555559999999997E-2</v>
      </c>
      <c r="E811" s="15">
        <v>2.7777779999999998E-2</v>
      </c>
      <c r="F811" s="15">
        <v>2.7777779999999998E-2</v>
      </c>
      <c r="G811" s="15">
        <v>0.22222220000000001</v>
      </c>
      <c r="H811" s="15">
        <v>0</v>
      </c>
      <c r="I811" s="15">
        <v>0</v>
      </c>
      <c r="J811" s="15">
        <v>0</v>
      </c>
      <c r="K811" s="15">
        <v>0</v>
      </c>
      <c r="L811" s="15">
        <f t="shared" si="76"/>
        <v>0.91666673999999992</v>
      </c>
      <c r="M811" s="15">
        <f t="shared" si="74"/>
        <v>0.15922766716080705</v>
      </c>
      <c r="N811" s="16">
        <f t="shared" si="73"/>
        <v>2.1343871810276817E-3</v>
      </c>
      <c r="O811" s="15">
        <f t="shared" si="75"/>
        <v>0.15922766716080705</v>
      </c>
    </row>
    <row r="812" spans="1:15" x14ac:dyDescent="0.35">
      <c r="A812" s="15">
        <v>26</v>
      </c>
      <c r="B812" s="15">
        <v>0.52777779999999996</v>
      </c>
      <c r="C812" s="15">
        <v>5.5555559999999997E-2</v>
      </c>
      <c r="D812" s="15">
        <v>5.5555559999999997E-2</v>
      </c>
      <c r="E812" s="15">
        <v>2.7777779999999998E-2</v>
      </c>
      <c r="F812" s="15">
        <v>2.7777779999999998E-2</v>
      </c>
      <c r="G812" s="15">
        <v>0.22222220000000001</v>
      </c>
      <c r="H812" s="15">
        <v>0</v>
      </c>
      <c r="I812" s="15">
        <v>0</v>
      </c>
      <c r="J812" s="15">
        <v>0</v>
      </c>
      <c r="K812" s="15">
        <v>0</v>
      </c>
      <c r="L812" s="15">
        <f t="shared" si="76"/>
        <v>0.91666667999999984</v>
      </c>
      <c r="M812" s="15">
        <f t="shared" si="74"/>
        <v>0.159227669099167</v>
      </c>
      <c r="N812" s="16">
        <f t="shared" si="73"/>
        <v>2.1343873207330228E-3</v>
      </c>
      <c r="O812" s="15">
        <f t="shared" si="75"/>
        <v>0.159227669099167</v>
      </c>
    </row>
    <row r="813" spans="1:15" x14ac:dyDescent="0.35">
      <c r="A813" s="15">
        <v>26.5</v>
      </c>
      <c r="B813" s="15">
        <v>0.58333330000000005</v>
      </c>
      <c r="C813" s="15">
        <v>5.5555559999999997E-2</v>
      </c>
      <c r="D813" s="15">
        <v>5.5555559999999997E-2</v>
      </c>
      <c r="E813" s="15">
        <v>2.7777779999999998E-2</v>
      </c>
      <c r="F813" s="15">
        <v>2.7777779999999998E-2</v>
      </c>
      <c r="G813" s="15">
        <v>0.13888890000000001</v>
      </c>
      <c r="H813" s="15">
        <v>0</v>
      </c>
      <c r="I813" s="15">
        <v>0</v>
      </c>
      <c r="J813" s="15">
        <v>2.7777779999999998E-2</v>
      </c>
      <c r="K813" s="15">
        <v>0</v>
      </c>
      <c r="L813" s="15">
        <f t="shared" si="76"/>
        <v>0.91666667999999984</v>
      </c>
      <c r="M813" s="15">
        <f>SUM(O813)</f>
        <v>0.159227669099167</v>
      </c>
      <c r="N813" s="16">
        <f t="shared" si="73"/>
        <v>2.1343873207330228E-3</v>
      </c>
      <c r="O813" s="15">
        <f t="shared" si="75"/>
        <v>0.159227669099167</v>
      </c>
    </row>
    <row r="814" spans="1:15" x14ac:dyDescent="0.35">
      <c r="A814" s="15">
        <v>27</v>
      </c>
      <c r="B814" s="15">
        <v>0.47222219999999998</v>
      </c>
      <c r="C814" s="15">
        <v>5.5555559999999997E-2</v>
      </c>
      <c r="D814" s="15">
        <v>0.1111111</v>
      </c>
      <c r="E814" s="15">
        <v>5.5555559999999997E-2</v>
      </c>
      <c r="F814" s="15">
        <v>2.7777779999999998E-2</v>
      </c>
      <c r="G814" s="15">
        <v>0.13888890000000001</v>
      </c>
      <c r="H814" s="15">
        <v>0</v>
      </c>
      <c r="I814" s="15">
        <v>0</v>
      </c>
      <c r="J814" s="15">
        <v>2.7777779999999998E-2</v>
      </c>
      <c r="K814" s="15">
        <v>0</v>
      </c>
      <c r="L814" s="15">
        <f t="shared" si="76"/>
        <v>0.91666665999999986</v>
      </c>
      <c r="M814" s="15">
        <f t="shared" si="74"/>
        <v>0.15922766974528701</v>
      </c>
      <c r="N814" s="16">
        <f t="shared" si="73"/>
        <v>2.1343873673014737E-3</v>
      </c>
      <c r="O814" s="15">
        <f t="shared" si="75"/>
        <v>0.15922766974528701</v>
      </c>
    </row>
    <row r="815" spans="1:15" x14ac:dyDescent="0.35">
      <c r="A815" s="15">
        <v>27.5</v>
      </c>
      <c r="B815" s="15">
        <v>0.4166667</v>
      </c>
      <c r="C815" s="15">
        <v>5.5555559999999997E-2</v>
      </c>
      <c r="D815" s="15">
        <v>0.1111111</v>
      </c>
      <c r="E815" s="15">
        <v>5.5555559999999997E-2</v>
      </c>
      <c r="F815" s="15">
        <v>2.7777779999999998E-2</v>
      </c>
      <c r="G815" s="15">
        <v>0.1666667</v>
      </c>
      <c r="H815" s="15">
        <v>0</v>
      </c>
      <c r="I815" s="15">
        <v>0</v>
      </c>
      <c r="J815" s="15">
        <v>2.7777779999999998E-2</v>
      </c>
      <c r="K815" s="15">
        <v>0</v>
      </c>
      <c r="L815" s="15">
        <f t="shared" si="76"/>
        <v>0.88888887999999988</v>
      </c>
      <c r="M815" s="15">
        <f t="shared" si="74"/>
        <v>0.16014598303549316</v>
      </c>
      <c r="N815" s="16">
        <f t="shared" si="73"/>
        <v>2.2010869785326092E-3</v>
      </c>
      <c r="O815" s="15">
        <f t="shared" si="75"/>
        <v>0.16014598303549316</v>
      </c>
    </row>
    <row r="816" spans="1:15" x14ac:dyDescent="0.35">
      <c r="A816" s="15">
        <v>28</v>
      </c>
      <c r="B816" s="15">
        <v>0.30555559999999998</v>
      </c>
      <c r="C816" s="15">
        <v>5.5555559999999997E-2</v>
      </c>
      <c r="D816" s="15">
        <v>0.1111111</v>
      </c>
      <c r="E816" s="15">
        <v>8.3333340000000006E-2</v>
      </c>
      <c r="F816" s="15">
        <v>2.7777779999999998E-2</v>
      </c>
      <c r="G816" s="15">
        <v>0.19444439999999999</v>
      </c>
      <c r="H816" s="15">
        <v>2.7777779999999998E-2</v>
      </c>
      <c r="I816" s="15">
        <v>0</v>
      </c>
      <c r="J816" s="15">
        <v>2.7777779999999998E-2</v>
      </c>
      <c r="K816" s="15">
        <v>0</v>
      </c>
      <c r="L816" s="15">
        <f t="shared" si="76"/>
        <v>0.86111117999999987</v>
      </c>
      <c r="M816" s="15">
        <f t="shared" si="74"/>
        <v>0.16110837712259451</v>
      </c>
      <c r="N816" s="16">
        <f t="shared" si="73"/>
        <v>2.2720895798036614E-3</v>
      </c>
      <c r="O816" s="15">
        <f t="shared" si="75"/>
        <v>0.16110837712259451</v>
      </c>
    </row>
    <row r="817" spans="1:15" x14ac:dyDescent="0.35">
      <c r="A817" s="15">
        <v>28.5</v>
      </c>
      <c r="B817" s="15">
        <v>0.27777780000000002</v>
      </c>
      <c r="C817" s="15">
        <v>2.7777779999999998E-2</v>
      </c>
      <c r="D817" s="15">
        <v>0.13888890000000001</v>
      </c>
      <c r="E817" s="15">
        <v>8.3333340000000006E-2</v>
      </c>
      <c r="F817" s="15">
        <v>2.7777779999999998E-2</v>
      </c>
      <c r="G817" s="15">
        <v>0.22222220000000001</v>
      </c>
      <c r="H817" s="15">
        <v>0</v>
      </c>
      <c r="I817" s="15">
        <v>0</v>
      </c>
      <c r="J817" s="15">
        <v>5.5555559999999997E-2</v>
      </c>
      <c r="K817" s="15">
        <v>0</v>
      </c>
      <c r="L817" s="15">
        <f t="shared" si="76"/>
        <v>0.83333333999999992</v>
      </c>
      <c r="M817" s="15">
        <f t="shared" si="74"/>
        <v>0.16211850361099711</v>
      </c>
      <c r="N817" s="16">
        <f t="shared" si="73"/>
        <v>2.347826068173913E-3</v>
      </c>
      <c r="O817" s="15">
        <f t="shared" si="75"/>
        <v>0.16211850361099711</v>
      </c>
    </row>
    <row r="818" spans="1:15" x14ac:dyDescent="0.35">
      <c r="A818" s="15">
        <v>29</v>
      </c>
      <c r="B818" s="15">
        <v>0.36111110000000002</v>
      </c>
      <c r="C818" s="15">
        <v>2.7777779999999998E-2</v>
      </c>
      <c r="D818" s="15">
        <v>0.1111111</v>
      </c>
      <c r="E818" s="15">
        <v>5.5555559999999997E-2</v>
      </c>
      <c r="F818" s="15">
        <v>2.7777779999999998E-2</v>
      </c>
      <c r="G818" s="15">
        <v>0.22222220000000001</v>
      </c>
      <c r="H818" s="15">
        <v>0</v>
      </c>
      <c r="I818" s="15">
        <v>0</v>
      </c>
      <c r="J818" s="15">
        <v>2.7777779999999998E-2</v>
      </c>
      <c r="K818" s="15">
        <v>0</v>
      </c>
      <c r="L818" s="15">
        <f t="shared" si="76"/>
        <v>0.83333336000000002</v>
      </c>
      <c r="M818" s="15">
        <f t="shared" si="74"/>
        <v>0.16211850286557511</v>
      </c>
      <c r="N818" s="16">
        <f t="shared" si="73"/>
        <v>2.3478260118260891E-3</v>
      </c>
      <c r="O818" s="15">
        <f t="shared" si="75"/>
        <v>0.16211850286557511</v>
      </c>
    </row>
    <row r="819" spans="1:15" x14ac:dyDescent="0.35">
      <c r="A819" s="15">
        <v>29.5</v>
      </c>
      <c r="B819" s="15">
        <v>0.36111110000000002</v>
      </c>
      <c r="C819" s="15">
        <v>2.7777779999999998E-2</v>
      </c>
      <c r="D819" s="15">
        <v>8.3333340000000006E-2</v>
      </c>
      <c r="E819" s="15">
        <v>5.5555559999999997E-2</v>
      </c>
      <c r="F819" s="15">
        <v>2.7777779999999998E-2</v>
      </c>
      <c r="G819" s="15">
        <v>0.19444439999999999</v>
      </c>
      <c r="H819" s="15">
        <v>0</v>
      </c>
      <c r="I819" s="15">
        <v>0</v>
      </c>
      <c r="J819" s="15">
        <v>2.7777779999999998E-2</v>
      </c>
      <c r="K819" s="15">
        <v>0</v>
      </c>
      <c r="L819" s="15">
        <f t="shared" si="76"/>
        <v>0.83333329999999994</v>
      </c>
      <c r="M819" s="15">
        <f t="shared" si="74"/>
        <v>0.16211850510184125</v>
      </c>
      <c r="N819" s="16">
        <f t="shared" si="73"/>
        <v>2.3478261808695692E-3</v>
      </c>
      <c r="O819" s="15">
        <f t="shared" si="75"/>
        <v>0.16211850510184125</v>
      </c>
    </row>
    <row r="820" spans="1:15" x14ac:dyDescent="0.35">
      <c r="A820" s="15">
        <v>30</v>
      </c>
      <c r="B820" s="15">
        <v>0.4166667</v>
      </c>
      <c r="C820" s="15">
        <v>2.7777779999999998E-2</v>
      </c>
      <c r="D820" s="15">
        <v>8.3333340000000006E-2</v>
      </c>
      <c r="E820" s="15">
        <v>5.5555559999999997E-2</v>
      </c>
      <c r="F820" s="15">
        <v>2.7777779999999998E-2</v>
      </c>
      <c r="G820" s="15">
        <v>0.1666667</v>
      </c>
      <c r="H820" s="15">
        <v>0</v>
      </c>
      <c r="I820" s="15">
        <v>0</v>
      </c>
      <c r="J820" s="15">
        <v>0</v>
      </c>
      <c r="K820" s="15">
        <v>0</v>
      </c>
      <c r="L820" s="15">
        <f t="shared" si="76"/>
        <v>0.77777773999999988</v>
      </c>
      <c r="M820" s="15">
        <f t="shared" si="74"/>
        <v>0.16429876172848559</v>
      </c>
      <c r="N820" s="16">
        <f t="shared" si="73"/>
        <v>2.5155280724933515E-3</v>
      </c>
      <c r="O820" s="15">
        <f t="shared" si="75"/>
        <v>0.16429876172848559</v>
      </c>
    </row>
    <row r="821" spans="1:15" x14ac:dyDescent="0.35">
      <c r="A821" s="15">
        <v>30.5</v>
      </c>
      <c r="B821" s="15">
        <v>0.4166667</v>
      </c>
      <c r="C821" s="15">
        <v>2.7777779999999998E-2</v>
      </c>
      <c r="D821" s="15">
        <v>8.3333340000000006E-2</v>
      </c>
      <c r="E821" s="15">
        <v>5.5555559999999997E-2</v>
      </c>
      <c r="F821" s="15">
        <v>2.7777779999999998E-2</v>
      </c>
      <c r="G821" s="15">
        <v>0.1666667</v>
      </c>
      <c r="H821" s="15">
        <v>0</v>
      </c>
      <c r="I821" s="15">
        <v>0</v>
      </c>
      <c r="J821" s="15">
        <v>0</v>
      </c>
      <c r="K821" s="15">
        <v>0</v>
      </c>
      <c r="L821" s="15">
        <f t="shared" si="76"/>
        <v>0.77777785999999982</v>
      </c>
      <c r="M821" s="15">
        <f t="shared" si="74"/>
        <v>0.16429875676829575</v>
      </c>
      <c r="N821" s="16">
        <f t="shared" si="73"/>
        <v>2.5155276843833469E-3</v>
      </c>
      <c r="O821" s="15">
        <f t="shared" si="75"/>
        <v>0.16429875676829575</v>
      </c>
    </row>
    <row r="822" spans="1:15" x14ac:dyDescent="0.35">
      <c r="A822" s="15">
        <v>31</v>
      </c>
      <c r="B822" s="15">
        <v>0.4166667</v>
      </c>
      <c r="C822" s="15">
        <v>2.7777779999999998E-2</v>
      </c>
      <c r="D822" s="15">
        <v>8.3333340000000006E-2</v>
      </c>
      <c r="E822" s="15">
        <v>5.5555559999999997E-2</v>
      </c>
      <c r="F822" s="15">
        <v>2.7777779999999998E-2</v>
      </c>
      <c r="G822" s="15">
        <v>0.13888890000000001</v>
      </c>
      <c r="H822" s="15">
        <v>0</v>
      </c>
      <c r="I822" s="15">
        <v>0</v>
      </c>
      <c r="J822" s="15">
        <v>2.7777779999999998E-2</v>
      </c>
      <c r="K822" s="15">
        <v>0</v>
      </c>
      <c r="L822" s="15">
        <f t="shared" si="76"/>
        <v>0.77777785999999982</v>
      </c>
      <c r="M822" s="15">
        <f t="shared" si="74"/>
        <v>0.16429875676829575</v>
      </c>
      <c r="N822" s="16">
        <f t="shared" si="73"/>
        <v>2.5155276843833469E-3</v>
      </c>
      <c r="O822" s="15">
        <f t="shared" si="75"/>
        <v>0.16429875676829575</v>
      </c>
    </row>
    <row r="823" spans="1:15" x14ac:dyDescent="0.35">
      <c r="A823" s="15">
        <v>31.5</v>
      </c>
      <c r="B823" s="15">
        <v>0.4166667</v>
      </c>
      <c r="C823" s="15">
        <v>2.7777779999999998E-2</v>
      </c>
      <c r="D823" s="15">
        <v>5.5555559999999997E-2</v>
      </c>
      <c r="E823" s="15">
        <v>5.5555559999999997E-2</v>
      </c>
      <c r="F823" s="15">
        <v>2.7777779999999998E-2</v>
      </c>
      <c r="G823" s="15">
        <v>0.13888890000000001</v>
      </c>
      <c r="H823" s="15">
        <v>0</v>
      </c>
      <c r="I823" s="15">
        <v>0</v>
      </c>
      <c r="J823" s="15">
        <v>2.7777779999999998E-2</v>
      </c>
      <c r="K823" s="15">
        <v>0</v>
      </c>
      <c r="L823" s="15">
        <f t="shared" si="76"/>
        <v>0.77777783999999983</v>
      </c>
      <c r="M823" s="15">
        <f t="shared" si="74"/>
        <v>0.16429875759499396</v>
      </c>
      <c r="N823" s="16">
        <f t="shared" si="73"/>
        <v>2.5155277490683399E-3</v>
      </c>
      <c r="O823" s="15">
        <f t="shared" si="75"/>
        <v>0.16429875759499396</v>
      </c>
    </row>
    <row r="824" spans="1:15" x14ac:dyDescent="0.35">
      <c r="A824" s="15">
        <v>32</v>
      </c>
      <c r="B824" s="15">
        <v>0.4166667</v>
      </c>
      <c r="C824" s="15">
        <v>2.7777779999999998E-2</v>
      </c>
      <c r="D824" s="15">
        <v>5.5555559999999997E-2</v>
      </c>
      <c r="E824" s="15">
        <v>5.5555559999999997E-2</v>
      </c>
      <c r="F824" s="15">
        <v>2.7777779999999998E-2</v>
      </c>
      <c r="G824" s="15">
        <v>0.1111111</v>
      </c>
      <c r="H824" s="15">
        <v>0</v>
      </c>
      <c r="I824" s="15">
        <v>0</v>
      </c>
      <c r="J824" s="15">
        <v>2.7777779999999998E-2</v>
      </c>
      <c r="K824" s="15">
        <v>0</v>
      </c>
      <c r="L824" s="15">
        <f t="shared" si="76"/>
        <v>0.75000005999999986</v>
      </c>
      <c r="M824" s="15">
        <f t="shared" si="74"/>
        <v>0.16547864972681703</v>
      </c>
      <c r="N824" s="16">
        <f t="shared" si="73"/>
        <v>2.6086954434782778E-3</v>
      </c>
      <c r="O824" s="15">
        <f t="shared" si="75"/>
        <v>0.16547864972681703</v>
      </c>
    </row>
    <row r="825" spans="1:15" x14ac:dyDescent="0.35">
      <c r="A825" s="15">
        <v>32.5</v>
      </c>
      <c r="B825" s="15">
        <v>0.4166667</v>
      </c>
      <c r="C825" s="15">
        <v>2.7777779999999998E-2</v>
      </c>
      <c r="D825" s="15">
        <v>5.5555559999999997E-2</v>
      </c>
      <c r="E825" s="15">
        <v>2.7777779999999998E-2</v>
      </c>
      <c r="F825" s="15">
        <v>2.7777779999999998E-2</v>
      </c>
      <c r="G825" s="15">
        <v>0.13888890000000001</v>
      </c>
      <c r="H825" s="15">
        <v>0</v>
      </c>
      <c r="I825" s="15">
        <v>0</v>
      </c>
      <c r="J825" s="15">
        <v>2.7777779999999998E-2</v>
      </c>
      <c r="K825" s="15">
        <v>0</v>
      </c>
      <c r="L825" s="15">
        <f t="shared" si="76"/>
        <v>0.72222225999999989</v>
      </c>
      <c r="M825" s="15">
        <f t="shared" si="74"/>
        <v>0.16672597510512394</v>
      </c>
      <c r="N825" s="16">
        <f t="shared" ref="N825:N840" si="77">0.09/(L825*46)</f>
        <v>2.7090299586313431E-3</v>
      </c>
      <c r="O825" s="15">
        <f t="shared" si="75"/>
        <v>0.16672597510512394</v>
      </c>
    </row>
    <row r="826" spans="1:15" x14ac:dyDescent="0.35">
      <c r="A826" s="15">
        <v>33</v>
      </c>
      <c r="B826" s="15">
        <v>0.36111110000000002</v>
      </c>
      <c r="C826" s="15">
        <v>2.7777779999999998E-2</v>
      </c>
      <c r="D826" s="15">
        <v>5.5555559999999997E-2</v>
      </c>
      <c r="E826" s="15">
        <v>5.5555559999999997E-2</v>
      </c>
      <c r="F826" s="15">
        <v>2.7777779999999998E-2</v>
      </c>
      <c r="G826" s="15">
        <v>0.13888890000000001</v>
      </c>
      <c r="H826" s="15">
        <v>0</v>
      </c>
      <c r="I826" s="15">
        <v>0</v>
      </c>
      <c r="J826" s="15">
        <v>5.5555559999999997E-2</v>
      </c>
      <c r="K826" s="15">
        <v>0</v>
      </c>
      <c r="L826" s="15">
        <f t="shared" si="76"/>
        <v>0.72222227999999988</v>
      </c>
      <c r="M826" s="15">
        <f t="shared" si="74"/>
        <v>0.16672597418122589</v>
      </c>
      <c r="N826" s="16">
        <f t="shared" si="77"/>
        <v>2.709029883612058E-3</v>
      </c>
      <c r="O826" s="15">
        <f t="shared" si="75"/>
        <v>0.16672597418122589</v>
      </c>
    </row>
    <row r="827" spans="1:15" x14ac:dyDescent="0.35">
      <c r="A827" s="15">
        <v>33.5</v>
      </c>
      <c r="B827" s="15">
        <v>0.30555559999999998</v>
      </c>
      <c r="C827" s="15">
        <v>2.7777779999999998E-2</v>
      </c>
      <c r="D827" s="15">
        <v>8.3333340000000006E-2</v>
      </c>
      <c r="E827" s="15">
        <v>5.5555559999999997E-2</v>
      </c>
      <c r="F827" s="15">
        <v>2.7777779999999998E-2</v>
      </c>
      <c r="G827" s="15">
        <v>0.13888890000000001</v>
      </c>
      <c r="H827" s="15">
        <v>0</v>
      </c>
      <c r="I827" s="15">
        <v>0</v>
      </c>
      <c r="J827" s="15">
        <v>8.3333340000000006E-2</v>
      </c>
      <c r="K827" s="15">
        <v>0</v>
      </c>
      <c r="L827" s="15">
        <f t="shared" si="76"/>
        <v>0.7222222399999999</v>
      </c>
      <c r="M827" s="15">
        <f t="shared" ref="M827:M840" si="78">SUM(O827)</f>
        <v>0.16672597602902203</v>
      </c>
      <c r="N827" s="16">
        <f t="shared" si="77"/>
        <v>2.7090300336506321E-3</v>
      </c>
      <c r="O827" s="15">
        <f t="shared" ref="O827:O839" si="79">0.1+(1.282*(SQRT(N827)))</f>
        <v>0.16672597602902203</v>
      </c>
    </row>
    <row r="828" spans="1:15" x14ac:dyDescent="0.35">
      <c r="A828" s="15">
        <v>34</v>
      </c>
      <c r="B828" s="15">
        <v>0.38888889999999998</v>
      </c>
      <c r="C828" s="15">
        <v>2.7777779999999998E-2</v>
      </c>
      <c r="D828" s="15">
        <v>5.5555559999999997E-2</v>
      </c>
      <c r="E828" s="15">
        <v>2.7777779999999998E-2</v>
      </c>
      <c r="F828" s="15">
        <v>2.7777779999999998E-2</v>
      </c>
      <c r="G828" s="15">
        <v>0.1111111</v>
      </c>
      <c r="H828" s="15">
        <v>0</v>
      </c>
      <c r="I828" s="15">
        <v>0</v>
      </c>
      <c r="J828" s="15">
        <v>5.5555559999999997E-2</v>
      </c>
      <c r="K828" s="15">
        <v>0</v>
      </c>
      <c r="L828" s="15">
        <f t="shared" si="76"/>
        <v>0.72222229999999998</v>
      </c>
      <c r="M828" s="15">
        <f t="shared" si="78"/>
        <v>0.16672597325732788</v>
      </c>
      <c r="N828" s="16">
        <f t="shared" si="77"/>
        <v>2.7090298085927765E-3</v>
      </c>
      <c r="O828" s="15">
        <f t="shared" si="79"/>
        <v>0.16672597325732788</v>
      </c>
    </row>
    <row r="829" spans="1:15" x14ac:dyDescent="0.35">
      <c r="A829" s="15">
        <v>34.5</v>
      </c>
      <c r="B829" s="15">
        <v>0.38888889999999998</v>
      </c>
      <c r="C829" s="15">
        <v>2.7777779999999998E-2</v>
      </c>
      <c r="D829" s="15">
        <v>5.5555559999999997E-2</v>
      </c>
      <c r="E829" s="15">
        <v>2.7777779999999998E-2</v>
      </c>
      <c r="F829" s="15">
        <v>2.7777779999999998E-2</v>
      </c>
      <c r="G829" s="15">
        <v>0.1111111</v>
      </c>
      <c r="H829" s="15">
        <v>0</v>
      </c>
      <c r="I829" s="15">
        <v>0</v>
      </c>
      <c r="J829" s="15">
        <v>5.5555559999999997E-2</v>
      </c>
      <c r="K829" s="15">
        <v>0</v>
      </c>
      <c r="L829" s="15">
        <f t="shared" ref="L829:L840" si="80">SUM(B828:K828)</f>
        <v>0.69444445999999993</v>
      </c>
      <c r="M829" s="15">
        <f t="shared" si="78"/>
        <v>0.16804741084247715</v>
      </c>
      <c r="N829" s="16">
        <f t="shared" si="77"/>
        <v>2.8173912412382623E-3</v>
      </c>
      <c r="O829" s="15">
        <f t="shared" si="79"/>
        <v>0.16804741084247715</v>
      </c>
    </row>
    <row r="830" spans="1:15" x14ac:dyDescent="0.35">
      <c r="A830" s="15">
        <v>35</v>
      </c>
      <c r="B830" s="15">
        <v>0.38888889999999998</v>
      </c>
      <c r="C830" s="15">
        <v>2.7777779999999998E-2</v>
      </c>
      <c r="D830" s="15">
        <v>5.5555559999999997E-2</v>
      </c>
      <c r="E830" s="15">
        <v>2.7777779999999998E-2</v>
      </c>
      <c r="F830" s="15">
        <v>2.7777779999999998E-2</v>
      </c>
      <c r="G830" s="15">
        <v>0.1111111</v>
      </c>
      <c r="H830" s="15">
        <v>0</v>
      </c>
      <c r="I830" s="15">
        <v>0</v>
      </c>
      <c r="J830" s="15">
        <v>5.5555559999999997E-2</v>
      </c>
      <c r="K830" s="15">
        <v>0</v>
      </c>
      <c r="L830" s="15">
        <f t="shared" si="80"/>
        <v>0.69444445999999993</v>
      </c>
      <c r="M830" s="15">
        <f t="shared" si="78"/>
        <v>0.16804741084247715</v>
      </c>
      <c r="N830" s="16">
        <f t="shared" si="77"/>
        <v>2.8173912412382623E-3</v>
      </c>
      <c r="O830" s="15">
        <f t="shared" si="79"/>
        <v>0.16804741084247715</v>
      </c>
    </row>
    <row r="831" spans="1:15" x14ac:dyDescent="0.35">
      <c r="A831" s="15">
        <v>35.5</v>
      </c>
      <c r="B831" s="15">
        <v>0.4166667</v>
      </c>
      <c r="C831" s="15">
        <v>2.7777779999999998E-2</v>
      </c>
      <c r="D831" s="15">
        <v>8.3333340000000006E-2</v>
      </c>
      <c r="E831" s="15">
        <v>2.7777779999999998E-2</v>
      </c>
      <c r="F831" s="15">
        <v>2.7777779999999998E-2</v>
      </c>
      <c r="G831" s="15">
        <v>0.1111111</v>
      </c>
      <c r="H831" s="15">
        <v>0</v>
      </c>
      <c r="I831" s="15">
        <v>0</v>
      </c>
      <c r="J831" s="15">
        <v>0</v>
      </c>
      <c r="K831" s="15">
        <v>0</v>
      </c>
      <c r="L831" s="15">
        <f t="shared" si="80"/>
        <v>0.69444445999999993</v>
      </c>
      <c r="M831" s="15">
        <f t="shared" si="78"/>
        <v>0.16804741084247715</v>
      </c>
      <c r="N831" s="16">
        <f t="shared" si="77"/>
        <v>2.8173912412382623E-3</v>
      </c>
      <c r="O831" s="15">
        <f t="shared" si="79"/>
        <v>0.16804741084247715</v>
      </c>
    </row>
    <row r="832" spans="1:15" x14ac:dyDescent="0.35">
      <c r="A832" s="15">
        <v>36</v>
      </c>
      <c r="B832" s="15">
        <v>0.44444440000000002</v>
      </c>
      <c r="C832" s="15">
        <v>2.7777779999999998E-2</v>
      </c>
      <c r="D832" s="15">
        <v>5.5555559999999997E-2</v>
      </c>
      <c r="E832" s="15">
        <v>2.7777779999999998E-2</v>
      </c>
      <c r="F832" s="15">
        <v>2.7777779999999998E-2</v>
      </c>
      <c r="G832" s="15">
        <v>0.1111111</v>
      </c>
      <c r="H832" s="15">
        <v>0</v>
      </c>
      <c r="I832" s="15">
        <v>0</v>
      </c>
      <c r="J832" s="15">
        <v>0</v>
      </c>
      <c r="K832" s="15">
        <v>0</v>
      </c>
      <c r="L832" s="15">
        <f t="shared" si="80"/>
        <v>0.69444447999999992</v>
      </c>
      <c r="M832" s="15">
        <f t="shared" si="78"/>
        <v>0.16804740986259448</v>
      </c>
      <c r="N832" s="16">
        <f t="shared" si="77"/>
        <v>2.8173911600973991E-3</v>
      </c>
      <c r="O832" s="15">
        <f t="shared" si="79"/>
        <v>0.16804740986259448</v>
      </c>
    </row>
    <row r="833" spans="1:15" x14ac:dyDescent="0.35">
      <c r="A833" s="15">
        <v>36.5</v>
      </c>
      <c r="B833" s="15">
        <v>0.4166667</v>
      </c>
      <c r="C833" s="15">
        <v>2.7777779999999998E-2</v>
      </c>
      <c r="D833" s="15">
        <v>5.5555559999999997E-2</v>
      </c>
      <c r="E833" s="15">
        <v>2.7777779999999998E-2</v>
      </c>
      <c r="F833" s="15">
        <v>2.7777779999999998E-2</v>
      </c>
      <c r="G833" s="15">
        <v>8.3333340000000006E-2</v>
      </c>
      <c r="H833" s="15">
        <v>0</v>
      </c>
      <c r="I833" s="15">
        <v>0</v>
      </c>
      <c r="J833" s="15">
        <v>2.7777779999999998E-2</v>
      </c>
      <c r="K833" s="15">
        <v>0</v>
      </c>
      <c r="L833" s="15">
        <f t="shared" si="80"/>
        <v>0.69444439999999996</v>
      </c>
      <c r="M833" s="15">
        <f t="shared" si="78"/>
        <v>0.1680474137821254</v>
      </c>
      <c r="N833" s="16">
        <f t="shared" si="77"/>
        <v>2.8173914846608811E-3</v>
      </c>
      <c r="O833" s="15">
        <f t="shared" si="79"/>
        <v>0.1680474137821254</v>
      </c>
    </row>
    <row r="834" spans="1:15" x14ac:dyDescent="0.35">
      <c r="A834" s="15">
        <v>37</v>
      </c>
      <c r="B834" s="15">
        <v>0.44444440000000002</v>
      </c>
      <c r="C834" s="15">
        <v>2.7777779999999998E-2</v>
      </c>
      <c r="D834" s="15">
        <v>5.5555559999999997E-2</v>
      </c>
      <c r="E834" s="15">
        <v>2.7777779999999998E-2</v>
      </c>
      <c r="F834" s="15">
        <v>2.7777779999999998E-2</v>
      </c>
      <c r="G834" s="15">
        <v>8.3333340000000006E-2</v>
      </c>
      <c r="H834" s="15">
        <v>0</v>
      </c>
      <c r="I834" s="15">
        <v>0</v>
      </c>
      <c r="J834" s="15">
        <v>0</v>
      </c>
      <c r="K834" s="15">
        <v>0</v>
      </c>
      <c r="L834" s="15">
        <f t="shared" si="80"/>
        <v>0.66666671999999993</v>
      </c>
      <c r="M834" s="15">
        <f t="shared" si="78"/>
        <v>0.16945059586715649</v>
      </c>
      <c r="N834" s="16">
        <f t="shared" si="77"/>
        <v>2.9347823739130623E-3</v>
      </c>
      <c r="O834" s="15">
        <f t="shared" si="79"/>
        <v>0.16945059586715649</v>
      </c>
    </row>
    <row r="835" spans="1:15" x14ac:dyDescent="0.35">
      <c r="A835" s="15">
        <v>37.5</v>
      </c>
      <c r="B835" s="15">
        <v>0.4166667</v>
      </c>
      <c r="C835" s="15">
        <v>2.7777779999999998E-2</v>
      </c>
      <c r="D835" s="15">
        <v>5.5555559999999997E-2</v>
      </c>
      <c r="E835" s="15">
        <v>2.7777779999999998E-2</v>
      </c>
      <c r="F835" s="15">
        <v>2.7777779999999998E-2</v>
      </c>
      <c r="G835" s="15">
        <v>0.1111111</v>
      </c>
      <c r="H835" s="15">
        <v>0</v>
      </c>
      <c r="I835" s="15">
        <v>0</v>
      </c>
      <c r="J835" s="15">
        <v>0</v>
      </c>
      <c r="K835" s="15">
        <v>0</v>
      </c>
      <c r="L835" s="15">
        <f t="shared" si="80"/>
        <v>0.66666663999999998</v>
      </c>
      <c r="M835" s="15">
        <f t="shared" si="78"/>
        <v>0.16945060003419227</v>
      </c>
      <c r="N835" s="16">
        <f t="shared" si="77"/>
        <v>2.9347827260869613E-3</v>
      </c>
      <c r="O835" s="15">
        <f t="shared" si="79"/>
        <v>0.16945060003419227</v>
      </c>
    </row>
    <row r="836" spans="1:15" x14ac:dyDescent="0.35">
      <c r="A836" s="15">
        <v>38</v>
      </c>
      <c r="B836" s="15">
        <v>0.44444440000000002</v>
      </c>
      <c r="C836" s="15">
        <v>2.7777779999999998E-2</v>
      </c>
      <c r="D836" s="15">
        <v>5.5555559999999997E-2</v>
      </c>
      <c r="E836" s="15">
        <v>2.7777779999999998E-2</v>
      </c>
      <c r="F836" s="15">
        <v>0</v>
      </c>
      <c r="G836" s="15">
        <v>0.1111111</v>
      </c>
      <c r="H836" s="15">
        <v>0</v>
      </c>
      <c r="I836" s="15">
        <v>0</v>
      </c>
      <c r="J836" s="15">
        <v>0</v>
      </c>
      <c r="K836" s="15">
        <v>0</v>
      </c>
      <c r="L836" s="15">
        <f t="shared" si="80"/>
        <v>0.66666669999999995</v>
      </c>
      <c r="M836" s="15">
        <f t="shared" si="78"/>
        <v>0.16945059690891537</v>
      </c>
      <c r="N836" s="16">
        <f t="shared" si="77"/>
        <v>2.9347824619565294E-3</v>
      </c>
      <c r="O836" s="15">
        <f t="shared" si="79"/>
        <v>0.16945059690891537</v>
      </c>
    </row>
    <row r="837" spans="1:15" x14ac:dyDescent="0.35">
      <c r="A837" s="15">
        <v>38.5</v>
      </c>
      <c r="B837" s="15">
        <v>0.4166667</v>
      </c>
      <c r="C837" s="15">
        <v>2.7777779999999998E-2</v>
      </c>
      <c r="D837" s="15">
        <v>5.5555559999999997E-2</v>
      </c>
      <c r="E837" s="15">
        <v>2.7777779999999998E-2</v>
      </c>
      <c r="F837" s="15">
        <v>0</v>
      </c>
      <c r="G837" s="15">
        <v>0.1111111</v>
      </c>
      <c r="H837" s="15">
        <v>0</v>
      </c>
      <c r="I837" s="15">
        <v>0</v>
      </c>
      <c r="J837" s="15">
        <v>2.7777779999999998E-2</v>
      </c>
      <c r="K837" s="15">
        <v>0</v>
      </c>
      <c r="L837" s="15">
        <f t="shared" si="80"/>
        <v>0.66666661999999999</v>
      </c>
      <c r="M837" s="15">
        <f t="shared" si="78"/>
        <v>0.16945060107595133</v>
      </c>
      <c r="N837" s="16">
        <f t="shared" si="77"/>
        <v>2.9347828141304492E-3</v>
      </c>
      <c r="O837" s="15">
        <f t="shared" si="79"/>
        <v>0.16945060107595133</v>
      </c>
    </row>
    <row r="838" spans="1:15" x14ac:dyDescent="0.35">
      <c r="A838" s="15">
        <v>39</v>
      </c>
      <c r="B838" s="15">
        <v>0.4166667</v>
      </c>
      <c r="C838" s="15">
        <v>2.7777779999999998E-2</v>
      </c>
      <c r="D838" s="15">
        <v>5.5555559999999997E-2</v>
      </c>
      <c r="E838" s="15">
        <v>2.7777779999999998E-2</v>
      </c>
      <c r="F838" s="15">
        <v>0</v>
      </c>
      <c r="G838" s="15">
        <v>0.1111111</v>
      </c>
      <c r="H838" s="15">
        <v>0</v>
      </c>
      <c r="I838" s="15">
        <v>0</v>
      </c>
      <c r="J838" s="15">
        <v>2.7777779999999998E-2</v>
      </c>
      <c r="K838" s="15">
        <v>0</v>
      </c>
      <c r="L838" s="15">
        <f t="shared" si="80"/>
        <v>0.66666669999999995</v>
      </c>
      <c r="M838" s="15">
        <f t="shared" si="78"/>
        <v>0.16945059690891537</v>
      </c>
      <c r="N838" s="16">
        <f t="shared" si="77"/>
        <v>2.9347824619565294E-3</v>
      </c>
      <c r="O838" s="15">
        <f t="shared" si="79"/>
        <v>0.16945059690891537</v>
      </c>
    </row>
    <row r="839" spans="1:15" x14ac:dyDescent="0.35">
      <c r="A839" s="15">
        <v>39.5</v>
      </c>
      <c r="B839" s="15">
        <v>0.44444440000000002</v>
      </c>
      <c r="C839" s="15">
        <v>2.7777779999999998E-2</v>
      </c>
      <c r="D839" s="15">
        <v>2.7777779999999998E-2</v>
      </c>
      <c r="E839" s="15">
        <v>2.7777779999999998E-2</v>
      </c>
      <c r="F839" s="15">
        <v>0</v>
      </c>
      <c r="G839" s="15">
        <v>0.1111111</v>
      </c>
      <c r="H839" s="15">
        <v>0</v>
      </c>
      <c r="I839" s="15">
        <v>0</v>
      </c>
      <c r="J839" s="15">
        <v>0</v>
      </c>
      <c r="K839" s="15">
        <v>0</v>
      </c>
      <c r="L839" s="15">
        <f t="shared" si="80"/>
        <v>0.66666669999999995</v>
      </c>
      <c r="M839" s="15">
        <f t="shared" si="78"/>
        <v>0.16945059690891537</v>
      </c>
      <c r="N839" s="16">
        <f t="shared" si="77"/>
        <v>2.9347824619565294E-3</v>
      </c>
      <c r="O839" s="15">
        <f t="shared" si="79"/>
        <v>0.16945059690891537</v>
      </c>
    </row>
    <row r="840" spans="1:15" x14ac:dyDescent="0.35">
      <c r="A840" s="15">
        <v>40</v>
      </c>
      <c r="B840" s="15">
        <v>0.44444440000000002</v>
      </c>
      <c r="C840" s="15">
        <v>2.7777779999999998E-2</v>
      </c>
      <c r="D840" s="15">
        <v>2.7777779999999998E-2</v>
      </c>
      <c r="E840" s="15">
        <v>2.7777779999999998E-2</v>
      </c>
      <c r="F840" s="15">
        <v>0</v>
      </c>
      <c r="G840" s="15">
        <v>0.1111111</v>
      </c>
      <c r="H840" s="15">
        <v>0</v>
      </c>
      <c r="I840" s="15">
        <v>0</v>
      </c>
      <c r="J840" s="15">
        <v>0</v>
      </c>
      <c r="K840" s="15">
        <v>0</v>
      </c>
      <c r="L840" s="15">
        <f t="shared" si="80"/>
        <v>0.63888884000000001</v>
      </c>
      <c r="M840" s="15">
        <f t="shared" si="78"/>
        <v>0.17094433350856922</v>
      </c>
      <c r="N840" s="16">
        <f t="shared" si="77"/>
        <v>3.0623820868907882E-3</v>
      </c>
      <c r="O840" s="15">
        <f>0.1+(1.282*(SQRT(N840)))</f>
        <v>0.17094433350856922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cracker preparation</vt:lpstr>
      <vt:lpstr>Crackers</vt:lpstr>
      <vt:lpstr>Hardness</vt:lpstr>
      <vt:lpstr>TDS design</vt:lpstr>
      <vt:lpstr>TDS 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Moira Ledbetter</dc:creator>
  <cp:lastModifiedBy>Jonathan Wilkin</cp:lastModifiedBy>
  <dcterms:created xsi:type="dcterms:W3CDTF">2023-08-03T11:03:42Z</dcterms:created>
  <dcterms:modified xsi:type="dcterms:W3CDTF">2024-07-15T11:58:07Z</dcterms:modified>
</cp:coreProperties>
</file>