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3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Ex4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3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Ex5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charts/chartEx6.xml" ContentType="application/vnd.ms-office.chartex+xml"/>
  <Override PartName="/xl/charts/style11.xml" ContentType="application/vnd.ms-office.chartstyle+xml"/>
  <Override PartName="/xl/charts/colors11.xml" ContentType="application/vnd.ms-office.chartcolorstyle+xml"/>
  <Override PartName="/xl/charts/chartEx7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harts/chartEx8.xml" ContentType="application/vnd.ms-office.chartex+xml"/>
  <Override PartName="/xl/charts/style13.xml" ContentType="application/vnd.ms-office.chartstyle+xml"/>
  <Override PartName="/xl/charts/colors13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7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0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1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12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13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14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15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16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17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18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0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2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8.xml" ContentType="application/vnd.openxmlformats-officedocument.drawing+xml"/>
  <Override PartName="/xl/charts/chart2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81908\Desktop\UVC Figure\"/>
    </mc:Choice>
  </mc:AlternateContent>
  <xr:revisionPtr revIDLastSave="0" documentId="13_ncr:1_{F0EACBAA-16DC-404C-BB1B-B08542A27297}" xr6:coauthVersionLast="47" xr6:coauthVersionMax="47" xr10:uidLastSave="{00000000-0000-0000-0000-000000000000}"/>
  <bookViews>
    <workbookView xWindow="3444" yWindow="2724" windowWidth="17280" windowHeight="8532" firstSheet="15" activeTab="20" xr2:uid="{00000000-000D-0000-FFFF-FFFF00000000}"/>
  </bookViews>
  <sheets>
    <sheet name="In vitro" sheetId="16" r:id="rId1"/>
    <sheet name="In vitro 細菌数" sheetId="14" r:id="rId2"/>
    <sheet name="In vitro 細菌数 (2)" sheetId="20" r:id="rId3"/>
    <sheet name="In vitro 細菌数 (蛋白)" sheetId="19" r:id="rId4"/>
    <sheet name="蛋白浸透" sheetId="1" r:id="rId5"/>
    <sheet name="CPD浸透" sheetId="2" r:id="rId6"/>
    <sheet name="CPD陽性　数" sheetId="7" r:id="rId7"/>
    <sheet name="1w後" sheetId="8" r:id="rId8"/>
    <sheet name="1w後 (2)" sheetId="22" r:id="rId9"/>
    <sheet name="In vivo細菌数" sheetId="13" r:id="rId10"/>
    <sheet name="0609" sheetId="3" r:id="rId11"/>
    <sheet name="0623" sheetId="4" r:id="rId12"/>
    <sheet name="0709" sheetId="5" r:id="rId13"/>
    <sheet name="0805" sheetId="6" r:id="rId14"/>
    <sheet name="0908" sheetId="11" r:id="rId15"/>
    <sheet name="0830" sheetId="9" r:id="rId16"/>
    <sheet name="0930" sheetId="12" r:id="rId17"/>
    <sheet name="1006" sheetId="15" r:id="rId18"/>
    <sheet name="処置の影響" sheetId="17" r:id="rId19"/>
    <sheet name="モデル作成時背景データまとめ" sheetId="18" r:id="rId20"/>
    <sheet name="蛋白濃度" sheetId="21" r:id="rId21"/>
  </sheets>
  <definedNames>
    <definedName name="_xlchart.v1.0" hidden="1">'In vitro 細菌数'!$H$2</definedName>
    <definedName name="_xlchart.v1.1" hidden="1">'In vitro 細菌数'!$H$3:$H$7</definedName>
    <definedName name="_xlchart.v1.10" hidden="1">'In vitro 細菌数'!$G$2</definedName>
    <definedName name="_xlchart.v1.11" hidden="1">'In vitro 細菌数'!$G$3:$G$7</definedName>
    <definedName name="_xlchart.v1.12" hidden="1">'In vitro 細菌数'!$B$2</definedName>
    <definedName name="_xlchart.v1.13" hidden="1">'In vitro 細菌数'!$B$3:$B$7</definedName>
    <definedName name="_xlchart.v1.14" hidden="1">'In vitro 細菌数'!$C$2</definedName>
    <definedName name="_xlchart.v1.15" hidden="1">'In vitro 細菌数'!$C$3:$C$7</definedName>
    <definedName name="_xlchart.v1.16" hidden="1">'In vitro 細菌数'!$D$2</definedName>
    <definedName name="_xlchart.v1.17" hidden="1">'In vitro 細菌数'!$D$3:$D$7</definedName>
    <definedName name="_xlchart.v1.18" hidden="1">'In vitro 細菌数'!$K$2</definedName>
    <definedName name="_xlchart.v1.19" hidden="1">'In vitro 細菌数'!$K$3:$K$7</definedName>
    <definedName name="_xlchart.v1.2" hidden="1">'In vitro 細菌数'!$I$2</definedName>
    <definedName name="_xlchart.v1.20" hidden="1">'In vitro 細菌数'!$L$2</definedName>
    <definedName name="_xlchart.v1.21" hidden="1">'In vitro 細菌数'!$L$3:$L$7</definedName>
    <definedName name="_xlchart.v1.22" hidden="1">'In vitro 細菌数'!$M$2</definedName>
    <definedName name="_xlchart.v1.23" hidden="1">'In vitro 細菌数'!$M$3:$M$7</definedName>
    <definedName name="_xlchart.v1.24" hidden="1">'In vitro 細菌数 (蛋白)'!$H$2</definedName>
    <definedName name="_xlchart.v1.25" hidden="1">'In vitro 細菌数 (蛋白)'!$H$3:$H$7</definedName>
    <definedName name="_xlchart.v1.26" hidden="1">'In vitro 細菌数 (蛋白)'!$I$2</definedName>
    <definedName name="_xlchart.v1.27" hidden="1">'In vitro 細菌数 (蛋白)'!$I$3:$I$7</definedName>
    <definedName name="_xlchart.v1.28" hidden="1">'In vitro 細菌数 (蛋白)'!$J$2</definedName>
    <definedName name="_xlchart.v1.29" hidden="1">'In vitro 細菌数 (蛋白)'!$J$3:$J$7</definedName>
    <definedName name="_xlchart.v1.3" hidden="1">'In vitro 細菌数'!$I$3:$I$7</definedName>
    <definedName name="_xlchart.v1.30" hidden="1">'In vitro 細菌数 (蛋白)'!$B$2</definedName>
    <definedName name="_xlchart.v1.31" hidden="1">'In vitro 細菌数 (蛋白)'!$B$3:$B$7</definedName>
    <definedName name="_xlchart.v1.32" hidden="1">'In vitro 細菌数 (蛋白)'!$C$2</definedName>
    <definedName name="_xlchart.v1.33" hidden="1">'In vitro 細菌数 (蛋白)'!$C$3:$C$7</definedName>
    <definedName name="_xlchart.v1.34" hidden="1">'In vitro 細菌数 (蛋白)'!$D$2</definedName>
    <definedName name="_xlchart.v1.35" hidden="1">'In vitro 細菌数 (蛋白)'!$D$3:$D$7</definedName>
    <definedName name="_xlchart.v1.36" hidden="1">'In vitro 細菌数 (蛋白)'!$E$2</definedName>
    <definedName name="_xlchart.v1.37" hidden="1">'In vitro 細菌数 (蛋白)'!$E$3:$E$7</definedName>
    <definedName name="_xlchart.v1.38" hidden="1">'In vitro 細菌数 (蛋白)'!$F$2</definedName>
    <definedName name="_xlchart.v1.39" hidden="1">'In vitro 細菌数 (蛋白)'!$F$3:$F$7</definedName>
    <definedName name="_xlchart.v1.4" hidden="1">'In vitro 細菌数'!$J$2</definedName>
    <definedName name="_xlchart.v1.40" hidden="1">'In vitro 細菌数 (蛋白)'!$G$2</definedName>
    <definedName name="_xlchart.v1.41" hidden="1">'In vitro 細菌数 (蛋白)'!$G$3:$G$7</definedName>
    <definedName name="_xlchart.v1.42" hidden="1">'In vitro 細菌数 (蛋白)'!$K$2</definedName>
    <definedName name="_xlchart.v1.43" hidden="1">'In vitro 細菌数 (蛋白)'!$K$3:$K$7</definedName>
    <definedName name="_xlchart.v1.44" hidden="1">'In vitro 細菌数 (蛋白)'!$L$2</definedName>
    <definedName name="_xlchart.v1.45" hidden="1">'In vitro 細菌数 (蛋白)'!$L$3:$L$7</definedName>
    <definedName name="_xlchart.v1.46" hidden="1">'In vitro 細菌数 (蛋白)'!$M$2</definedName>
    <definedName name="_xlchart.v1.47" hidden="1">'In vitro 細菌数 (蛋白)'!$M$3:$M$7</definedName>
    <definedName name="_xlchart.v1.5" hidden="1">'In vitro 細菌数'!$J$3:$J$7</definedName>
    <definedName name="_xlchart.v1.6" hidden="1">'In vitro 細菌数'!$E$2</definedName>
    <definedName name="_xlchart.v1.7" hidden="1">'In vitro 細菌数'!$E$3:$E$7</definedName>
    <definedName name="_xlchart.v1.8" hidden="1">'In vitro 細菌数'!$F$2</definedName>
    <definedName name="_xlchart.v1.9" hidden="1">'In vitro 細菌数'!$F$3:$F$7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1" l="1"/>
  <c r="F2" i="21"/>
  <c r="E3" i="21"/>
  <c r="F3" i="21"/>
  <c r="I5" i="22"/>
  <c r="I4" i="22"/>
  <c r="I3" i="22"/>
  <c r="I2" i="22"/>
  <c r="H5" i="22"/>
  <c r="H4" i="22"/>
  <c r="H3" i="22"/>
  <c r="H2" i="22"/>
  <c r="L5" i="22"/>
  <c r="L4" i="22"/>
  <c r="L3" i="22"/>
  <c r="L2" i="22"/>
  <c r="K5" i="22"/>
  <c r="K4" i="22"/>
  <c r="K3" i="22"/>
  <c r="K2" i="22"/>
  <c r="D7" i="22"/>
  <c r="D6" i="22"/>
  <c r="D5" i="22"/>
  <c r="D25" i="22"/>
  <c r="D24" i="22"/>
  <c r="D23" i="22"/>
  <c r="D22" i="22"/>
  <c r="D21" i="22"/>
  <c r="D20" i="22"/>
  <c r="D19" i="22"/>
  <c r="D18" i="22"/>
  <c r="D17" i="22"/>
  <c r="D16" i="22"/>
  <c r="D15" i="22"/>
  <c r="D14" i="22"/>
  <c r="D13" i="22"/>
  <c r="D12" i="22"/>
  <c r="D11" i="22"/>
  <c r="D10" i="22"/>
  <c r="D9" i="22"/>
  <c r="D8" i="22"/>
  <c r="O4" i="22"/>
  <c r="O5" i="22" s="1"/>
  <c r="N4" i="22"/>
  <c r="N5" i="22" s="1"/>
  <c r="D4" i="22"/>
  <c r="O3" i="22"/>
  <c r="N3" i="22"/>
  <c r="D3" i="22"/>
  <c r="O2" i="22"/>
  <c r="N2" i="22"/>
  <c r="D2" i="22"/>
  <c r="H5" i="8" l="1"/>
  <c r="H4" i="8"/>
  <c r="K12" i="1" l="1"/>
  <c r="M17" i="1" s="1"/>
  <c r="S17" i="1"/>
  <c r="G17" i="1"/>
  <c r="S16" i="1"/>
  <c r="M16" i="1"/>
  <c r="G16" i="1"/>
  <c r="S15" i="1"/>
  <c r="M15" i="1"/>
  <c r="G15" i="1"/>
  <c r="R12" i="1"/>
  <c r="Q12" i="1"/>
  <c r="P12" i="1"/>
  <c r="O12" i="1"/>
  <c r="N12" i="1"/>
  <c r="S12" i="1" s="1"/>
  <c r="L12" i="1"/>
  <c r="J12" i="1"/>
  <c r="I12" i="1"/>
  <c r="H12" i="1"/>
  <c r="M12" i="1" s="1"/>
  <c r="F12" i="1"/>
  <c r="E12" i="1"/>
  <c r="D12" i="1"/>
  <c r="G12" i="1" s="1"/>
  <c r="C12" i="1"/>
  <c r="B12" i="1"/>
  <c r="R11" i="1"/>
  <c r="Q11" i="1"/>
  <c r="P11" i="1"/>
  <c r="O11" i="1"/>
  <c r="N11" i="1"/>
  <c r="S11" i="1" s="1"/>
  <c r="L11" i="1"/>
  <c r="K11" i="1"/>
  <c r="J11" i="1"/>
  <c r="I11" i="1"/>
  <c r="H11" i="1"/>
  <c r="M11" i="1" s="1"/>
  <c r="F11" i="1"/>
  <c r="G11" i="1" s="1"/>
  <c r="E11" i="1"/>
  <c r="D11" i="1"/>
  <c r="C11" i="1"/>
  <c r="B11" i="1"/>
  <c r="R10" i="1"/>
  <c r="Q10" i="1"/>
  <c r="P10" i="1"/>
  <c r="S10" i="1" s="1"/>
  <c r="O10" i="1"/>
  <c r="N10" i="1"/>
  <c r="L10" i="1"/>
  <c r="K10" i="1"/>
  <c r="J10" i="1"/>
  <c r="I10" i="1"/>
  <c r="H10" i="1"/>
  <c r="M10" i="1" s="1"/>
  <c r="F10" i="1"/>
  <c r="E10" i="1"/>
  <c r="D10" i="1"/>
  <c r="C10" i="1"/>
  <c r="B10" i="1"/>
  <c r="G10" i="1" s="1"/>
  <c r="Y34" i="7" l="1"/>
  <c r="Y35" i="7"/>
  <c r="Y36" i="7"/>
  <c r="T34" i="7"/>
  <c r="T35" i="7"/>
  <c r="T36" i="7"/>
  <c r="O34" i="7"/>
  <c r="O35" i="7"/>
  <c r="O36" i="7"/>
  <c r="J34" i="7"/>
  <c r="J35" i="7"/>
  <c r="J36" i="7"/>
  <c r="E35" i="7"/>
  <c r="E36" i="7"/>
  <c r="E34" i="7"/>
  <c r="X36" i="7"/>
  <c r="W36" i="7"/>
  <c r="V36" i="7"/>
  <c r="X35" i="7"/>
  <c r="W35" i="7"/>
  <c r="V35" i="7"/>
  <c r="X34" i="7"/>
  <c r="W34" i="7"/>
  <c r="V34" i="7"/>
  <c r="S36" i="7"/>
  <c r="R36" i="7"/>
  <c r="Q36" i="7"/>
  <c r="S35" i="7"/>
  <c r="R35" i="7"/>
  <c r="Q35" i="7"/>
  <c r="S34" i="7"/>
  <c r="R34" i="7"/>
  <c r="Q34" i="7"/>
  <c r="N36" i="7"/>
  <c r="M36" i="7"/>
  <c r="L36" i="7"/>
  <c r="N35" i="7"/>
  <c r="M35" i="7"/>
  <c r="L35" i="7"/>
  <c r="N34" i="7"/>
  <c r="M34" i="7"/>
  <c r="L34" i="7"/>
  <c r="I36" i="7"/>
  <c r="H36" i="7"/>
  <c r="G36" i="7"/>
  <c r="I35" i="7"/>
  <c r="H35" i="7"/>
  <c r="G35" i="7"/>
  <c r="I34" i="7"/>
  <c r="H34" i="7"/>
  <c r="G34" i="7"/>
  <c r="C36" i="7"/>
  <c r="D36" i="7"/>
  <c r="B36" i="7"/>
  <c r="B35" i="7"/>
  <c r="C35" i="7"/>
  <c r="D35" i="7"/>
  <c r="C34" i="7"/>
  <c r="D34" i="7"/>
  <c r="B34" i="7"/>
  <c r="L21" i="7"/>
  <c r="M21" i="7"/>
  <c r="N21" i="7"/>
  <c r="O21" i="7"/>
  <c r="L22" i="7"/>
  <c r="M22" i="7"/>
  <c r="N22" i="7"/>
  <c r="O22" i="7"/>
  <c r="L23" i="7"/>
  <c r="M23" i="7"/>
  <c r="N23" i="7"/>
  <c r="O23" i="7"/>
  <c r="Y23" i="7"/>
  <c r="X23" i="7"/>
  <c r="W23" i="7"/>
  <c r="V23" i="7"/>
  <c r="Y22" i="7"/>
  <c r="X22" i="7"/>
  <c r="W22" i="7"/>
  <c r="V22" i="7"/>
  <c r="Y21" i="7"/>
  <c r="X21" i="7"/>
  <c r="W21" i="7"/>
  <c r="V21" i="7"/>
  <c r="T23" i="7"/>
  <c r="S23" i="7"/>
  <c r="R23" i="7"/>
  <c r="Q23" i="7"/>
  <c r="T22" i="7"/>
  <c r="S22" i="7"/>
  <c r="R22" i="7"/>
  <c r="Q22" i="7"/>
  <c r="T21" i="7"/>
  <c r="S21" i="7"/>
  <c r="R21" i="7"/>
  <c r="Q21" i="7"/>
  <c r="J23" i="7"/>
  <c r="I23" i="7"/>
  <c r="H23" i="7"/>
  <c r="G23" i="7"/>
  <c r="J22" i="7"/>
  <c r="I22" i="7"/>
  <c r="H22" i="7"/>
  <c r="G22" i="7"/>
  <c r="J21" i="7"/>
  <c r="I21" i="7"/>
  <c r="H21" i="7"/>
  <c r="G21" i="7"/>
  <c r="C21" i="7"/>
  <c r="D21" i="7"/>
  <c r="E21" i="7"/>
  <c r="C22" i="7"/>
  <c r="D22" i="7"/>
  <c r="E22" i="7"/>
  <c r="C23" i="7"/>
  <c r="D23" i="7"/>
  <c r="E23" i="7"/>
  <c r="B23" i="7"/>
  <c r="B22" i="7"/>
  <c r="B21" i="7"/>
  <c r="N20" i="20"/>
  <c r="N23" i="20" s="1"/>
  <c r="N21" i="20"/>
  <c r="N24" i="20" s="1"/>
  <c r="N22" i="20"/>
  <c r="N25" i="20" s="1"/>
  <c r="H20" i="20"/>
  <c r="H23" i="20" s="1"/>
  <c r="H21" i="20"/>
  <c r="H24" i="20" s="1"/>
  <c r="H22" i="20"/>
  <c r="H25" i="20" s="1"/>
  <c r="G22" i="20"/>
  <c r="G25" i="20" s="1"/>
  <c r="G21" i="20"/>
  <c r="G24" i="20" s="1"/>
  <c r="G20" i="20"/>
  <c r="G23" i="20" s="1"/>
  <c r="M22" i="20"/>
  <c r="M25" i="20" s="1"/>
  <c r="L22" i="20"/>
  <c r="L25" i="20" s="1"/>
  <c r="K22" i="20"/>
  <c r="K25" i="20" s="1"/>
  <c r="M21" i="20"/>
  <c r="M24" i="20" s="1"/>
  <c r="L21" i="20"/>
  <c r="L24" i="20" s="1"/>
  <c r="K21" i="20"/>
  <c r="K24" i="20" s="1"/>
  <c r="M20" i="20"/>
  <c r="M23" i="20" s="1"/>
  <c r="L20" i="20"/>
  <c r="L23" i="20" s="1"/>
  <c r="K20" i="20"/>
  <c r="K23" i="20" s="1"/>
  <c r="C20" i="20"/>
  <c r="C23" i="20" s="1"/>
  <c r="B20" i="20"/>
  <c r="B23" i="20" s="1"/>
  <c r="C21" i="20"/>
  <c r="C24" i="20" s="1"/>
  <c r="B21" i="20"/>
  <c r="B24" i="20" s="1"/>
  <c r="C22" i="20"/>
  <c r="C25" i="20" s="1"/>
  <c r="B22" i="20"/>
  <c r="B25" i="20" s="1"/>
  <c r="D22" i="20"/>
  <c r="D25" i="20" s="1"/>
  <c r="D21" i="20"/>
  <c r="D24" i="20" s="1"/>
  <c r="D20" i="20"/>
  <c r="D23" i="20" s="1"/>
  <c r="N19" i="20"/>
  <c r="M19" i="20"/>
  <c r="N18" i="20"/>
  <c r="M18" i="20"/>
  <c r="N17" i="20"/>
  <c r="M17" i="20"/>
  <c r="B14" i="14"/>
  <c r="B15" i="14" s="1"/>
  <c r="L19" i="20"/>
  <c r="K19" i="20"/>
  <c r="L18" i="20"/>
  <c r="K18" i="20"/>
  <c r="L17" i="20"/>
  <c r="K17" i="20"/>
  <c r="H19" i="20"/>
  <c r="G19" i="20"/>
  <c r="H18" i="20"/>
  <c r="G18" i="20"/>
  <c r="H17" i="20"/>
  <c r="G17" i="20"/>
  <c r="C17" i="20"/>
  <c r="B17" i="20"/>
  <c r="C18" i="20"/>
  <c r="B18" i="20"/>
  <c r="C19" i="20"/>
  <c r="B19" i="20"/>
  <c r="D19" i="20"/>
  <c r="D18" i="20"/>
  <c r="D17" i="20"/>
  <c r="P21" i="19"/>
  <c r="O21" i="19"/>
  <c r="N21" i="19"/>
  <c r="M21" i="19"/>
  <c r="L21" i="19"/>
  <c r="K21" i="19"/>
  <c r="J21" i="19"/>
  <c r="I21" i="19"/>
  <c r="H21" i="19"/>
  <c r="G21" i="19"/>
  <c r="F21" i="19"/>
  <c r="E21" i="19"/>
  <c r="D21" i="19"/>
  <c r="C21" i="19"/>
  <c r="B21" i="19"/>
  <c r="P20" i="19"/>
  <c r="O20" i="19"/>
  <c r="N20" i="19"/>
  <c r="M20" i="19"/>
  <c r="L20" i="19"/>
  <c r="K20" i="19"/>
  <c r="J20" i="19"/>
  <c r="I20" i="19"/>
  <c r="H20" i="19"/>
  <c r="G20" i="19"/>
  <c r="F20" i="19"/>
  <c r="E20" i="19"/>
  <c r="D20" i="19"/>
  <c r="C20" i="19"/>
  <c r="B20" i="19"/>
  <c r="P19" i="19"/>
  <c r="O19" i="19"/>
  <c r="N19" i="19"/>
  <c r="M19" i="19"/>
  <c r="L19" i="19"/>
  <c r="K19" i="19"/>
  <c r="J19" i="19"/>
  <c r="I19" i="19"/>
  <c r="H19" i="19"/>
  <c r="G19" i="19"/>
  <c r="F19" i="19"/>
  <c r="E19" i="19"/>
  <c r="D19" i="19"/>
  <c r="C19" i="19"/>
  <c r="B19" i="19"/>
  <c r="P18" i="19"/>
  <c r="O18" i="19"/>
  <c r="N18" i="19"/>
  <c r="M18" i="19"/>
  <c r="L18" i="19"/>
  <c r="K18" i="19"/>
  <c r="J18" i="19"/>
  <c r="I18" i="19"/>
  <c r="H18" i="19"/>
  <c r="G18" i="19"/>
  <c r="F18" i="19"/>
  <c r="E18" i="19"/>
  <c r="D18" i="19"/>
  <c r="C18" i="19"/>
  <c r="B18" i="19"/>
  <c r="P17" i="19"/>
  <c r="P24" i="19" s="1"/>
  <c r="O17" i="19"/>
  <c r="O24" i="19" s="1"/>
  <c r="N17" i="19"/>
  <c r="N24" i="19" s="1"/>
  <c r="N26" i="19" s="1"/>
  <c r="M17" i="19"/>
  <c r="L17" i="19"/>
  <c r="L24" i="19" s="1"/>
  <c r="K17" i="19"/>
  <c r="K24" i="19" s="1"/>
  <c r="K26" i="19" s="1"/>
  <c r="J17" i="19"/>
  <c r="J24" i="19" s="1"/>
  <c r="I17" i="19"/>
  <c r="I24" i="19" s="1"/>
  <c r="H17" i="19"/>
  <c r="H24" i="19" s="1"/>
  <c r="H26" i="19" s="1"/>
  <c r="G17" i="19"/>
  <c r="G24" i="19" s="1"/>
  <c r="F17" i="19"/>
  <c r="F24" i="19" s="1"/>
  <c r="F26" i="19" s="1"/>
  <c r="E17" i="19"/>
  <c r="D17" i="19"/>
  <c r="D24" i="19" s="1"/>
  <c r="D26" i="19" s="1"/>
  <c r="C17" i="19"/>
  <c r="C24" i="19" s="1"/>
  <c r="C26" i="19" s="1"/>
  <c r="B17" i="19"/>
  <c r="B24" i="19" s="1"/>
  <c r="B26" i="19" s="1"/>
  <c r="P14" i="19"/>
  <c r="P15" i="19" s="1"/>
  <c r="O14" i="19"/>
  <c r="O15" i="19" s="1"/>
  <c r="N14" i="19"/>
  <c r="N15" i="19" s="1"/>
  <c r="M14" i="19"/>
  <c r="M15" i="19" s="1"/>
  <c r="L14" i="19"/>
  <c r="L15" i="19" s="1"/>
  <c r="K14" i="19"/>
  <c r="K15" i="19" s="1"/>
  <c r="J14" i="19"/>
  <c r="J15" i="19" s="1"/>
  <c r="I14" i="19"/>
  <c r="I15" i="19" s="1"/>
  <c r="H14" i="19"/>
  <c r="H15" i="19" s="1"/>
  <c r="G14" i="19"/>
  <c r="G15" i="19" s="1"/>
  <c r="F14" i="19"/>
  <c r="F15" i="19" s="1"/>
  <c r="E14" i="19"/>
  <c r="E15" i="19" s="1"/>
  <c r="D14" i="19"/>
  <c r="D15" i="19" s="1"/>
  <c r="C14" i="19"/>
  <c r="C15" i="19" s="1"/>
  <c r="B14" i="19"/>
  <c r="B15" i="19" s="1"/>
  <c r="P13" i="19"/>
  <c r="O13" i="19"/>
  <c r="N13" i="19"/>
  <c r="M13" i="19"/>
  <c r="L13" i="19"/>
  <c r="K13" i="19"/>
  <c r="J13" i="19"/>
  <c r="I13" i="19"/>
  <c r="H13" i="19"/>
  <c r="G13" i="19"/>
  <c r="F13" i="19"/>
  <c r="E13" i="19"/>
  <c r="D13" i="19"/>
  <c r="C13" i="19"/>
  <c r="B13" i="19"/>
  <c r="P10" i="19"/>
  <c r="O10" i="19"/>
  <c r="N10" i="19"/>
  <c r="M10" i="19"/>
  <c r="L10" i="19"/>
  <c r="K10" i="19"/>
  <c r="J10" i="19"/>
  <c r="I10" i="19"/>
  <c r="H10" i="19"/>
  <c r="G10" i="19"/>
  <c r="F10" i="19"/>
  <c r="E10" i="19"/>
  <c r="D10" i="19"/>
  <c r="C10" i="19"/>
  <c r="B10" i="19"/>
  <c r="W38" i="1"/>
  <c r="AB40" i="1"/>
  <c r="AB39" i="1"/>
  <c r="AB38" i="1"/>
  <c r="AB31" i="1"/>
  <c r="W31" i="1"/>
  <c r="R32" i="1"/>
  <c r="R31" i="1"/>
  <c r="AB26" i="1"/>
  <c r="AB24" i="1"/>
  <c r="W25" i="1"/>
  <c r="W24" i="1"/>
  <c r="R25" i="1"/>
  <c r="R26" i="1"/>
  <c r="R24" i="1"/>
  <c r="AE37" i="1"/>
  <c r="AD37" i="1"/>
  <c r="AC37" i="1"/>
  <c r="AB37" i="1"/>
  <c r="Z37" i="1"/>
  <c r="Y37" i="1"/>
  <c r="X37" i="1"/>
  <c r="W37" i="1"/>
  <c r="W40" i="1" s="1"/>
  <c r="U37" i="1"/>
  <c r="T37" i="1"/>
  <c r="S37" i="1"/>
  <c r="R37" i="1"/>
  <c r="AE36" i="1"/>
  <c r="AD36" i="1"/>
  <c r="AC36" i="1"/>
  <c r="AB36" i="1"/>
  <c r="Z36" i="1"/>
  <c r="Y36" i="1"/>
  <c r="X36" i="1"/>
  <c r="W36" i="1"/>
  <c r="U36" i="1"/>
  <c r="T36" i="1"/>
  <c r="S36" i="1"/>
  <c r="R36" i="1"/>
  <c r="AE35" i="1"/>
  <c r="AD35" i="1"/>
  <c r="AC35" i="1"/>
  <c r="AB35" i="1"/>
  <c r="Z35" i="1"/>
  <c r="Y35" i="1"/>
  <c r="X35" i="1"/>
  <c r="W35" i="1"/>
  <c r="U35" i="1"/>
  <c r="T35" i="1"/>
  <c r="S35" i="1"/>
  <c r="R38" i="1" s="1"/>
  <c r="R35" i="1"/>
  <c r="AE23" i="1"/>
  <c r="AD23" i="1"/>
  <c r="AC23" i="1"/>
  <c r="AB23" i="1"/>
  <c r="Z23" i="1"/>
  <c r="W26" i="1" s="1"/>
  <c r="Y23" i="1"/>
  <c r="X23" i="1"/>
  <c r="W23" i="1"/>
  <c r="U23" i="1"/>
  <c r="T23" i="1"/>
  <c r="S23" i="1"/>
  <c r="R23" i="1"/>
  <c r="AE22" i="1"/>
  <c r="AD22" i="1"/>
  <c r="AC22" i="1"/>
  <c r="AB22" i="1"/>
  <c r="Z22" i="1"/>
  <c r="Y22" i="1"/>
  <c r="X22" i="1"/>
  <c r="W22" i="1"/>
  <c r="U22" i="1"/>
  <c r="T22" i="1"/>
  <c r="S22" i="1"/>
  <c r="R22" i="1"/>
  <c r="AE21" i="1"/>
  <c r="AD21" i="1"/>
  <c r="AC21" i="1"/>
  <c r="AB21" i="1"/>
  <c r="Z21" i="1"/>
  <c r="Y21" i="1"/>
  <c r="X21" i="1"/>
  <c r="W21" i="1"/>
  <c r="U21" i="1"/>
  <c r="T21" i="1"/>
  <c r="S21" i="1"/>
  <c r="R21" i="1"/>
  <c r="AC30" i="1"/>
  <c r="AD30" i="1"/>
  <c r="AE30" i="1"/>
  <c r="AB30" i="1"/>
  <c r="AC29" i="1"/>
  <c r="AD29" i="1"/>
  <c r="AE29" i="1"/>
  <c r="AB29" i="1"/>
  <c r="AC28" i="1"/>
  <c r="AD28" i="1"/>
  <c r="AE28" i="1"/>
  <c r="AB28" i="1"/>
  <c r="X30" i="1"/>
  <c r="Y30" i="1"/>
  <c r="Z30" i="1"/>
  <c r="W30" i="1"/>
  <c r="X29" i="1"/>
  <c r="Y29" i="1"/>
  <c r="Z29" i="1"/>
  <c r="W29" i="1"/>
  <c r="X28" i="1"/>
  <c r="Y28" i="1"/>
  <c r="Z28" i="1"/>
  <c r="W28" i="1"/>
  <c r="S30" i="1"/>
  <c r="T30" i="1"/>
  <c r="U30" i="1"/>
  <c r="R30" i="1"/>
  <c r="S29" i="1"/>
  <c r="T29" i="1"/>
  <c r="U29" i="1"/>
  <c r="R29" i="1"/>
  <c r="S28" i="1"/>
  <c r="T28" i="1"/>
  <c r="U28" i="1"/>
  <c r="R28" i="1"/>
  <c r="G16" i="13"/>
  <c r="G17" i="13"/>
  <c r="G18" i="13"/>
  <c r="G19" i="13"/>
  <c r="F2" i="13"/>
  <c r="E9" i="13"/>
  <c r="E10" i="13"/>
  <c r="E11" i="13"/>
  <c r="E12" i="13"/>
  <c r="E13" i="13"/>
  <c r="E14" i="13"/>
  <c r="E15" i="13"/>
  <c r="E16" i="13"/>
  <c r="E17" i="13"/>
  <c r="E18" i="13"/>
  <c r="E19" i="13"/>
  <c r="E8" i="13"/>
  <c r="G8" i="13" s="1"/>
  <c r="F3" i="13"/>
  <c r="F4" i="13"/>
  <c r="F5" i="13"/>
  <c r="F6" i="13"/>
  <c r="F7" i="13"/>
  <c r="F8" i="13"/>
  <c r="F9" i="13"/>
  <c r="F10" i="13"/>
  <c r="F11" i="13"/>
  <c r="F12" i="13"/>
  <c r="F13" i="13"/>
  <c r="D3" i="13"/>
  <c r="D4" i="13"/>
  <c r="D5" i="13"/>
  <c r="D6" i="13"/>
  <c r="D7" i="13"/>
  <c r="D8" i="13"/>
  <c r="D9" i="13"/>
  <c r="D10" i="13"/>
  <c r="D11" i="13"/>
  <c r="D12" i="13"/>
  <c r="D13" i="13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B13" i="14"/>
  <c r="E14" i="14"/>
  <c r="E15" i="14" s="1"/>
  <c r="C14" i="14"/>
  <c r="C15" i="14" s="1"/>
  <c r="D14" i="14"/>
  <c r="D15" i="14" s="1"/>
  <c r="F14" i="14"/>
  <c r="F15" i="14" s="1"/>
  <c r="G14" i="14"/>
  <c r="G15" i="14" s="1"/>
  <c r="H14" i="14"/>
  <c r="H15" i="14" s="1"/>
  <c r="I14" i="14"/>
  <c r="I15" i="14" s="1"/>
  <c r="J14" i="14"/>
  <c r="J15" i="14" s="1"/>
  <c r="K14" i="14"/>
  <c r="K15" i="14" s="1"/>
  <c r="L14" i="14"/>
  <c r="L15" i="14" s="1"/>
  <c r="M14" i="14"/>
  <c r="N14" i="14"/>
  <c r="O14" i="14"/>
  <c r="P14" i="14"/>
  <c r="P15" i="14" s="1"/>
  <c r="M15" i="14"/>
  <c r="N15" i="14"/>
  <c r="O15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B10" i="14"/>
  <c r="P21" i="14"/>
  <c r="O21" i="14"/>
  <c r="N21" i="14"/>
  <c r="P20" i="14"/>
  <c r="O20" i="14"/>
  <c r="N20" i="14"/>
  <c r="P19" i="14"/>
  <c r="O19" i="14"/>
  <c r="N19" i="14"/>
  <c r="P18" i="14"/>
  <c r="O18" i="14"/>
  <c r="N18" i="14"/>
  <c r="P17" i="14"/>
  <c r="O17" i="14"/>
  <c r="N17" i="14"/>
  <c r="M21" i="14"/>
  <c r="L21" i="14"/>
  <c r="K21" i="14"/>
  <c r="M20" i="14"/>
  <c r="L20" i="14"/>
  <c r="K20" i="14"/>
  <c r="M19" i="14"/>
  <c r="L19" i="14"/>
  <c r="K19" i="14"/>
  <c r="M18" i="14"/>
  <c r="L18" i="14"/>
  <c r="K18" i="14"/>
  <c r="M17" i="14"/>
  <c r="L17" i="14"/>
  <c r="K17" i="14"/>
  <c r="J21" i="14"/>
  <c r="I21" i="14"/>
  <c r="H21" i="14"/>
  <c r="J20" i="14"/>
  <c r="I20" i="14"/>
  <c r="H20" i="14"/>
  <c r="J19" i="14"/>
  <c r="I19" i="14"/>
  <c r="H19" i="14"/>
  <c r="J18" i="14"/>
  <c r="I18" i="14"/>
  <c r="H18" i="14"/>
  <c r="J17" i="14"/>
  <c r="I17" i="14"/>
  <c r="H17" i="14"/>
  <c r="G21" i="14"/>
  <c r="F21" i="14"/>
  <c r="E21" i="14"/>
  <c r="G20" i="14"/>
  <c r="F20" i="14"/>
  <c r="E20" i="14"/>
  <c r="G19" i="14"/>
  <c r="F19" i="14"/>
  <c r="E19" i="14"/>
  <c r="G18" i="14"/>
  <c r="F18" i="14"/>
  <c r="E18" i="14"/>
  <c r="G17" i="14"/>
  <c r="F17" i="14"/>
  <c r="E17" i="14"/>
  <c r="D18" i="14"/>
  <c r="D19" i="14"/>
  <c r="D20" i="14"/>
  <c r="D21" i="14"/>
  <c r="D17" i="14"/>
  <c r="C18" i="14"/>
  <c r="C19" i="14"/>
  <c r="C20" i="14"/>
  <c r="C21" i="14"/>
  <c r="C17" i="14"/>
  <c r="B18" i="14"/>
  <c r="B19" i="14"/>
  <c r="B20" i="14"/>
  <c r="B21" i="14"/>
  <c r="B17" i="14"/>
  <c r="G9" i="13"/>
  <c r="G10" i="13"/>
  <c r="G11" i="13"/>
  <c r="G12" i="13"/>
  <c r="G13" i="13"/>
  <c r="G14" i="13"/>
  <c r="G15" i="13"/>
  <c r="D2" i="13"/>
  <c r="O5" i="8"/>
  <c r="O4" i="8"/>
  <c r="O3" i="8"/>
  <c r="O2" i="8"/>
  <c r="N4" i="8"/>
  <c r="N5" i="8" s="1"/>
  <c r="N3" i="8"/>
  <c r="N2" i="8"/>
  <c r="L4" i="8"/>
  <c r="L5" i="8" s="1"/>
  <c r="L3" i="8"/>
  <c r="L2" i="8"/>
  <c r="I4" i="8"/>
  <c r="I5" i="8" s="1"/>
  <c r="I3" i="8"/>
  <c r="I2" i="8"/>
  <c r="K4" i="8"/>
  <c r="K5" i="8" s="1"/>
  <c r="K3" i="8"/>
  <c r="K2" i="8"/>
  <c r="H2" i="8"/>
  <c r="B26" i="7"/>
  <c r="B29" i="7" s="1"/>
  <c r="D10" i="8"/>
  <c r="D9" i="8"/>
  <c r="D8" i="8"/>
  <c r="D7" i="8"/>
  <c r="D6" i="8"/>
  <c r="D5" i="8"/>
  <c r="D4" i="8"/>
  <c r="D3" i="8"/>
  <c r="H3" i="8" s="1"/>
  <c r="D2" i="8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" i="7"/>
  <c r="X3" i="7"/>
  <c r="X4" i="7"/>
  <c r="X5" i="7"/>
  <c r="X6" i="7"/>
  <c r="X7" i="7"/>
  <c r="X8" i="7"/>
  <c r="X9" i="7"/>
  <c r="X10" i="7"/>
  <c r="X11" i="7"/>
  <c r="X12" i="7"/>
  <c r="X13" i="7"/>
  <c r="X14" i="7"/>
  <c r="X15" i="7"/>
  <c r="X16" i="7"/>
  <c r="X17" i="7"/>
  <c r="X18" i="7"/>
  <c r="X19" i="7"/>
  <c r="X2" i="7"/>
  <c r="S3" i="7"/>
  <c r="S4" i="7"/>
  <c r="S5" i="7"/>
  <c r="S6" i="7"/>
  <c r="S7" i="7"/>
  <c r="S8" i="7"/>
  <c r="S9" i="7"/>
  <c r="S10" i="7"/>
  <c r="S11" i="7"/>
  <c r="S12" i="7"/>
  <c r="S13" i="7"/>
  <c r="S14" i="7"/>
  <c r="S15" i="7"/>
  <c r="S16" i="7"/>
  <c r="S17" i="7"/>
  <c r="S18" i="7"/>
  <c r="S19" i="7"/>
  <c r="S2" i="7"/>
  <c r="N3" i="7"/>
  <c r="N4" i="7"/>
  <c r="N5" i="7"/>
  <c r="N6" i="7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" i="7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" i="7"/>
  <c r="C24" i="7"/>
  <c r="C27" i="7" s="1"/>
  <c r="E24" i="7"/>
  <c r="E27" i="7" s="1"/>
  <c r="G24" i="7"/>
  <c r="G27" i="7" s="1"/>
  <c r="H24" i="7"/>
  <c r="H27" i="7" s="1"/>
  <c r="J24" i="7"/>
  <c r="J27" i="7" s="1"/>
  <c r="L24" i="7"/>
  <c r="L27" i="7" s="1"/>
  <c r="M24" i="7"/>
  <c r="M27" i="7" s="1"/>
  <c r="O24" i="7"/>
  <c r="O27" i="7" s="1"/>
  <c r="Q24" i="7"/>
  <c r="Q27" i="7" s="1"/>
  <c r="R24" i="7"/>
  <c r="R27" i="7" s="1"/>
  <c r="T24" i="7"/>
  <c r="T27" i="7" s="1"/>
  <c r="V24" i="7"/>
  <c r="V27" i="7" s="1"/>
  <c r="W24" i="7"/>
  <c r="W27" i="7" s="1"/>
  <c r="Y24" i="7"/>
  <c r="Y27" i="7" s="1"/>
  <c r="C25" i="7"/>
  <c r="C28" i="7" s="1"/>
  <c r="E25" i="7"/>
  <c r="E28" i="7" s="1"/>
  <c r="G25" i="7"/>
  <c r="G28" i="7" s="1"/>
  <c r="H25" i="7"/>
  <c r="H28" i="7" s="1"/>
  <c r="J25" i="7"/>
  <c r="J28" i="7" s="1"/>
  <c r="L25" i="7"/>
  <c r="L28" i="7" s="1"/>
  <c r="M25" i="7"/>
  <c r="M28" i="7" s="1"/>
  <c r="O25" i="7"/>
  <c r="O28" i="7" s="1"/>
  <c r="Q25" i="7"/>
  <c r="Q28" i="7" s="1"/>
  <c r="R25" i="7"/>
  <c r="R28" i="7" s="1"/>
  <c r="T25" i="7"/>
  <c r="T28" i="7" s="1"/>
  <c r="V25" i="7"/>
  <c r="V28" i="7" s="1"/>
  <c r="W25" i="7"/>
  <c r="W28" i="7" s="1"/>
  <c r="Y25" i="7"/>
  <c r="Y28" i="7" s="1"/>
  <c r="C26" i="7"/>
  <c r="C29" i="7" s="1"/>
  <c r="E26" i="7"/>
  <c r="E29" i="7" s="1"/>
  <c r="G26" i="7"/>
  <c r="G29" i="7" s="1"/>
  <c r="H26" i="7"/>
  <c r="H29" i="7" s="1"/>
  <c r="J26" i="7"/>
  <c r="J29" i="7" s="1"/>
  <c r="L26" i="7"/>
  <c r="L29" i="7" s="1"/>
  <c r="M26" i="7"/>
  <c r="M29" i="7" s="1"/>
  <c r="O26" i="7"/>
  <c r="O29" i="7" s="1"/>
  <c r="Q26" i="7"/>
  <c r="Q29" i="7" s="1"/>
  <c r="R26" i="7"/>
  <c r="R29" i="7" s="1"/>
  <c r="T26" i="7"/>
  <c r="T29" i="7" s="1"/>
  <c r="V26" i="7"/>
  <c r="V29" i="7" s="1"/>
  <c r="W26" i="7"/>
  <c r="W29" i="7" s="1"/>
  <c r="Y26" i="7"/>
  <c r="Y29" i="7" s="1"/>
  <c r="B25" i="7"/>
  <c r="B28" i="7" s="1"/>
  <c r="B24" i="7"/>
  <c r="B27" i="7" s="1"/>
  <c r="AB8" i="2"/>
  <c r="AC8" i="2"/>
  <c r="AA8" i="2"/>
  <c r="X8" i="2"/>
  <c r="Y8" i="2"/>
  <c r="W8" i="2"/>
  <c r="U8" i="2"/>
  <c r="T8" i="2"/>
  <c r="S8" i="2"/>
  <c r="P8" i="2"/>
  <c r="Q8" i="2"/>
  <c r="O8" i="2"/>
  <c r="L8" i="2"/>
  <c r="M8" i="2"/>
  <c r="K8" i="2"/>
  <c r="I25" i="7" l="1"/>
  <c r="I28" i="7" s="1"/>
  <c r="I26" i="7"/>
  <c r="I29" i="7" s="1"/>
  <c r="M24" i="19"/>
  <c r="E24" i="19"/>
  <c r="E26" i="19" s="1"/>
  <c r="W39" i="1"/>
  <c r="R40" i="1"/>
  <c r="R39" i="1"/>
  <c r="AB33" i="1"/>
  <c r="AB32" i="1"/>
  <c r="W33" i="1"/>
  <c r="W32" i="1"/>
  <c r="R33" i="1"/>
  <c r="AB25" i="1"/>
  <c r="J24" i="14"/>
  <c r="B24" i="14"/>
  <c r="B26" i="14" s="1"/>
  <c r="L24" i="14"/>
  <c r="O24" i="14"/>
  <c r="P24" i="14"/>
  <c r="E24" i="14"/>
  <c r="E26" i="14" s="1"/>
  <c r="I24" i="14"/>
  <c r="M24" i="14"/>
  <c r="C24" i="14"/>
  <c r="C26" i="14" s="1"/>
  <c r="H24" i="14"/>
  <c r="H26" i="14" s="1"/>
  <c r="K24" i="14"/>
  <c r="K26" i="14" s="1"/>
  <c r="G24" i="14"/>
  <c r="D24" i="14"/>
  <c r="D26" i="14" s="1"/>
  <c r="F24" i="14"/>
  <c r="F26" i="14" s="1"/>
  <c r="N24" i="14"/>
  <c r="N26" i="14" s="1"/>
  <c r="I24" i="7"/>
  <c r="I27" i="7" s="1"/>
  <c r="S24" i="7"/>
  <c r="S27" i="7" s="1"/>
  <c r="X25" i="7"/>
  <c r="X28" i="7" s="1"/>
  <c r="N24" i="7"/>
  <c r="N27" i="7" s="1"/>
  <c r="D26" i="7"/>
  <c r="D29" i="7" s="1"/>
  <c r="D25" i="7"/>
  <c r="D28" i="7" s="1"/>
  <c r="X26" i="7"/>
  <c r="X29" i="7" s="1"/>
  <c r="N25" i="7"/>
  <c r="N28" i="7" s="1"/>
  <c r="X24" i="7"/>
  <c r="X27" i="7" s="1"/>
  <c r="S26" i="7"/>
  <c r="S29" i="7" s="1"/>
  <c r="D24" i="7"/>
  <c r="D27" i="7" s="1"/>
  <c r="S25" i="7"/>
  <c r="S28" i="7" s="1"/>
  <c r="N26" i="7"/>
  <c r="N29" i="7" s="1"/>
</calcChain>
</file>

<file path=xl/sharedStrings.xml><?xml version="1.0" encoding="utf-8"?>
<sst xmlns="http://schemas.openxmlformats.org/spreadsheetml/2006/main" count="1371" uniqueCount="287">
  <si>
    <t>1.5cm</t>
    <phoneticPr fontId="1"/>
  </si>
  <si>
    <t>3.0cm</t>
    <phoneticPr fontId="1"/>
  </si>
  <si>
    <t>4.5cm</t>
    <phoneticPr fontId="1"/>
  </si>
  <si>
    <t>液体なし</t>
    <rPh sb="0" eb="2">
      <t>エキタイ</t>
    </rPh>
    <phoneticPr fontId="1"/>
  </si>
  <si>
    <t>1000倍</t>
    <rPh sb="4" eb="5">
      <t>バイ</t>
    </rPh>
    <phoneticPr fontId="1"/>
  </si>
  <si>
    <t>100倍</t>
    <rPh sb="3" eb="4">
      <t>バイ</t>
    </rPh>
    <phoneticPr fontId="1"/>
  </si>
  <si>
    <t>Ave</t>
    <phoneticPr fontId="1"/>
  </si>
  <si>
    <t>なし/1.5</t>
    <phoneticPr fontId="1"/>
  </si>
  <si>
    <t>なし/3.0</t>
    <phoneticPr fontId="1"/>
  </si>
  <si>
    <t>なし/4.5</t>
    <phoneticPr fontId="1"/>
  </si>
  <si>
    <t>1000倍</t>
    <rPh sb="4" eb="5">
      <t>バイ</t>
    </rPh>
    <phoneticPr fontId="1"/>
  </si>
  <si>
    <t>100倍</t>
    <rPh sb="3" eb="4">
      <t>バイ</t>
    </rPh>
    <phoneticPr fontId="1"/>
  </si>
  <si>
    <t>小腸</t>
    <rPh sb="0" eb="2">
      <t>ショウチョウ</t>
    </rPh>
    <phoneticPr fontId="1"/>
  </si>
  <si>
    <t>大腸</t>
    <rPh sb="0" eb="2">
      <t>ダイチョウ</t>
    </rPh>
    <phoneticPr fontId="1"/>
  </si>
  <si>
    <t>肝臓</t>
    <rPh sb="0" eb="2">
      <t>カンゾウ</t>
    </rPh>
    <phoneticPr fontId="1"/>
  </si>
  <si>
    <t>胃</t>
    <rPh sb="0" eb="1">
      <t>イ</t>
    </rPh>
    <phoneticPr fontId="1"/>
  </si>
  <si>
    <t>脾臓</t>
    <rPh sb="0" eb="2">
      <t>ヒゾウ</t>
    </rPh>
    <phoneticPr fontId="1"/>
  </si>
  <si>
    <t>NC</t>
    <phoneticPr fontId="1"/>
  </si>
  <si>
    <t>PC</t>
    <phoneticPr fontId="1"/>
  </si>
  <si>
    <t>LD</t>
    <phoneticPr fontId="1"/>
  </si>
  <si>
    <t>HD</t>
    <phoneticPr fontId="1"/>
  </si>
  <si>
    <t>なし</t>
    <phoneticPr fontId="1"/>
  </si>
  <si>
    <t>漿膜のみ</t>
    <rPh sb="0" eb="2">
      <t>ショウマク</t>
    </rPh>
    <phoneticPr fontId="1"/>
  </si>
  <si>
    <t>24.5μm</t>
    <phoneticPr fontId="1"/>
  </si>
  <si>
    <t>63.8μm</t>
    <phoneticPr fontId="1"/>
  </si>
  <si>
    <t>30.0μm</t>
    <phoneticPr fontId="1"/>
  </si>
  <si>
    <t>56.9μm</t>
    <phoneticPr fontId="1"/>
  </si>
  <si>
    <t>38.3μm</t>
    <phoneticPr fontId="1"/>
  </si>
  <si>
    <t>照射</t>
    <rPh sb="0" eb="2">
      <t>ショウシャ</t>
    </rPh>
    <phoneticPr fontId="1"/>
  </si>
  <si>
    <t>あり</t>
    <phoneticPr fontId="1"/>
  </si>
  <si>
    <t>生存期間</t>
    <rPh sb="0" eb="2">
      <t>セイゾン</t>
    </rPh>
    <rPh sb="2" eb="4">
      <t>キカン</t>
    </rPh>
    <phoneticPr fontId="1"/>
  </si>
  <si>
    <t>12時間</t>
    <rPh sb="2" eb="4">
      <t>ジカン</t>
    </rPh>
    <phoneticPr fontId="1"/>
  </si>
  <si>
    <t>24時間</t>
    <rPh sb="2" eb="4">
      <t>ジカン</t>
    </rPh>
    <phoneticPr fontId="1"/>
  </si>
  <si>
    <t>48時間</t>
    <rPh sb="2" eb="4">
      <t>ジカン</t>
    </rPh>
    <phoneticPr fontId="1"/>
  </si>
  <si>
    <t>腹水1</t>
    <rPh sb="0" eb="2">
      <t>フクスイ</t>
    </rPh>
    <phoneticPr fontId="1"/>
  </si>
  <si>
    <t>腹水2</t>
    <rPh sb="0" eb="2">
      <t>フクスイ</t>
    </rPh>
    <phoneticPr fontId="1"/>
  </si>
  <si>
    <t>腹水2'</t>
    <rPh sb="0" eb="2">
      <t>フクスイ</t>
    </rPh>
    <phoneticPr fontId="1"/>
  </si>
  <si>
    <r>
      <t>1.3×10</t>
    </r>
    <r>
      <rPr>
        <vertAlign val="superscript"/>
        <sz val="11"/>
        <color theme="1"/>
        <rFont val="Yu Gothic"/>
        <family val="3"/>
        <charset val="128"/>
        <scheme val="minor"/>
      </rPr>
      <t>11</t>
    </r>
    <phoneticPr fontId="1"/>
  </si>
  <si>
    <r>
      <t>1.0×10</t>
    </r>
    <r>
      <rPr>
        <vertAlign val="superscript"/>
        <sz val="11"/>
        <color theme="1"/>
        <rFont val="Yu Gothic"/>
        <family val="3"/>
        <charset val="128"/>
        <scheme val="minor"/>
      </rPr>
      <t>11</t>
    </r>
    <phoneticPr fontId="1"/>
  </si>
  <si>
    <r>
      <t>3.0×10</t>
    </r>
    <r>
      <rPr>
        <vertAlign val="superscript"/>
        <sz val="11"/>
        <color theme="1"/>
        <rFont val="Yu Gothic"/>
        <family val="3"/>
        <charset val="128"/>
        <scheme val="minor"/>
      </rPr>
      <t>8</t>
    </r>
    <phoneticPr fontId="1"/>
  </si>
  <si>
    <r>
      <t>1.4×10</t>
    </r>
    <r>
      <rPr>
        <vertAlign val="superscript"/>
        <sz val="11"/>
        <color theme="1"/>
        <rFont val="Yu Gothic"/>
        <family val="3"/>
        <charset val="128"/>
        <scheme val="minor"/>
      </rPr>
      <t>12</t>
    </r>
    <phoneticPr fontId="1"/>
  </si>
  <si>
    <r>
      <t>1.0×10</t>
    </r>
    <r>
      <rPr>
        <vertAlign val="superscript"/>
        <sz val="11"/>
        <color theme="1"/>
        <rFont val="Yu Gothic"/>
        <family val="3"/>
        <charset val="128"/>
        <scheme val="minor"/>
      </rPr>
      <t>10</t>
    </r>
    <phoneticPr fontId="1"/>
  </si>
  <si>
    <r>
      <t>3.0×10</t>
    </r>
    <r>
      <rPr>
        <vertAlign val="superscript"/>
        <sz val="11"/>
        <color theme="1"/>
        <rFont val="Yu Gothic"/>
        <family val="3"/>
        <charset val="128"/>
        <scheme val="minor"/>
      </rPr>
      <t>10</t>
    </r>
    <phoneticPr fontId="1"/>
  </si>
  <si>
    <r>
      <t>3.0×10</t>
    </r>
    <r>
      <rPr>
        <vertAlign val="superscript"/>
        <sz val="11"/>
        <color theme="1"/>
        <rFont val="Yu Gothic"/>
        <family val="3"/>
        <charset val="128"/>
        <scheme val="minor"/>
      </rPr>
      <t>7</t>
    </r>
    <phoneticPr fontId="1"/>
  </si>
  <si>
    <r>
      <t>4.0×10</t>
    </r>
    <r>
      <rPr>
        <vertAlign val="superscript"/>
        <sz val="11"/>
        <color theme="1"/>
        <rFont val="Yu Gothic"/>
        <family val="3"/>
        <charset val="128"/>
        <scheme val="minor"/>
      </rPr>
      <t>10</t>
    </r>
    <phoneticPr fontId="1"/>
  </si>
  <si>
    <r>
      <t>3.0×10</t>
    </r>
    <r>
      <rPr>
        <vertAlign val="superscript"/>
        <sz val="11"/>
        <color theme="1"/>
        <rFont val="Yu Gothic"/>
        <family val="3"/>
        <charset val="128"/>
        <scheme val="minor"/>
      </rPr>
      <t>2</t>
    </r>
    <phoneticPr fontId="1"/>
  </si>
  <si>
    <r>
      <t>4.0×10</t>
    </r>
    <r>
      <rPr>
        <vertAlign val="superscript"/>
        <sz val="11"/>
        <color theme="1"/>
        <rFont val="Yu Gothic"/>
        <family val="3"/>
        <charset val="128"/>
        <scheme val="minor"/>
      </rPr>
      <t>7</t>
    </r>
    <phoneticPr fontId="1"/>
  </si>
  <si>
    <t>腹水</t>
    <rPh sb="0" eb="2">
      <t>フクスイ</t>
    </rPh>
    <phoneticPr fontId="1"/>
  </si>
  <si>
    <t>18時間</t>
    <rPh sb="2" eb="4">
      <t>ジカン</t>
    </rPh>
    <phoneticPr fontId="1"/>
  </si>
  <si>
    <r>
      <t>3.0×10</t>
    </r>
    <r>
      <rPr>
        <vertAlign val="superscript"/>
        <sz val="11"/>
        <color theme="1"/>
        <rFont val="Yu Gothic"/>
        <family val="3"/>
        <charset val="128"/>
        <scheme val="minor"/>
      </rPr>
      <t>5</t>
    </r>
    <phoneticPr fontId="1"/>
  </si>
  <si>
    <r>
      <t>4.0×10</t>
    </r>
    <r>
      <rPr>
        <vertAlign val="superscript"/>
        <sz val="11"/>
        <color theme="1"/>
        <rFont val="Yu Gothic"/>
        <family val="3"/>
        <charset val="128"/>
        <scheme val="minor"/>
      </rPr>
      <t>5</t>
    </r>
    <phoneticPr fontId="1"/>
  </si>
  <si>
    <r>
      <t>4.4×10</t>
    </r>
    <r>
      <rPr>
        <vertAlign val="superscript"/>
        <sz val="11"/>
        <color theme="1"/>
        <rFont val="Yu Gothic"/>
        <family val="3"/>
        <charset val="128"/>
        <scheme val="minor"/>
      </rPr>
      <t>2</t>
    </r>
    <phoneticPr fontId="1"/>
  </si>
  <si>
    <r>
      <t>4.0×10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phoneticPr fontId="1"/>
  </si>
  <si>
    <r>
      <t>2.0×10</t>
    </r>
    <r>
      <rPr>
        <vertAlign val="superscript"/>
        <sz val="11"/>
        <color theme="1"/>
        <rFont val="Yu Gothic"/>
        <family val="3"/>
        <charset val="128"/>
        <scheme val="minor"/>
      </rPr>
      <t>2</t>
    </r>
    <phoneticPr fontId="1"/>
  </si>
  <si>
    <t>1週</t>
    <rPh sb="1" eb="2">
      <t>シュウ</t>
    </rPh>
    <phoneticPr fontId="1"/>
  </si>
  <si>
    <r>
      <t>2.0×10</t>
    </r>
    <r>
      <rPr>
        <vertAlign val="superscript"/>
        <sz val="11"/>
        <color theme="1"/>
        <rFont val="Yu Gothic"/>
        <family val="3"/>
        <charset val="128"/>
        <scheme val="minor"/>
      </rPr>
      <t>5</t>
    </r>
    <phoneticPr fontId="1"/>
  </si>
  <si>
    <r>
      <t>1.0×10</t>
    </r>
    <r>
      <rPr>
        <vertAlign val="superscript"/>
        <sz val="11"/>
        <color theme="1"/>
        <rFont val="Yu Gothic"/>
        <family val="3"/>
        <charset val="128"/>
        <scheme val="minor"/>
      </rPr>
      <t>7</t>
    </r>
    <phoneticPr fontId="1"/>
  </si>
  <si>
    <r>
      <t>2.0×10</t>
    </r>
    <r>
      <rPr>
        <vertAlign val="superscript"/>
        <sz val="11"/>
        <color theme="1"/>
        <rFont val="Yu Gothic"/>
        <family val="3"/>
        <charset val="128"/>
        <scheme val="minor"/>
      </rPr>
      <t>8</t>
    </r>
    <phoneticPr fontId="1"/>
  </si>
  <si>
    <r>
      <t>5.0×10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phoneticPr fontId="1"/>
  </si>
  <si>
    <t>陽性細胞数</t>
    <rPh sb="0" eb="2">
      <t>ヨウセイ</t>
    </rPh>
    <rPh sb="2" eb="4">
      <t>サイボウ</t>
    </rPh>
    <rPh sb="4" eb="5">
      <t>スウ</t>
    </rPh>
    <phoneticPr fontId="1"/>
  </si>
  <si>
    <t>PC1</t>
    <phoneticPr fontId="1"/>
  </si>
  <si>
    <t>PC2</t>
    <phoneticPr fontId="1"/>
  </si>
  <si>
    <t>PC3</t>
    <phoneticPr fontId="1"/>
  </si>
  <si>
    <t>PC4</t>
    <phoneticPr fontId="1"/>
  </si>
  <si>
    <t>肝</t>
    <rPh sb="0" eb="1">
      <t>カン</t>
    </rPh>
    <phoneticPr fontId="1"/>
  </si>
  <si>
    <t>全細胞数</t>
    <rPh sb="0" eb="3">
      <t>ゼンサイボウ</t>
    </rPh>
    <rPh sb="3" eb="4">
      <t>スウ</t>
    </rPh>
    <phoneticPr fontId="1"/>
  </si>
  <si>
    <t>比率</t>
    <rPh sb="0" eb="2">
      <t>ヒリツ</t>
    </rPh>
    <phoneticPr fontId="1"/>
  </si>
  <si>
    <t>LD1</t>
    <phoneticPr fontId="1"/>
  </si>
  <si>
    <t>LD2</t>
    <phoneticPr fontId="1"/>
  </si>
  <si>
    <t>LD3</t>
    <phoneticPr fontId="1"/>
  </si>
  <si>
    <t>LD4</t>
    <phoneticPr fontId="1"/>
  </si>
  <si>
    <t>HD1</t>
    <phoneticPr fontId="1"/>
  </si>
  <si>
    <t>HD2</t>
    <phoneticPr fontId="1"/>
  </si>
  <si>
    <t>HD3</t>
    <phoneticPr fontId="1"/>
  </si>
  <si>
    <t>HD4</t>
    <phoneticPr fontId="1"/>
  </si>
  <si>
    <t>PC5</t>
    <phoneticPr fontId="1"/>
  </si>
  <si>
    <t>PC6</t>
    <phoneticPr fontId="1"/>
  </si>
  <si>
    <t>LD5</t>
    <phoneticPr fontId="1"/>
  </si>
  <si>
    <t>LD6</t>
    <phoneticPr fontId="1"/>
  </si>
  <si>
    <t>HD5</t>
    <phoneticPr fontId="1"/>
  </si>
  <si>
    <t>HD6</t>
    <phoneticPr fontId="1"/>
  </si>
  <si>
    <t>浸透距離</t>
    <rPh sb="0" eb="2">
      <t>シントウ</t>
    </rPh>
    <rPh sb="2" eb="4">
      <t>キョリ</t>
    </rPh>
    <phoneticPr fontId="1"/>
  </si>
  <si>
    <t>小腸PC</t>
    <rPh sb="0" eb="2">
      <t>ショウチョウ</t>
    </rPh>
    <phoneticPr fontId="1"/>
  </si>
  <si>
    <t>小腸LD</t>
    <rPh sb="0" eb="2">
      <t>ショウチョウ</t>
    </rPh>
    <phoneticPr fontId="1"/>
  </si>
  <si>
    <t>小腸HD</t>
    <rPh sb="0" eb="2">
      <t>ショウチョウ</t>
    </rPh>
    <phoneticPr fontId="1"/>
  </si>
  <si>
    <t>大腸PC</t>
    <rPh sb="0" eb="2">
      <t>ダイチョウ</t>
    </rPh>
    <phoneticPr fontId="1"/>
  </si>
  <si>
    <t>大腸LD</t>
    <rPh sb="0" eb="2">
      <t>ダイチョウ</t>
    </rPh>
    <phoneticPr fontId="1"/>
  </si>
  <si>
    <t>大腸HD</t>
    <rPh sb="0" eb="2">
      <t>ダイチョウ</t>
    </rPh>
    <phoneticPr fontId="1"/>
  </si>
  <si>
    <t>肝PC</t>
    <rPh sb="0" eb="1">
      <t>カン</t>
    </rPh>
    <phoneticPr fontId="1"/>
  </si>
  <si>
    <t>肝LD</t>
    <rPh sb="0" eb="1">
      <t>カン</t>
    </rPh>
    <phoneticPr fontId="1"/>
  </si>
  <si>
    <t>肝HD</t>
    <rPh sb="0" eb="1">
      <t>カン</t>
    </rPh>
    <phoneticPr fontId="1"/>
  </si>
  <si>
    <t>胃PC</t>
    <rPh sb="0" eb="1">
      <t>イ</t>
    </rPh>
    <phoneticPr fontId="1"/>
  </si>
  <si>
    <t>胃LD</t>
    <rPh sb="0" eb="1">
      <t>イ</t>
    </rPh>
    <phoneticPr fontId="1"/>
  </si>
  <si>
    <t>胃HD</t>
    <rPh sb="0" eb="1">
      <t>イ</t>
    </rPh>
    <phoneticPr fontId="1"/>
  </si>
  <si>
    <t>脾PC</t>
    <rPh sb="0" eb="1">
      <t>ヒ</t>
    </rPh>
    <phoneticPr fontId="1"/>
  </si>
  <si>
    <t>脾LD</t>
    <rPh sb="0" eb="1">
      <t>ヒ</t>
    </rPh>
    <phoneticPr fontId="1"/>
  </si>
  <si>
    <t>脾HD</t>
    <rPh sb="0" eb="1">
      <t>ヒ</t>
    </rPh>
    <phoneticPr fontId="1"/>
  </si>
  <si>
    <r>
      <t>1.0×10</t>
    </r>
    <r>
      <rPr>
        <vertAlign val="superscript"/>
        <sz val="11"/>
        <color theme="1"/>
        <rFont val="Yu Gothic"/>
        <family val="3"/>
        <charset val="128"/>
        <scheme val="minor"/>
      </rPr>
      <t>4</t>
    </r>
    <phoneticPr fontId="1"/>
  </si>
  <si>
    <r>
      <t>3.0×10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phoneticPr fontId="1"/>
  </si>
  <si>
    <r>
      <t>1.0×10</t>
    </r>
    <r>
      <rPr>
        <vertAlign val="superscript"/>
        <sz val="11"/>
        <color theme="1"/>
        <rFont val="Yu Gothic"/>
        <family val="3"/>
        <charset val="128"/>
        <scheme val="minor"/>
      </rPr>
      <t>8</t>
    </r>
    <phoneticPr fontId="1"/>
  </si>
  <si>
    <t>投与後6h</t>
    <rPh sb="0" eb="2">
      <t>トウヨ</t>
    </rPh>
    <rPh sb="2" eb="3">
      <t>ゴ</t>
    </rPh>
    <phoneticPr fontId="1"/>
  </si>
  <si>
    <t>投与後3h</t>
    <rPh sb="0" eb="2">
      <t>トウヨ</t>
    </rPh>
    <rPh sb="2" eb="3">
      <t>ゴ</t>
    </rPh>
    <phoneticPr fontId="1"/>
  </si>
  <si>
    <t>PCSD</t>
    <phoneticPr fontId="1"/>
  </si>
  <si>
    <t>LDSD</t>
    <phoneticPr fontId="1"/>
  </si>
  <si>
    <t>HDSD</t>
    <phoneticPr fontId="1"/>
  </si>
  <si>
    <t>PCSE</t>
    <phoneticPr fontId="1"/>
  </si>
  <si>
    <t>LDSE</t>
    <phoneticPr fontId="1"/>
  </si>
  <si>
    <t>HDSE</t>
    <phoneticPr fontId="1"/>
  </si>
  <si>
    <t>盲腸</t>
    <rPh sb="0" eb="2">
      <t>モウチョウ</t>
    </rPh>
    <phoneticPr fontId="1"/>
  </si>
  <si>
    <t>照射</t>
    <rPh sb="0" eb="2">
      <t>ショウシャ</t>
    </rPh>
    <phoneticPr fontId="1"/>
  </si>
  <si>
    <t>無</t>
    <rPh sb="0" eb="1">
      <t>ナ</t>
    </rPh>
    <phoneticPr fontId="1"/>
  </si>
  <si>
    <t>有</t>
    <rPh sb="0" eb="1">
      <t>ア</t>
    </rPh>
    <phoneticPr fontId="1"/>
  </si>
  <si>
    <t>Ave</t>
    <phoneticPr fontId="1"/>
  </si>
  <si>
    <t>Med</t>
    <phoneticPr fontId="1"/>
  </si>
  <si>
    <t>SD</t>
    <phoneticPr fontId="1"/>
  </si>
  <si>
    <t>SE</t>
    <phoneticPr fontId="1"/>
  </si>
  <si>
    <t>浸透距離</t>
    <rPh sb="0" eb="2">
      <t>シントウ</t>
    </rPh>
    <rPh sb="2" eb="4">
      <t>キョリ</t>
    </rPh>
    <phoneticPr fontId="1"/>
  </si>
  <si>
    <t>irradiated</t>
    <phoneticPr fontId="1"/>
  </si>
  <si>
    <t>6時間</t>
    <rPh sb="1" eb="3">
      <t>ジカン</t>
    </rPh>
    <phoneticPr fontId="1"/>
  </si>
  <si>
    <r>
      <t>＞1.0×10</t>
    </r>
    <r>
      <rPr>
        <vertAlign val="superscript"/>
        <sz val="11"/>
        <color theme="1"/>
        <rFont val="Yu Gothic"/>
        <family val="3"/>
        <charset val="128"/>
        <scheme val="minor"/>
      </rPr>
      <t>11</t>
    </r>
    <phoneticPr fontId="1"/>
  </si>
  <si>
    <t>30時間</t>
    <rPh sb="2" eb="4">
      <t>ジカン</t>
    </rPh>
    <phoneticPr fontId="1"/>
  </si>
  <si>
    <t>9時間</t>
    <rPh sb="1" eb="3">
      <t>ジカン</t>
    </rPh>
    <phoneticPr fontId="1"/>
  </si>
  <si>
    <t>36時間</t>
    <rPh sb="2" eb="4">
      <t>ジカン</t>
    </rPh>
    <phoneticPr fontId="1"/>
  </si>
  <si>
    <t>1週間</t>
    <rPh sb="1" eb="3">
      <t>シュウカン</t>
    </rPh>
    <phoneticPr fontId="1"/>
  </si>
  <si>
    <r>
      <t>2.0×10</t>
    </r>
    <r>
      <rPr>
        <vertAlign val="superscript"/>
        <sz val="11"/>
        <color theme="1"/>
        <rFont val="Yu Gothic"/>
        <family val="3"/>
        <charset val="128"/>
        <scheme val="minor"/>
      </rPr>
      <t>7</t>
    </r>
    <phoneticPr fontId="1"/>
  </si>
  <si>
    <r>
      <t>2.0×10</t>
    </r>
    <r>
      <rPr>
        <vertAlign val="superscript"/>
        <sz val="11"/>
        <color theme="1"/>
        <rFont val="Yu Gothic"/>
        <family val="3"/>
        <charset val="128"/>
        <scheme val="minor"/>
      </rPr>
      <t>6</t>
    </r>
    <phoneticPr fontId="1"/>
  </si>
  <si>
    <r>
      <t>1.0×10</t>
    </r>
    <r>
      <rPr>
        <vertAlign val="superscript"/>
        <sz val="11"/>
        <color theme="1"/>
        <rFont val="Yu Gothic"/>
        <family val="3"/>
        <charset val="128"/>
        <scheme val="minor"/>
      </rPr>
      <t>6</t>
    </r>
    <phoneticPr fontId="1"/>
  </si>
  <si>
    <r>
      <t>6.0×10</t>
    </r>
    <r>
      <rPr>
        <vertAlign val="superscript"/>
        <sz val="11"/>
        <color theme="1"/>
        <rFont val="Yu Gothic"/>
        <family val="3"/>
        <charset val="128"/>
        <scheme val="minor"/>
      </rPr>
      <t>5</t>
    </r>
    <phoneticPr fontId="1"/>
  </si>
  <si>
    <r>
      <t>7.0×10</t>
    </r>
    <r>
      <rPr>
        <vertAlign val="superscript"/>
        <sz val="11"/>
        <color theme="1"/>
        <rFont val="Yu Gothic"/>
        <family val="3"/>
        <charset val="128"/>
        <scheme val="minor"/>
      </rPr>
      <t>4</t>
    </r>
    <phoneticPr fontId="1"/>
  </si>
  <si>
    <r>
      <t>1.5×10</t>
    </r>
    <r>
      <rPr>
        <vertAlign val="superscript"/>
        <sz val="11"/>
        <color theme="1"/>
        <rFont val="Yu Gothic"/>
        <family val="3"/>
        <charset val="128"/>
        <scheme val="minor"/>
      </rPr>
      <t>5</t>
    </r>
    <phoneticPr fontId="1"/>
  </si>
  <si>
    <r>
      <t>2.0×10</t>
    </r>
    <r>
      <rPr>
        <vertAlign val="superscript"/>
        <sz val="11"/>
        <color theme="1"/>
        <rFont val="Yu Gothic"/>
        <family val="3"/>
        <charset val="128"/>
        <scheme val="minor"/>
      </rPr>
      <t>2</t>
    </r>
    <phoneticPr fontId="1"/>
  </si>
  <si>
    <r>
      <t>1.0×10</t>
    </r>
    <r>
      <rPr>
        <vertAlign val="superscript"/>
        <sz val="11"/>
        <color theme="1"/>
        <rFont val="Yu Gothic"/>
        <family val="3"/>
        <charset val="128"/>
        <scheme val="minor"/>
      </rPr>
      <t>2</t>
    </r>
    <phoneticPr fontId="1"/>
  </si>
  <si>
    <t>洗浄1回目</t>
    <rPh sb="0" eb="2">
      <t>センジョウ</t>
    </rPh>
    <rPh sb="3" eb="5">
      <t>カイメ</t>
    </rPh>
    <phoneticPr fontId="1"/>
  </si>
  <si>
    <t>洗浄2回目</t>
    <rPh sb="0" eb="2">
      <t>センジョウ</t>
    </rPh>
    <rPh sb="3" eb="5">
      <t>カイメ</t>
    </rPh>
    <phoneticPr fontId="1"/>
  </si>
  <si>
    <t>照射後</t>
    <rPh sb="0" eb="2">
      <t>ショウシャ</t>
    </rPh>
    <rPh sb="2" eb="3">
      <t>ゴ</t>
    </rPh>
    <phoneticPr fontId="1"/>
  </si>
  <si>
    <t>2回目</t>
    <rPh sb="1" eb="3">
      <t>カイメ</t>
    </rPh>
    <phoneticPr fontId="1"/>
  </si>
  <si>
    <t>1回目6h</t>
    <rPh sb="1" eb="3">
      <t>カイメ</t>
    </rPh>
    <phoneticPr fontId="1"/>
  </si>
  <si>
    <r>
      <t>1.5×10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phoneticPr fontId="1"/>
  </si>
  <si>
    <t>細菌数</t>
    <rPh sb="0" eb="2">
      <t>サイキン</t>
    </rPh>
    <rPh sb="2" eb="3">
      <t>スウ</t>
    </rPh>
    <phoneticPr fontId="1"/>
  </si>
  <si>
    <t>106CFU</t>
    <phoneticPr fontId="1"/>
  </si>
  <si>
    <t>105CFU</t>
    <phoneticPr fontId="1"/>
  </si>
  <si>
    <t>104CFU</t>
    <phoneticPr fontId="1"/>
  </si>
  <si>
    <t>103CFU</t>
    <phoneticPr fontId="1"/>
  </si>
  <si>
    <t>102CFU</t>
    <phoneticPr fontId="1"/>
  </si>
  <si>
    <t>SD</t>
    <phoneticPr fontId="1"/>
  </si>
  <si>
    <t>SE</t>
    <phoneticPr fontId="1"/>
  </si>
  <si>
    <t>Average</t>
    <phoneticPr fontId="1"/>
  </si>
  <si>
    <t>Median</t>
    <phoneticPr fontId="1"/>
  </si>
  <si>
    <r>
      <t>6.0×10</t>
    </r>
    <r>
      <rPr>
        <vertAlign val="superscript"/>
        <sz val="11"/>
        <color theme="1"/>
        <rFont val="Yu Gothic"/>
        <family val="3"/>
        <charset val="128"/>
        <scheme val="minor"/>
      </rPr>
      <t>6</t>
    </r>
    <phoneticPr fontId="1"/>
  </si>
  <si>
    <r>
      <t>1.5×10</t>
    </r>
    <r>
      <rPr>
        <vertAlign val="superscript"/>
        <sz val="11"/>
        <color theme="1"/>
        <rFont val="Yu Gothic"/>
        <family val="3"/>
        <charset val="128"/>
        <scheme val="minor"/>
      </rPr>
      <t>8</t>
    </r>
    <phoneticPr fontId="1"/>
  </si>
  <si>
    <r>
      <t>2.2×10</t>
    </r>
    <r>
      <rPr>
        <vertAlign val="superscript"/>
        <sz val="11"/>
        <color theme="1"/>
        <rFont val="Yu Gothic"/>
        <family val="3"/>
        <charset val="128"/>
        <scheme val="minor"/>
      </rPr>
      <t>7</t>
    </r>
    <phoneticPr fontId="1"/>
  </si>
  <si>
    <r>
      <t>3.4×10</t>
    </r>
    <r>
      <rPr>
        <vertAlign val="superscript"/>
        <sz val="11"/>
        <color theme="1"/>
        <rFont val="Yu Gothic"/>
        <family val="3"/>
        <charset val="128"/>
        <scheme val="minor"/>
      </rPr>
      <t>7</t>
    </r>
    <phoneticPr fontId="1"/>
  </si>
  <si>
    <r>
      <t>3.2×10</t>
    </r>
    <r>
      <rPr>
        <vertAlign val="superscript"/>
        <sz val="11"/>
        <color theme="1"/>
        <rFont val="Yu Gothic"/>
        <family val="3"/>
        <charset val="128"/>
        <scheme val="minor"/>
      </rPr>
      <t>6</t>
    </r>
    <phoneticPr fontId="1"/>
  </si>
  <si>
    <r>
      <t>6.7×10</t>
    </r>
    <r>
      <rPr>
        <vertAlign val="superscript"/>
        <sz val="11"/>
        <color theme="1"/>
        <rFont val="Yu Gothic"/>
        <family val="3"/>
        <charset val="128"/>
        <scheme val="minor"/>
      </rPr>
      <t>5</t>
    </r>
    <phoneticPr fontId="1"/>
  </si>
  <si>
    <r>
      <t>2.1×10</t>
    </r>
    <r>
      <rPr>
        <vertAlign val="superscript"/>
        <sz val="11"/>
        <color theme="1"/>
        <rFont val="Yu Gothic"/>
        <family val="3"/>
        <charset val="128"/>
        <scheme val="minor"/>
      </rPr>
      <t>3</t>
    </r>
    <phoneticPr fontId="1"/>
  </si>
  <si>
    <r>
      <t>8.0×10</t>
    </r>
    <r>
      <rPr>
        <vertAlign val="superscript"/>
        <sz val="11"/>
        <color theme="1"/>
        <rFont val="Yu Gothic"/>
        <family val="3"/>
        <charset val="128"/>
        <scheme val="minor"/>
      </rPr>
      <t>2</t>
    </r>
    <phoneticPr fontId="1"/>
  </si>
  <si>
    <r>
      <t>10</t>
    </r>
    <r>
      <rPr>
        <b/>
        <vertAlign val="superscript"/>
        <sz val="11"/>
        <color theme="1"/>
        <rFont val="ＭＳ Ｐ明朝"/>
        <family val="1"/>
        <charset val="128"/>
      </rPr>
      <t>7</t>
    </r>
    <phoneticPr fontId="1"/>
  </si>
  <si>
    <r>
      <t>10</t>
    </r>
    <r>
      <rPr>
        <b/>
        <vertAlign val="superscript"/>
        <sz val="11"/>
        <color theme="1"/>
        <rFont val="ＭＳ Ｐ明朝"/>
        <family val="1"/>
        <charset val="128"/>
      </rPr>
      <t>6</t>
    </r>
    <phoneticPr fontId="1"/>
  </si>
  <si>
    <r>
      <t>10</t>
    </r>
    <r>
      <rPr>
        <b/>
        <vertAlign val="superscript"/>
        <sz val="11"/>
        <color theme="1"/>
        <rFont val="ＭＳ Ｐ明朝"/>
        <family val="1"/>
        <charset val="128"/>
      </rPr>
      <t>5</t>
    </r>
    <phoneticPr fontId="1"/>
  </si>
  <si>
    <r>
      <t>10</t>
    </r>
    <r>
      <rPr>
        <b/>
        <vertAlign val="superscript"/>
        <sz val="11"/>
        <color theme="1"/>
        <rFont val="ＭＳ Ｐ明朝"/>
        <family val="1"/>
        <charset val="128"/>
      </rPr>
      <t>4</t>
    </r>
    <phoneticPr fontId="1"/>
  </si>
  <si>
    <r>
      <t>10</t>
    </r>
    <r>
      <rPr>
        <b/>
        <vertAlign val="superscript"/>
        <sz val="11"/>
        <color theme="1"/>
        <rFont val="ＭＳ Ｐ明朝"/>
        <family val="1"/>
        <charset val="128"/>
      </rPr>
      <t>3</t>
    </r>
    <phoneticPr fontId="1"/>
  </si>
  <si>
    <r>
      <t>10</t>
    </r>
    <r>
      <rPr>
        <b/>
        <vertAlign val="superscript"/>
        <sz val="11"/>
        <color theme="1"/>
        <rFont val="ＭＳ Ｐ明朝"/>
        <family val="1"/>
        <charset val="128"/>
      </rPr>
      <t>2</t>
    </r>
    <phoneticPr fontId="1"/>
  </si>
  <si>
    <r>
      <t>10</t>
    </r>
    <r>
      <rPr>
        <b/>
        <vertAlign val="superscript"/>
        <sz val="11"/>
        <color theme="1"/>
        <rFont val="ＭＳ Ｐ明朝"/>
        <family val="1"/>
        <charset val="128"/>
      </rPr>
      <t>1</t>
    </r>
    <phoneticPr fontId="1"/>
  </si>
  <si>
    <t>＋＋</t>
    <phoneticPr fontId="1"/>
  </si>
  <si>
    <t>＋</t>
    <phoneticPr fontId="1"/>
  </si>
  <si>
    <t>－</t>
    <phoneticPr fontId="1"/>
  </si>
  <si>
    <r>
      <t>10</t>
    </r>
    <r>
      <rPr>
        <b/>
        <vertAlign val="superscript"/>
        <sz val="11"/>
        <color theme="1"/>
        <rFont val="ＭＳ Ｐ明朝"/>
        <family val="1"/>
        <charset val="128"/>
      </rPr>
      <t>-1</t>
    </r>
    <phoneticPr fontId="1"/>
  </si>
  <si>
    <r>
      <t>10</t>
    </r>
    <r>
      <rPr>
        <b/>
        <vertAlign val="superscript"/>
        <sz val="11"/>
        <color theme="1"/>
        <rFont val="ＭＳ Ｐ明朝"/>
        <family val="1"/>
        <charset val="128"/>
      </rPr>
      <t>-2</t>
    </r>
    <phoneticPr fontId="1"/>
  </si>
  <si>
    <r>
      <t>10</t>
    </r>
    <r>
      <rPr>
        <b/>
        <vertAlign val="superscript"/>
        <sz val="11"/>
        <color theme="1"/>
        <rFont val="ＭＳ Ｐ明朝"/>
        <family val="1"/>
        <charset val="128"/>
      </rPr>
      <t>-3</t>
    </r>
    <phoneticPr fontId="1"/>
  </si>
  <si>
    <r>
      <t>10</t>
    </r>
    <r>
      <rPr>
        <b/>
        <vertAlign val="superscript"/>
        <sz val="11"/>
        <color theme="1"/>
        <rFont val="ＭＳ Ｐ明朝"/>
        <family val="1"/>
        <charset val="128"/>
      </rPr>
      <t>-4</t>
    </r>
    <phoneticPr fontId="1"/>
  </si>
  <si>
    <r>
      <t>10</t>
    </r>
    <r>
      <rPr>
        <b/>
        <vertAlign val="superscript"/>
        <sz val="11"/>
        <color theme="1"/>
        <rFont val="ＭＳ Ｐ明朝"/>
        <family val="1"/>
        <charset val="128"/>
      </rPr>
      <t>-5</t>
    </r>
    <phoneticPr fontId="1"/>
  </si>
  <si>
    <r>
      <t>10</t>
    </r>
    <r>
      <rPr>
        <b/>
        <vertAlign val="superscript"/>
        <sz val="11"/>
        <color theme="1"/>
        <rFont val="ＭＳ Ｐ明朝"/>
        <family val="1"/>
        <charset val="128"/>
      </rPr>
      <t>-6</t>
    </r>
    <phoneticPr fontId="1"/>
  </si>
  <si>
    <t>Colony formation on culture dish</t>
    <phoneticPr fontId="1"/>
  </si>
  <si>
    <t>＋：Colony&lt;500</t>
    <phoneticPr fontId="1"/>
  </si>
  <si>
    <r>
      <t>＋＋: 500</t>
    </r>
    <r>
      <rPr>
        <b/>
        <sz val="11"/>
        <color theme="1"/>
        <rFont val="Yu Gothic"/>
        <family val="3"/>
        <charset val="128"/>
      </rPr>
      <t>≤</t>
    </r>
    <r>
      <rPr>
        <b/>
        <sz val="11"/>
        <color theme="1"/>
        <rFont val="ＭＳ Ｐ明朝"/>
        <family val="1"/>
        <charset val="128"/>
      </rPr>
      <t>Colony</t>
    </r>
    <phoneticPr fontId="1"/>
  </si>
  <si>
    <t>－：Colony = 0</t>
    <phoneticPr fontId="1"/>
  </si>
  <si>
    <t>Base line consentration
(CFU)</t>
    <phoneticPr fontId="1"/>
  </si>
  <si>
    <t>NC
(No irradiation)</t>
    <phoneticPr fontId="1"/>
  </si>
  <si>
    <r>
      <t>222nmUV-C
LD(20mJ/cm</t>
    </r>
    <r>
      <rPr>
        <b/>
        <vertAlign val="superscript"/>
        <sz val="11"/>
        <color theme="1"/>
        <rFont val="ＭＳ Ｐ明朝"/>
        <family val="1"/>
        <charset val="128"/>
      </rPr>
      <t>2</t>
    </r>
    <r>
      <rPr>
        <b/>
        <sz val="11"/>
        <color theme="1"/>
        <rFont val="ＭＳ Ｐ明朝"/>
        <family val="1"/>
        <charset val="128"/>
      </rPr>
      <t>)</t>
    </r>
    <phoneticPr fontId="1"/>
  </si>
  <si>
    <t>222nmUV-C
LD(20mJ/cm2)</t>
    <phoneticPr fontId="1"/>
  </si>
  <si>
    <t>222nmUV-C
HD(500mJ/cm2)</t>
    <phoneticPr fontId="1"/>
  </si>
  <si>
    <t>Dilution ratio</t>
  </si>
  <si>
    <t>84時間</t>
    <rPh sb="2" eb="4">
      <t>ジカン</t>
    </rPh>
    <phoneticPr fontId="1"/>
  </si>
  <si>
    <t>撹拌</t>
    <rPh sb="0" eb="2">
      <t>カクハン</t>
    </rPh>
    <phoneticPr fontId="1"/>
  </si>
  <si>
    <t>用手</t>
    <rPh sb="0" eb="1">
      <t>ヨウ</t>
    </rPh>
    <rPh sb="1" eb="2">
      <t>テ</t>
    </rPh>
    <phoneticPr fontId="1"/>
  </si>
  <si>
    <t>腹壁浸透</t>
    <rPh sb="0" eb="2">
      <t>フクヘキ</t>
    </rPh>
    <rPh sb="2" eb="4">
      <t>シントウ</t>
    </rPh>
    <phoneticPr fontId="1"/>
  </si>
  <si>
    <t>死亡</t>
    <rPh sb="0" eb="2">
      <t>シボウ</t>
    </rPh>
    <phoneticPr fontId="1"/>
  </si>
  <si>
    <t>母集団</t>
    <rPh sb="0" eb="3">
      <t>ボシュウダン</t>
    </rPh>
    <phoneticPr fontId="1"/>
  </si>
  <si>
    <t>洗浄回数</t>
    <rPh sb="0" eb="2">
      <t>センジョウ</t>
    </rPh>
    <rPh sb="2" eb="4">
      <t>カイスウ</t>
    </rPh>
    <phoneticPr fontId="1"/>
  </si>
  <si>
    <t>2回</t>
    <rPh sb="1" eb="2">
      <t>カイ</t>
    </rPh>
    <phoneticPr fontId="1"/>
  </si>
  <si>
    <t>3回</t>
    <rPh sb="1" eb="2">
      <t>カイ</t>
    </rPh>
    <phoneticPr fontId="1"/>
  </si>
  <si>
    <t>麻酔追加(処置中の覚醒傾向による)</t>
    <rPh sb="0" eb="2">
      <t>マスイ</t>
    </rPh>
    <rPh sb="2" eb="4">
      <t>ツイカ</t>
    </rPh>
    <rPh sb="5" eb="7">
      <t>ショチ</t>
    </rPh>
    <rPh sb="7" eb="8">
      <t>チュウ</t>
    </rPh>
    <rPh sb="9" eb="11">
      <t>カクセイ</t>
    </rPh>
    <rPh sb="11" eb="13">
      <t>ケイコウ</t>
    </rPh>
    <phoneticPr fontId="1"/>
  </si>
  <si>
    <t>死亡例生存時間</t>
    <rPh sb="0" eb="3">
      <t>シボウレイ</t>
    </rPh>
    <rPh sb="3" eb="5">
      <t>セイゾン</t>
    </rPh>
    <rPh sb="5" eb="7">
      <t>ジカン</t>
    </rPh>
    <phoneticPr fontId="1"/>
  </si>
  <si>
    <t>用手はUVC照射手袋使用。洗浄直前にUVC60秒照射。</t>
    <rPh sb="0" eb="1">
      <t>ヨウ</t>
    </rPh>
    <rPh sb="1" eb="2">
      <t>テ</t>
    </rPh>
    <rPh sb="6" eb="8">
      <t>ショウシャ</t>
    </rPh>
    <rPh sb="8" eb="10">
      <t>テブクロ</t>
    </rPh>
    <rPh sb="10" eb="12">
      <t>シヨウ</t>
    </rPh>
    <rPh sb="13" eb="15">
      <t>センジョウ</t>
    </rPh>
    <rPh sb="15" eb="17">
      <t>チョクゼン</t>
    </rPh>
    <rPh sb="23" eb="24">
      <t>ビョウ</t>
    </rPh>
    <rPh sb="24" eb="26">
      <t>ショウシャ</t>
    </rPh>
    <phoneticPr fontId="1"/>
  </si>
  <si>
    <t>腹膜炎モデル</t>
    <rPh sb="0" eb="3">
      <t>フクマクエン</t>
    </rPh>
    <phoneticPr fontId="1"/>
  </si>
  <si>
    <t>細菌濃度(CFU)</t>
    <rPh sb="0" eb="2">
      <t>サイキン</t>
    </rPh>
    <rPh sb="2" eb="4">
      <t>ノウド</t>
    </rPh>
    <phoneticPr fontId="1"/>
  </si>
  <si>
    <t>10^6</t>
    <phoneticPr fontId="1"/>
  </si>
  <si>
    <t>10^7</t>
    <phoneticPr fontId="1"/>
  </si>
  <si>
    <t>10^8</t>
    <phoneticPr fontId="1"/>
  </si>
  <si>
    <t>10^9</t>
    <phoneticPr fontId="1"/>
  </si>
  <si>
    <t>1週間生存</t>
    <rPh sb="1" eb="3">
      <t>シュウカン</t>
    </rPh>
    <rPh sb="3" eb="5">
      <t>セイゾン</t>
    </rPh>
    <phoneticPr fontId="1"/>
  </si>
  <si>
    <t>n=4</t>
    <phoneticPr fontId="1"/>
  </si>
  <si>
    <t>n=5</t>
    <phoneticPr fontId="1"/>
  </si>
  <si>
    <t>投与量2ml</t>
    <rPh sb="0" eb="2">
      <t>トウヨ</t>
    </rPh>
    <rPh sb="2" eb="3">
      <t>リョウ</t>
    </rPh>
    <phoneticPr fontId="1"/>
  </si>
  <si>
    <t>&lt;10^12</t>
    <phoneticPr fontId="1"/>
  </si>
  <si>
    <t>10^9~11</t>
    <phoneticPr fontId="1"/>
  </si>
  <si>
    <t>3h生存</t>
    <rPh sb="2" eb="4">
      <t>セイゾン</t>
    </rPh>
    <phoneticPr fontId="1"/>
  </si>
  <si>
    <t>6h生存</t>
    <rPh sb="2" eb="4">
      <t>セイゾン</t>
    </rPh>
    <phoneticPr fontId="1"/>
  </si>
  <si>
    <t>24h生存</t>
    <rPh sb="3" eb="5">
      <t>セイゾン</t>
    </rPh>
    <phoneticPr fontId="1"/>
  </si>
  <si>
    <t>Survival after bacterial injection</t>
    <phoneticPr fontId="1"/>
  </si>
  <si>
    <t>1week</t>
    <phoneticPr fontId="1"/>
  </si>
  <si>
    <t>24hour</t>
    <phoneticPr fontId="1"/>
  </si>
  <si>
    <t>6hour</t>
    <phoneticPr fontId="1"/>
  </si>
  <si>
    <t>3hour</t>
    <phoneticPr fontId="1"/>
  </si>
  <si>
    <t>4 (100%)</t>
    <phoneticPr fontId="1"/>
  </si>
  <si>
    <t>5 (100%)</t>
    <phoneticPr fontId="1"/>
  </si>
  <si>
    <t>2 (40%)</t>
    <phoneticPr fontId="1"/>
  </si>
  <si>
    <t>0 (0%)</t>
    <phoneticPr fontId="1"/>
  </si>
  <si>
    <t>3 (60%)</t>
    <phoneticPr fontId="1"/>
  </si>
  <si>
    <t>4 (80%)</t>
    <phoneticPr fontId="1"/>
  </si>
  <si>
    <t>10^7～9</t>
    <phoneticPr fontId="1"/>
  </si>
  <si>
    <r>
      <t>Bacterial concentrations after injection with 10</t>
    </r>
    <r>
      <rPr>
        <vertAlign val="superscript"/>
        <sz val="11"/>
        <color theme="1"/>
        <rFont val="Times New Roman"/>
        <family val="1"/>
      </rPr>
      <t>9</t>
    </r>
    <r>
      <rPr>
        <sz val="11"/>
        <color theme="1"/>
        <rFont val="Times New Roman"/>
        <family val="1"/>
      </rPr>
      <t xml:space="preserve"> CFU</t>
    </r>
    <phoneticPr fontId="1"/>
  </si>
  <si>
    <r>
      <t>10</t>
    </r>
    <r>
      <rPr>
        <vertAlign val="superscript"/>
        <sz val="12"/>
        <color theme="1"/>
        <rFont val="Times New Roman"/>
        <family val="1"/>
      </rPr>
      <t>6</t>
    </r>
    <r>
      <rPr>
        <sz val="12"/>
        <color theme="1"/>
        <rFont val="Times New Roman"/>
        <family val="1"/>
      </rPr>
      <t xml:space="preserve">
n=4</t>
    </r>
    <phoneticPr fontId="1"/>
  </si>
  <si>
    <r>
      <t>10</t>
    </r>
    <r>
      <rPr>
        <vertAlign val="superscript"/>
        <sz val="12"/>
        <color theme="1"/>
        <rFont val="Times New Roman"/>
        <family val="1"/>
      </rPr>
      <t>7</t>
    </r>
    <r>
      <rPr>
        <sz val="12"/>
        <color theme="1"/>
        <rFont val="Times New Roman"/>
        <family val="1"/>
      </rPr>
      <t xml:space="preserve">
n=4</t>
    </r>
    <phoneticPr fontId="1"/>
  </si>
  <si>
    <r>
      <t>10</t>
    </r>
    <r>
      <rPr>
        <vertAlign val="superscript"/>
        <sz val="12"/>
        <color theme="1"/>
        <rFont val="Times New Roman"/>
        <family val="1"/>
      </rPr>
      <t>8</t>
    </r>
    <r>
      <rPr>
        <sz val="12"/>
        <color theme="1"/>
        <rFont val="Times New Roman"/>
        <family val="1"/>
      </rPr>
      <t xml:space="preserve">
n=5</t>
    </r>
    <phoneticPr fontId="1"/>
  </si>
  <si>
    <r>
      <t>10</t>
    </r>
    <r>
      <rPr>
        <vertAlign val="superscript"/>
        <sz val="12"/>
        <color theme="1"/>
        <rFont val="Times New Roman"/>
        <family val="1"/>
      </rPr>
      <t>9</t>
    </r>
    <r>
      <rPr>
        <sz val="12"/>
        <color theme="1"/>
        <rFont val="Times New Roman"/>
        <family val="1"/>
      </rPr>
      <t xml:space="preserve">
n=5</t>
    </r>
    <phoneticPr fontId="1"/>
  </si>
  <si>
    <r>
      <t>Bacterial concentrations after injection with 10</t>
    </r>
    <r>
      <rPr>
        <vertAlign val="superscript"/>
        <sz val="11"/>
        <color theme="1"/>
        <rFont val="Times New Roman"/>
        <family val="1"/>
      </rPr>
      <t>8</t>
    </r>
    <r>
      <rPr>
        <sz val="11"/>
        <color theme="1"/>
        <rFont val="Times New Roman"/>
        <family val="1"/>
      </rPr>
      <t xml:space="preserve"> CFU </t>
    </r>
    <phoneticPr fontId="1"/>
  </si>
  <si>
    <r>
      <t>10</t>
    </r>
    <r>
      <rPr>
        <vertAlign val="superscript"/>
        <sz val="12"/>
        <color theme="1"/>
        <rFont val="Times New Roman"/>
        <family val="1"/>
      </rPr>
      <t>9</t>
    </r>
    <r>
      <rPr>
        <vertAlign val="superscript"/>
        <sz val="12"/>
        <color theme="1"/>
        <rFont val="Yu Gothic"/>
        <family val="3"/>
        <charset val="128"/>
      </rPr>
      <t>～</t>
    </r>
    <r>
      <rPr>
        <vertAlign val="superscript"/>
        <sz val="12"/>
        <color theme="1"/>
        <rFont val="Times New Roman"/>
        <family val="1"/>
      </rPr>
      <t xml:space="preserve">12 </t>
    </r>
    <r>
      <rPr>
        <sz val="12"/>
        <color theme="1"/>
        <rFont val="Times New Roman"/>
        <family val="1"/>
      </rPr>
      <t>CFU</t>
    </r>
    <phoneticPr fontId="1"/>
  </si>
  <si>
    <r>
      <t>10</t>
    </r>
    <r>
      <rPr>
        <vertAlign val="superscript"/>
        <sz val="12"/>
        <color theme="1"/>
        <rFont val="Times New Roman"/>
        <family val="1"/>
      </rPr>
      <t>7</t>
    </r>
    <r>
      <rPr>
        <vertAlign val="superscript"/>
        <sz val="12"/>
        <color theme="1"/>
        <rFont val="Yu Gothic"/>
        <family val="3"/>
        <charset val="128"/>
      </rPr>
      <t>～</t>
    </r>
    <r>
      <rPr>
        <vertAlign val="superscript"/>
        <sz val="12"/>
        <color theme="1"/>
        <rFont val="Times New Roman"/>
        <family val="1"/>
      </rPr>
      <t xml:space="preserve">9 </t>
    </r>
    <r>
      <rPr>
        <sz val="12"/>
        <color theme="1"/>
        <rFont val="Times New Roman"/>
        <family val="1"/>
      </rPr>
      <t>CFU</t>
    </r>
    <phoneticPr fontId="1"/>
  </si>
  <si>
    <r>
      <t>&lt;10</t>
    </r>
    <r>
      <rPr>
        <vertAlign val="superscript"/>
        <sz val="12"/>
        <color theme="1"/>
        <rFont val="Times New Roman"/>
        <family val="1"/>
      </rPr>
      <t xml:space="preserve">12 </t>
    </r>
    <r>
      <rPr>
        <sz val="12"/>
        <color theme="1"/>
        <rFont val="Times New Roman"/>
        <family val="1"/>
      </rPr>
      <t>CFU</t>
    </r>
    <phoneticPr fontId="1"/>
  </si>
  <si>
    <t>1mJ/W</t>
    <phoneticPr fontId="1"/>
  </si>
  <si>
    <t>0.5mJ/W</t>
    <phoneticPr fontId="1"/>
  </si>
  <si>
    <t>0.25mJ/W</t>
    <phoneticPr fontId="1"/>
  </si>
  <si>
    <t>Colony formation on culture dish (With protein contein liquid)</t>
    <phoneticPr fontId="1"/>
  </si>
  <si>
    <t>1mJ/W</t>
    <phoneticPr fontId="1"/>
  </si>
  <si>
    <t>0.5mJ/W</t>
    <phoneticPr fontId="1"/>
  </si>
  <si>
    <t>0.25mJ/W</t>
    <phoneticPr fontId="1"/>
  </si>
  <si>
    <t>腹水肉眼的混濁</t>
    <rPh sb="0" eb="2">
      <t>フクスイ</t>
    </rPh>
    <rPh sb="2" eb="5">
      <t>ニクガンテキ</t>
    </rPh>
    <rPh sb="5" eb="7">
      <t>コンダク</t>
    </rPh>
    <phoneticPr fontId="1"/>
  </si>
  <si>
    <t>あり</t>
    <phoneticPr fontId="1"/>
  </si>
  <si>
    <t>なし</t>
    <phoneticPr fontId="1"/>
  </si>
  <si>
    <t>腹水肉眼的混濁</t>
    <phoneticPr fontId="1"/>
  </si>
  <si>
    <t>+</t>
    <phoneticPr fontId="1"/>
  </si>
  <si>
    <t>++</t>
    <phoneticPr fontId="1"/>
  </si>
  <si>
    <t>-</t>
    <phoneticPr fontId="1"/>
  </si>
  <si>
    <t>107CFU</t>
    <phoneticPr fontId="1"/>
  </si>
  <si>
    <t>15.6mg/dl</t>
    <phoneticPr fontId="1"/>
  </si>
  <si>
    <t>1.56mg/dl</t>
    <phoneticPr fontId="1"/>
  </si>
  <si>
    <t>0.156mg/dl</t>
    <phoneticPr fontId="1"/>
  </si>
  <si>
    <t>6 hour</t>
    <phoneticPr fontId="1"/>
  </si>
  <si>
    <t>3 hour</t>
    <phoneticPr fontId="1"/>
  </si>
  <si>
    <t>24 hour</t>
    <phoneticPr fontId="1"/>
  </si>
  <si>
    <t>1 week</t>
    <phoneticPr fontId="1"/>
  </si>
  <si>
    <r>
      <t>10</t>
    </r>
    <r>
      <rPr>
        <vertAlign val="superscript"/>
        <sz val="12"/>
        <color theme="1"/>
        <rFont val="Times New Roman"/>
        <family val="1"/>
      </rPr>
      <t>7</t>
    </r>
    <r>
      <rPr>
        <vertAlign val="superscript"/>
        <sz val="12"/>
        <color theme="1"/>
        <rFont val="Yu Gothic Light"/>
        <family val="3"/>
        <charset val="128"/>
      </rPr>
      <t>～</t>
    </r>
    <r>
      <rPr>
        <vertAlign val="superscript"/>
        <sz val="12"/>
        <color theme="1"/>
        <rFont val="Times New Roman"/>
        <family val="1"/>
      </rPr>
      <t>9</t>
    </r>
    <r>
      <rPr>
        <sz val="12"/>
        <color theme="1"/>
        <rFont val="Times New Roman"/>
        <family val="1"/>
      </rPr>
      <t xml:space="preserve"> CFU</t>
    </r>
    <phoneticPr fontId="1"/>
  </si>
  <si>
    <r>
      <t>10</t>
    </r>
    <r>
      <rPr>
        <vertAlign val="superscript"/>
        <sz val="12"/>
        <color theme="1"/>
        <rFont val="Times New Roman"/>
        <family val="1"/>
      </rPr>
      <t xml:space="preserve">6 </t>
    </r>
    <r>
      <rPr>
        <sz val="12"/>
        <color theme="1"/>
        <rFont val="Times New Roman"/>
        <family val="1"/>
      </rPr>
      <t>CFU
n=4</t>
    </r>
    <phoneticPr fontId="1"/>
  </si>
  <si>
    <r>
      <t>10</t>
    </r>
    <r>
      <rPr>
        <vertAlign val="superscript"/>
        <sz val="12"/>
        <color theme="1"/>
        <rFont val="Times New Roman"/>
        <family val="1"/>
      </rPr>
      <t xml:space="preserve">7 </t>
    </r>
    <r>
      <rPr>
        <sz val="12"/>
        <color theme="1"/>
        <rFont val="Times New Roman"/>
        <family val="1"/>
      </rPr>
      <t>CFU
n=4</t>
    </r>
    <phoneticPr fontId="1"/>
  </si>
  <si>
    <r>
      <t>10</t>
    </r>
    <r>
      <rPr>
        <vertAlign val="superscript"/>
        <sz val="12"/>
        <color theme="1"/>
        <rFont val="Times New Roman"/>
        <family val="1"/>
      </rPr>
      <t xml:space="preserve">8 </t>
    </r>
    <r>
      <rPr>
        <sz val="12"/>
        <color theme="1"/>
        <rFont val="Times New Roman"/>
        <family val="1"/>
      </rPr>
      <t>CFU
n=5</t>
    </r>
    <phoneticPr fontId="1"/>
  </si>
  <si>
    <r>
      <t>10</t>
    </r>
    <r>
      <rPr>
        <vertAlign val="superscript"/>
        <sz val="12"/>
        <color theme="1"/>
        <rFont val="Times New Roman"/>
        <family val="1"/>
      </rPr>
      <t>9</t>
    </r>
    <r>
      <rPr>
        <sz val="12"/>
        <color theme="1"/>
        <rFont val="Times New Roman"/>
        <family val="1"/>
      </rPr>
      <t>CFU
n=5</t>
    </r>
    <phoneticPr fontId="1"/>
  </si>
  <si>
    <t>NC</t>
  </si>
  <si>
    <t>NC</t>
    <phoneticPr fontId="1"/>
  </si>
  <si>
    <t>PC</t>
  </si>
  <si>
    <t>LD</t>
  </si>
  <si>
    <t>HD</t>
  </si>
  <si>
    <t>PCSD</t>
  </si>
  <si>
    <t>LDSD</t>
  </si>
  <si>
    <t>HDSD</t>
  </si>
  <si>
    <t>PCSE</t>
  </si>
  <si>
    <t>LDSE</t>
  </si>
  <si>
    <t>HDSE</t>
  </si>
  <si>
    <t>saline</t>
    <phoneticPr fontId="1"/>
  </si>
  <si>
    <t>NCSE</t>
    <phoneticPr fontId="1"/>
  </si>
  <si>
    <t>NCSD</t>
    <phoneticPr fontId="1"/>
  </si>
  <si>
    <r>
      <t>10</t>
    </r>
    <r>
      <rPr>
        <vertAlign val="superscript"/>
        <sz val="11"/>
        <color theme="1"/>
        <rFont val="Yu Gothic"/>
        <family val="3"/>
        <charset val="128"/>
        <scheme val="minor"/>
      </rPr>
      <t>5</t>
    </r>
    <r>
      <rPr>
        <sz val="11"/>
        <color theme="1"/>
        <rFont val="Yu Gothic"/>
        <family val="2"/>
        <scheme val="minor"/>
      </rPr>
      <t>CFU</t>
    </r>
    <phoneticPr fontId="1"/>
  </si>
  <si>
    <r>
      <t>10</t>
    </r>
    <r>
      <rPr>
        <vertAlign val="superscript"/>
        <sz val="11"/>
        <color theme="1"/>
        <rFont val="Yu Gothic"/>
        <family val="3"/>
        <charset val="128"/>
        <scheme val="minor"/>
      </rPr>
      <t>6</t>
    </r>
    <r>
      <rPr>
        <sz val="11"/>
        <color theme="1"/>
        <rFont val="Yu Gothic"/>
        <family val="2"/>
        <scheme val="minor"/>
      </rPr>
      <t>CFU</t>
    </r>
    <phoneticPr fontId="1"/>
  </si>
  <si>
    <r>
      <t>10</t>
    </r>
    <r>
      <rPr>
        <vertAlign val="superscript"/>
        <sz val="11"/>
        <color theme="1"/>
        <rFont val="Yu Gothic"/>
        <family val="3"/>
        <charset val="128"/>
        <scheme val="minor"/>
      </rPr>
      <t>7</t>
    </r>
    <r>
      <rPr>
        <sz val="11"/>
        <color theme="1"/>
        <rFont val="Yu Gothic"/>
        <family val="2"/>
        <scheme val="minor"/>
      </rPr>
      <t>CFU</t>
    </r>
    <phoneticPr fontId="1"/>
  </si>
  <si>
    <r>
      <t>0.5mW/cm</t>
    </r>
    <r>
      <rPr>
        <vertAlign val="superscript"/>
        <sz val="11"/>
        <color theme="1"/>
        <rFont val="Yu Gothic"/>
        <family val="3"/>
        <charset val="128"/>
        <scheme val="minor"/>
      </rPr>
      <t>2</t>
    </r>
    <phoneticPr fontId="1"/>
  </si>
  <si>
    <t>0.25mW/cm2</t>
    <phoneticPr fontId="1"/>
  </si>
  <si>
    <t>SD</t>
    <phoneticPr fontId="1"/>
  </si>
  <si>
    <t>Non-irradiated</t>
    <phoneticPr fontId="1"/>
  </si>
  <si>
    <t>Irradiated</t>
    <phoneticPr fontId="1"/>
  </si>
  <si>
    <t>Group</t>
    <phoneticPr fontId="1"/>
  </si>
  <si>
    <t>Irradited</t>
    <phoneticPr fontId="1"/>
  </si>
  <si>
    <t xml:space="preserve">Protein concentration 
at 1st lavage (mg/dl) </t>
    <phoneticPr fontId="1"/>
  </si>
  <si>
    <t xml:space="preserve">Protein concentration 
at 2nd lavage (mg/dl) </t>
    <phoneticPr fontId="1"/>
  </si>
  <si>
    <t>Not-irradiated</t>
    <phoneticPr fontId="1"/>
  </si>
  <si>
    <t>Non-irradiated</t>
    <phoneticPr fontId="1"/>
  </si>
  <si>
    <r>
      <rPr>
        <sz val="11"/>
        <color theme="1"/>
        <rFont val="Yu Gothic"/>
        <family val="2"/>
      </rPr>
      <t>＜</t>
    </r>
    <r>
      <rPr>
        <sz val="11"/>
        <color theme="1"/>
        <rFont val="Times New Roman"/>
        <family val="1"/>
      </rPr>
      <t>0.002</t>
    </r>
    <phoneticPr fontId="1"/>
  </si>
  <si>
    <r>
      <rPr>
        <sz val="11"/>
        <color theme="1"/>
        <rFont val="Yu Gothic"/>
        <family val="2"/>
      </rPr>
      <t>＜</t>
    </r>
    <r>
      <rPr>
        <sz val="11"/>
        <color theme="1"/>
        <rFont val="Times New Roman"/>
        <family val="1"/>
      </rPr>
      <t>0.002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</si>
</sst>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vertAlign val="superscript"/>
      <sz val="11"/>
      <color theme="1"/>
      <name val="Yu Gothic"/>
      <family val="3"/>
      <charset val="128"/>
      <scheme val="minor"/>
    </font>
    <font>
      <b/>
      <sz val="11"/>
      <color theme="1"/>
      <name val="ＭＳ Ｐ明朝"/>
      <family val="1"/>
      <charset val="128"/>
    </font>
    <font>
      <b/>
      <vertAlign val="superscript"/>
      <sz val="11"/>
      <color theme="1"/>
      <name val="ＭＳ Ｐ明朝"/>
      <family val="1"/>
      <charset val="128"/>
    </font>
    <font>
      <b/>
      <sz val="11"/>
      <color theme="1"/>
      <name val="Yu Gothic"/>
      <family val="3"/>
      <charset val="128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perscript"/>
      <sz val="12"/>
      <color theme="1"/>
      <name val="Yu Gothic"/>
      <family val="3"/>
      <charset val="128"/>
    </font>
    <font>
      <vertAlign val="superscript"/>
      <sz val="12"/>
      <color theme="1"/>
      <name val="Yu Gothic Light"/>
      <family val="3"/>
      <charset val="128"/>
    </font>
    <font>
      <sz val="11"/>
      <color theme="1"/>
      <name val="Yu Gothic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2" xfId="0" applyBorder="1"/>
    <xf numFmtId="0" fontId="3" fillId="0" borderId="6" xfId="0" applyFont="1" applyBorder="1"/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0" xfId="0" quotePrefix="1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14" xfId="0" quotePrefix="1" applyFont="1" applyBorder="1"/>
    <xf numFmtId="0" fontId="3" fillId="0" borderId="15" xfId="0" applyFont="1" applyBorder="1"/>
    <xf numFmtId="49" fontId="3" fillId="0" borderId="15" xfId="0" applyNumberFormat="1" applyFont="1" applyBorder="1" applyAlignment="1">
      <alignment horizontal="left" vertical="center"/>
    </xf>
    <xf numFmtId="0" fontId="0" fillId="0" borderId="16" xfId="0" applyBorder="1"/>
    <xf numFmtId="0" fontId="3" fillId="0" borderId="15" xfId="0" quotePrefix="1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6" xfId="0" applyFont="1" applyBorder="1" applyAlignment="1">
      <alignment wrapText="1"/>
    </xf>
    <xf numFmtId="0" fontId="3" fillId="0" borderId="9" xfId="0" applyFont="1" applyBorder="1" applyAlignment="1">
      <alignment horizontal="left" vertical="center" wrapText="1"/>
    </xf>
    <xf numFmtId="0" fontId="6" fillId="0" borderId="0" xfId="0" applyFont="1"/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49" fontId="8" fillId="0" borderId="0" xfId="0" applyNumberFormat="1" applyFont="1" applyAlignment="1">
      <alignment horizontal="center"/>
    </xf>
    <xf numFmtId="0" fontId="8" fillId="0" borderId="19" xfId="0" applyFont="1" applyBorder="1" applyAlignment="1">
      <alignment horizontal="center"/>
    </xf>
    <xf numFmtId="49" fontId="8" fillId="0" borderId="19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  <xf numFmtId="49" fontId="3" fillId="0" borderId="12" xfId="0" quotePrefix="1" applyNumberFormat="1" applyFont="1" applyBorder="1" applyAlignment="1">
      <alignment horizontal="center" vertical="center"/>
    </xf>
    <xf numFmtId="0" fontId="0" fillId="0" borderId="20" xfId="0" applyBorder="1"/>
    <xf numFmtId="0" fontId="0" fillId="0" borderId="0" xfId="0" quotePrefix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0" xfId="0"/>
    <xf numFmtId="0" fontId="8" fillId="0" borderId="0" xfId="0" applyFont="1" applyAlignment="1">
      <alignment horizontal="center"/>
    </xf>
    <xf numFmtId="0" fontId="6" fillId="0" borderId="0" xfId="0" applyFont="1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Ex8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vitro 細菌数'!$B$14:$P$14</c:f>
                <c:numCache>
                  <c:formatCode>General</c:formatCode>
                  <c:ptCount val="15"/>
                  <c:pt idx="0">
                    <c:v>17204.650534085253</c:v>
                  </c:pt>
                  <c:pt idx="1">
                    <c:v>537.46069623740857</c:v>
                  </c:pt>
                  <c:pt idx="2">
                    <c:v>4</c:v>
                  </c:pt>
                  <c:pt idx="3">
                    <c:v>1720.4650534085254</c:v>
                  </c:pt>
                  <c:pt idx="4">
                    <c:v>72</c:v>
                  </c:pt>
                  <c:pt idx="5">
                    <c:v>0</c:v>
                  </c:pt>
                  <c:pt idx="6">
                    <c:v>172.04650534085255</c:v>
                  </c:pt>
                  <c:pt idx="7">
                    <c:v>0</c:v>
                  </c:pt>
                  <c:pt idx="8">
                    <c:v>0</c:v>
                  </c:pt>
                  <c:pt idx="9">
                    <c:v>17.204650534085253</c:v>
                  </c:pt>
                  <c:pt idx="10">
                    <c:v>0</c:v>
                  </c:pt>
                  <c:pt idx="11">
                    <c:v>0</c:v>
                  </c:pt>
                  <c:pt idx="12">
                    <c:v>1.7204650534085253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plus>
            <c:minus>
              <c:numRef>
                <c:f>'In vitro 細菌数'!$B$14:$P$14</c:f>
                <c:numCache>
                  <c:formatCode>General</c:formatCode>
                  <c:ptCount val="15"/>
                  <c:pt idx="0">
                    <c:v>17204.650534085253</c:v>
                  </c:pt>
                  <c:pt idx="1">
                    <c:v>537.46069623740857</c:v>
                  </c:pt>
                  <c:pt idx="2">
                    <c:v>4</c:v>
                  </c:pt>
                  <c:pt idx="3">
                    <c:v>1720.4650534085254</c:v>
                  </c:pt>
                  <c:pt idx="4">
                    <c:v>72</c:v>
                  </c:pt>
                  <c:pt idx="5">
                    <c:v>0</c:v>
                  </c:pt>
                  <c:pt idx="6">
                    <c:v>172.04650534085255</c:v>
                  </c:pt>
                  <c:pt idx="7">
                    <c:v>0</c:v>
                  </c:pt>
                  <c:pt idx="8">
                    <c:v>0</c:v>
                  </c:pt>
                  <c:pt idx="9">
                    <c:v>17.204650534085253</c:v>
                  </c:pt>
                  <c:pt idx="10">
                    <c:v>0</c:v>
                  </c:pt>
                  <c:pt idx="11">
                    <c:v>0</c:v>
                  </c:pt>
                  <c:pt idx="12">
                    <c:v>1.7204650534085253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'In vitro 細菌数'!$B$8:$P$9</c:f>
              <c:multiLvlStrCache>
                <c:ptCount val="15"/>
                <c:lvl>
                  <c:pt idx="0">
                    <c:v>NC</c:v>
                  </c:pt>
                  <c:pt idx="1">
                    <c:v>LD</c:v>
                  </c:pt>
                  <c:pt idx="2">
                    <c:v>HD</c:v>
                  </c:pt>
                  <c:pt idx="3">
                    <c:v>NC</c:v>
                  </c:pt>
                  <c:pt idx="4">
                    <c:v>LD</c:v>
                  </c:pt>
                  <c:pt idx="5">
                    <c:v>HD</c:v>
                  </c:pt>
                  <c:pt idx="6">
                    <c:v>NC</c:v>
                  </c:pt>
                  <c:pt idx="7">
                    <c:v>LD</c:v>
                  </c:pt>
                  <c:pt idx="8">
                    <c:v>HD</c:v>
                  </c:pt>
                  <c:pt idx="9">
                    <c:v>NC</c:v>
                  </c:pt>
                  <c:pt idx="10">
                    <c:v>LD</c:v>
                  </c:pt>
                  <c:pt idx="11">
                    <c:v>HD</c:v>
                  </c:pt>
                  <c:pt idx="12">
                    <c:v>NC</c:v>
                  </c:pt>
                  <c:pt idx="13">
                    <c:v>LD</c:v>
                  </c:pt>
                  <c:pt idx="14">
                    <c:v>HD</c:v>
                  </c:pt>
                </c:lvl>
                <c:lvl>
                  <c:pt idx="0">
                    <c:v>106CFU</c:v>
                  </c:pt>
                  <c:pt idx="3">
                    <c:v>105CFU</c:v>
                  </c:pt>
                  <c:pt idx="6">
                    <c:v>104CFU</c:v>
                  </c:pt>
                  <c:pt idx="9">
                    <c:v>103CFU</c:v>
                  </c:pt>
                  <c:pt idx="12">
                    <c:v>102CFU</c:v>
                  </c:pt>
                </c:lvl>
              </c:multiLvlStrCache>
            </c:multiLvlStrRef>
          </c:cat>
          <c:val>
            <c:numRef>
              <c:f>'In vitro 細菌数'!$B$10:$P$10</c:f>
              <c:numCache>
                <c:formatCode>General</c:formatCode>
                <c:ptCount val="15"/>
                <c:pt idx="0">
                  <c:v>198000</c:v>
                </c:pt>
                <c:pt idx="1">
                  <c:v>426</c:v>
                </c:pt>
                <c:pt idx="2">
                  <c:v>2</c:v>
                </c:pt>
                <c:pt idx="3">
                  <c:v>19800</c:v>
                </c:pt>
                <c:pt idx="4">
                  <c:v>36</c:v>
                </c:pt>
                <c:pt idx="5">
                  <c:v>0</c:v>
                </c:pt>
                <c:pt idx="6">
                  <c:v>1980</c:v>
                </c:pt>
                <c:pt idx="7">
                  <c:v>0</c:v>
                </c:pt>
                <c:pt idx="8">
                  <c:v>0</c:v>
                </c:pt>
                <c:pt idx="9">
                  <c:v>198</c:v>
                </c:pt>
                <c:pt idx="10">
                  <c:v>0</c:v>
                </c:pt>
                <c:pt idx="11">
                  <c:v>0</c:v>
                </c:pt>
                <c:pt idx="12">
                  <c:v>19.8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A9-4C67-99F0-B8BBF5EF0A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1222448"/>
        <c:axId val="541212936"/>
      </c:barChart>
      <c:catAx>
        <c:axId val="54122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1212936"/>
        <c:crosses val="autoZero"/>
        <c:auto val="1"/>
        <c:lblAlgn val="ctr"/>
        <c:lblOffset val="100"/>
        <c:noMultiLvlLbl val="0"/>
      </c:catAx>
      <c:valAx>
        <c:axId val="5412129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1222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'CPD陽性　数'!$E$37:$E$40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0.41960298696108767</c:v>
                  </c:pt>
                  <c:pt idx="2">
                    <c:v>1.0503279911003502</c:v>
                  </c:pt>
                  <c:pt idx="3">
                    <c:v>2.8280146157095203</c:v>
                  </c:pt>
                </c:numCache>
              </c:numRef>
            </c:plus>
            <c:minus>
              <c:numRef>
                <c:f>'CPD陽性　数'!$E$37:$E$40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0.41960298696108767</c:v>
                  </c:pt>
                  <c:pt idx="2">
                    <c:v>1.0503279911003502</c:v>
                  </c:pt>
                  <c:pt idx="3">
                    <c:v>2.8280146157095203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'CPD陽性　数'!$A$33:$A$36</c:f>
              <c:strCache>
                <c:ptCount val="4"/>
                <c:pt idx="0">
                  <c:v>NC</c:v>
                </c:pt>
                <c:pt idx="1">
                  <c:v>LD</c:v>
                </c:pt>
                <c:pt idx="2">
                  <c:v>HD</c:v>
                </c:pt>
                <c:pt idx="3">
                  <c:v>PC</c:v>
                </c:pt>
              </c:strCache>
            </c:strRef>
          </c:cat>
          <c:val>
            <c:numRef>
              <c:f>'CPD陽性　数'!$E$33:$E$36</c:f>
              <c:numCache>
                <c:formatCode>General</c:formatCode>
                <c:ptCount val="4"/>
                <c:pt idx="0">
                  <c:v>0</c:v>
                </c:pt>
                <c:pt idx="1">
                  <c:v>4.34</c:v>
                </c:pt>
                <c:pt idx="2">
                  <c:v>5.1533333333333333</c:v>
                </c:pt>
                <c:pt idx="3">
                  <c:v>31.449999999999992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7A-4733-B35D-E9CF905AF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535111064"/>
        <c:axId val="535112144"/>
      </c:barChart>
      <c:catAx>
        <c:axId val="535111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535112144"/>
        <c:crosses val="autoZero"/>
        <c:auto val="1"/>
        <c:lblAlgn val="ctr"/>
        <c:lblOffset val="100"/>
        <c:noMultiLvlLbl val="0"/>
      </c:catAx>
      <c:valAx>
        <c:axId val="535112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535111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'CPD陽性　数'!$I$37:$I$40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0.31100671986544387</c:v>
                  </c:pt>
                  <c:pt idx="2">
                    <c:v>0.47795860213935654</c:v>
                  </c:pt>
                  <c:pt idx="3">
                    <c:v>1.8989839476456591</c:v>
                  </c:pt>
                </c:numCache>
              </c:numRef>
            </c:plus>
            <c:minus>
              <c:numRef>
                <c:f>'CPD陽性　数'!$I$37:$I$40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0.31100671986544387</c:v>
                  </c:pt>
                  <c:pt idx="2">
                    <c:v>0.47795860213935654</c:v>
                  </c:pt>
                  <c:pt idx="3">
                    <c:v>1.8989839476456591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'CPD陽性　数'!$F$33:$F$36</c:f>
              <c:strCache>
                <c:ptCount val="4"/>
                <c:pt idx="0">
                  <c:v>NC</c:v>
                </c:pt>
                <c:pt idx="1">
                  <c:v>LD</c:v>
                </c:pt>
                <c:pt idx="2">
                  <c:v>HD</c:v>
                </c:pt>
                <c:pt idx="3">
                  <c:v>PC</c:v>
                </c:pt>
              </c:strCache>
            </c:strRef>
          </c:cat>
          <c:val>
            <c:numRef>
              <c:f>'CPD陽性　数'!$I$33:$I$36</c:f>
              <c:numCache>
                <c:formatCode>General</c:formatCode>
                <c:ptCount val="4"/>
                <c:pt idx="0">
                  <c:v>0</c:v>
                </c:pt>
                <c:pt idx="1">
                  <c:v>0.91982820187787462</c:v>
                </c:pt>
                <c:pt idx="2">
                  <c:v>1.09760956172183</c:v>
                </c:pt>
                <c:pt idx="3">
                  <c:v>6.9694978361738933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AC-40D8-AFF5-45C45795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538780336"/>
        <c:axId val="538787176"/>
      </c:barChart>
      <c:catAx>
        <c:axId val="538780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538787176"/>
        <c:crosses val="autoZero"/>
        <c:auto val="1"/>
        <c:lblAlgn val="ctr"/>
        <c:lblOffset val="100"/>
        <c:noMultiLvlLbl val="0"/>
      </c:catAx>
      <c:valAx>
        <c:axId val="538787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538780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'CPD陽性　数'!$J$37:$J$40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1.47454701142042</c:v>
                  </c:pt>
                  <c:pt idx="2">
                    <c:v>1.7836853235179517</c:v>
                  </c:pt>
                  <c:pt idx="3">
                    <c:v>1.3646173659878271</c:v>
                  </c:pt>
                </c:numCache>
              </c:numRef>
            </c:plus>
            <c:minus>
              <c:numRef>
                <c:f>'CPD陽性　数'!$J$37:$J$40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1.47454701142042</c:v>
                  </c:pt>
                  <c:pt idx="2">
                    <c:v>1.7836853235179517</c:v>
                  </c:pt>
                  <c:pt idx="3">
                    <c:v>1.3646173659878271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'CPD陽性　数'!$F$33:$F$36</c:f>
              <c:strCache>
                <c:ptCount val="4"/>
                <c:pt idx="0">
                  <c:v>NC</c:v>
                </c:pt>
                <c:pt idx="1">
                  <c:v>LD</c:v>
                </c:pt>
                <c:pt idx="2">
                  <c:v>HD</c:v>
                </c:pt>
                <c:pt idx="3">
                  <c:v>PC</c:v>
                </c:pt>
              </c:strCache>
            </c:strRef>
          </c:cat>
          <c:val>
            <c:numRef>
              <c:f>'CPD陽性　数'!$J$33:$J$36</c:f>
              <c:numCache>
                <c:formatCode>General</c:formatCode>
                <c:ptCount val="4"/>
                <c:pt idx="0">
                  <c:v>0</c:v>
                </c:pt>
                <c:pt idx="1">
                  <c:v>4.3066666666666658</c:v>
                </c:pt>
                <c:pt idx="2">
                  <c:v>5.4399999999999986</c:v>
                </c:pt>
                <c:pt idx="3">
                  <c:v>24.921666666666667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48-4415-922E-3A82A25C2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538787536"/>
        <c:axId val="535104584"/>
      </c:barChart>
      <c:catAx>
        <c:axId val="538787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535104584"/>
        <c:crosses val="autoZero"/>
        <c:auto val="1"/>
        <c:lblAlgn val="ctr"/>
        <c:lblOffset val="100"/>
        <c:noMultiLvlLbl val="0"/>
      </c:catAx>
      <c:valAx>
        <c:axId val="535104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538787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'CPD陽性　数'!$N$37:$N$40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0.27715022097763292</c:v>
                  </c:pt>
                  <c:pt idx="2">
                    <c:v>0.39713315348325318</c:v>
                  </c:pt>
                  <c:pt idx="3">
                    <c:v>2.1669784231452303</c:v>
                  </c:pt>
                </c:numCache>
              </c:numRef>
            </c:plus>
            <c:minus>
              <c:numRef>
                <c:f>'CPD陽性　数'!$N$37:$N$40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0.27715022097763292</c:v>
                  </c:pt>
                  <c:pt idx="2">
                    <c:v>0.39713315348325318</c:v>
                  </c:pt>
                  <c:pt idx="3">
                    <c:v>2.1669784231452303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'CPD陽性　数'!$K$33:$K$36</c:f>
              <c:strCache>
                <c:ptCount val="4"/>
                <c:pt idx="0">
                  <c:v>NC</c:v>
                </c:pt>
                <c:pt idx="1">
                  <c:v>LD</c:v>
                </c:pt>
                <c:pt idx="2">
                  <c:v>HD</c:v>
                </c:pt>
                <c:pt idx="3">
                  <c:v>PC</c:v>
                </c:pt>
              </c:strCache>
            </c:strRef>
          </c:cat>
          <c:val>
            <c:numRef>
              <c:f>'CPD陽性　数'!$N$33:$N$36</c:f>
              <c:numCache>
                <c:formatCode>General</c:formatCode>
                <c:ptCount val="4"/>
                <c:pt idx="0">
                  <c:v>0</c:v>
                </c:pt>
                <c:pt idx="1">
                  <c:v>0.82715962235976581</c:v>
                </c:pt>
                <c:pt idx="2">
                  <c:v>1.2659713694558312</c:v>
                </c:pt>
                <c:pt idx="3">
                  <c:v>10.986132879579479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C4-4092-8C9E-9BF97557B4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653918328"/>
        <c:axId val="653918688"/>
      </c:barChart>
      <c:catAx>
        <c:axId val="653918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53918688"/>
        <c:crosses val="autoZero"/>
        <c:auto val="1"/>
        <c:lblAlgn val="ctr"/>
        <c:lblOffset val="100"/>
        <c:noMultiLvlLbl val="0"/>
      </c:catAx>
      <c:valAx>
        <c:axId val="65391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53918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'CPD陽性　数'!$O$37:$O$40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1.36490231640705</c:v>
                  </c:pt>
                  <c:pt idx="2">
                    <c:v>1.5932853897947254</c:v>
                  </c:pt>
                  <c:pt idx="3">
                    <c:v>3.2542608821188379</c:v>
                  </c:pt>
                </c:numCache>
              </c:numRef>
            </c:plus>
            <c:minus>
              <c:numRef>
                <c:f>'CPD陽性　数'!$O$37:$O$40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1.36490231640705</c:v>
                  </c:pt>
                  <c:pt idx="2">
                    <c:v>1.5932853897947254</c:v>
                  </c:pt>
                  <c:pt idx="3">
                    <c:v>3.2542608821188379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'CPD陽性　数'!$K$33:$K$36</c:f>
              <c:strCache>
                <c:ptCount val="4"/>
                <c:pt idx="0">
                  <c:v>NC</c:v>
                </c:pt>
                <c:pt idx="1">
                  <c:v>LD</c:v>
                </c:pt>
                <c:pt idx="2">
                  <c:v>HD</c:v>
                </c:pt>
                <c:pt idx="3">
                  <c:v>PC</c:v>
                </c:pt>
              </c:strCache>
            </c:strRef>
          </c:cat>
          <c:val>
            <c:numRef>
              <c:f>'CPD陽性　数'!$O$33:$O$36</c:f>
              <c:numCache>
                <c:formatCode>General</c:formatCode>
                <c:ptCount val="4"/>
                <c:pt idx="0">
                  <c:v>0</c:v>
                </c:pt>
                <c:pt idx="1">
                  <c:v>5.0450000000000008</c:v>
                </c:pt>
                <c:pt idx="2">
                  <c:v>5.665</c:v>
                </c:pt>
                <c:pt idx="3">
                  <c:v>60.281666666666666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7F-4BAE-84F3-30DEFE43E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535106744"/>
        <c:axId val="535107104"/>
      </c:barChart>
      <c:catAx>
        <c:axId val="535106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535107104"/>
        <c:crosses val="autoZero"/>
        <c:auto val="1"/>
        <c:lblAlgn val="ctr"/>
        <c:lblOffset val="100"/>
        <c:noMultiLvlLbl val="0"/>
      </c:catAx>
      <c:valAx>
        <c:axId val="53510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535106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'CPD陽性　数'!$S$37:$S$40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0.16474242638320183</c:v>
                  </c:pt>
                  <c:pt idx="2">
                    <c:v>0.27826305270513518</c:v>
                  </c:pt>
                  <c:pt idx="3">
                    <c:v>5.4516325393234801</c:v>
                  </c:pt>
                </c:numCache>
              </c:numRef>
            </c:plus>
            <c:minus>
              <c:numRef>
                <c:f>'CPD陽性　数'!$S$37:$S$40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0.16474242638320183</c:v>
                  </c:pt>
                  <c:pt idx="2">
                    <c:v>0.27826305270513518</c:v>
                  </c:pt>
                  <c:pt idx="3">
                    <c:v>5.4516325393234801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'CPD陽性　数'!$P$33:$P$36</c:f>
              <c:strCache>
                <c:ptCount val="4"/>
                <c:pt idx="0">
                  <c:v>NC</c:v>
                </c:pt>
                <c:pt idx="1">
                  <c:v>LD</c:v>
                </c:pt>
                <c:pt idx="2">
                  <c:v>HD</c:v>
                </c:pt>
                <c:pt idx="3">
                  <c:v>PC</c:v>
                </c:pt>
              </c:strCache>
            </c:strRef>
          </c:cat>
          <c:val>
            <c:numRef>
              <c:f>'CPD陽性　数'!$S$33:$S$36</c:f>
              <c:numCache>
                <c:formatCode>General</c:formatCode>
                <c:ptCount val="4"/>
                <c:pt idx="0">
                  <c:v>0</c:v>
                </c:pt>
                <c:pt idx="1">
                  <c:v>0.7506063199221219</c:v>
                </c:pt>
                <c:pt idx="2">
                  <c:v>1.2384723971110987</c:v>
                </c:pt>
                <c:pt idx="3">
                  <c:v>22.27301622944394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9A-49C9-93FA-DDBA8478E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659967448"/>
        <c:axId val="659962408"/>
      </c:barChart>
      <c:catAx>
        <c:axId val="659967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59962408"/>
        <c:crosses val="autoZero"/>
        <c:auto val="1"/>
        <c:lblAlgn val="ctr"/>
        <c:lblOffset val="100"/>
        <c:noMultiLvlLbl val="0"/>
      </c:catAx>
      <c:valAx>
        <c:axId val="659962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59967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'CPD陽性　数'!$T$37:$T$40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1.7649118643402248</c:v>
                  </c:pt>
                  <c:pt idx="2">
                    <c:v>1.544948758589314</c:v>
                  </c:pt>
                  <c:pt idx="3">
                    <c:v>6.3579180729403584</c:v>
                  </c:pt>
                </c:numCache>
              </c:numRef>
            </c:plus>
            <c:minus>
              <c:numRef>
                <c:f>'CPD陽性　数'!$T$37:$T$40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1.7649118643402248</c:v>
                  </c:pt>
                  <c:pt idx="2">
                    <c:v>1.544948758589314</c:v>
                  </c:pt>
                  <c:pt idx="3">
                    <c:v>6.3579180729403584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'CPD陽性　数'!$P$33:$P$36</c:f>
              <c:strCache>
                <c:ptCount val="4"/>
                <c:pt idx="0">
                  <c:v>NC</c:v>
                </c:pt>
                <c:pt idx="1">
                  <c:v>LD</c:v>
                </c:pt>
                <c:pt idx="2">
                  <c:v>HD</c:v>
                </c:pt>
                <c:pt idx="3">
                  <c:v>PC</c:v>
                </c:pt>
              </c:strCache>
            </c:strRef>
          </c:cat>
          <c:val>
            <c:numRef>
              <c:f>'CPD陽性　数'!$T$33:$T$36</c:f>
              <c:numCache>
                <c:formatCode>General</c:formatCode>
                <c:ptCount val="4"/>
                <c:pt idx="0">
                  <c:v>0</c:v>
                </c:pt>
                <c:pt idx="1">
                  <c:v>5.6883333333333335</c:v>
                </c:pt>
                <c:pt idx="2">
                  <c:v>6.06</c:v>
                </c:pt>
                <c:pt idx="3">
                  <c:v>61.026666666666671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EE-43EA-84AA-3ED73A473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671827440"/>
        <c:axId val="671826360"/>
      </c:barChart>
      <c:catAx>
        <c:axId val="67182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71826360"/>
        <c:crosses val="autoZero"/>
        <c:auto val="1"/>
        <c:lblAlgn val="ctr"/>
        <c:lblOffset val="100"/>
        <c:noMultiLvlLbl val="0"/>
      </c:catAx>
      <c:valAx>
        <c:axId val="671826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71827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'CPD陽性　数'!$X$37:$X$40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0.1045732604140428</c:v>
                  </c:pt>
                  <c:pt idx="2">
                    <c:v>0.22406247265932985</c:v>
                  </c:pt>
                  <c:pt idx="3">
                    <c:v>1.9658987313128191</c:v>
                  </c:pt>
                </c:numCache>
              </c:numRef>
            </c:plus>
            <c:minus>
              <c:numRef>
                <c:f>'CPD陽性　数'!$X$37:$X$40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0.1045732604140428</c:v>
                  </c:pt>
                  <c:pt idx="2">
                    <c:v>0.22406247265932985</c:v>
                  </c:pt>
                  <c:pt idx="3">
                    <c:v>1.9658987313128191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'CPD陽性　数'!$U$33:$U$36</c:f>
              <c:strCache>
                <c:ptCount val="4"/>
                <c:pt idx="0">
                  <c:v>NC</c:v>
                </c:pt>
                <c:pt idx="1">
                  <c:v>LD</c:v>
                </c:pt>
                <c:pt idx="2">
                  <c:v>HD</c:v>
                </c:pt>
                <c:pt idx="3">
                  <c:v>PC</c:v>
                </c:pt>
              </c:strCache>
            </c:strRef>
          </c:cat>
          <c:val>
            <c:numRef>
              <c:f>'CPD陽性　数'!$X$33:$X$36</c:f>
              <c:numCache>
                <c:formatCode>General</c:formatCode>
                <c:ptCount val="4"/>
                <c:pt idx="0">
                  <c:v>0</c:v>
                </c:pt>
                <c:pt idx="1">
                  <c:v>0.45190583825254366</c:v>
                </c:pt>
                <c:pt idx="2">
                  <c:v>1.7385823677721852</c:v>
                </c:pt>
                <c:pt idx="3">
                  <c:v>12.001055397199053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E9-4CF8-BA59-93D4FAE6A5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671827080"/>
        <c:axId val="671833200"/>
      </c:barChart>
      <c:catAx>
        <c:axId val="671827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71833200"/>
        <c:crosses val="autoZero"/>
        <c:auto val="1"/>
        <c:lblAlgn val="ctr"/>
        <c:lblOffset val="100"/>
        <c:noMultiLvlLbl val="0"/>
      </c:catAx>
      <c:valAx>
        <c:axId val="67183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71827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'CPD陽性　数'!$Y$37:$Y$40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0.93910714097073078</c:v>
                  </c:pt>
                  <c:pt idx="2">
                    <c:v>1.073288042522706</c:v>
                  </c:pt>
                  <c:pt idx="3">
                    <c:v>2.2785844777453867</c:v>
                  </c:pt>
                </c:numCache>
              </c:numRef>
            </c:plus>
            <c:minus>
              <c:numRef>
                <c:f>'CPD陽性　数'!$Y$37:$Y$40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0.93910714097073078</c:v>
                  </c:pt>
                  <c:pt idx="2">
                    <c:v>1.073288042522706</c:v>
                  </c:pt>
                  <c:pt idx="3">
                    <c:v>2.2785844777453867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'CPD陽性　数'!$U$33:$U$36</c:f>
              <c:strCache>
                <c:ptCount val="4"/>
                <c:pt idx="0">
                  <c:v>NC</c:v>
                </c:pt>
                <c:pt idx="1">
                  <c:v>LD</c:v>
                </c:pt>
                <c:pt idx="2">
                  <c:v>HD</c:v>
                </c:pt>
                <c:pt idx="3">
                  <c:v>PC</c:v>
                </c:pt>
              </c:strCache>
            </c:strRef>
          </c:cat>
          <c:val>
            <c:numRef>
              <c:f>'CPD陽性　数'!$Y$33:$Y$36</c:f>
              <c:numCache>
                <c:formatCode>General</c:formatCode>
                <c:ptCount val="4"/>
                <c:pt idx="0">
                  <c:v>0</c:v>
                </c:pt>
                <c:pt idx="1">
                  <c:v>2.8033333333333332</c:v>
                </c:pt>
                <c:pt idx="2">
                  <c:v>4.1316666666666668</c:v>
                </c:pt>
                <c:pt idx="3">
                  <c:v>36.211666666666666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AF-45C7-88B4-E2CBF084B2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671854800"/>
        <c:axId val="671853000"/>
      </c:barChart>
      <c:catAx>
        <c:axId val="67185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71853000"/>
        <c:crosses val="autoZero"/>
        <c:auto val="1"/>
        <c:lblAlgn val="ctr"/>
        <c:lblOffset val="100"/>
        <c:noMultiLvlLbl val="0"/>
      </c:catAx>
      <c:valAx>
        <c:axId val="671853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71854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'1w後'!$G$2</c:f>
              <c:strCache>
                <c:ptCount val="1"/>
                <c:pt idx="0">
                  <c:v>Ave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FB7-4043-A2B7-10F307969604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FB7-4043-A2B7-10F307969604}"/>
              </c:ext>
            </c:extLst>
          </c:dPt>
          <c:errBars>
            <c:errBarType val="both"/>
            <c:errValType val="cust"/>
            <c:noEndCap val="0"/>
            <c:plus>
              <c:numRef>
                <c:f>'1w後'!$H$4:$I$4</c:f>
                <c:numCache>
                  <c:formatCode>General</c:formatCode>
                  <c:ptCount val="2"/>
                  <c:pt idx="0">
                    <c:v>1.3019318237815164E-2</c:v>
                  </c:pt>
                  <c:pt idx="1">
                    <c:v>6.8356340199692861E-2</c:v>
                  </c:pt>
                </c:numCache>
              </c:numRef>
            </c:plus>
            <c:minus>
              <c:numRef>
                <c:f>'1w後'!$H$4:$I$4</c:f>
                <c:numCache>
                  <c:formatCode>General</c:formatCode>
                  <c:ptCount val="2"/>
                  <c:pt idx="0">
                    <c:v>1.3019318237815164E-2</c:v>
                  </c:pt>
                  <c:pt idx="1">
                    <c:v>6.8356340199692861E-2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'1w後'!$H$1:$I$1</c:f>
              <c:strCache>
                <c:ptCount val="2"/>
                <c:pt idx="0">
                  <c:v>Non-irradiated</c:v>
                </c:pt>
                <c:pt idx="1">
                  <c:v>irradiated</c:v>
                </c:pt>
              </c:strCache>
            </c:strRef>
          </c:cat>
          <c:val>
            <c:numRef>
              <c:f>'1w後'!$H$2:$I$2</c:f>
              <c:numCache>
                <c:formatCode>General</c:formatCode>
                <c:ptCount val="2"/>
                <c:pt idx="0">
                  <c:v>0.14108099505209432</c:v>
                </c:pt>
                <c:pt idx="1">
                  <c:v>0.20648958665091907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B7-4043-A2B7-10F3079696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-27"/>
        <c:axId val="605946616"/>
        <c:axId val="605950936"/>
      </c:barChart>
      <c:catAx>
        <c:axId val="605946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05950936"/>
        <c:crosses val="autoZero"/>
        <c:auto val="1"/>
        <c:lblAlgn val="ctr"/>
        <c:lblOffset val="100"/>
        <c:noMultiLvlLbl val="0"/>
      </c:catAx>
      <c:valAx>
        <c:axId val="605950936"/>
        <c:scaling>
          <c:orientation val="minMax"/>
          <c:max val="1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190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0594661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 vitro 細菌数 (2)'!$F$17</c:f>
              <c:strCache>
                <c:ptCount val="1"/>
                <c:pt idx="0">
                  <c:v>NC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vitro 細菌数 (2)'!$G$20:$H$20</c:f>
                <c:numCache>
                  <c:formatCode>General</c:formatCode>
                  <c:ptCount val="2"/>
                  <c:pt idx="0">
                    <c:v>172046.50534085254</c:v>
                  </c:pt>
                  <c:pt idx="1">
                    <c:v>172046.50534085254</c:v>
                  </c:pt>
                </c:numCache>
              </c:numRef>
            </c:plus>
            <c:minus>
              <c:numRef>
                <c:f>'In vitro 細菌数 (2)'!$G$20:$H$20</c:f>
                <c:numCache>
                  <c:formatCode>General</c:formatCode>
                  <c:ptCount val="2"/>
                  <c:pt idx="0">
                    <c:v>172046.50534085254</c:v>
                  </c:pt>
                  <c:pt idx="1">
                    <c:v>172046.50534085254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vitro 細菌数 (2)'!$G$1:$H$1</c:f>
              <c:strCache>
                <c:ptCount val="2"/>
                <c:pt idx="0">
                  <c:v>0.5mW/cm2</c:v>
                </c:pt>
                <c:pt idx="1">
                  <c:v>0.25mW/cm2</c:v>
                </c:pt>
              </c:strCache>
            </c:strRef>
          </c:cat>
          <c:val>
            <c:numRef>
              <c:f>'In vitro 細菌数 (2)'!$G$17:$H$17</c:f>
              <c:numCache>
                <c:formatCode>General</c:formatCode>
                <c:ptCount val="2"/>
                <c:pt idx="0">
                  <c:v>1980000</c:v>
                </c:pt>
                <c:pt idx="1">
                  <c:v>1980000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C0-432A-BB3A-21CC0F5B07D9}"/>
            </c:ext>
          </c:extLst>
        </c:ser>
        <c:ser>
          <c:idx val="1"/>
          <c:order val="1"/>
          <c:tx>
            <c:strRef>
              <c:f>'In vitro 細菌数 (2)'!$F$18</c:f>
              <c:strCache>
                <c:ptCount val="1"/>
                <c:pt idx="0">
                  <c:v>LD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vitro 細菌数 (2)'!$G$21:$H$21</c:f>
                <c:numCache>
                  <c:formatCode>General</c:formatCode>
                  <c:ptCount val="2"/>
                  <c:pt idx="0">
                    <c:v>22.449944320643649</c:v>
                  </c:pt>
                  <c:pt idx="1">
                    <c:v>205270.55317312319</c:v>
                  </c:pt>
                </c:numCache>
              </c:numRef>
            </c:plus>
            <c:minus>
              <c:numRef>
                <c:f>'In vitro 細菌数 (2)'!$G$21:$H$21</c:f>
                <c:numCache>
                  <c:formatCode>General</c:formatCode>
                  <c:ptCount val="2"/>
                  <c:pt idx="0">
                    <c:v>22.449944320643649</c:v>
                  </c:pt>
                  <c:pt idx="1">
                    <c:v>205270.55317312319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vitro 細菌数 (2)'!$G$1:$H$1</c:f>
              <c:strCache>
                <c:ptCount val="2"/>
                <c:pt idx="0">
                  <c:v>0.5mW/cm2</c:v>
                </c:pt>
                <c:pt idx="1">
                  <c:v>0.25mW/cm2</c:v>
                </c:pt>
              </c:strCache>
            </c:strRef>
          </c:cat>
          <c:val>
            <c:numRef>
              <c:f>'In vitro 細菌数 (2)'!$G$18:$H$18</c:f>
              <c:numCache>
                <c:formatCode>General</c:formatCode>
                <c:ptCount val="2"/>
                <c:pt idx="0">
                  <c:v>156</c:v>
                </c:pt>
                <c:pt idx="1">
                  <c:v>562000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0C0-432A-BB3A-21CC0F5B07D9}"/>
            </c:ext>
          </c:extLst>
        </c:ser>
        <c:ser>
          <c:idx val="2"/>
          <c:order val="2"/>
          <c:tx>
            <c:strRef>
              <c:f>'In vitro 細菌数 (2)'!$F$19</c:f>
              <c:strCache>
                <c:ptCount val="1"/>
                <c:pt idx="0">
                  <c:v>HD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vitro 細菌数 (2)'!$G$22:$H$22</c:f>
                <c:numCache>
                  <c:formatCode>General</c:formatCode>
                  <c:ptCount val="2"/>
                  <c:pt idx="0">
                    <c:v>4</c:v>
                  </c:pt>
                  <c:pt idx="1">
                    <c:v>30662.028634778879</c:v>
                  </c:pt>
                </c:numCache>
              </c:numRef>
            </c:plus>
            <c:minus>
              <c:numRef>
                <c:f>'In vitro 細菌数 (2)'!$G$22:$H$22</c:f>
                <c:numCache>
                  <c:formatCode>General</c:formatCode>
                  <c:ptCount val="2"/>
                  <c:pt idx="0">
                    <c:v>4</c:v>
                  </c:pt>
                  <c:pt idx="1">
                    <c:v>30662.028634778879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vitro 細菌数 (2)'!$G$1:$H$1</c:f>
              <c:strCache>
                <c:ptCount val="2"/>
                <c:pt idx="0">
                  <c:v>0.5mW/cm2</c:v>
                </c:pt>
                <c:pt idx="1">
                  <c:v>0.25mW/cm2</c:v>
                </c:pt>
              </c:strCache>
            </c:strRef>
          </c:cat>
          <c:val>
            <c:numRef>
              <c:f>'In vitro 細菌数 (2)'!$G$19:$H$19</c:f>
              <c:numCache>
                <c:formatCode>General</c:formatCode>
                <c:ptCount val="2"/>
                <c:pt idx="0">
                  <c:v>2</c:v>
                </c:pt>
                <c:pt idx="1">
                  <c:v>139800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C0-432A-BB3A-21CC0F5B0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601897960"/>
        <c:axId val="601901200"/>
      </c:barChart>
      <c:catAx>
        <c:axId val="601897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901200"/>
        <c:crosses val="autoZero"/>
        <c:auto val="1"/>
        <c:lblAlgn val="ctr"/>
        <c:lblOffset val="100"/>
        <c:noMultiLvlLbl val="0"/>
      </c:catAx>
      <c:valAx>
        <c:axId val="60190120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1897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252-4D81-BEE4-B4D5BCF4C057}"/>
              </c:ext>
            </c:extLst>
          </c:dPt>
          <c:errBars>
            <c:errBarType val="both"/>
            <c:errValType val="cust"/>
            <c:noEndCap val="0"/>
            <c:plus>
              <c:numRef>
                <c:f>'1w後'!$K$4:$L$4</c:f>
                <c:numCache>
                  <c:formatCode>General</c:formatCode>
                  <c:ptCount val="2"/>
                  <c:pt idx="0">
                    <c:v>0.70381500094524341</c:v>
                  </c:pt>
                  <c:pt idx="1">
                    <c:v>0.64396342201159962</c:v>
                  </c:pt>
                </c:numCache>
              </c:numRef>
            </c:plus>
            <c:minus>
              <c:numRef>
                <c:f>'1w後'!$K$4:$L$4</c:f>
                <c:numCache>
                  <c:formatCode>General</c:formatCode>
                  <c:ptCount val="2"/>
                  <c:pt idx="0">
                    <c:v>0.70381500094524341</c:v>
                  </c:pt>
                  <c:pt idx="1">
                    <c:v>0.64396342201159962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'1w後'!$K$1:$L$1</c:f>
              <c:strCache>
                <c:ptCount val="2"/>
                <c:pt idx="0">
                  <c:v>Non-irradiated</c:v>
                </c:pt>
                <c:pt idx="1">
                  <c:v>irradiated</c:v>
                </c:pt>
              </c:strCache>
            </c:strRef>
          </c:cat>
          <c:val>
            <c:numRef>
              <c:f>'1w後'!$K$2:$L$2</c:f>
              <c:numCache>
                <c:formatCode>General</c:formatCode>
                <c:ptCount val="2"/>
                <c:pt idx="0">
                  <c:v>4.373333333333334</c:v>
                </c:pt>
                <c:pt idx="1">
                  <c:v>4.3366666666666669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52-4D81-BEE4-B4D5BCF4C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-27"/>
        <c:axId val="690780568"/>
        <c:axId val="690780208"/>
      </c:barChart>
      <c:catAx>
        <c:axId val="69078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90780208"/>
        <c:crosses val="autoZero"/>
        <c:auto val="1"/>
        <c:lblAlgn val="ctr"/>
        <c:lblOffset val="100"/>
        <c:noMultiLvlLbl val="0"/>
      </c:catAx>
      <c:valAx>
        <c:axId val="690780208"/>
        <c:scaling>
          <c:orientation val="minMax"/>
          <c:max val="1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190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9078056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'1w後 (2)'!$G$2</c:f>
              <c:strCache>
                <c:ptCount val="1"/>
                <c:pt idx="0">
                  <c:v>Ave</c:v>
                </c:pt>
              </c:strCache>
            </c:strRef>
          </c:tx>
          <c:spPr>
            <a:solidFill>
              <a:schemeClr val="accent1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6B4-4A3C-884E-8D26C95B4FC9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6B4-4A3C-884E-8D26C95B4FC9}"/>
              </c:ext>
            </c:extLst>
          </c:dPt>
          <c:errBars>
            <c:errBarType val="both"/>
            <c:errValType val="cust"/>
            <c:noEndCap val="0"/>
            <c:plus>
              <c:numRef>
                <c:f>'1w後 (2)'!$H$4:$I$4</c:f>
                <c:numCache>
                  <c:formatCode>General</c:formatCode>
                  <c:ptCount val="2"/>
                  <c:pt idx="0">
                    <c:v>6.7472144471309406E-2</c:v>
                  </c:pt>
                  <c:pt idx="1">
                    <c:v>6.8356340199692972E-2</c:v>
                  </c:pt>
                </c:numCache>
              </c:numRef>
            </c:plus>
            <c:minus>
              <c:numRef>
                <c:f>'1w後 (2)'!$H$4:$I$4</c:f>
                <c:numCache>
                  <c:formatCode>General</c:formatCode>
                  <c:ptCount val="2"/>
                  <c:pt idx="0">
                    <c:v>6.7472144471309406E-2</c:v>
                  </c:pt>
                  <c:pt idx="1">
                    <c:v>6.8356340199692972E-2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'1w後 (2)'!$H$1:$I$1</c:f>
              <c:strCache>
                <c:ptCount val="2"/>
                <c:pt idx="0">
                  <c:v>Non-irradiated</c:v>
                </c:pt>
                <c:pt idx="1">
                  <c:v>irradiated</c:v>
                </c:pt>
              </c:strCache>
            </c:strRef>
          </c:cat>
          <c:val>
            <c:numRef>
              <c:f>'1w後 (2)'!$H$2:$I$2</c:f>
              <c:numCache>
                <c:formatCode>General</c:formatCode>
                <c:ptCount val="2"/>
                <c:pt idx="0">
                  <c:v>0.18955911401431266</c:v>
                </c:pt>
                <c:pt idx="1">
                  <c:v>0.20648958665091902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B4-4A3C-884E-8D26C95B4F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-27"/>
        <c:axId val="605946616"/>
        <c:axId val="605950936"/>
      </c:barChart>
      <c:catAx>
        <c:axId val="605946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05950936"/>
        <c:crosses val="autoZero"/>
        <c:auto val="1"/>
        <c:lblAlgn val="ctr"/>
        <c:lblOffset val="100"/>
        <c:noMultiLvlLbl val="0"/>
      </c:catAx>
      <c:valAx>
        <c:axId val="605950936"/>
        <c:scaling>
          <c:orientation val="minMax"/>
          <c:max val="1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190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0594661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D95-47B9-BB16-81147B0504B4}"/>
              </c:ext>
            </c:extLst>
          </c:dPt>
          <c:errBars>
            <c:errBarType val="both"/>
            <c:errValType val="cust"/>
            <c:noEndCap val="0"/>
            <c:plus>
              <c:numRef>
                <c:f>'1w後 (2)'!$K$4:$L$4</c:f>
                <c:numCache>
                  <c:formatCode>General</c:formatCode>
                  <c:ptCount val="2"/>
                  <c:pt idx="0">
                    <c:v>0.70381500094524341</c:v>
                  </c:pt>
                  <c:pt idx="1">
                    <c:v>0.64396342201159662</c:v>
                  </c:pt>
                </c:numCache>
              </c:numRef>
            </c:plus>
            <c:minus>
              <c:numRef>
                <c:f>'1w後 (2)'!$K$4:$L$4</c:f>
                <c:numCache>
                  <c:formatCode>General</c:formatCode>
                  <c:ptCount val="2"/>
                  <c:pt idx="0">
                    <c:v>0.70381500094524341</c:v>
                  </c:pt>
                  <c:pt idx="1">
                    <c:v>0.64396342201159662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'1w後 (2)'!$K$1:$L$1</c:f>
              <c:strCache>
                <c:ptCount val="2"/>
                <c:pt idx="0">
                  <c:v>Non-irradiated</c:v>
                </c:pt>
                <c:pt idx="1">
                  <c:v>irradiated</c:v>
                </c:pt>
              </c:strCache>
            </c:strRef>
          </c:cat>
          <c:val>
            <c:numRef>
              <c:f>'1w後 (2)'!$K$2:$L$2</c:f>
              <c:numCache>
                <c:formatCode>General</c:formatCode>
                <c:ptCount val="2"/>
                <c:pt idx="0">
                  <c:v>4.373333333333334</c:v>
                </c:pt>
                <c:pt idx="1">
                  <c:v>4.3366666666666669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95-47B9-BB16-81147B050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-27"/>
        <c:axId val="690780568"/>
        <c:axId val="690780208"/>
      </c:barChart>
      <c:catAx>
        <c:axId val="69078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90780208"/>
        <c:crosses val="autoZero"/>
        <c:auto val="1"/>
        <c:lblAlgn val="ctr"/>
        <c:lblOffset val="100"/>
        <c:noMultiLvlLbl val="0"/>
      </c:catAx>
      <c:valAx>
        <c:axId val="690780208"/>
        <c:scaling>
          <c:orientation val="minMax"/>
          <c:max val="1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190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690780568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蛋白濃度!$D$2</c:f>
              <c:strCache>
                <c:ptCount val="1"/>
                <c:pt idx="0">
                  <c:v>Ave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D70-4320-99AC-D164F8F08473}"/>
              </c:ext>
            </c:extLst>
          </c:dPt>
          <c:errBars>
            <c:errBarType val="both"/>
            <c:errValType val="cust"/>
            <c:noEndCap val="0"/>
            <c:plus>
              <c:numRef>
                <c:f>蛋白濃度!$E$3:$F$3</c:f>
                <c:numCache>
                  <c:formatCode>General</c:formatCode>
                  <c:ptCount val="2"/>
                  <c:pt idx="0">
                    <c:v>3.5057096285916211E-3</c:v>
                  </c:pt>
                  <c:pt idx="1">
                    <c:v>1.6155494421403508E-3</c:v>
                  </c:pt>
                </c:numCache>
              </c:numRef>
            </c:plus>
            <c:minus>
              <c:numRef>
                <c:f>蛋白濃度!$E$3:$F$3</c:f>
                <c:numCache>
                  <c:formatCode>General</c:formatCode>
                  <c:ptCount val="2"/>
                  <c:pt idx="0">
                    <c:v>3.5057096285916211E-3</c:v>
                  </c:pt>
                  <c:pt idx="1">
                    <c:v>1.6155494421403508E-3</c:v>
                  </c:pt>
                </c:numCache>
              </c:numRef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蛋白濃度!$E$1:$F$1</c:f>
              <c:strCache>
                <c:ptCount val="2"/>
                <c:pt idx="0">
                  <c:v>Not-irradiated</c:v>
                </c:pt>
                <c:pt idx="1">
                  <c:v>Irradiated</c:v>
                </c:pt>
              </c:strCache>
            </c:strRef>
          </c:cat>
          <c:val>
            <c:numRef>
              <c:f>蛋白濃度!$E$2:$F$2</c:f>
              <c:numCache>
                <c:formatCode>General</c:formatCode>
                <c:ptCount val="2"/>
                <c:pt idx="0">
                  <c:v>1.6100000000000003E-2</c:v>
                </c:pt>
                <c:pt idx="1">
                  <c:v>1.5300000000000003E-2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70-4320-99AC-D164F8F084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-27"/>
        <c:axId val="366990592"/>
        <c:axId val="366998872"/>
      </c:barChart>
      <c:catAx>
        <c:axId val="36699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366998872"/>
        <c:crosses val="autoZero"/>
        <c:auto val="1"/>
        <c:lblAlgn val="ctr"/>
        <c:lblOffset val="100"/>
        <c:noMultiLvlLbl val="0"/>
      </c:catAx>
      <c:valAx>
        <c:axId val="366998872"/>
        <c:scaling>
          <c:orientation val="minMax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19050"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366990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58092738407699"/>
          <c:y val="0.15740740740740741"/>
          <c:w val="0.82686351706036743"/>
          <c:h val="0.735771361913094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 vitro 細菌数 (2)'!$J$17</c:f>
              <c:strCache>
                <c:ptCount val="1"/>
                <c:pt idx="0">
                  <c:v>NC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vitro 細菌数 (2)'!$K$20:$N$20</c:f>
                <c:numCache>
                  <c:formatCode>General</c:formatCode>
                  <c:ptCount val="4"/>
                  <c:pt idx="0">
                    <c:v>224499.4432064365</c:v>
                  </c:pt>
                  <c:pt idx="1">
                    <c:v>224499.4432064365</c:v>
                  </c:pt>
                  <c:pt idx="2">
                    <c:v>224499.4432064365</c:v>
                  </c:pt>
                  <c:pt idx="3">
                    <c:v>224499.4432064365</c:v>
                  </c:pt>
                </c:numCache>
              </c:numRef>
            </c:plus>
            <c:minus>
              <c:numRef>
                <c:f>'In vitro 細菌数 (2)'!$K$20:$N$20</c:f>
                <c:numCache>
                  <c:formatCode>General</c:formatCode>
                  <c:ptCount val="4"/>
                  <c:pt idx="0">
                    <c:v>224499.4432064365</c:v>
                  </c:pt>
                  <c:pt idx="1">
                    <c:v>224499.4432064365</c:v>
                  </c:pt>
                  <c:pt idx="2">
                    <c:v>224499.4432064365</c:v>
                  </c:pt>
                  <c:pt idx="3">
                    <c:v>224499.4432064365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vitro 細菌数 (2)'!$K$1:$N$1</c:f>
              <c:strCache>
                <c:ptCount val="4"/>
                <c:pt idx="0">
                  <c:v>saline</c:v>
                </c:pt>
                <c:pt idx="1">
                  <c:v>15.6mg/dl</c:v>
                </c:pt>
                <c:pt idx="2">
                  <c:v>1.56mg/dl</c:v>
                </c:pt>
                <c:pt idx="3">
                  <c:v>0.156mg/dl</c:v>
                </c:pt>
              </c:strCache>
            </c:strRef>
          </c:cat>
          <c:val>
            <c:numRef>
              <c:f>'In vitro 細菌数 (2)'!$K$17:$N$17</c:f>
              <c:numCache>
                <c:formatCode>General</c:formatCode>
                <c:ptCount val="4"/>
                <c:pt idx="0">
                  <c:v>2160000</c:v>
                </c:pt>
                <c:pt idx="1">
                  <c:v>2160000</c:v>
                </c:pt>
                <c:pt idx="2">
                  <c:v>2160000</c:v>
                </c:pt>
                <c:pt idx="3">
                  <c:v>2160000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77-45C9-BA46-04E434C78D81}"/>
            </c:ext>
          </c:extLst>
        </c:ser>
        <c:ser>
          <c:idx val="1"/>
          <c:order val="1"/>
          <c:tx>
            <c:strRef>
              <c:f>'In vitro 細菌数 (2)'!$J$18</c:f>
              <c:strCache>
                <c:ptCount val="1"/>
                <c:pt idx="0">
                  <c:v>LD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vitro 細菌数 (2)'!$K$21:$N$21</c:f>
                <c:numCache>
                  <c:formatCode>General</c:formatCode>
                  <c:ptCount val="4"/>
                  <c:pt idx="0">
                    <c:v>22.449944320643649</c:v>
                  </c:pt>
                  <c:pt idx="1">
                    <c:v>371881.7016202868</c:v>
                  </c:pt>
                  <c:pt idx="2">
                    <c:v>13778.243719719869</c:v>
                  </c:pt>
                  <c:pt idx="3">
                    <c:v>119.49493713124419</c:v>
                  </c:pt>
                </c:numCache>
              </c:numRef>
            </c:plus>
            <c:minus>
              <c:numRef>
                <c:f>'In vitro 細菌数 (2)'!$K$21:$N$21</c:f>
                <c:numCache>
                  <c:formatCode>General</c:formatCode>
                  <c:ptCount val="4"/>
                  <c:pt idx="0">
                    <c:v>22.449944320643649</c:v>
                  </c:pt>
                  <c:pt idx="1">
                    <c:v>371881.7016202868</c:v>
                  </c:pt>
                  <c:pt idx="2">
                    <c:v>13778.243719719869</c:v>
                  </c:pt>
                  <c:pt idx="3">
                    <c:v>119.49493713124419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vitro 細菌数 (2)'!$K$1:$N$1</c:f>
              <c:strCache>
                <c:ptCount val="4"/>
                <c:pt idx="0">
                  <c:v>saline</c:v>
                </c:pt>
                <c:pt idx="1">
                  <c:v>15.6mg/dl</c:v>
                </c:pt>
                <c:pt idx="2">
                  <c:v>1.56mg/dl</c:v>
                </c:pt>
                <c:pt idx="3">
                  <c:v>0.156mg/dl</c:v>
                </c:pt>
              </c:strCache>
            </c:strRef>
          </c:cat>
          <c:val>
            <c:numRef>
              <c:f>'In vitro 細菌数 (2)'!$K$18:$N$18</c:f>
              <c:numCache>
                <c:formatCode>General</c:formatCode>
                <c:ptCount val="4"/>
                <c:pt idx="0">
                  <c:v>156</c:v>
                </c:pt>
                <c:pt idx="1">
                  <c:v>1782000</c:v>
                </c:pt>
                <c:pt idx="2">
                  <c:v>27600</c:v>
                </c:pt>
                <c:pt idx="3">
                  <c:v>257.39999999999998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77-45C9-BA46-04E434C78D81}"/>
            </c:ext>
          </c:extLst>
        </c:ser>
        <c:ser>
          <c:idx val="2"/>
          <c:order val="2"/>
          <c:tx>
            <c:strRef>
              <c:f>'In vitro 細菌数 (2)'!$J$19</c:f>
              <c:strCache>
                <c:ptCount val="1"/>
                <c:pt idx="0">
                  <c:v>HD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vitro 細菌数 (2)'!$K$22:$N$22</c:f>
                <c:numCache>
                  <c:formatCode>General</c:formatCode>
                  <c:ptCount val="4"/>
                  <c:pt idx="0">
                    <c:v>4</c:v>
                  </c:pt>
                  <c:pt idx="1">
                    <c:v>345218.77121616661</c:v>
                  </c:pt>
                  <c:pt idx="2">
                    <c:v>503.93753581173132</c:v>
                  </c:pt>
                  <c:pt idx="3">
                    <c:v>0</c:v>
                  </c:pt>
                </c:numCache>
              </c:numRef>
            </c:plus>
            <c:minus>
              <c:numRef>
                <c:f>'In vitro 細菌数 (2)'!$K$22:$N$22</c:f>
                <c:numCache>
                  <c:formatCode>General</c:formatCode>
                  <c:ptCount val="4"/>
                  <c:pt idx="0">
                    <c:v>4</c:v>
                  </c:pt>
                  <c:pt idx="1">
                    <c:v>345218.77121616661</c:v>
                  </c:pt>
                  <c:pt idx="2">
                    <c:v>503.93753581173132</c:v>
                  </c:pt>
                  <c:pt idx="3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vitro 細菌数 (2)'!$K$1:$N$1</c:f>
              <c:strCache>
                <c:ptCount val="4"/>
                <c:pt idx="0">
                  <c:v>saline</c:v>
                </c:pt>
                <c:pt idx="1">
                  <c:v>15.6mg/dl</c:v>
                </c:pt>
                <c:pt idx="2">
                  <c:v>1.56mg/dl</c:v>
                </c:pt>
                <c:pt idx="3">
                  <c:v>0.156mg/dl</c:v>
                </c:pt>
              </c:strCache>
            </c:strRef>
          </c:cat>
          <c:val>
            <c:numRef>
              <c:f>'In vitro 細菌数 (2)'!$K$19:$N$19</c:f>
              <c:numCache>
                <c:formatCode>General</c:formatCode>
                <c:ptCount val="4"/>
                <c:pt idx="0">
                  <c:v>2</c:v>
                </c:pt>
                <c:pt idx="1">
                  <c:v>1702000</c:v>
                </c:pt>
                <c:pt idx="2">
                  <c:v>393.6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77-45C9-BA46-04E434C78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511693680"/>
        <c:axId val="511688280"/>
      </c:barChart>
      <c:catAx>
        <c:axId val="51169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1688280"/>
        <c:crosses val="autoZero"/>
        <c:auto val="1"/>
        <c:lblAlgn val="ctr"/>
        <c:lblOffset val="100"/>
        <c:noMultiLvlLbl val="0"/>
      </c:catAx>
      <c:valAx>
        <c:axId val="51168828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11693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100590551181101"/>
          <c:y val="4.2244823563721209E-2"/>
          <c:w val="0.20243241469816273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 vitro 細菌数 (2)'!$A$17</c:f>
              <c:strCache>
                <c:ptCount val="1"/>
                <c:pt idx="0">
                  <c:v>NC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vitro 細菌数 (2)'!$B$20:$D$20</c:f>
                <c:numCache>
                  <c:formatCode>General</c:formatCode>
                  <c:ptCount val="3"/>
                  <c:pt idx="0">
                    <c:v>1720465.0534085254</c:v>
                  </c:pt>
                  <c:pt idx="1">
                    <c:v>172046.50534085254</c:v>
                  </c:pt>
                  <c:pt idx="2">
                    <c:v>17204.650534085253</c:v>
                  </c:pt>
                </c:numCache>
              </c:numRef>
            </c:plus>
            <c:minus>
              <c:numRef>
                <c:f>'In vitro 細菌数 (2)'!$B$20:$D$20</c:f>
                <c:numCache>
                  <c:formatCode>General</c:formatCode>
                  <c:ptCount val="3"/>
                  <c:pt idx="0">
                    <c:v>1720465.0534085254</c:v>
                  </c:pt>
                  <c:pt idx="1">
                    <c:v>172046.50534085254</c:v>
                  </c:pt>
                  <c:pt idx="2">
                    <c:v>17204.650534085253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vitro 細菌数 (2)'!$B$1:$D$1</c:f>
              <c:strCache>
                <c:ptCount val="3"/>
                <c:pt idx="0">
                  <c:v>107CFU</c:v>
                </c:pt>
                <c:pt idx="1">
                  <c:v>106CFU</c:v>
                </c:pt>
                <c:pt idx="2">
                  <c:v>105CFU</c:v>
                </c:pt>
              </c:strCache>
            </c:strRef>
          </c:cat>
          <c:val>
            <c:numRef>
              <c:f>'In vitro 細菌数 (2)'!$B$17:$D$17</c:f>
              <c:numCache>
                <c:formatCode>General</c:formatCode>
                <c:ptCount val="3"/>
                <c:pt idx="0">
                  <c:v>19800000</c:v>
                </c:pt>
                <c:pt idx="1">
                  <c:v>1980000</c:v>
                </c:pt>
                <c:pt idx="2">
                  <c:v>198000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32-49B1-B183-2706FA96EE52}"/>
            </c:ext>
          </c:extLst>
        </c:ser>
        <c:ser>
          <c:idx val="1"/>
          <c:order val="1"/>
          <c:tx>
            <c:strRef>
              <c:f>'In vitro 細菌数 (2)'!$A$18</c:f>
              <c:strCache>
                <c:ptCount val="1"/>
                <c:pt idx="0">
                  <c:v>LD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vitro 細菌数 (2)'!$B$21:$D$21</c:f>
                <c:numCache>
                  <c:formatCode>General</c:formatCode>
                  <c:ptCount val="3"/>
                  <c:pt idx="0">
                    <c:v>646448.76053713646</c:v>
                  </c:pt>
                  <c:pt idx="1">
                    <c:v>22.449944320643649</c:v>
                  </c:pt>
                  <c:pt idx="2">
                    <c:v>72</c:v>
                  </c:pt>
                </c:numCache>
              </c:numRef>
            </c:plus>
            <c:minus>
              <c:numRef>
                <c:f>'In vitro 細菌数 (2)'!$B$21:$D$21</c:f>
                <c:numCache>
                  <c:formatCode>General</c:formatCode>
                  <c:ptCount val="3"/>
                  <c:pt idx="0">
                    <c:v>646448.76053713646</c:v>
                  </c:pt>
                  <c:pt idx="1">
                    <c:v>22.449944320643649</c:v>
                  </c:pt>
                  <c:pt idx="2">
                    <c:v>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vitro 細菌数 (2)'!$B$1:$D$1</c:f>
              <c:strCache>
                <c:ptCount val="3"/>
                <c:pt idx="0">
                  <c:v>107CFU</c:v>
                </c:pt>
                <c:pt idx="1">
                  <c:v>106CFU</c:v>
                </c:pt>
                <c:pt idx="2">
                  <c:v>105CFU</c:v>
                </c:pt>
              </c:strCache>
            </c:strRef>
          </c:cat>
          <c:val>
            <c:numRef>
              <c:f>'In vitro 細菌数 (2)'!$B$18:$D$18</c:f>
              <c:numCache>
                <c:formatCode>General</c:formatCode>
                <c:ptCount val="3"/>
                <c:pt idx="0">
                  <c:v>632000</c:v>
                </c:pt>
                <c:pt idx="1">
                  <c:v>156</c:v>
                </c:pt>
                <c:pt idx="2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32-49B1-B183-2706FA96EE52}"/>
            </c:ext>
          </c:extLst>
        </c:ser>
        <c:ser>
          <c:idx val="2"/>
          <c:order val="2"/>
          <c:tx>
            <c:strRef>
              <c:f>'In vitro 細菌数 (2)'!$A$19</c:f>
              <c:strCache>
                <c:ptCount val="1"/>
                <c:pt idx="0">
                  <c:v>HD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vitro 細菌数 (2)'!$B$22:$D$22</c:f>
                <c:numCache>
                  <c:formatCode>General</c:formatCode>
                  <c:ptCount val="3"/>
                  <c:pt idx="0">
                    <c:v>25536.263156538782</c:v>
                  </c:pt>
                  <c:pt idx="1">
                    <c:v>4</c:v>
                  </c:pt>
                  <c:pt idx="2">
                    <c:v>0</c:v>
                  </c:pt>
                </c:numCache>
              </c:numRef>
            </c:plus>
            <c:minus>
              <c:numRef>
                <c:f>'In vitro 細菌数 (2)'!$B$22:$D$22</c:f>
                <c:numCache>
                  <c:formatCode>General</c:formatCode>
                  <c:ptCount val="3"/>
                  <c:pt idx="0">
                    <c:v>25536.263156538782</c:v>
                  </c:pt>
                  <c:pt idx="1">
                    <c:v>4</c:v>
                  </c:pt>
                  <c:pt idx="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'In vitro 細菌数 (2)'!$B$1:$D$1</c:f>
              <c:strCache>
                <c:ptCount val="3"/>
                <c:pt idx="0">
                  <c:v>107CFU</c:v>
                </c:pt>
                <c:pt idx="1">
                  <c:v>106CFU</c:v>
                </c:pt>
                <c:pt idx="2">
                  <c:v>105CFU</c:v>
                </c:pt>
              </c:strCache>
            </c:strRef>
          </c:cat>
          <c:val>
            <c:numRef>
              <c:f>'In vitro 細菌数 (2)'!$B$19:$D$19</c:f>
              <c:numCache>
                <c:formatCode>General</c:formatCode>
                <c:ptCount val="3"/>
                <c:pt idx="0">
                  <c:v>30072</c:v>
                </c:pt>
                <c:pt idx="1">
                  <c:v>2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32-49B1-B183-2706FA96EE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589057360"/>
        <c:axId val="589057000"/>
      </c:barChart>
      <c:catAx>
        <c:axId val="58905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057000"/>
        <c:crosses val="autoZero"/>
        <c:auto val="1"/>
        <c:lblAlgn val="ctr"/>
        <c:lblOffset val="100"/>
        <c:noMultiLvlLbl val="0"/>
      </c:catAx>
      <c:valAx>
        <c:axId val="58905700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9057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'In vitro 細菌数 (蛋白)'!$B$14:$P$14</c:f>
                <c:numCache>
                  <c:formatCode>General</c:formatCode>
                  <c:ptCount val="15"/>
                  <c:pt idx="0">
                    <c:v>6721021.946103137</c:v>
                  </c:pt>
                  <c:pt idx="1">
                    <c:v>759806.18092774157</c:v>
                  </c:pt>
                  <c:pt idx="2">
                    <c:v>143.05243793798132</c:v>
                  </c:pt>
                  <c:pt idx="3">
                    <c:v>672102.19461031375</c:v>
                  </c:pt>
                  <c:pt idx="4">
                    <c:v>5982.4062048643937</c:v>
                  </c:pt>
                  <c:pt idx="5">
                    <c:v>4</c:v>
                  </c:pt>
                  <c:pt idx="6">
                    <c:v>67210.219461031375</c:v>
                  </c:pt>
                  <c:pt idx="7">
                    <c:v>0</c:v>
                  </c:pt>
                  <c:pt idx="8">
                    <c:v>0</c:v>
                  </c:pt>
                  <c:pt idx="9">
                    <c:v>6721.0219461031375</c:v>
                  </c:pt>
                  <c:pt idx="10">
                    <c:v>0</c:v>
                  </c:pt>
                  <c:pt idx="11">
                    <c:v>0</c:v>
                  </c:pt>
                  <c:pt idx="12">
                    <c:v>1.7204650534085253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plus>
            <c:minus>
              <c:numRef>
                <c:f>'In vitro 細菌数 (蛋白)'!$B$14:$P$14</c:f>
                <c:numCache>
                  <c:formatCode>General</c:formatCode>
                  <c:ptCount val="15"/>
                  <c:pt idx="0">
                    <c:v>6721021.946103137</c:v>
                  </c:pt>
                  <c:pt idx="1">
                    <c:v>759806.18092774157</c:v>
                  </c:pt>
                  <c:pt idx="2">
                    <c:v>143.05243793798132</c:v>
                  </c:pt>
                  <c:pt idx="3">
                    <c:v>672102.19461031375</c:v>
                  </c:pt>
                  <c:pt idx="4">
                    <c:v>5982.4062048643937</c:v>
                  </c:pt>
                  <c:pt idx="5">
                    <c:v>4</c:v>
                  </c:pt>
                  <c:pt idx="6">
                    <c:v>67210.219461031375</c:v>
                  </c:pt>
                  <c:pt idx="7">
                    <c:v>0</c:v>
                  </c:pt>
                  <c:pt idx="8">
                    <c:v>0</c:v>
                  </c:pt>
                  <c:pt idx="9">
                    <c:v>6721.0219461031375</c:v>
                  </c:pt>
                  <c:pt idx="10">
                    <c:v>0</c:v>
                  </c:pt>
                  <c:pt idx="11">
                    <c:v>0</c:v>
                  </c:pt>
                  <c:pt idx="12">
                    <c:v>1.7204650534085253</c:v>
                  </c:pt>
                  <c:pt idx="13">
                    <c:v>0</c:v>
                  </c:pt>
                  <c:pt idx="14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'In vitro 細菌数 (蛋白)'!$B$8:$P$9</c:f>
              <c:multiLvlStrCache>
                <c:ptCount val="15"/>
                <c:lvl>
                  <c:pt idx="0">
                    <c:v>NC</c:v>
                  </c:pt>
                  <c:pt idx="1">
                    <c:v>LD</c:v>
                  </c:pt>
                  <c:pt idx="2">
                    <c:v>HD</c:v>
                  </c:pt>
                  <c:pt idx="3">
                    <c:v>NC</c:v>
                  </c:pt>
                  <c:pt idx="4">
                    <c:v>LD</c:v>
                  </c:pt>
                  <c:pt idx="5">
                    <c:v>HD</c:v>
                  </c:pt>
                  <c:pt idx="6">
                    <c:v>NC</c:v>
                  </c:pt>
                  <c:pt idx="7">
                    <c:v>LD</c:v>
                  </c:pt>
                  <c:pt idx="8">
                    <c:v>HD</c:v>
                  </c:pt>
                  <c:pt idx="9">
                    <c:v>NC</c:v>
                  </c:pt>
                  <c:pt idx="10">
                    <c:v>LD</c:v>
                  </c:pt>
                  <c:pt idx="11">
                    <c:v>HD</c:v>
                  </c:pt>
                  <c:pt idx="12">
                    <c:v>NC</c:v>
                  </c:pt>
                  <c:pt idx="13">
                    <c:v>LD</c:v>
                  </c:pt>
                  <c:pt idx="14">
                    <c:v>HD</c:v>
                  </c:pt>
                </c:lvl>
                <c:lvl>
                  <c:pt idx="0">
                    <c:v>106CFU</c:v>
                  </c:pt>
                  <c:pt idx="3">
                    <c:v>105CFU</c:v>
                  </c:pt>
                  <c:pt idx="6">
                    <c:v>104CFU</c:v>
                  </c:pt>
                  <c:pt idx="9">
                    <c:v>103CFU</c:v>
                  </c:pt>
                  <c:pt idx="12">
                    <c:v>102CFU</c:v>
                  </c:pt>
                </c:lvl>
              </c:multiLvlStrCache>
            </c:multiLvlStrRef>
          </c:cat>
          <c:val>
            <c:numRef>
              <c:f>'In vitro 細菌数 (蛋白)'!$B$10:$P$10</c:f>
              <c:numCache>
                <c:formatCode>General</c:formatCode>
                <c:ptCount val="15"/>
                <c:pt idx="0">
                  <c:v>3558000</c:v>
                </c:pt>
                <c:pt idx="1">
                  <c:v>380388</c:v>
                </c:pt>
                <c:pt idx="2">
                  <c:v>74</c:v>
                </c:pt>
                <c:pt idx="3">
                  <c:v>355800</c:v>
                </c:pt>
                <c:pt idx="4">
                  <c:v>3036</c:v>
                </c:pt>
                <c:pt idx="5">
                  <c:v>2</c:v>
                </c:pt>
                <c:pt idx="6">
                  <c:v>35580</c:v>
                </c:pt>
                <c:pt idx="7">
                  <c:v>0</c:v>
                </c:pt>
                <c:pt idx="8">
                  <c:v>0</c:v>
                </c:pt>
                <c:pt idx="9">
                  <c:v>3558</c:v>
                </c:pt>
                <c:pt idx="10">
                  <c:v>0</c:v>
                </c:pt>
                <c:pt idx="11">
                  <c:v>0</c:v>
                </c:pt>
                <c:pt idx="12">
                  <c:v>19.8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08-4C31-9D3D-3CF57A319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1222448"/>
        <c:axId val="541212936"/>
      </c:barChart>
      <c:catAx>
        <c:axId val="54122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1212936"/>
        <c:crosses val="autoZero"/>
        <c:auto val="1"/>
        <c:lblAlgn val="ctr"/>
        <c:lblOffset val="100"/>
        <c:noMultiLvlLbl val="0"/>
      </c:catAx>
      <c:valAx>
        <c:axId val="5412129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1222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1500</a:t>
            </a:r>
            <a:r>
              <a:rPr lang="ja-JP" altLang="en-US"/>
              <a:t>倍希釈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蛋白浸透!$A$4:$A$7</c:f>
              <c:strCache>
                <c:ptCount val="4"/>
                <c:pt idx="0">
                  <c:v>液体なし</c:v>
                </c:pt>
                <c:pt idx="1">
                  <c:v>1.5cm</c:v>
                </c:pt>
                <c:pt idx="2">
                  <c:v>3.0cm</c:v>
                </c:pt>
                <c:pt idx="3">
                  <c:v>4.5cm</c:v>
                </c:pt>
              </c:strCache>
            </c:strRef>
          </c:xVal>
          <c:yVal>
            <c:numRef>
              <c:f>蛋白浸透!$B$4:$B$7</c:f>
              <c:numCache>
                <c:formatCode>General</c:formatCode>
                <c:ptCount val="4"/>
                <c:pt idx="0">
                  <c:v>156.30000000000001</c:v>
                </c:pt>
                <c:pt idx="1">
                  <c:v>147.4</c:v>
                </c:pt>
                <c:pt idx="2">
                  <c:v>135.6</c:v>
                </c:pt>
                <c:pt idx="3">
                  <c:v>119.5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D0-4315-8970-8144DB7F6C7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蛋白浸透!$A$4:$A$7</c:f>
              <c:strCache>
                <c:ptCount val="4"/>
                <c:pt idx="0">
                  <c:v>液体なし</c:v>
                </c:pt>
                <c:pt idx="1">
                  <c:v>1.5cm</c:v>
                </c:pt>
                <c:pt idx="2">
                  <c:v>3.0cm</c:v>
                </c:pt>
                <c:pt idx="3">
                  <c:v>4.5cm</c:v>
                </c:pt>
              </c:strCache>
            </c:strRef>
          </c:xVal>
          <c:yVal>
            <c:numRef>
              <c:f>蛋白浸透!$C$4:$C$7</c:f>
              <c:numCache>
                <c:formatCode>General</c:formatCode>
                <c:ptCount val="4"/>
                <c:pt idx="0">
                  <c:v>136.69999999999999</c:v>
                </c:pt>
                <c:pt idx="1">
                  <c:v>129.19999999999999</c:v>
                </c:pt>
                <c:pt idx="2">
                  <c:v>116.8</c:v>
                </c:pt>
                <c:pt idx="3">
                  <c:v>108.3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D0-4315-8970-8144DB7F6C7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蛋白浸透!$A$4:$A$7</c:f>
              <c:strCache>
                <c:ptCount val="4"/>
                <c:pt idx="0">
                  <c:v>液体なし</c:v>
                </c:pt>
                <c:pt idx="1">
                  <c:v>1.5cm</c:v>
                </c:pt>
                <c:pt idx="2">
                  <c:v>3.0cm</c:v>
                </c:pt>
                <c:pt idx="3">
                  <c:v>4.5cm</c:v>
                </c:pt>
              </c:strCache>
            </c:strRef>
          </c:xVal>
          <c:yVal>
            <c:numRef>
              <c:f>蛋白浸透!$D$4:$D$7</c:f>
              <c:numCache>
                <c:formatCode>General</c:formatCode>
                <c:ptCount val="4"/>
                <c:pt idx="0">
                  <c:v>103.5</c:v>
                </c:pt>
                <c:pt idx="1">
                  <c:v>97.6</c:v>
                </c:pt>
                <c:pt idx="2">
                  <c:v>89.7</c:v>
                </c:pt>
                <c:pt idx="3">
                  <c:v>83.1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D0-4315-8970-8144DB7F6C7A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蛋白浸透!$A$4:$A$7</c:f>
              <c:strCache>
                <c:ptCount val="4"/>
                <c:pt idx="0">
                  <c:v>液体なし</c:v>
                </c:pt>
                <c:pt idx="1">
                  <c:v>1.5cm</c:v>
                </c:pt>
                <c:pt idx="2">
                  <c:v>3.0cm</c:v>
                </c:pt>
                <c:pt idx="3">
                  <c:v>4.5cm</c:v>
                </c:pt>
              </c:strCache>
            </c:strRef>
          </c:xVal>
          <c:yVal>
            <c:numRef>
              <c:f>蛋白浸透!$E$4:$E$7</c:f>
              <c:numCache>
                <c:formatCode>General</c:formatCode>
                <c:ptCount val="4"/>
                <c:pt idx="0">
                  <c:v>89.6</c:v>
                </c:pt>
                <c:pt idx="1">
                  <c:v>83.6</c:v>
                </c:pt>
                <c:pt idx="2">
                  <c:v>76.900000000000006</c:v>
                </c:pt>
                <c:pt idx="3">
                  <c:v>69.7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ED0-4315-8970-8144DB7F6C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892640"/>
        <c:axId val="597893624"/>
      </c:scatterChart>
      <c:valAx>
        <c:axId val="597892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7893624"/>
        <c:crosses val="autoZero"/>
        <c:crossBetween val="midCat"/>
      </c:valAx>
      <c:valAx>
        <c:axId val="597893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97892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蛋白浸透!$B$13</c:f>
              <c:strCache>
                <c:ptCount val="1"/>
                <c:pt idx="0">
                  <c:v>1.5×103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蛋白浸透!$A$15:$A$17</c:f>
              <c:numCache>
                <c:formatCode>General</c:formatCode>
                <c:ptCount val="3"/>
                <c:pt idx="0">
                  <c:v>1.5</c:v>
                </c:pt>
                <c:pt idx="1">
                  <c:v>3</c:v>
                </c:pt>
                <c:pt idx="2">
                  <c:v>4.5</c:v>
                </c:pt>
              </c:numCache>
            </c:numRef>
          </c:cat>
          <c:val>
            <c:numRef>
              <c:f>蛋白浸透!$B$15:$B$17</c:f>
              <c:numCache>
                <c:formatCode>General</c:formatCode>
                <c:ptCount val="3"/>
                <c:pt idx="0">
                  <c:v>0.94105610939566231</c:v>
                </c:pt>
                <c:pt idx="1">
                  <c:v>0.86172843127340026</c:v>
                </c:pt>
                <c:pt idx="2">
                  <c:v>0.7844003681095606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6A-4405-ACE8-C7466A07F2EA}"/>
            </c:ext>
          </c:extLst>
        </c:ser>
        <c:ser>
          <c:idx val="1"/>
          <c:order val="1"/>
          <c:tx>
            <c:strRef>
              <c:f>蛋白浸透!$C$13</c:f>
              <c:strCache>
                <c:ptCount val="1"/>
                <c:pt idx="0">
                  <c:v>1000倍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蛋白浸透!$A$15:$A$17</c:f>
              <c:numCache>
                <c:formatCode>General</c:formatCode>
                <c:ptCount val="3"/>
                <c:pt idx="0">
                  <c:v>1.5</c:v>
                </c:pt>
                <c:pt idx="1">
                  <c:v>3</c:v>
                </c:pt>
                <c:pt idx="2">
                  <c:v>4.5</c:v>
                </c:pt>
              </c:numCache>
            </c:numRef>
          </c:cat>
          <c:val>
            <c:numRef>
              <c:f>蛋白浸透!$C$15:$C$17</c:f>
              <c:numCache>
                <c:formatCode>General</c:formatCode>
                <c:ptCount val="3"/>
                <c:pt idx="0">
                  <c:v>0.87457748468396013</c:v>
                </c:pt>
                <c:pt idx="1">
                  <c:v>0.72991589806249846</c:v>
                </c:pt>
                <c:pt idx="2">
                  <c:v>0.57783614164284691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6A-4405-ACE8-C7466A07F2EA}"/>
            </c:ext>
          </c:extLst>
        </c:ser>
        <c:ser>
          <c:idx val="2"/>
          <c:order val="2"/>
          <c:tx>
            <c:strRef>
              <c:f>蛋白浸透!$D$13</c:f>
              <c:strCache>
                <c:ptCount val="1"/>
                <c:pt idx="0">
                  <c:v>100倍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蛋白浸透!$A$15:$A$17</c:f>
              <c:numCache>
                <c:formatCode>General</c:formatCode>
                <c:ptCount val="3"/>
                <c:pt idx="0">
                  <c:v>1.5</c:v>
                </c:pt>
                <c:pt idx="1">
                  <c:v>3</c:v>
                </c:pt>
                <c:pt idx="2">
                  <c:v>4.5</c:v>
                </c:pt>
              </c:numCache>
            </c:numRef>
          </c:cat>
          <c:val>
            <c:numRef>
              <c:f>蛋白浸透!$D$15:$D$17</c:f>
              <c:numCache>
                <c:formatCode>General</c:formatCode>
                <c:ptCount val="3"/>
                <c:pt idx="0">
                  <c:v>0.37618795587809861</c:v>
                </c:pt>
                <c:pt idx="1">
                  <c:v>0.15042686768245636</c:v>
                </c:pt>
                <c:pt idx="2">
                  <c:v>5.4406942620272014E-2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6A-4405-ACE8-C7466A07F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6249448"/>
        <c:axId val="586251416"/>
      </c:lineChart>
      <c:catAx>
        <c:axId val="586249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6251416"/>
        <c:crosses val="autoZero"/>
        <c:auto val="1"/>
        <c:lblAlgn val="ctr"/>
        <c:lblOffset val="100"/>
        <c:noMultiLvlLbl val="0"/>
      </c:catAx>
      <c:valAx>
        <c:axId val="586251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6249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蛋白浸透!$B$13</c:f>
              <c:strCache>
                <c:ptCount val="1"/>
                <c:pt idx="0">
                  <c:v>1.5×103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蛋白浸透!$A$14:$A$17</c:f>
              <c:numCache>
                <c:formatCode>General</c:formatCode>
                <c:ptCount val="4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</c:numCache>
            </c:numRef>
          </c:cat>
          <c:val>
            <c:numRef>
              <c:f>蛋白浸透!$B$14:$B$17</c:f>
              <c:numCache>
                <c:formatCode>General</c:formatCode>
                <c:ptCount val="4"/>
                <c:pt idx="0">
                  <c:v>1</c:v>
                </c:pt>
                <c:pt idx="1">
                  <c:v>0.94105610939566231</c:v>
                </c:pt>
                <c:pt idx="2">
                  <c:v>0.86172843127340026</c:v>
                </c:pt>
                <c:pt idx="3">
                  <c:v>0.7844003681095606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7D-45C2-9F6C-546C919F3F05}"/>
            </c:ext>
          </c:extLst>
        </c:ser>
        <c:ser>
          <c:idx val="1"/>
          <c:order val="1"/>
          <c:tx>
            <c:strRef>
              <c:f>蛋白浸透!$C$13</c:f>
              <c:strCache>
                <c:ptCount val="1"/>
                <c:pt idx="0">
                  <c:v>1000倍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蛋白浸透!$A$14:$A$17</c:f>
              <c:numCache>
                <c:formatCode>General</c:formatCode>
                <c:ptCount val="4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</c:numCache>
            </c:numRef>
          </c:cat>
          <c:val>
            <c:numRef>
              <c:f>蛋白浸透!$C$14:$C$17</c:f>
              <c:numCache>
                <c:formatCode>General</c:formatCode>
                <c:ptCount val="4"/>
                <c:pt idx="0">
                  <c:v>1</c:v>
                </c:pt>
                <c:pt idx="1">
                  <c:v>0.87457748468396013</c:v>
                </c:pt>
                <c:pt idx="2">
                  <c:v>0.72991589806249846</c:v>
                </c:pt>
                <c:pt idx="3">
                  <c:v>0.57783614164284691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7D-45C2-9F6C-546C919F3F05}"/>
            </c:ext>
          </c:extLst>
        </c:ser>
        <c:ser>
          <c:idx val="2"/>
          <c:order val="2"/>
          <c:tx>
            <c:strRef>
              <c:f>蛋白浸透!$D$13</c:f>
              <c:strCache>
                <c:ptCount val="1"/>
                <c:pt idx="0">
                  <c:v>100倍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蛋白浸透!$A$14:$A$17</c:f>
              <c:numCache>
                <c:formatCode>General</c:formatCode>
                <c:ptCount val="4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</c:numCache>
            </c:numRef>
          </c:cat>
          <c:val>
            <c:numRef>
              <c:f>蛋白浸透!$D$14:$D$17</c:f>
              <c:numCache>
                <c:formatCode>General</c:formatCode>
                <c:ptCount val="4"/>
                <c:pt idx="0">
                  <c:v>1</c:v>
                </c:pt>
                <c:pt idx="1">
                  <c:v>0.37618795587809861</c:v>
                </c:pt>
                <c:pt idx="2">
                  <c:v>0.15042686768245636</c:v>
                </c:pt>
                <c:pt idx="3">
                  <c:v>5.4406942620272014E-2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E7D-45C2-9F6C-546C919F3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9057008"/>
        <c:axId val="569054384"/>
      </c:lineChart>
      <c:catAx>
        <c:axId val="569057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9054384"/>
        <c:crosses val="autoZero"/>
        <c:auto val="1"/>
        <c:lblAlgn val="ctr"/>
        <c:lblOffset val="100"/>
        <c:noMultiLvlLbl val="0"/>
      </c:catAx>
      <c:valAx>
        <c:axId val="5690543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9057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'CPD陽性　数'!$D$37:$D$40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1.0022769706474899</c:v>
                  </c:pt>
                  <c:pt idx="2">
                    <c:v>0.54469674357831455</c:v>
                  </c:pt>
                  <c:pt idx="3">
                    <c:v>0.98278816752206632</c:v>
                  </c:pt>
                </c:numCache>
              </c:numRef>
            </c:plus>
            <c:minus>
              <c:numRef>
                <c:f>'CPD陽性　数'!$D$37:$D$40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1.0022769706474899</c:v>
                  </c:pt>
                  <c:pt idx="2">
                    <c:v>0.54469674357831455</c:v>
                  </c:pt>
                  <c:pt idx="3">
                    <c:v>0.98278816752206632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'CPD陽性　数'!$A$33:$A$36</c:f>
              <c:strCache>
                <c:ptCount val="4"/>
                <c:pt idx="0">
                  <c:v>NC</c:v>
                </c:pt>
                <c:pt idx="1">
                  <c:v>LD</c:v>
                </c:pt>
                <c:pt idx="2">
                  <c:v>HD</c:v>
                </c:pt>
                <c:pt idx="3">
                  <c:v>PC</c:v>
                </c:pt>
              </c:strCache>
            </c:strRef>
          </c:cat>
          <c:val>
            <c:numRef>
              <c:f>'CPD陽性　数'!$D$33:$D$36</c:f>
              <c:numCache>
                <c:formatCode>General</c:formatCode>
                <c:ptCount val="4"/>
                <c:pt idx="0">
                  <c:v>0</c:v>
                </c:pt>
                <c:pt idx="1">
                  <c:v>2.4371179987640654</c:v>
                </c:pt>
                <c:pt idx="2">
                  <c:v>3.839755225443918</c:v>
                </c:pt>
                <c:pt idx="3">
                  <c:v>11.55003602077471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20-433C-B5E1-78AFEF52D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27"/>
        <c:axId val="571612800"/>
        <c:axId val="571613160"/>
      </c:barChart>
      <c:catAx>
        <c:axId val="571612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571613160"/>
        <c:crosses val="autoZero"/>
        <c:auto val="1"/>
        <c:lblAlgn val="ctr"/>
        <c:lblOffset val="100"/>
        <c:noMultiLvlLbl val="0"/>
      </c:catAx>
      <c:valAx>
        <c:axId val="571613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571612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_xlchart.v1.13</cx:f>
      </cx:numDim>
    </cx:data>
    <cx:data id="1">
      <cx:numDim type="val">
        <cx:f>_xlchart.v1.15</cx:f>
      </cx:numDim>
    </cx:data>
    <cx:data id="2">
      <cx:numDim type="val">
        <cx:f>_xlchart.v1.17</cx:f>
      </cx:numDim>
    </cx:data>
  </cx:chartData>
  <cx:chart>
    <cx:plotArea>
      <cx:plotAreaRegion>
        <cx:series layoutId="boxWhisker" uniqueId="{351661EC-FF59-4BD8-A89B-632DC6A1702E}">
          <cx:tx>
            <cx:txData>
              <cx:f>_xlchart.v1.12</cx:f>
              <cx:v>NC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AC5A6CE4-DF0D-4400-A35B-43DB24AB3226}">
          <cx:tx>
            <cx:txData>
              <cx:f>_xlchart.v1.14</cx:f>
              <cx:v>LD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15535AF5-DF53-4BD9-87ED-3E33AD898771}">
          <cx:tx>
            <cx:txData>
              <cx:f>_xlchart.v1.16</cx:f>
              <cx:v>HD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  <cx:numFmt formatCode="0.E+00" sourceLinked="0"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_xlchart.v1.7</cx:f>
      </cx:numDim>
    </cx:data>
    <cx:data id="1">
      <cx:numDim type="val">
        <cx:f>_xlchart.v1.9</cx:f>
      </cx:numDim>
    </cx:data>
    <cx:data id="2">
      <cx:numDim type="val">
        <cx:f>_xlchart.v1.11</cx:f>
      </cx:numDim>
    </cx:data>
  </cx:chartData>
  <cx:chart>
    <cx:plotArea>
      <cx:plotAreaRegion>
        <cx:series layoutId="boxWhisker" uniqueId="{4E0D3718-4F66-4D76-AA1D-B3C699D9F739}">
          <cx:tx>
            <cx:txData>
              <cx:f>_xlchart.v1.6</cx:f>
              <cx:v>NC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589FB370-C07C-4E6A-B68E-BD7F64CF19C5}">
          <cx:tx>
            <cx:txData>
              <cx:f>_xlchart.v1.8</cx:f>
              <cx:v>LD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7832A9A1-F113-4A17-9E1E-7F215C2AB3EF}">
          <cx:tx>
            <cx:txData>
              <cx:f>_xlchart.v1.10</cx:f>
              <cx:v>HD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  <cx:numFmt formatCode="0.E+00" sourceLinked="0"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</cx:chartData>
  <cx:chart>
    <cx:plotArea>
      <cx:plotAreaRegion>
        <cx:series layoutId="boxWhisker" uniqueId="{131173E8-53AE-4FD0-8612-00CAD30D5AE4}">
          <cx:tx>
            <cx:txData>
              <cx:f>_xlchart.v1.0</cx:f>
              <cx:v>NC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8B2D88E6-58BA-4723-8D2C-2175D2F12C90}">
          <cx:tx>
            <cx:txData>
              <cx:f>_xlchart.v1.2</cx:f>
              <cx:v>LD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6E4BBE55-3320-47E7-B4D1-271891FD28AA}">
          <cx:tx>
            <cx:txData>
              <cx:f>_xlchart.v1.4</cx:f>
              <cx:v>HD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  <cx:numFmt formatCode="0.E+00" sourceLinked="0"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_xlchart.v1.19</cx:f>
      </cx:numDim>
    </cx:data>
    <cx:data id="1">
      <cx:numDim type="val">
        <cx:f>_xlchart.v1.21</cx:f>
      </cx:numDim>
    </cx:data>
    <cx:data id="2">
      <cx:numDim type="val">
        <cx:f>_xlchart.v1.23</cx:f>
      </cx:numDim>
    </cx:data>
  </cx:chartData>
  <cx:chart>
    <cx:plotArea>
      <cx:plotAreaRegion>
        <cx:series layoutId="boxWhisker" uniqueId="{D7415AD8-EC91-4182-A7DF-8B6FEF65A6C8}">
          <cx:tx>
            <cx:txData>
              <cx:f>_xlchart.v1.18</cx:f>
              <cx:v>NC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138B0738-A2A7-423A-93B8-26B5F3C1ED7E}">
          <cx:tx>
            <cx:txData>
              <cx:f>_xlchart.v1.20</cx:f>
              <cx:v>LD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982E168B-8071-41A4-93FB-09D2C3A83324}">
          <cx:tx>
            <cx:txData>
              <cx:f>_xlchart.v1.22</cx:f>
              <cx:v>HD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  <cx:numFmt formatCode="0.E+00" sourceLinked="0"/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_xlchart.v1.31</cx:f>
      </cx:numDim>
    </cx:data>
    <cx:data id="1">
      <cx:numDim type="val">
        <cx:f>_xlchart.v1.33</cx:f>
      </cx:numDim>
    </cx:data>
    <cx:data id="2">
      <cx:numDim type="val">
        <cx:f>_xlchart.v1.35</cx:f>
      </cx:numDim>
    </cx:data>
  </cx:chartData>
  <cx:chart>
    <cx:plotArea>
      <cx:plotAreaRegion>
        <cx:series layoutId="boxWhisker" uniqueId="{351661EC-FF59-4BD8-A89B-632DC6A1702E}">
          <cx:tx>
            <cx:txData>
              <cx:f>_xlchart.v1.30</cx:f>
              <cx:v>NC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AC5A6CE4-DF0D-4400-A35B-43DB24AB3226}">
          <cx:tx>
            <cx:txData>
              <cx:f>_xlchart.v1.32</cx:f>
              <cx:v>LD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15535AF5-DF53-4BD9-87ED-3E33AD898771}">
          <cx:tx>
            <cx:txData>
              <cx:f>_xlchart.v1.34</cx:f>
              <cx:v>HD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  <cx:numFmt formatCode="0.E+00" sourceLinked="0"/>
      </cx:axis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_xlchart.v1.37</cx:f>
      </cx:numDim>
    </cx:data>
    <cx:data id="1">
      <cx:numDim type="val">
        <cx:f>_xlchart.v1.39</cx:f>
      </cx:numDim>
    </cx:data>
    <cx:data id="2">
      <cx:numDim type="val">
        <cx:f>_xlchart.v1.41</cx:f>
      </cx:numDim>
    </cx:data>
  </cx:chartData>
  <cx:chart>
    <cx:plotArea>
      <cx:plotAreaRegion>
        <cx:series layoutId="boxWhisker" uniqueId="{4E0D3718-4F66-4D76-AA1D-B3C699D9F739}">
          <cx:tx>
            <cx:txData>
              <cx:f>_xlchart.v1.36</cx:f>
              <cx:v>NC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589FB370-C07C-4E6A-B68E-BD7F64CF19C5}">
          <cx:tx>
            <cx:txData>
              <cx:f>_xlchart.v1.38</cx:f>
              <cx:v>LD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7832A9A1-F113-4A17-9E1E-7F215C2AB3EF}">
          <cx:tx>
            <cx:txData>
              <cx:f>_xlchart.v1.40</cx:f>
              <cx:v>HD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  <cx:numFmt formatCode="0.E+00" sourceLinked="0"/>
      </cx:axis>
    </cx:plotArea>
  </cx:chart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_xlchart.v1.25</cx:f>
      </cx:numDim>
    </cx:data>
    <cx:data id="1">
      <cx:numDim type="val">
        <cx:f>_xlchart.v1.27</cx:f>
      </cx:numDim>
    </cx:data>
    <cx:data id="2">
      <cx:numDim type="val">
        <cx:f>_xlchart.v1.29</cx:f>
      </cx:numDim>
    </cx:data>
  </cx:chartData>
  <cx:chart>
    <cx:plotArea>
      <cx:plotAreaRegion>
        <cx:series layoutId="boxWhisker" uniqueId="{131173E8-53AE-4FD0-8612-00CAD30D5AE4}">
          <cx:tx>
            <cx:txData>
              <cx:f>_xlchart.v1.24</cx:f>
              <cx:v>NC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8B2D88E6-58BA-4723-8D2C-2175D2F12C90}">
          <cx:tx>
            <cx:txData>
              <cx:f>_xlchart.v1.26</cx:f>
              <cx:v>LD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6E4BBE55-3320-47E7-B4D1-271891FD28AA}">
          <cx:tx>
            <cx:txData>
              <cx:f>_xlchart.v1.28</cx:f>
              <cx:v>HD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  <cx:numFmt formatCode="0.E+00" sourceLinked="0"/>
      </cx:axis>
    </cx:plotArea>
  </cx:chart>
</cx:chartSpace>
</file>

<file path=xl/charts/chartEx8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_xlchart.v1.43</cx:f>
      </cx:numDim>
    </cx:data>
    <cx:data id="1">
      <cx:numDim type="val">
        <cx:f>_xlchart.v1.45</cx:f>
      </cx:numDim>
    </cx:data>
    <cx:data id="2">
      <cx:numDim type="val">
        <cx:f>_xlchart.v1.47</cx:f>
      </cx:numDim>
    </cx:data>
  </cx:chartData>
  <cx:chart>
    <cx:plotArea>
      <cx:plotAreaRegion>
        <cx:series layoutId="boxWhisker" uniqueId="{D7415AD8-EC91-4182-A7DF-8B6FEF65A6C8}">
          <cx:tx>
            <cx:txData>
              <cx:f>_xlchart.v1.42</cx:f>
              <cx:v>NC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138B0738-A2A7-423A-93B8-26B5F3C1ED7E}">
          <cx:tx>
            <cx:txData>
              <cx:f>_xlchart.v1.44</cx:f>
              <cx:v>LD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982E168B-8071-41A4-93FB-09D2C3A83324}">
          <cx:tx>
            <cx:txData>
              <cx:f>_xlchart.v1.46</cx:f>
              <cx:v>HD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  <cx:numFmt formatCode="0.E+00" sourceLinked="0"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2.xml"/><Relationship Id="rId2" Type="http://schemas.microsoft.com/office/2014/relationships/chartEx" Target="../charts/chartEx1.xml"/><Relationship Id="rId1" Type="http://schemas.openxmlformats.org/officeDocument/2006/relationships/chart" Target="../charts/chart1.xml"/><Relationship Id="rId5" Type="http://schemas.microsoft.com/office/2014/relationships/chartEx" Target="../charts/chartEx4.xml"/><Relationship Id="rId4" Type="http://schemas.microsoft.com/office/2014/relationships/chartEx" Target="../charts/chartEx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14/relationships/chartEx" Target="../charts/chartEx6.xml"/><Relationship Id="rId2" Type="http://schemas.microsoft.com/office/2014/relationships/chartEx" Target="../charts/chartEx5.xml"/><Relationship Id="rId1" Type="http://schemas.openxmlformats.org/officeDocument/2006/relationships/chart" Target="../charts/chart5.xml"/><Relationship Id="rId5" Type="http://schemas.microsoft.com/office/2014/relationships/chartEx" Target="../charts/chartEx8.xml"/><Relationship Id="rId4" Type="http://schemas.microsoft.com/office/2014/relationships/chartEx" Target="../charts/chartEx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10" Type="http://schemas.openxmlformats.org/officeDocument/2006/relationships/chart" Target="../charts/chart18.xml"/><Relationship Id="rId4" Type="http://schemas.openxmlformats.org/officeDocument/2006/relationships/chart" Target="../charts/chart12.xml"/><Relationship Id="rId9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255270</xdr:colOff>
      <xdr:row>15</xdr:row>
      <xdr:rowOff>91440</xdr:rowOff>
    </xdr:from>
    <xdr:to>
      <xdr:col>12</xdr:col>
      <xdr:colOff>133350</xdr:colOff>
      <xdr:row>27</xdr:row>
      <xdr:rowOff>91440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22FC314D-73DF-98AE-377A-0CDC754654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499110</xdr:colOff>
      <xdr:row>6</xdr:row>
      <xdr:rowOff>106680</xdr:rowOff>
    </xdr:from>
    <xdr:to>
      <xdr:col>16</xdr:col>
      <xdr:colOff>377190</xdr:colOff>
      <xdr:row>18</xdr:row>
      <xdr:rowOff>106680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2" name="グラフ 11">
              <a:extLst>
                <a:ext uri="{FF2B5EF4-FFF2-40B4-BE49-F238E27FC236}">
                  <a16:creationId xmlns:a16="http://schemas.microsoft.com/office/drawing/2014/main" id="{3E2B7F66-4806-14A6-318D-6A533ACBF73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534150" y="147828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8</xdr:col>
      <xdr:colOff>445770</xdr:colOff>
      <xdr:row>8</xdr:row>
      <xdr:rowOff>167640</xdr:rowOff>
    </xdr:from>
    <xdr:to>
      <xdr:col>15</xdr:col>
      <xdr:colOff>323850</xdr:colOff>
      <xdr:row>20</xdr:row>
      <xdr:rowOff>167640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3" name="グラフ 12">
              <a:extLst>
                <a:ext uri="{FF2B5EF4-FFF2-40B4-BE49-F238E27FC236}">
                  <a16:creationId xmlns:a16="http://schemas.microsoft.com/office/drawing/2014/main" id="{4B39F518-1020-4E27-93FF-B7882D645BC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810250" y="199644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8</xdr:col>
      <xdr:colOff>224790</xdr:colOff>
      <xdr:row>9</xdr:row>
      <xdr:rowOff>22860</xdr:rowOff>
    </xdr:from>
    <xdr:to>
      <xdr:col>15</xdr:col>
      <xdr:colOff>102870</xdr:colOff>
      <xdr:row>21</xdr:row>
      <xdr:rowOff>22860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4" name="グラフ 13">
              <a:extLst>
                <a:ext uri="{FF2B5EF4-FFF2-40B4-BE49-F238E27FC236}">
                  <a16:creationId xmlns:a16="http://schemas.microsoft.com/office/drawing/2014/main" id="{BAFE5044-22CE-DC4C-D5D8-789EF3A8444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589270" y="208026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11</xdr:col>
      <xdr:colOff>19050</xdr:colOff>
      <xdr:row>9</xdr:row>
      <xdr:rowOff>30480</xdr:rowOff>
    </xdr:from>
    <xdr:to>
      <xdr:col>17</xdr:col>
      <xdr:colOff>567690</xdr:colOff>
      <xdr:row>21</xdr:row>
      <xdr:rowOff>30480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5" name="グラフ 14">
              <a:extLst>
                <a:ext uri="{FF2B5EF4-FFF2-40B4-BE49-F238E27FC236}">
                  <a16:creationId xmlns:a16="http://schemas.microsoft.com/office/drawing/2014/main" id="{0F89D6B3-5EB5-DF84-DF58-F22986ABE64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395210" y="208788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560070</xdr:colOff>
      <xdr:row>3</xdr:row>
      <xdr:rowOff>15240</xdr:rowOff>
    </xdr:from>
    <xdr:to>
      <xdr:col>13</xdr:col>
      <xdr:colOff>438150</xdr:colOff>
      <xdr:row>15</xdr:row>
      <xdr:rowOff>15240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5860C6C3-F706-6019-3339-D6FFF66AC1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316230</xdr:colOff>
      <xdr:row>6</xdr:row>
      <xdr:rowOff>114300</xdr:rowOff>
    </xdr:from>
    <xdr:to>
      <xdr:col>15</xdr:col>
      <xdr:colOff>194310</xdr:colOff>
      <xdr:row>18</xdr:row>
      <xdr:rowOff>114300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2727931E-5F32-F958-8162-06BEEF89ED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506730</xdr:colOff>
      <xdr:row>10</xdr:row>
      <xdr:rowOff>152400</xdr:rowOff>
    </xdr:from>
    <xdr:to>
      <xdr:col>8</xdr:col>
      <xdr:colOff>384810</xdr:colOff>
      <xdr:row>22</xdr:row>
      <xdr:rowOff>152400</xdr:rowOff>
    </xdr:to>
    <xdr:graphicFrame macro="">
      <xdr:nvGraphicFramePr>
        <xdr:cNvPr id="14" name="グラフ 13">
          <a:extLst>
            <a:ext uri="{FF2B5EF4-FFF2-40B4-BE49-F238E27FC236}">
              <a16:creationId xmlns:a16="http://schemas.microsoft.com/office/drawing/2014/main" id="{5A1BA9E9-9560-8431-6712-37BD85CC6D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255270</xdr:colOff>
      <xdr:row>15</xdr:row>
      <xdr:rowOff>91440</xdr:rowOff>
    </xdr:from>
    <xdr:to>
      <xdr:col>12</xdr:col>
      <xdr:colOff>133350</xdr:colOff>
      <xdr:row>27</xdr:row>
      <xdr:rowOff>91440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0828B49-BA94-4490-8875-F71AFB9261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392430</xdr:colOff>
      <xdr:row>9</xdr:row>
      <xdr:rowOff>53340</xdr:rowOff>
    </xdr:from>
    <xdr:to>
      <xdr:col>18</xdr:col>
      <xdr:colOff>270510</xdr:colOff>
      <xdr:row>21</xdr:row>
      <xdr:rowOff>53340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グラフ 2">
              <a:extLst>
                <a:ext uri="{FF2B5EF4-FFF2-40B4-BE49-F238E27FC236}">
                  <a16:creationId xmlns:a16="http://schemas.microsoft.com/office/drawing/2014/main" id="{9AFDB43D-47D2-4081-8E4B-225EC9DEA76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768590" y="211074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10</xdr:col>
      <xdr:colOff>575310</xdr:colOff>
      <xdr:row>9</xdr:row>
      <xdr:rowOff>38100</xdr:rowOff>
    </xdr:from>
    <xdr:to>
      <xdr:col>17</xdr:col>
      <xdr:colOff>453390</xdr:colOff>
      <xdr:row>21</xdr:row>
      <xdr:rowOff>38100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グラフ 3">
              <a:extLst>
                <a:ext uri="{FF2B5EF4-FFF2-40B4-BE49-F238E27FC236}">
                  <a16:creationId xmlns:a16="http://schemas.microsoft.com/office/drawing/2014/main" id="{7323634C-27E7-4CA7-91E9-A845DAC618E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280910" y="209550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8</xdr:col>
      <xdr:colOff>224790</xdr:colOff>
      <xdr:row>9</xdr:row>
      <xdr:rowOff>22860</xdr:rowOff>
    </xdr:from>
    <xdr:to>
      <xdr:col>15</xdr:col>
      <xdr:colOff>102870</xdr:colOff>
      <xdr:row>21</xdr:row>
      <xdr:rowOff>22860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グラフ 4">
              <a:extLst>
                <a:ext uri="{FF2B5EF4-FFF2-40B4-BE49-F238E27FC236}">
                  <a16:creationId xmlns:a16="http://schemas.microsoft.com/office/drawing/2014/main" id="{055F049F-4D98-46DF-AE8D-4742295FAD9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589270" y="208026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  <xdr:twoCellAnchor>
    <xdr:from>
      <xdr:col>11</xdr:col>
      <xdr:colOff>19050</xdr:colOff>
      <xdr:row>9</xdr:row>
      <xdr:rowOff>30480</xdr:rowOff>
    </xdr:from>
    <xdr:to>
      <xdr:col>17</xdr:col>
      <xdr:colOff>567690</xdr:colOff>
      <xdr:row>21</xdr:row>
      <xdr:rowOff>30480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グラフ 5">
              <a:extLst>
                <a:ext uri="{FF2B5EF4-FFF2-40B4-BE49-F238E27FC236}">
                  <a16:creationId xmlns:a16="http://schemas.microsoft.com/office/drawing/2014/main" id="{7B40F783-EDA8-471D-803C-E2DD4CAB2CD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395210" y="2087880"/>
              <a:ext cx="4572000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この図は、お使いのバージョンの Excel では利用できません。
この図形を編集するか、このブックを異なるファイル形式に保存すると、グラフが恒久的に壊れます。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117022</xdr:colOff>
      <xdr:row>19</xdr:row>
      <xdr:rowOff>68579</xdr:rowOff>
    </xdr:from>
    <xdr:to>
      <xdr:col>25</xdr:col>
      <xdr:colOff>665661</xdr:colOff>
      <xdr:row>31</xdr:row>
      <xdr:rowOff>46808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799FF52E-2B87-45FA-962E-786AC265AC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323850</xdr:colOff>
      <xdr:row>21</xdr:row>
      <xdr:rowOff>188322</xdr:rowOff>
    </xdr:from>
    <xdr:to>
      <xdr:col>17</xdr:col>
      <xdr:colOff>413113</xdr:colOff>
      <xdr:row>34</xdr:row>
      <xdr:rowOff>166551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B4970C93-08BF-4E8B-9974-94702580B7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152400</xdr:colOff>
      <xdr:row>1</xdr:row>
      <xdr:rowOff>32657</xdr:rowOff>
    </xdr:from>
    <xdr:to>
      <xdr:col>26</xdr:col>
      <xdr:colOff>0</xdr:colOff>
      <xdr:row>13</xdr:row>
      <xdr:rowOff>32657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33A40B2-ED41-051E-88B4-F125ED065F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45</xdr:row>
      <xdr:rowOff>144236</xdr:rowOff>
    </xdr:from>
    <xdr:to>
      <xdr:col>3</xdr:col>
      <xdr:colOff>511628</xdr:colOff>
      <xdr:row>57</xdr:row>
      <xdr:rowOff>144236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EFED88A-BF02-B2CB-BD53-816DC6475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514350</xdr:colOff>
      <xdr:row>57</xdr:row>
      <xdr:rowOff>176892</xdr:rowOff>
    </xdr:from>
    <xdr:to>
      <xdr:col>3</xdr:col>
      <xdr:colOff>511628</xdr:colOff>
      <xdr:row>69</xdr:row>
      <xdr:rowOff>176892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B34D0B5B-A799-F253-DD7A-9D49AD4CE9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525236</xdr:colOff>
      <xdr:row>45</xdr:row>
      <xdr:rowOff>144236</xdr:rowOff>
    </xdr:from>
    <xdr:to>
      <xdr:col>8</xdr:col>
      <xdr:colOff>601436</xdr:colOff>
      <xdr:row>57</xdr:row>
      <xdr:rowOff>144236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50E0B1FE-2C68-E75C-998E-5E65668112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525236</xdr:colOff>
      <xdr:row>58</xdr:row>
      <xdr:rowOff>13607</xdr:rowOff>
    </xdr:from>
    <xdr:to>
      <xdr:col>8</xdr:col>
      <xdr:colOff>601436</xdr:colOff>
      <xdr:row>70</xdr:row>
      <xdr:rowOff>13607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5B27154D-D5BF-57A5-5992-D81049ED83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514350</xdr:colOff>
      <xdr:row>45</xdr:row>
      <xdr:rowOff>133351</xdr:rowOff>
    </xdr:from>
    <xdr:to>
      <xdr:col>13</xdr:col>
      <xdr:colOff>590550</xdr:colOff>
      <xdr:row>57</xdr:row>
      <xdr:rowOff>133351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50934B25-AF0A-A86D-AC92-D6B7D93753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525235</xdr:colOff>
      <xdr:row>59</xdr:row>
      <xdr:rowOff>155122</xdr:rowOff>
    </xdr:from>
    <xdr:to>
      <xdr:col>13</xdr:col>
      <xdr:colOff>601435</xdr:colOff>
      <xdr:row>71</xdr:row>
      <xdr:rowOff>155122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E0F1E9B9-587F-84B1-7F0D-D5272EB6E8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517615</xdr:colOff>
      <xdr:row>45</xdr:row>
      <xdr:rowOff>144236</xdr:rowOff>
    </xdr:from>
    <xdr:to>
      <xdr:col>18</xdr:col>
      <xdr:colOff>601435</xdr:colOff>
      <xdr:row>57</xdr:row>
      <xdr:rowOff>144236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ED4CE269-913E-93CB-B82B-A9C3F4AE20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528500</xdr:colOff>
      <xdr:row>59</xdr:row>
      <xdr:rowOff>187779</xdr:rowOff>
    </xdr:from>
    <xdr:to>
      <xdr:col>18</xdr:col>
      <xdr:colOff>612320</xdr:colOff>
      <xdr:row>71</xdr:row>
      <xdr:rowOff>187779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4FFF290E-7A8F-0F50-9BE9-D6E3376A2C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517615</xdr:colOff>
      <xdr:row>45</xdr:row>
      <xdr:rowOff>133350</xdr:rowOff>
    </xdr:from>
    <xdr:to>
      <xdr:col>23</xdr:col>
      <xdr:colOff>601435</xdr:colOff>
      <xdr:row>57</xdr:row>
      <xdr:rowOff>133350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D266D118-E05F-9DE5-1FAE-2B92F8711F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20</xdr:col>
      <xdr:colOff>517615</xdr:colOff>
      <xdr:row>59</xdr:row>
      <xdr:rowOff>122465</xdr:rowOff>
    </xdr:from>
    <xdr:to>
      <xdr:col>23</xdr:col>
      <xdr:colOff>601435</xdr:colOff>
      <xdr:row>71</xdr:row>
      <xdr:rowOff>122465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E1997308-B7F6-0126-1EEB-E55C1C9579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480060</xdr:colOff>
      <xdr:row>7</xdr:row>
      <xdr:rowOff>144780</xdr:rowOff>
    </xdr:from>
    <xdr:to>
      <xdr:col>15</xdr:col>
      <xdr:colOff>544830</xdr:colOff>
      <xdr:row>19</xdr:row>
      <xdr:rowOff>144780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AFD2E462-0E4E-7666-6CFA-61D053DFFD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400050</xdr:colOff>
      <xdr:row>6</xdr:row>
      <xdr:rowOff>129540</xdr:rowOff>
    </xdr:from>
    <xdr:to>
      <xdr:col>11</xdr:col>
      <xdr:colOff>144780</xdr:colOff>
      <xdr:row>18</xdr:row>
      <xdr:rowOff>129540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62A7F9AF-3DC5-F112-89C3-CA308386C7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480060</xdr:colOff>
      <xdr:row>7</xdr:row>
      <xdr:rowOff>144780</xdr:rowOff>
    </xdr:from>
    <xdr:to>
      <xdr:col>15</xdr:col>
      <xdr:colOff>544830</xdr:colOff>
      <xdr:row>19</xdr:row>
      <xdr:rowOff>144780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69E441A-D19B-4B50-B67A-B58F11BF62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400050</xdr:colOff>
      <xdr:row>6</xdr:row>
      <xdr:rowOff>129540</xdr:rowOff>
    </xdr:from>
    <xdr:to>
      <xdr:col>11</xdr:col>
      <xdr:colOff>144780</xdr:colOff>
      <xdr:row>18</xdr:row>
      <xdr:rowOff>129540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350CDDF-7851-49B3-9A87-CC7ABDAE8D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4</xdr:row>
      <xdr:rowOff>144780</xdr:rowOff>
    </xdr:from>
    <xdr:to>
      <xdr:col>8</xdr:col>
      <xdr:colOff>228600</xdr:colOff>
      <xdr:row>16</xdr:row>
      <xdr:rowOff>144780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D81E6C8-C80E-5867-08EC-23CEA55702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B5882-9AF6-4D82-90C3-4DF2F89E5BFC}">
  <dimension ref="B1:AA14"/>
  <sheetViews>
    <sheetView showGridLines="0" workbookViewId="0">
      <selection activeCell="T2" sqref="T2:AA7"/>
    </sheetView>
  </sheetViews>
  <sheetFormatPr defaultRowHeight="18"/>
  <cols>
    <col min="1" max="1" width="14.8984375" customWidth="1"/>
    <col min="2" max="2" width="14.19921875" customWidth="1"/>
    <col min="11" max="11" width="14.296875" customWidth="1"/>
    <col min="20" max="20" width="14.09765625" customWidth="1"/>
  </cols>
  <sheetData>
    <row r="1" spans="2:27" ht="18.600000000000001" thickBot="1">
      <c r="B1" t="s">
        <v>230</v>
      </c>
      <c r="K1" t="s">
        <v>231</v>
      </c>
      <c r="T1" t="s">
        <v>232</v>
      </c>
    </row>
    <row r="2" spans="2:27" ht="18.600000000000001" thickBot="1">
      <c r="B2" s="33" t="s">
        <v>172</v>
      </c>
      <c r="C2" s="34"/>
      <c r="D2" s="34"/>
      <c r="E2" s="34"/>
      <c r="F2" s="34"/>
      <c r="G2" s="34"/>
      <c r="H2" s="34"/>
      <c r="I2" s="35"/>
      <c r="K2" s="33" t="s">
        <v>172</v>
      </c>
      <c r="L2" s="34"/>
      <c r="M2" s="34"/>
      <c r="N2" s="34"/>
      <c r="O2" s="34"/>
      <c r="P2" s="34"/>
      <c r="Q2" s="34"/>
      <c r="R2" s="35"/>
      <c r="T2" s="33" t="s">
        <v>172</v>
      </c>
      <c r="U2" s="34"/>
      <c r="V2" s="34"/>
      <c r="W2" s="34"/>
      <c r="X2" s="34"/>
      <c r="Y2" s="34"/>
      <c r="Z2" s="34"/>
      <c r="AA2" s="35"/>
    </row>
    <row r="3" spans="2:27" ht="27.6" customHeight="1" thickTop="1" thickBot="1">
      <c r="B3" s="20" t="s">
        <v>176</v>
      </c>
      <c r="C3" s="4" t="s">
        <v>156</v>
      </c>
      <c r="D3" s="4" t="s">
        <v>157</v>
      </c>
      <c r="E3" s="4" t="s">
        <v>158</v>
      </c>
      <c r="F3" s="4" t="s">
        <v>159</v>
      </c>
      <c r="G3" s="4" t="s">
        <v>160</v>
      </c>
      <c r="H3" s="4" t="s">
        <v>161</v>
      </c>
      <c r="I3" s="5" t="s">
        <v>162</v>
      </c>
      <c r="K3" s="20" t="s">
        <v>176</v>
      </c>
      <c r="L3" s="4" t="s">
        <v>156</v>
      </c>
      <c r="M3" s="4" t="s">
        <v>157</v>
      </c>
      <c r="N3" s="4" t="s">
        <v>158</v>
      </c>
      <c r="O3" s="4" t="s">
        <v>159</v>
      </c>
      <c r="P3" s="4" t="s">
        <v>160</v>
      </c>
      <c r="Q3" s="4" t="s">
        <v>161</v>
      </c>
      <c r="R3" s="5" t="s">
        <v>162</v>
      </c>
      <c r="T3" s="20" t="s">
        <v>176</v>
      </c>
      <c r="U3" s="4" t="s">
        <v>156</v>
      </c>
      <c r="V3" s="4" t="s">
        <v>157</v>
      </c>
      <c r="W3" s="4" t="s">
        <v>158</v>
      </c>
      <c r="X3" s="4" t="s">
        <v>159</v>
      </c>
      <c r="Y3" s="4" t="s">
        <v>160</v>
      </c>
      <c r="Z3" s="4" t="s">
        <v>161</v>
      </c>
      <c r="AA3" s="5" t="s">
        <v>162</v>
      </c>
    </row>
    <row r="4" spans="2:27" ht="27.6" customHeight="1" thickTop="1">
      <c r="B4" s="21" t="s">
        <v>177</v>
      </c>
      <c r="C4" s="6" t="s">
        <v>163</v>
      </c>
      <c r="D4" s="6" t="s">
        <v>163</v>
      </c>
      <c r="E4" s="6" t="s">
        <v>163</v>
      </c>
      <c r="F4" s="6" t="s">
        <v>163</v>
      </c>
      <c r="G4" s="6" t="s">
        <v>163</v>
      </c>
      <c r="H4" s="7" t="s">
        <v>164</v>
      </c>
      <c r="I4" s="8" t="s">
        <v>164</v>
      </c>
      <c r="K4" s="21" t="s">
        <v>177</v>
      </c>
      <c r="L4" s="6" t="s">
        <v>163</v>
      </c>
      <c r="M4" s="6" t="s">
        <v>163</v>
      </c>
      <c r="N4" s="6" t="s">
        <v>163</v>
      </c>
      <c r="O4" s="6" t="s">
        <v>163</v>
      </c>
      <c r="P4" s="6" t="s">
        <v>163</v>
      </c>
      <c r="Q4" s="7" t="s">
        <v>164</v>
      </c>
      <c r="R4" s="8" t="s">
        <v>164</v>
      </c>
      <c r="T4" s="21" t="s">
        <v>177</v>
      </c>
      <c r="U4" s="6" t="s">
        <v>163</v>
      </c>
      <c r="V4" s="6" t="s">
        <v>163</v>
      </c>
      <c r="W4" s="6" t="s">
        <v>163</v>
      </c>
      <c r="X4" s="6" t="s">
        <v>163</v>
      </c>
      <c r="Y4" s="6" t="s">
        <v>163</v>
      </c>
      <c r="Z4" s="7" t="s">
        <v>164</v>
      </c>
      <c r="AA4" s="8" t="s">
        <v>164</v>
      </c>
    </row>
    <row r="5" spans="2:27" ht="27.6" customHeight="1">
      <c r="B5" s="9" t="s">
        <v>178</v>
      </c>
      <c r="C5" s="6" t="s">
        <v>163</v>
      </c>
      <c r="D5" s="7" t="s">
        <v>164</v>
      </c>
      <c r="E5" s="7" t="s">
        <v>165</v>
      </c>
      <c r="F5" s="7" t="s">
        <v>165</v>
      </c>
      <c r="G5" s="7" t="s">
        <v>165</v>
      </c>
      <c r="H5" s="7" t="s">
        <v>165</v>
      </c>
      <c r="I5" s="8" t="s">
        <v>165</v>
      </c>
      <c r="K5" s="9" t="s">
        <v>178</v>
      </c>
      <c r="L5" s="6" t="s">
        <v>163</v>
      </c>
      <c r="M5" s="7" t="s">
        <v>164</v>
      </c>
      <c r="N5" s="7" t="s">
        <v>165</v>
      </c>
      <c r="O5" s="7" t="s">
        <v>165</v>
      </c>
      <c r="P5" s="7" t="s">
        <v>165</v>
      </c>
      <c r="Q5" s="7" t="s">
        <v>165</v>
      </c>
      <c r="R5" s="8" t="s">
        <v>165</v>
      </c>
      <c r="T5" s="9" t="s">
        <v>178</v>
      </c>
      <c r="U5" s="6" t="s">
        <v>163</v>
      </c>
      <c r="V5" s="6" t="s">
        <v>163</v>
      </c>
      <c r="W5" s="6" t="s">
        <v>163</v>
      </c>
      <c r="X5" s="6" t="s">
        <v>163</v>
      </c>
      <c r="Y5" s="6" t="s">
        <v>163</v>
      </c>
      <c r="Z5" s="7" t="s">
        <v>164</v>
      </c>
      <c r="AA5" s="8" t="s">
        <v>165</v>
      </c>
    </row>
    <row r="6" spans="2:27" ht="27.6" customHeight="1" thickBot="1">
      <c r="B6" s="10" t="s">
        <v>180</v>
      </c>
      <c r="C6" s="11" t="s">
        <v>164</v>
      </c>
      <c r="D6" s="11" t="s">
        <v>165</v>
      </c>
      <c r="E6" s="11" t="s">
        <v>165</v>
      </c>
      <c r="F6" s="11" t="s">
        <v>165</v>
      </c>
      <c r="G6" s="11" t="s">
        <v>165</v>
      </c>
      <c r="H6" s="11" t="s">
        <v>165</v>
      </c>
      <c r="I6" s="12" t="s">
        <v>165</v>
      </c>
      <c r="K6" s="10" t="s">
        <v>180</v>
      </c>
      <c r="L6" s="11" t="s">
        <v>164</v>
      </c>
      <c r="M6" s="11" t="s">
        <v>165</v>
      </c>
      <c r="N6" s="11" t="s">
        <v>165</v>
      </c>
      <c r="O6" s="11" t="s">
        <v>165</v>
      </c>
      <c r="P6" s="11" t="s">
        <v>165</v>
      </c>
      <c r="Q6" s="11" t="s">
        <v>165</v>
      </c>
      <c r="R6" s="12" t="s">
        <v>165</v>
      </c>
      <c r="T6" s="10" t="s">
        <v>180</v>
      </c>
      <c r="U6" s="30" t="s">
        <v>163</v>
      </c>
      <c r="V6" s="30" t="s">
        <v>163</v>
      </c>
      <c r="W6" s="30" t="s">
        <v>163</v>
      </c>
      <c r="X6" s="30" t="s">
        <v>163</v>
      </c>
      <c r="Y6" s="11" t="s">
        <v>164</v>
      </c>
      <c r="Z6" s="11" t="s">
        <v>165</v>
      </c>
      <c r="AA6" s="12" t="s">
        <v>165</v>
      </c>
    </row>
    <row r="7" spans="2:27" ht="19.2" thickTop="1" thickBot="1">
      <c r="B7" s="13" t="s">
        <v>174</v>
      </c>
      <c r="C7" s="14"/>
      <c r="D7" s="15" t="s">
        <v>173</v>
      </c>
      <c r="E7" s="14"/>
      <c r="F7" s="16"/>
      <c r="G7" s="17" t="s">
        <v>175</v>
      </c>
      <c r="H7" s="14"/>
      <c r="I7" s="18"/>
      <c r="K7" s="13" t="s">
        <v>174</v>
      </c>
      <c r="L7" s="14"/>
      <c r="M7" s="15" t="s">
        <v>173</v>
      </c>
      <c r="N7" s="14"/>
      <c r="O7" s="16"/>
      <c r="P7" s="17" t="s">
        <v>175</v>
      </c>
      <c r="Q7" s="14"/>
      <c r="R7" s="18"/>
      <c r="T7" s="13" t="s">
        <v>174</v>
      </c>
      <c r="U7" s="14"/>
      <c r="V7" s="15" t="s">
        <v>173</v>
      </c>
      <c r="W7" s="14"/>
      <c r="X7" s="16"/>
      <c r="Y7" s="17" t="s">
        <v>175</v>
      </c>
      <c r="Z7" s="14"/>
      <c r="AA7" s="18"/>
    </row>
    <row r="8" spans="2:27" ht="18.600000000000001" thickBot="1"/>
    <row r="9" spans="2:27" ht="18.600000000000001" thickBot="1">
      <c r="B9" s="33" t="s">
        <v>233</v>
      </c>
      <c r="C9" s="34"/>
      <c r="D9" s="34"/>
      <c r="E9" s="34"/>
      <c r="F9" s="34"/>
      <c r="G9" s="34"/>
      <c r="H9" s="35"/>
      <c r="K9" s="33" t="s">
        <v>233</v>
      </c>
      <c r="L9" s="34"/>
      <c r="M9" s="34"/>
      <c r="N9" s="34"/>
      <c r="O9" s="34"/>
      <c r="P9" s="34"/>
      <c r="Q9" s="35"/>
      <c r="T9" s="33" t="s">
        <v>233</v>
      </c>
      <c r="U9" s="34"/>
      <c r="V9" s="34"/>
      <c r="W9" s="34"/>
      <c r="X9" s="34"/>
      <c r="Y9" s="34"/>
      <c r="Z9" s="35"/>
    </row>
    <row r="10" spans="2:27" ht="19.8" customHeight="1" thickTop="1" thickBot="1">
      <c r="B10" s="3" t="s">
        <v>181</v>
      </c>
      <c r="C10" s="4" t="s">
        <v>166</v>
      </c>
      <c r="D10" s="4" t="s">
        <v>167</v>
      </c>
      <c r="E10" s="4" t="s">
        <v>168</v>
      </c>
      <c r="F10" s="4" t="s">
        <v>169</v>
      </c>
      <c r="G10" s="4" t="s">
        <v>170</v>
      </c>
      <c r="H10" s="5" t="s">
        <v>171</v>
      </c>
      <c r="K10" s="3" t="s">
        <v>181</v>
      </c>
      <c r="L10" s="4" t="s">
        <v>166</v>
      </c>
      <c r="M10" s="4" t="s">
        <v>167</v>
      </c>
      <c r="N10" s="4" t="s">
        <v>168</v>
      </c>
      <c r="O10" s="4" t="s">
        <v>169</v>
      </c>
      <c r="P10" s="4" t="s">
        <v>170</v>
      </c>
      <c r="Q10" s="5" t="s">
        <v>171</v>
      </c>
      <c r="T10" s="3" t="s">
        <v>181</v>
      </c>
      <c r="U10" s="4" t="s">
        <v>166</v>
      </c>
      <c r="V10" s="4" t="s">
        <v>167</v>
      </c>
      <c r="W10" s="4" t="s">
        <v>168</v>
      </c>
      <c r="X10" s="4" t="s">
        <v>169</v>
      </c>
      <c r="Y10" s="4" t="s">
        <v>170</v>
      </c>
      <c r="Z10" s="5" t="s">
        <v>171</v>
      </c>
    </row>
    <row r="11" spans="2:27" ht="27.6" customHeight="1" thickTop="1">
      <c r="B11" s="21" t="s">
        <v>177</v>
      </c>
      <c r="C11" s="6" t="s">
        <v>163</v>
      </c>
      <c r="D11" s="6" t="s">
        <v>163</v>
      </c>
      <c r="E11" s="6" t="s">
        <v>163</v>
      </c>
      <c r="F11" s="6" t="s">
        <v>163</v>
      </c>
      <c r="G11" s="6" t="s">
        <v>163</v>
      </c>
      <c r="H11" s="8" t="s">
        <v>164</v>
      </c>
      <c r="K11" s="21" t="s">
        <v>177</v>
      </c>
      <c r="L11" s="6" t="s">
        <v>163</v>
      </c>
      <c r="M11" s="6" t="s">
        <v>163</v>
      </c>
      <c r="N11" s="6" t="s">
        <v>163</v>
      </c>
      <c r="O11" s="6" t="s">
        <v>163</v>
      </c>
      <c r="P11" s="6" t="s">
        <v>163</v>
      </c>
      <c r="Q11" s="8" t="s">
        <v>164</v>
      </c>
      <c r="T11" s="21" t="s">
        <v>177</v>
      </c>
      <c r="U11" s="6" t="s">
        <v>163</v>
      </c>
      <c r="V11" s="6" t="s">
        <v>163</v>
      </c>
      <c r="W11" s="6" t="s">
        <v>163</v>
      </c>
      <c r="X11" s="6" t="s">
        <v>163</v>
      </c>
      <c r="Y11" s="6" t="s">
        <v>163</v>
      </c>
      <c r="Z11" s="8" t="s">
        <v>164</v>
      </c>
    </row>
    <row r="12" spans="2:27" ht="27.6" customHeight="1">
      <c r="B12" s="9" t="s">
        <v>179</v>
      </c>
      <c r="C12" s="6" t="s">
        <v>163</v>
      </c>
      <c r="D12" s="7" t="s">
        <v>164</v>
      </c>
      <c r="E12" s="7" t="s">
        <v>165</v>
      </c>
      <c r="F12" s="7" t="s">
        <v>165</v>
      </c>
      <c r="G12" s="7" t="s">
        <v>165</v>
      </c>
      <c r="H12" s="8" t="s">
        <v>165</v>
      </c>
      <c r="K12" s="9" t="s">
        <v>179</v>
      </c>
      <c r="L12" s="6" t="s">
        <v>163</v>
      </c>
      <c r="M12" s="7" t="s">
        <v>164</v>
      </c>
      <c r="N12" s="7" t="s">
        <v>165</v>
      </c>
      <c r="O12" s="7" t="s">
        <v>165</v>
      </c>
      <c r="P12" s="7" t="s">
        <v>165</v>
      </c>
      <c r="Q12" s="8" t="s">
        <v>165</v>
      </c>
      <c r="T12" s="9" t="s">
        <v>179</v>
      </c>
      <c r="U12" s="6" t="s">
        <v>163</v>
      </c>
      <c r="V12" s="6" t="s">
        <v>163</v>
      </c>
      <c r="W12" s="6" t="s">
        <v>163</v>
      </c>
      <c r="X12" s="6" t="s">
        <v>163</v>
      </c>
      <c r="Y12" s="7" t="s">
        <v>164</v>
      </c>
      <c r="Z12" s="8" t="s">
        <v>165</v>
      </c>
    </row>
    <row r="13" spans="2:27" ht="27.6" customHeight="1" thickBot="1">
      <c r="B13" s="10" t="s">
        <v>180</v>
      </c>
      <c r="C13" s="11" t="s">
        <v>163</v>
      </c>
      <c r="D13" s="11" t="s">
        <v>165</v>
      </c>
      <c r="E13" s="11" t="s">
        <v>165</v>
      </c>
      <c r="F13" s="11" t="s">
        <v>165</v>
      </c>
      <c r="G13" s="11" t="s">
        <v>165</v>
      </c>
      <c r="H13" s="12" t="s">
        <v>165</v>
      </c>
      <c r="K13" s="10" t="s">
        <v>180</v>
      </c>
      <c r="L13" s="11" t="s">
        <v>163</v>
      </c>
      <c r="M13" s="11" t="s">
        <v>165</v>
      </c>
      <c r="N13" s="11" t="s">
        <v>165</v>
      </c>
      <c r="O13" s="11" t="s">
        <v>165</v>
      </c>
      <c r="P13" s="11" t="s">
        <v>165</v>
      </c>
      <c r="Q13" s="12" t="s">
        <v>165</v>
      </c>
      <c r="T13" s="10" t="s">
        <v>180</v>
      </c>
      <c r="U13" s="11" t="s">
        <v>163</v>
      </c>
      <c r="V13" s="30" t="s">
        <v>163</v>
      </c>
      <c r="W13" s="30" t="s">
        <v>163</v>
      </c>
      <c r="X13" s="11" t="s">
        <v>164</v>
      </c>
      <c r="Y13" s="11" t="s">
        <v>165</v>
      </c>
      <c r="Z13" s="12" t="s">
        <v>165</v>
      </c>
    </row>
    <row r="14" spans="2:27" ht="19.2" thickTop="1" thickBot="1">
      <c r="B14" s="13" t="s">
        <v>174</v>
      </c>
      <c r="C14" s="14"/>
      <c r="D14" s="15" t="s">
        <v>173</v>
      </c>
      <c r="E14" s="15"/>
      <c r="F14" s="16"/>
      <c r="G14" s="17" t="s">
        <v>175</v>
      </c>
      <c r="H14" s="19"/>
      <c r="K14" s="13" t="s">
        <v>174</v>
      </c>
      <c r="L14" s="14"/>
      <c r="M14" s="15" t="s">
        <v>173</v>
      </c>
      <c r="N14" s="15"/>
      <c r="O14" s="16"/>
      <c r="P14" s="17" t="s">
        <v>175</v>
      </c>
      <c r="Q14" s="19"/>
      <c r="T14" s="13" t="s">
        <v>174</v>
      </c>
      <c r="U14" s="14"/>
      <c r="V14" s="15" t="s">
        <v>173</v>
      </c>
      <c r="W14" s="15"/>
      <c r="X14" s="16"/>
      <c r="Y14" s="17" t="s">
        <v>175</v>
      </c>
      <c r="Z14" s="19"/>
    </row>
  </sheetData>
  <mergeCells count="6">
    <mergeCell ref="B2:I2"/>
    <mergeCell ref="B9:H9"/>
    <mergeCell ref="K2:R2"/>
    <mergeCell ref="K9:Q9"/>
    <mergeCell ref="T2:AA2"/>
    <mergeCell ref="T9:Z9"/>
  </mergeCells>
  <phoneticPr fontId="1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ABCB3-5E36-4504-B6CF-612608C5F1F6}">
  <dimension ref="A1:J19"/>
  <sheetViews>
    <sheetView workbookViewId="0">
      <selection activeCell="H4" sqref="H4"/>
    </sheetView>
  </sheetViews>
  <sheetFormatPr defaultRowHeight="18"/>
  <cols>
    <col min="1" max="1" width="10.3984375" bestFit="1" customWidth="1"/>
    <col min="3" max="3" width="15.5" customWidth="1"/>
    <col min="4" max="4" width="19.19921875" customWidth="1"/>
    <col min="5" max="7" width="15.5" customWidth="1"/>
    <col min="8" max="8" width="16.09765625" customWidth="1"/>
    <col min="9" max="9" width="12.59765625" bestFit="1" customWidth="1"/>
    <col min="10" max="10" width="9.3984375" bestFit="1" customWidth="1"/>
  </cols>
  <sheetData>
    <row r="1" spans="1:10">
      <c r="A1" t="s">
        <v>132</v>
      </c>
      <c r="B1" t="s">
        <v>133</v>
      </c>
      <c r="C1" t="s">
        <v>134</v>
      </c>
      <c r="H1" t="s">
        <v>136</v>
      </c>
      <c r="I1" t="s">
        <v>135</v>
      </c>
      <c r="J1" t="s">
        <v>134</v>
      </c>
    </row>
    <row r="2" spans="1:10">
      <c r="A2">
        <v>130000000000</v>
      </c>
      <c r="B2">
        <v>10000000000</v>
      </c>
      <c r="D2">
        <f>B2/A2</f>
        <v>7.6923076923076927E-2</v>
      </c>
      <c r="F2">
        <f>LOG10(D2)</f>
        <v>-1.1139433523068367</v>
      </c>
    </row>
    <row r="3" spans="1:10">
      <c r="A3">
        <v>100000000000</v>
      </c>
      <c r="B3">
        <v>30000000000</v>
      </c>
      <c r="D3">
        <f t="shared" ref="D3:D13" si="0">B3/A3</f>
        <v>0.3</v>
      </c>
      <c r="F3">
        <f t="shared" ref="F3:F13" si="1">LOG10(D3)</f>
        <v>-0.52287874528033762</v>
      </c>
    </row>
    <row r="4" spans="1:10">
      <c r="A4">
        <v>20000000</v>
      </c>
      <c r="B4">
        <v>600000</v>
      </c>
      <c r="D4">
        <f t="shared" si="0"/>
        <v>0.03</v>
      </c>
      <c r="F4">
        <f t="shared" si="1"/>
        <v>-1.5228787452803376</v>
      </c>
      <c r="H4">
        <v>130000000000</v>
      </c>
      <c r="I4">
        <v>10000000000</v>
      </c>
    </row>
    <row r="5" spans="1:10">
      <c r="A5">
        <v>1000000</v>
      </c>
      <c r="B5">
        <v>70000</v>
      </c>
      <c r="D5">
        <f t="shared" si="0"/>
        <v>7.0000000000000007E-2</v>
      </c>
      <c r="F5">
        <f t="shared" si="1"/>
        <v>-1.1549019599857431</v>
      </c>
      <c r="H5">
        <v>100000000000</v>
      </c>
      <c r="I5">
        <v>30000000000</v>
      </c>
    </row>
    <row r="6" spans="1:10">
      <c r="A6">
        <v>150000000</v>
      </c>
      <c r="B6">
        <v>6000000</v>
      </c>
      <c r="D6">
        <f t="shared" si="0"/>
        <v>0.04</v>
      </c>
      <c r="F6">
        <f t="shared" si="1"/>
        <v>-1.3979400086720375</v>
      </c>
      <c r="H6">
        <v>300000000</v>
      </c>
      <c r="I6">
        <v>30000000</v>
      </c>
      <c r="J6">
        <v>300</v>
      </c>
    </row>
    <row r="7" spans="1:10">
      <c r="A7">
        <v>20000000</v>
      </c>
      <c r="B7">
        <v>1000000</v>
      </c>
      <c r="D7">
        <f t="shared" si="0"/>
        <v>0.05</v>
      </c>
      <c r="F7">
        <f t="shared" si="1"/>
        <v>-1.3010299956639813</v>
      </c>
      <c r="H7">
        <v>1400000000000</v>
      </c>
      <c r="I7">
        <v>40000000000</v>
      </c>
      <c r="J7">
        <v>40000000</v>
      </c>
    </row>
    <row r="8" spans="1:10">
      <c r="A8">
        <v>22000000</v>
      </c>
      <c r="B8">
        <v>3200000</v>
      </c>
      <c r="C8">
        <v>2100</v>
      </c>
      <c r="D8">
        <f t="shared" si="0"/>
        <v>0.14545454545454545</v>
      </c>
      <c r="E8">
        <f>C8/B8</f>
        <v>6.5625000000000004E-4</v>
      </c>
      <c r="F8">
        <f t="shared" si="1"/>
        <v>-0.83727270250230024</v>
      </c>
      <c r="G8">
        <f t="shared" ref="G8:G18" si="2">LOG10(E8)</f>
        <v>-3.1829306835859867</v>
      </c>
    </row>
    <row r="9" spans="1:10">
      <c r="A9">
        <v>34000000</v>
      </c>
      <c r="B9">
        <v>670000</v>
      </c>
      <c r="C9">
        <v>800</v>
      </c>
      <c r="D9">
        <f t="shared" si="0"/>
        <v>1.9705882352941177E-2</v>
      </c>
      <c r="E9">
        <f t="shared" ref="E9:E19" si="3">C9/B9</f>
        <v>1.1940298507462687E-3</v>
      </c>
      <c r="F9">
        <f t="shared" si="1"/>
        <v>-1.7054041143414287</v>
      </c>
      <c r="G9">
        <f t="shared" si="2"/>
        <v>-2.9229848157088827</v>
      </c>
    </row>
    <row r="10" spans="1:10">
      <c r="A10">
        <v>40000000</v>
      </c>
      <c r="B10">
        <v>2000000</v>
      </c>
      <c r="C10">
        <v>200</v>
      </c>
      <c r="D10">
        <f t="shared" si="0"/>
        <v>0.05</v>
      </c>
      <c r="E10">
        <f t="shared" si="3"/>
        <v>1E-4</v>
      </c>
      <c r="F10">
        <f t="shared" si="1"/>
        <v>-1.3010299956639813</v>
      </c>
      <c r="G10">
        <f t="shared" si="2"/>
        <v>-4</v>
      </c>
    </row>
    <row r="11" spans="1:10">
      <c r="A11">
        <v>2000000</v>
      </c>
      <c r="B11">
        <v>150000</v>
      </c>
      <c r="C11">
        <v>100</v>
      </c>
      <c r="D11">
        <f t="shared" si="0"/>
        <v>7.4999999999999997E-2</v>
      </c>
      <c r="E11">
        <f t="shared" si="3"/>
        <v>6.6666666666666664E-4</v>
      </c>
      <c r="F11">
        <f t="shared" si="1"/>
        <v>-1.1249387366082999</v>
      </c>
      <c r="G11">
        <f t="shared" si="2"/>
        <v>-3.1760912590556813</v>
      </c>
    </row>
    <row r="12" spans="1:10">
      <c r="A12">
        <v>300000000</v>
      </c>
      <c r="B12">
        <v>30000000</v>
      </c>
      <c r="C12">
        <v>300</v>
      </c>
      <c r="D12">
        <f t="shared" si="0"/>
        <v>0.1</v>
      </c>
      <c r="E12">
        <f t="shared" si="3"/>
        <v>1.0000000000000001E-5</v>
      </c>
      <c r="F12">
        <f t="shared" si="1"/>
        <v>-1</v>
      </c>
      <c r="G12">
        <f t="shared" si="2"/>
        <v>-5</v>
      </c>
    </row>
    <row r="13" spans="1:10">
      <c r="A13">
        <v>1400000000000</v>
      </c>
      <c r="B13">
        <v>40000000000</v>
      </c>
      <c r="C13">
        <v>40000000</v>
      </c>
      <c r="D13">
        <f t="shared" si="0"/>
        <v>2.8571428571428571E-2</v>
      </c>
      <c r="E13">
        <f t="shared" si="3"/>
        <v>1E-3</v>
      </c>
      <c r="F13">
        <f t="shared" si="1"/>
        <v>-1.5440680443502757</v>
      </c>
      <c r="G13">
        <f t="shared" si="2"/>
        <v>-3</v>
      </c>
    </row>
    <row r="14" spans="1:10">
      <c r="B14">
        <v>400000</v>
      </c>
      <c r="C14">
        <v>440</v>
      </c>
      <c r="E14">
        <f t="shared" si="3"/>
        <v>1.1000000000000001E-3</v>
      </c>
      <c r="G14">
        <f t="shared" si="2"/>
        <v>-2.9586073148417751</v>
      </c>
    </row>
    <row r="15" spans="1:10">
      <c r="B15">
        <v>4000</v>
      </c>
      <c r="C15">
        <v>200</v>
      </c>
      <c r="E15">
        <f t="shared" si="3"/>
        <v>0.05</v>
      </c>
      <c r="G15">
        <f t="shared" si="2"/>
        <v>-1.3010299956639813</v>
      </c>
    </row>
    <row r="16" spans="1:10">
      <c r="B16">
        <v>200000000</v>
      </c>
      <c r="C16">
        <v>5000</v>
      </c>
      <c r="E16">
        <f t="shared" si="3"/>
        <v>2.5000000000000001E-5</v>
      </c>
      <c r="G16">
        <f t="shared" si="2"/>
        <v>-4.6020599913279625</v>
      </c>
    </row>
    <row r="17" spans="2:7">
      <c r="B17">
        <v>10000000</v>
      </c>
      <c r="C17">
        <v>300000</v>
      </c>
      <c r="E17">
        <f t="shared" si="3"/>
        <v>0.03</v>
      </c>
      <c r="G17">
        <f t="shared" si="2"/>
        <v>-1.5228787452803376</v>
      </c>
    </row>
    <row r="18" spans="2:7">
      <c r="B18">
        <v>10000000000</v>
      </c>
      <c r="C18">
        <v>100000000</v>
      </c>
      <c r="E18">
        <f t="shared" si="3"/>
        <v>0.01</v>
      </c>
      <c r="G18">
        <f t="shared" si="2"/>
        <v>-2</v>
      </c>
    </row>
    <row r="19" spans="2:7">
      <c r="B19">
        <v>10000</v>
      </c>
      <c r="C19">
        <v>3000</v>
      </c>
      <c r="E19">
        <f t="shared" si="3"/>
        <v>0.3</v>
      </c>
      <c r="G19">
        <f t="shared" ref="G19" si="4">LOG10(E19)</f>
        <v>-0.52287874528033762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841F5-5B77-420C-ADAA-43CC01B3E46A}">
  <dimension ref="A1:H5"/>
  <sheetViews>
    <sheetView workbookViewId="0">
      <selection activeCell="H7" sqref="H7"/>
    </sheetView>
  </sheetViews>
  <sheetFormatPr defaultRowHeight="18"/>
  <sheetData>
    <row r="1" spans="1:8">
      <c r="A1" t="s">
        <v>100</v>
      </c>
      <c r="B1" t="s">
        <v>28</v>
      </c>
      <c r="C1" t="s">
        <v>30</v>
      </c>
      <c r="D1" t="s">
        <v>34</v>
      </c>
      <c r="E1" t="s">
        <v>35</v>
      </c>
      <c r="F1" t="s">
        <v>36</v>
      </c>
      <c r="G1" t="s">
        <v>47</v>
      </c>
      <c r="H1" t="s">
        <v>237</v>
      </c>
    </row>
    <row r="2" spans="1:8" ht="19.8">
      <c r="A2">
        <v>1</v>
      </c>
      <c r="B2" t="s">
        <v>21</v>
      </c>
      <c r="C2" t="s">
        <v>31</v>
      </c>
      <c r="D2" t="s">
        <v>37</v>
      </c>
      <c r="E2" t="s">
        <v>41</v>
      </c>
      <c r="G2" t="s">
        <v>29</v>
      </c>
      <c r="H2" s="32" t="s">
        <v>242</v>
      </c>
    </row>
    <row r="3" spans="1:8" ht="19.8">
      <c r="A3">
        <v>2</v>
      </c>
      <c r="B3" t="s">
        <v>21</v>
      </c>
      <c r="C3" t="s">
        <v>32</v>
      </c>
      <c r="D3" t="s">
        <v>38</v>
      </c>
      <c r="E3" t="s">
        <v>42</v>
      </c>
      <c r="G3" t="s">
        <v>29</v>
      </c>
      <c r="H3" s="32" t="s">
        <v>242</v>
      </c>
    </row>
    <row r="4" spans="1:8" ht="19.8">
      <c r="A4">
        <v>3</v>
      </c>
      <c r="B4" t="s">
        <v>29</v>
      </c>
      <c r="C4" t="s">
        <v>31</v>
      </c>
      <c r="D4" t="s">
        <v>39</v>
      </c>
      <c r="E4" t="s">
        <v>43</v>
      </c>
      <c r="F4" t="s">
        <v>45</v>
      </c>
      <c r="G4" t="s">
        <v>21</v>
      </c>
      <c r="H4" t="s">
        <v>243</v>
      </c>
    </row>
    <row r="5" spans="1:8" ht="19.8">
      <c r="A5">
        <v>4</v>
      </c>
      <c r="B5" t="s">
        <v>29</v>
      </c>
      <c r="C5" t="s">
        <v>33</v>
      </c>
      <c r="D5" t="s">
        <v>40</v>
      </c>
      <c r="E5" t="s">
        <v>44</v>
      </c>
      <c r="F5" t="s">
        <v>46</v>
      </c>
      <c r="G5" t="s">
        <v>21</v>
      </c>
      <c r="H5" t="s">
        <v>241</v>
      </c>
    </row>
  </sheetData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90BC7-0B2D-40EC-B760-48FDF8F032B9}">
  <dimension ref="A1:G5"/>
  <sheetViews>
    <sheetView workbookViewId="0">
      <selection activeCell="G6" sqref="G6"/>
    </sheetView>
  </sheetViews>
  <sheetFormatPr defaultRowHeight="18"/>
  <sheetData>
    <row r="1" spans="1:7">
      <c r="A1" t="s">
        <v>101</v>
      </c>
      <c r="B1" t="s">
        <v>28</v>
      </c>
      <c r="C1" t="s">
        <v>30</v>
      </c>
      <c r="D1" t="s">
        <v>35</v>
      </c>
      <c r="E1" t="s">
        <v>36</v>
      </c>
      <c r="F1" t="s">
        <v>47</v>
      </c>
      <c r="G1" t="s">
        <v>237</v>
      </c>
    </row>
    <row r="2" spans="1:7" ht="19.8">
      <c r="A2">
        <v>1</v>
      </c>
      <c r="B2" t="s">
        <v>21</v>
      </c>
      <c r="C2" t="s">
        <v>31</v>
      </c>
      <c r="D2" t="s">
        <v>46</v>
      </c>
      <c r="F2" t="s">
        <v>29</v>
      </c>
      <c r="G2" s="32" t="s">
        <v>242</v>
      </c>
    </row>
    <row r="3" spans="1:7" ht="19.8">
      <c r="A3">
        <v>2</v>
      </c>
      <c r="B3" t="s">
        <v>21</v>
      </c>
      <c r="C3" t="s">
        <v>31</v>
      </c>
      <c r="D3" t="s">
        <v>55</v>
      </c>
      <c r="F3" t="s">
        <v>29</v>
      </c>
      <c r="G3" s="32" t="s">
        <v>242</v>
      </c>
    </row>
    <row r="4" spans="1:7" ht="19.8">
      <c r="A4">
        <v>3</v>
      </c>
      <c r="B4" t="s">
        <v>29</v>
      </c>
      <c r="C4" t="s">
        <v>31</v>
      </c>
      <c r="D4" t="s">
        <v>57</v>
      </c>
      <c r="E4" t="s">
        <v>58</v>
      </c>
      <c r="F4" t="s">
        <v>29</v>
      </c>
      <c r="G4" t="s">
        <v>243</v>
      </c>
    </row>
    <row r="5" spans="1:7" ht="19.8">
      <c r="A5">
        <v>4</v>
      </c>
      <c r="B5" t="s">
        <v>29</v>
      </c>
      <c r="C5" t="s">
        <v>122</v>
      </c>
      <c r="D5" t="s">
        <v>56</v>
      </c>
      <c r="E5" t="s">
        <v>49</v>
      </c>
      <c r="F5" t="s">
        <v>21</v>
      </c>
      <c r="G5" t="s">
        <v>243</v>
      </c>
    </row>
  </sheetData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E003A-C0A9-42C6-AC14-2E3C589AA245}">
  <dimension ref="A1:G5"/>
  <sheetViews>
    <sheetView workbookViewId="0">
      <selection activeCell="G7" sqref="G7"/>
    </sheetView>
  </sheetViews>
  <sheetFormatPr defaultRowHeight="18"/>
  <sheetData>
    <row r="1" spans="1:7">
      <c r="A1" t="s">
        <v>101</v>
      </c>
      <c r="B1" t="s">
        <v>28</v>
      </c>
      <c r="C1" t="s">
        <v>30</v>
      </c>
      <c r="D1" t="s">
        <v>35</v>
      </c>
      <c r="E1" t="s">
        <v>36</v>
      </c>
      <c r="F1" t="s">
        <v>47</v>
      </c>
      <c r="G1" t="s">
        <v>237</v>
      </c>
    </row>
    <row r="2" spans="1:7" ht="19.8">
      <c r="A2">
        <v>1</v>
      </c>
      <c r="B2" t="s">
        <v>21</v>
      </c>
      <c r="C2" t="s">
        <v>31</v>
      </c>
      <c r="D2" t="s">
        <v>55</v>
      </c>
      <c r="F2" t="s">
        <v>29</v>
      </c>
      <c r="G2" s="32" t="s">
        <v>242</v>
      </c>
    </row>
    <row r="3" spans="1:7" ht="19.8">
      <c r="A3">
        <v>2</v>
      </c>
      <c r="B3" t="s">
        <v>21</v>
      </c>
      <c r="C3" t="s">
        <v>54</v>
      </c>
      <c r="D3" t="s">
        <v>55</v>
      </c>
      <c r="F3" t="s">
        <v>21</v>
      </c>
      <c r="G3" s="32" t="s">
        <v>242</v>
      </c>
    </row>
    <row r="4" spans="1:7" ht="19.8">
      <c r="A4">
        <v>3</v>
      </c>
      <c r="B4" t="s">
        <v>29</v>
      </c>
      <c r="C4" t="s">
        <v>54</v>
      </c>
      <c r="D4" t="s">
        <v>50</v>
      </c>
      <c r="E4" t="s">
        <v>51</v>
      </c>
      <c r="F4" t="s">
        <v>21</v>
      </c>
      <c r="G4" t="s">
        <v>243</v>
      </c>
    </row>
    <row r="5" spans="1:7" ht="19.8">
      <c r="A5">
        <v>4</v>
      </c>
      <c r="B5" t="s">
        <v>29</v>
      </c>
      <c r="C5" t="s">
        <v>54</v>
      </c>
      <c r="D5" t="s">
        <v>52</v>
      </c>
      <c r="E5" t="s">
        <v>53</v>
      </c>
      <c r="F5" t="s">
        <v>21</v>
      </c>
      <c r="G5" t="s">
        <v>243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82805-8A33-4238-986B-282E260F7AEB}">
  <dimension ref="A1:G5"/>
  <sheetViews>
    <sheetView workbookViewId="0">
      <selection activeCell="G6" sqref="G6"/>
    </sheetView>
  </sheetViews>
  <sheetFormatPr defaultRowHeight="18"/>
  <sheetData>
    <row r="1" spans="1:7">
      <c r="A1" t="s">
        <v>101</v>
      </c>
      <c r="B1" t="s">
        <v>28</v>
      </c>
      <c r="C1" t="s">
        <v>30</v>
      </c>
      <c r="D1" t="s">
        <v>35</v>
      </c>
      <c r="E1" t="s">
        <v>36</v>
      </c>
      <c r="F1" t="s">
        <v>47</v>
      </c>
      <c r="G1" t="s">
        <v>237</v>
      </c>
    </row>
    <row r="2" spans="1:7" ht="19.8">
      <c r="A2">
        <v>1</v>
      </c>
      <c r="B2" t="s">
        <v>21</v>
      </c>
      <c r="C2" t="s">
        <v>31</v>
      </c>
      <c r="D2" t="s">
        <v>97</v>
      </c>
      <c r="F2" t="s">
        <v>29</v>
      </c>
      <c r="G2" s="32" t="s">
        <v>242</v>
      </c>
    </row>
    <row r="3" spans="1:7" ht="19.8">
      <c r="A3">
        <v>2</v>
      </c>
      <c r="B3" t="s">
        <v>21</v>
      </c>
      <c r="C3" t="s">
        <v>31</v>
      </c>
      <c r="D3" t="s">
        <v>49</v>
      </c>
      <c r="F3" t="s">
        <v>29</v>
      </c>
      <c r="G3" s="32" t="s">
        <v>242</v>
      </c>
    </row>
    <row r="4" spans="1:7" ht="19.8">
      <c r="A4">
        <v>3</v>
      </c>
      <c r="B4" t="s">
        <v>29</v>
      </c>
      <c r="C4" t="s">
        <v>48</v>
      </c>
      <c r="D4" t="s">
        <v>41</v>
      </c>
      <c r="E4" t="s">
        <v>99</v>
      </c>
      <c r="F4" t="s">
        <v>29</v>
      </c>
      <c r="G4" t="s">
        <v>241</v>
      </c>
    </row>
    <row r="5" spans="1:7" ht="19.8">
      <c r="A5">
        <v>4</v>
      </c>
      <c r="B5" t="s">
        <v>29</v>
      </c>
      <c r="C5" t="s">
        <v>120</v>
      </c>
      <c r="D5" t="s">
        <v>97</v>
      </c>
      <c r="E5" t="s">
        <v>98</v>
      </c>
      <c r="F5" t="s">
        <v>29</v>
      </c>
      <c r="G5" t="s">
        <v>243</v>
      </c>
    </row>
  </sheetData>
  <phoneticPr fontId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133DA-BE9F-4010-9796-F67CC6FA358E}">
  <dimension ref="A1:G5"/>
  <sheetViews>
    <sheetView workbookViewId="0">
      <selection activeCell="G1" sqref="G1:G1048576"/>
    </sheetView>
  </sheetViews>
  <sheetFormatPr defaultRowHeight="18"/>
  <sheetData>
    <row r="1" spans="1:7">
      <c r="A1" t="s">
        <v>101</v>
      </c>
      <c r="B1" t="s">
        <v>28</v>
      </c>
      <c r="C1" t="s">
        <v>30</v>
      </c>
      <c r="D1" t="s">
        <v>35</v>
      </c>
      <c r="E1" t="s">
        <v>36</v>
      </c>
      <c r="F1" t="s">
        <v>47</v>
      </c>
      <c r="G1" t="s">
        <v>237</v>
      </c>
    </row>
    <row r="2" spans="1:7" ht="19.8">
      <c r="A2">
        <v>1</v>
      </c>
      <c r="B2" t="s">
        <v>21</v>
      </c>
      <c r="C2" t="s">
        <v>118</v>
      </c>
      <c r="D2" t="s">
        <v>119</v>
      </c>
      <c r="F2" t="s">
        <v>29</v>
      </c>
      <c r="G2" t="s">
        <v>238</v>
      </c>
    </row>
    <row r="3" spans="1:7" ht="19.8">
      <c r="A3">
        <v>2</v>
      </c>
      <c r="B3" t="s">
        <v>21</v>
      </c>
      <c r="C3" t="s">
        <v>118</v>
      </c>
      <c r="D3" t="s">
        <v>119</v>
      </c>
      <c r="F3" t="s">
        <v>29</v>
      </c>
      <c r="G3" t="s">
        <v>238</v>
      </c>
    </row>
    <row r="4" spans="1:7" ht="19.8">
      <c r="A4">
        <v>3</v>
      </c>
      <c r="B4" t="s">
        <v>29</v>
      </c>
      <c r="C4" t="s">
        <v>121</v>
      </c>
      <c r="D4" t="s">
        <v>119</v>
      </c>
      <c r="E4" t="s">
        <v>119</v>
      </c>
      <c r="F4" t="s">
        <v>29</v>
      </c>
      <c r="G4" t="s">
        <v>238</v>
      </c>
    </row>
    <row r="5" spans="1:7" ht="19.8">
      <c r="A5">
        <v>4</v>
      </c>
      <c r="B5" t="s">
        <v>29</v>
      </c>
      <c r="C5" t="s">
        <v>31</v>
      </c>
      <c r="D5" t="s">
        <v>119</v>
      </c>
      <c r="E5" t="s">
        <v>119</v>
      </c>
      <c r="F5" t="s">
        <v>29</v>
      </c>
      <c r="G5" t="s">
        <v>239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945A3F-7D70-4578-A9C5-47F607CCBAE6}">
  <dimension ref="A1:G5"/>
  <sheetViews>
    <sheetView workbookViewId="0">
      <selection activeCell="G1" sqref="G1:G1048576"/>
    </sheetView>
  </sheetViews>
  <sheetFormatPr defaultRowHeight="18"/>
  <sheetData>
    <row r="1" spans="1:7">
      <c r="A1" t="s">
        <v>101</v>
      </c>
      <c r="B1" t="s">
        <v>28</v>
      </c>
      <c r="C1" t="s">
        <v>30</v>
      </c>
      <c r="D1" t="s">
        <v>35</v>
      </c>
      <c r="E1" t="s">
        <v>36</v>
      </c>
      <c r="F1" t="s">
        <v>47</v>
      </c>
      <c r="G1" t="s">
        <v>237</v>
      </c>
    </row>
    <row r="2" spans="1:7" ht="19.8">
      <c r="A2">
        <v>1</v>
      </c>
      <c r="B2" t="s">
        <v>21</v>
      </c>
      <c r="C2" t="s">
        <v>118</v>
      </c>
      <c r="D2" t="s">
        <v>119</v>
      </c>
      <c r="F2" t="s">
        <v>29</v>
      </c>
      <c r="G2" t="s">
        <v>238</v>
      </c>
    </row>
    <row r="3" spans="1:7" ht="19.8">
      <c r="A3">
        <v>2</v>
      </c>
      <c r="B3" t="s">
        <v>21</v>
      </c>
      <c r="C3" t="s">
        <v>118</v>
      </c>
      <c r="D3" t="s">
        <v>119</v>
      </c>
      <c r="F3" t="s">
        <v>29</v>
      </c>
      <c r="G3" t="s">
        <v>238</v>
      </c>
    </row>
    <row r="4" spans="1:7" ht="19.8">
      <c r="A4">
        <v>3</v>
      </c>
      <c r="B4" t="s">
        <v>29</v>
      </c>
      <c r="C4" t="s">
        <v>31</v>
      </c>
      <c r="D4" t="s">
        <v>119</v>
      </c>
      <c r="E4" t="s">
        <v>119</v>
      </c>
      <c r="F4" t="s">
        <v>29</v>
      </c>
      <c r="G4" t="s">
        <v>238</v>
      </c>
    </row>
    <row r="5" spans="1:7" ht="19.8">
      <c r="A5">
        <v>4</v>
      </c>
      <c r="B5" t="s">
        <v>29</v>
      </c>
      <c r="C5" t="s">
        <v>31</v>
      </c>
      <c r="D5" t="s">
        <v>119</v>
      </c>
      <c r="E5" t="s">
        <v>119</v>
      </c>
      <c r="F5" t="s">
        <v>29</v>
      </c>
      <c r="G5" t="s">
        <v>238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F95D3-4B15-435A-9B6D-8AADEBE8AC61}">
  <dimension ref="A1:H5"/>
  <sheetViews>
    <sheetView workbookViewId="0">
      <selection activeCell="H6" sqref="H6"/>
    </sheetView>
  </sheetViews>
  <sheetFormatPr defaultRowHeight="18"/>
  <sheetData>
    <row r="1" spans="1:8">
      <c r="A1" t="s">
        <v>101</v>
      </c>
      <c r="B1" t="s">
        <v>28</v>
      </c>
      <c r="C1" t="s">
        <v>30</v>
      </c>
      <c r="D1" t="s">
        <v>34</v>
      </c>
      <c r="E1" t="s">
        <v>35</v>
      </c>
      <c r="F1" t="s">
        <v>36</v>
      </c>
      <c r="G1" t="s">
        <v>47</v>
      </c>
      <c r="H1" t="s">
        <v>237</v>
      </c>
    </row>
    <row r="2" spans="1:8" ht="19.8">
      <c r="A2">
        <v>1</v>
      </c>
      <c r="B2" t="s">
        <v>21</v>
      </c>
      <c r="C2" t="s">
        <v>118</v>
      </c>
      <c r="D2" t="s">
        <v>124</v>
      </c>
      <c r="E2" t="s">
        <v>127</v>
      </c>
      <c r="G2" t="s">
        <v>29</v>
      </c>
      <c r="H2" s="32" t="s">
        <v>242</v>
      </c>
    </row>
    <row r="3" spans="1:8" ht="19.8">
      <c r="A3">
        <v>2</v>
      </c>
      <c r="B3" t="s">
        <v>21</v>
      </c>
      <c r="C3" t="s">
        <v>123</v>
      </c>
      <c r="D3" t="s">
        <v>126</v>
      </c>
      <c r="E3" t="s">
        <v>128</v>
      </c>
      <c r="G3" t="s">
        <v>29</v>
      </c>
      <c r="H3" t="s">
        <v>243</v>
      </c>
    </row>
    <row r="4" spans="1:8" ht="19.8">
      <c r="A4">
        <v>3</v>
      </c>
      <c r="B4" t="s">
        <v>29</v>
      </c>
      <c r="C4" t="s">
        <v>123</v>
      </c>
      <c r="D4" t="s">
        <v>46</v>
      </c>
      <c r="E4" t="s">
        <v>125</v>
      </c>
      <c r="F4" t="s">
        <v>130</v>
      </c>
      <c r="G4" t="s">
        <v>29</v>
      </c>
      <c r="H4" t="s">
        <v>243</v>
      </c>
    </row>
    <row r="5" spans="1:8" ht="19.8">
      <c r="A5">
        <v>4</v>
      </c>
      <c r="B5" t="s">
        <v>29</v>
      </c>
      <c r="C5" t="s">
        <v>123</v>
      </c>
      <c r="D5" t="s">
        <v>125</v>
      </c>
      <c r="E5" t="s">
        <v>129</v>
      </c>
      <c r="F5" t="s">
        <v>131</v>
      </c>
      <c r="G5" t="s">
        <v>29</v>
      </c>
      <c r="H5" t="s">
        <v>243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041B9-6A9B-4C00-8EA5-43DD14E5EF1B}">
  <dimension ref="A1:H5"/>
  <sheetViews>
    <sheetView workbookViewId="0">
      <selection activeCell="H6" sqref="H6"/>
    </sheetView>
  </sheetViews>
  <sheetFormatPr defaultRowHeight="18"/>
  <sheetData>
    <row r="1" spans="1:8">
      <c r="A1" t="s">
        <v>101</v>
      </c>
      <c r="B1" t="s">
        <v>28</v>
      </c>
      <c r="C1" t="s">
        <v>30</v>
      </c>
      <c r="D1" t="s">
        <v>34</v>
      </c>
      <c r="E1" t="s">
        <v>35</v>
      </c>
      <c r="F1" t="s">
        <v>36</v>
      </c>
      <c r="G1" t="s">
        <v>47</v>
      </c>
      <c r="H1" t="s">
        <v>240</v>
      </c>
    </row>
    <row r="2" spans="1:8" ht="19.8">
      <c r="A2">
        <v>1</v>
      </c>
      <c r="B2" t="s">
        <v>21</v>
      </c>
      <c r="C2" t="s">
        <v>118</v>
      </c>
      <c r="D2" t="s">
        <v>149</v>
      </c>
      <c r="E2" t="s">
        <v>148</v>
      </c>
      <c r="G2" t="s">
        <v>29</v>
      </c>
      <c r="H2" s="32" t="s">
        <v>242</v>
      </c>
    </row>
    <row r="3" spans="1:8" ht="19.8">
      <c r="A3">
        <v>2</v>
      </c>
      <c r="B3" t="s">
        <v>21</v>
      </c>
      <c r="C3" t="s">
        <v>182</v>
      </c>
      <c r="D3" t="s">
        <v>124</v>
      </c>
      <c r="E3" t="s">
        <v>126</v>
      </c>
      <c r="G3" t="s">
        <v>29</v>
      </c>
      <c r="H3" t="s">
        <v>243</v>
      </c>
    </row>
    <row r="4" spans="1:8" ht="19.8">
      <c r="A4">
        <v>3</v>
      </c>
      <c r="B4" t="s">
        <v>29</v>
      </c>
      <c r="C4" t="s">
        <v>123</v>
      </c>
      <c r="D4" t="s">
        <v>150</v>
      </c>
      <c r="E4" t="s">
        <v>152</v>
      </c>
      <c r="F4" t="s">
        <v>154</v>
      </c>
      <c r="G4" t="s">
        <v>29</v>
      </c>
      <c r="H4" t="s">
        <v>243</v>
      </c>
    </row>
    <row r="5" spans="1:8" ht="19.8">
      <c r="A5">
        <v>4</v>
      </c>
      <c r="B5" t="s">
        <v>29</v>
      </c>
      <c r="C5" t="s">
        <v>123</v>
      </c>
      <c r="D5" t="s">
        <v>151</v>
      </c>
      <c r="E5" t="s">
        <v>153</v>
      </c>
      <c r="F5" t="s">
        <v>155</v>
      </c>
      <c r="G5" t="s">
        <v>29</v>
      </c>
      <c r="H5" t="s">
        <v>243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A7E4F-2740-4855-B0A0-3A571B050519}">
  <dimension ref="A1:G15"/>
  <sheetViews>
    <sheetView workbookViewId="0">
      <selection activeCell="D8" sqref="D8"/>
    </sheetView>
  </sheetViews>
  <sheetFormatPr defaultRowHeight="18"/>
  <sheetData>
    <row r="1" spans="1:7">
      <c r="A1" t="s">
        <v>183</v>
      </c>
      <c r="B1" t="s">
        <v>186</v>
      </c>
      <c r="C1" t="s">
        <v>187</v>
      </c>
      <c r="D1" t="s">
        <v>191</v>
      </c>
      <c r="E1" t="s">
        <v>192</v>
      </c>
    </row>
    <row r="2" spans="1:7">
      <c r="A2" t="s">
        <v>184</v>
      </c>
      <c r="B2">
        <v>1</v>
      </c>
      <c r="C2">
        <v>5</v>
      </c>
      <c r="E2">
        <v>60</v>
      </c>
      <c r="G2" t="s">
        <v>193</v>
      </c>
    </row>
    <row r="3" spans="1:7">
      <c r="A3" t="s">
        <v>185</v>
      </c>
      <c r="B3">
        <v>0</v>
      </c>
      <c r="C3">
        <v>5</v>
      </c>
    </row>
    <row r="5" spans="1:7">
      <c r="A5" t="s">
        <v>188</v>
      </c>
    </row>
    <row r="6" spans="1:7">
      <c r="A6" t="s">
        <v>189</v>
      </c>
      <c r="B6">
        <v>0</v>
      </c>
      <c r="C6">
        <v>5</v>
      </c>
    </row>
    <row r="7" spans="1:7">
      <c r="A7" t="s">
        <v>190</v>
      </c>
      <c r="B7">
        <v>1</v>
      </c>
      <c r="C7">
        <v>5</v>
      </c>
      <c r="E7">
        <v>72</v>
      </c>
    </row>
    <row r="15" spans="1:7" ht="13.8" customHeight="1"/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55792-1C58-4702-B665-1756F10F4E90}">
  <dimension ref="A1:P35"/>
  <sheetViews>
    <sheetView topLeftCell="A49" workbookViewId="0">
      <selection activeCell="B15" sqref="B15"/>
    </sheetView>
  </sheetViews>
  <sheetFormatPr defaultRowHeight="18"/>
  <cols>
    <col min="3" max="3" width="8.796875" customWidth="1"/>
  </cols>
  <sheetData>
    <row r="1" spans="1:16">
      <c r="B1" s="36" t="s">
        <v>139</v>
      </c>
      <c r="C1" s="36"/>
      <c r="D1" s="36"/>
      <c r="E1" s="36" t="s">
        <v>140</v>
      </c>
      <c r="F1" s="36"/>
      <c r="G1" s="36"/>
      <c r="H1" t="s">
        <v>141</v>
      </c>
      <c r="K1" t="s">
        <v>142</v>
      </c>
      <c r="N1" t="s">
        <v>143</v>
      </c>
    </row>
    <row r="2" spans="1:16">
      <c r="B2" t="s">
        <v>17</v>
      </c>
      <c r="C2" t="s">
        <v>19</v>
      </c>
      <c r="D2" t="s">
        <v>20</v>
      </c>
      <c r="E2" t="s">
        <v>17</v>
      </c>
      <c r="F2" t="s">
        <v>19</v>
      </c>
      <c r="G2" t="s">
        <v>20</v>
      </c>
      <c r="H2" t="s">
        <v>17</v>
      </c>
      <c r="I2" t="s">
        <v>19</v>
      </c>
      <c r="J2" t="s">
        <v>20</v>
      </c>
      <c r="K2" t="s">
        <v>17</v>
      </c>
      <c r="L2" t="s">
        <v>19</v>
      </c>
      <c r="M2" t="s">
        <v>20</v>
      </c>
      <c r="N2" t="s">
        <v>17</v>
      </c>
      <c r="O2" t="s">
        <v>19</v>
      </c>
      <c r="P2" t="s">
        <v>20</v>
      </c>
    </row>
    <row r="3" spans="1:16">
      <c r="B3">
        <v>200000</v>
      </c>
      <c r="C3">
        <v>190</v>
      </c>
      <c r="D3">
        <v>0</v>
      </c>
      <c r="E3">
        <v>20000</v>
      </c>
      <c r="F3">
        <v>0</v>
      </c>
      <c r="G3">
        <v>0</v>
      </c>
      <c r="H3">
        <v>2000</v>
      </c>
      <c r="I3">
        <v>0</v>
      </c>
      <c r="J3">
        <v>0</v>
      </c>
      <c r="K3">
        <v>200</v>
      </c>
      <c r="L3">
        <v>0</v>
      </c>
      <c r="M3">
        <v>0</v>
      </c>
      <c r="N3">
        <v>20</v>
      </c>
      <c r="O3">
        <v>0</v>
      </c>
      <c r="P3">
        <v>0</v>
      </c>
    </row>
    <row r="4" spans="1:16">
      <c r="B4">
        <v>220000</v>
      </c>
      <c r="C4">
        <v>160</v>
      </c>
      <c r="D4">
        <v>10</v>
      </c>
      <c r="E4">
        <v>22000</v>
      </c>
      <c r="F4">
        <v>0</v>
      </c>
      <c r="G4">
        <v>0</v>
      </c>
      <c r="H4">
        <v>2200</v>
      </c>
      <c r="I4">
        <v>0</v>
      </c>
      <c r="J4">
        <v>0</v>
      </c>
      <c r="K4">
        <v>220</v>
      </c>
      <c r="L4">
        <v>0</v>
      </c>
      <c r="M4">
        <v>0</v>
      </c>
      <c r="N4">
        <v>22</v>
      </c>
      <c r="O4">
        <v>0</v>
      </c>
      <c r="P4">
        <v>0</v>
      </c>
    </row>
    <row r="5" spans="1:16">
      <c r="B5">
        <v>190000</v>
      </c>
      <c r="C5">
        <v>1500</v>
      </c>
      <c r="D5">
        <v>0</v>
      </c>
      <c r="E5">
        <v>19000</v>
      </c>
      <c r="F5">
        <v>180</v>
      </c>
      <c r="G5">
        <v>0</v>
      </c>
      <c r="H5">
        <v>1900</v>
      </c>
      <c r="I5">
        <v>0</v>
      </c>
      <c r="J5">
        <v>0</v>
      </c>
      <c r="K5">
        <v>190</v>
      </c>
      <c r="L5">
        <v>0</v>
      </c>
      <c r="M5">
        <v>0</v>
      </c>
      <c r="N5">
        <v>19</v>
      </c>
      <c r="O5">
        <v>0</v>
      </c>
      <c r="P5">
        <v>0</v>
      </c>
    </row>
    <row r="6" spans="1:16">
      <c r="B6">
        <v>170000</v>
      </c>
      <c r="C6">
        <v>120</v>
      </c>
      <c r="D6">
        <v>0</v>
      </c>
      <c r="E6">
        <v>17000</v>
      </c>
      <c r="F6">
        <v>0</v>
      </c>
      <c r="G6">
        <v>0</v>
      </c>
      <c r="H6">
        <v>1700</v>
      </c>
      <c r="I6">
        <v>0</v>
      </c>
      <c r="J6">
        <v>0</v>
      </c>
      <c r="K6">
        <v>170</v>
      </c>
      <c r="L6">
        <v>0</v>
      </c>
      <c r="M6">
        <v>0</v>
      </c>
      <c r="N6">
        <v>17</v>
      </c>
      <c r="O6">
        <v>0</v>
      </c>
      <c r="P6">
        <v>0</v>
      </c>
    </row>
    <row r="7" spans="1:16">
      <c r="B7">
        <v>210000</v>
      </c>
      <c r="C7">
        <v>160</v>
      </c>
      <c r="D7">
        <v>0</v>
      </c>
      <c r="E7">
        <v>21000</v>
      </c>
      <c r="F7">
        <v>0</v>
      </c>
      <c r="G7">
        <v>0</v>
      </c>
      <c r="H7">
        <v>2100</v>
      </c>
      <c r="I7">
        <v>0</v>
      </c>
      <c r="J7">
        <v>0</v>
      </c>
      <c r="K7">
        <v>210</v>
      </c>
      <c r="L7">
        <v>0</v>
      </c>
      <c r="M7">
        <v>0</v>
      </c>
      <c r="N7">
        <v>21</v>
      </c>
      <c r="O7">
        <v>0</v>
      </c>
      <c r="P7">
        <v>0</v>
      </c>
    </row>
    <row r="8" spans="1:16">
      <c r="B8" t="s">
        <v>139</v>
      </c>
      <c r="E8" t="s">
        <v>140</v>
      </c>
      <c r="H8" t="s">
        <v>141</v>
      </c>
      <c r="K8" t="s">
        <v>142</v>
      </c>
      <c r="N8" t="s">
        <v>143</v>
      </c>
    </row>
    <row r="9" spans="1:16">
      <c r="B9" t="s">
        <v>17</v>
      </c>
      <c r="C9" t="s">
        <v>19</v>
      </c>
      <c r="D9" t="s">
        <v>20</v>
      </c>
      <c r="E9" t="s">
        <v>17</v>
      </c>
      <c r="F9" t="s">
        <v>19</v>
      </c>
      <c r="G9" t="s">
        <v>20</v>
      </c>
      <c r="H9" t="s">
        <v>17</v>
      </c>
      <c r="I9" t="s">
        <v>19</v>
      </c>
      <c r="J9" t="s">
        <v>20</v>
      </c>
      <c r="K9" t="s">
        <v>17</v>
      </c>
      <c r="L9" t="s">
        <v>19</v>
      </c>
      <c r="M9" t="s">
        <v>20</v>
      </c>
      <c r="N9" t="s">
        <v>17</v>
      </c>
      <c r="O9" t="s">
        <v>19</v>
      </c>
      <c r="P9" t="s">
        <v>20</v>
      </c>
    </row>
    <row r="10" spans="1:16">
      <c r="A10" t="s">
        <v>146</v>
      </c>
      <c r="B10">
        <f>AVERAGE(B3:B7)</f>
        <v>198000</v>
      </c>
      <c r="C10">
        <f t="shared" ref="C10:P10" si="0">AVERAGE(C3:C7)</f>
        <v>426</v>
      </c>
      <c r="D10">
        <f t="shared" si="0"/>
        <v>2</v>
      </c>
      <c r="E10">
        <f t="shared" si="0"/>
        <v>19800</v>
      </c>
      <c r="F10">
        <f t="shared" si="0"/>
        <v>36</v>
      </c>
      <c r="G10">
        <f t="shared" si="0"/>
        <v>0</v>
      </c>
      <c r="H10">
        <f t="shared" si="0"/>
        <v>1980</v>
      </c>
      <c r="I10">
        <f t="shared" si="0"/>
        <v>0</v>
      </c>
      <c r="J10">
        <f t="shared" si="0"/>
        <v>0</v>
      </c>
      <c r="K10">
        <f t="shared" si="0"/>
        <v>198</v>
      </c>
      <c r="L10">
        <f t="shared" si="0"/>
        <v>0</v>
      </c>
      <c r="M10">
        <f t="shared" si="0"/>
        <v>0</v>
      </c>
      <c r="N10">
        <f t="shared" si="0"/>
        <v>19.8</v>
      </c>
      <c r="O10">
        <f t="shared" si="0"/>
        <v>0</v>
      </c>
      <c r="P10">
        <f t="shared" si="0"/>
        <v>0</v>
      </c>
    </row>
    <row r="11" spans="1:16">
      <c r="B11" t="s">
        <v>139</v>
      </c>
      <c r="E11" t="s">
        <v>140</v>
      </c>
      <c r="H11" t="s">
        <v>141</v>
      </c>
      <c r="K11" t="s">
        <v>142</v>
      </c>
      <c r="N11" t="s">
        <v>143</v>
      </c>
    </row>
    <row r="12" spans="1:16">
      <c r="B12" t="s">
        <v>17</v>
      </c>
      <c r="C12" t="s">
        <v>19</v>
      </c>
      <c r="D12" t="s">
        <v>20</v>
      </c>
      <c r="E12" t="s">
        <v>17</v>
      </c>
      <c r="F12" t="s">
        <v>19</v>
      </c>
      <c r="G12" t="s">
        <v>20</v>
      </c>
      <c r="H12" t="s">
        <v>17</v>
      </c>
      <c r="I12" t="s">
        <v>19</v>
      </c>
      <c r="J12" t="s">
        <v>20</v>
      </c>
      <c r="K12" t="s">
        <v>17</v>
      </c>
      <c r="L12" t="s">
        <v>19</v>
      </c>
      <c r="M12" t="s">
        <v>20</v>
      </c>
      <c r="N12" t="s">
        <v>17</v>
      </c>
      <c r="O12" t="s">
        <v>19</v>
      </c>
      <c r="P12" t="s">
        <v>20</v>
      </c>
    </row>
    <row r="13" spans="1:16">
      <c r="A13" t="s">
        <v>147</v>
      </c>
      <c r="B13">
        <f>MEDIAN(B3:B7)</f>
        <v>200000</v>
      </c>
      <c r="C13">
        <f t="shared" ref="C13:P13" si="1">MEDIAN(C3:C7)</f>
        <v>160</v>
      </c>
      <c r="D13">
        <f t="shared" si="1"/>
        <v>0</v>
      </c>
      <c r="E13">
        <f t="shared" si="1"/>
        <v>20000</v>
      </c>
      <c r="F13">
        <f t="shared" si="1"/>
        <v>0</v>
      </c>
      <c r="G13">
        <f t="shared" si="1"/>
        <v>0</v>
      </c>
      <c r="H13">
        <f t="shared" si="1"/>
        <v>2000</v>
      </c>
      <c r="I13">
        <f t="shared" si="1"/>
        <v>0</v>
      </c>
      <c r="J13">
        <f t="shared" si="1"/>
        <v>0</v>
      </c>
      <c r="K13">
        <f t="shared" si="1"/>
        <v>200</v>
      </c>
      <c r="L13">
        <f t="shared" si="1"/>
        <v>0</v>
      </c>
      <c r="M13">
        <f t="shared" si="1"/>
        <v>0</v>
      </c>
      <c r="N13">
        <f t="shared" si="1"/>
        <v>20</v>
      </c>
      <c r="O13">
        <f t="shared" si="1"/>
        <v>0</v>
      </c>
      <c r="P13">
        <f t="shared" si="1"/>
        <v>0</v>
      </c>
    </row>
    <row r="14" spans="1:16">
      <c r="A14" t="s">
        <v>144</v>
      </c>
      <c r="B14">
        <f>_xlfn.STDEV.P(B3:B7)</f>
        <v>17204.650534085253</v>
      </c>
      <c r="C14">
        <f>STDEVP(C3:C7)</f>
        <v>537.46069623740857</v>
      </c>
      <c r="D14">
        <f>_xlfn.STDEV.P(D3:D7)</f>
        <v>4</v>
      </c>
      <c r="E14">
        <f>STDEVP(E3:E7)</f>
        <v>1720.4650534085254</v>
      </c>
      <c r="F14">
        <f t="shared" ref="F14:P14" si="2">_xlfn.STDEV.P(F3:F7)</f>
        <v>72</v>
      </c>
      <c r="G14">
        <f t="shared" si="2"/>
        <v>0</v>
      </c>
      <c r="H14">
        <f t="shared" si="2"/>
        <v>172.04650534085255</v>
      </c>
      <c r="I14">
        <f t="shared" si="2"/>
        <v>0</v>
      </c>
      <c r="J14">
        <f t="shared" si="2"/>
        <v>0</v>
      </c>
      <c r="K14">
        <f t="shared" si="2"/>
        <v>17.204650534085253</v>
      </c>
      <c r="L14">
        <f t="shared" si="2"/>
        <v>0</v>
      </c>
      <c r="M14">
        <f t="shared" si="2"/>
        <v>0</v>
      </c>
      <c r="N14">
        <f t="shared" si="2"/>
        <v>1.7204650534085253</v>
      </c>
      <c r="O14">
        <f t="shared" si="2"/>
        <v>0</v>
      </c>
      <c r="P14">
        <f t="shared" si="2"/>
        <v>0</v>
      </c>
    </row>
    <row r="15" spans="1:16">
      <c r="A15" t="s">
        <v>145</v>
      </c>
      <c r="B15">
        <f>B14/SQRT(COUNT(B3:B7))</f>
        <v>7694.1536246685373</v>
      </c>
      <c r="C15">
        <f t="shared" ref="C15:P15" si="3">C14/SQRT(COUNT(C3:C7))</f>
        <v>240.35973040424219</v>
      </c>
      <c r="D15">
        <f t="shared" si="3"/>
        <v>1.7888543819998317</v>
      </c>
      <c r="E15">
        <f t="shared" si="3"/>
        <v>769.41536246685371</v>
      </c>
      <c r="F15">
        <f t="shared" si="3"/>
        <v>32.19937887599697</v>
      </c>
      <c r="G15">
        <f t="shared" si="3"/>
        <v>0</v>
      </c>
      <c r="H15">
        <f t="shared" si="3"/>
        <v>76.941536246685388</v>
      </c>
      <c r="I15">
        <f t="shared" si="3"/>
        <v>0</v>
      </c>
      <c r="J15">
        <f t="shared" si="3"/>
        <v>0</v>
      </c>
      <c r="K15">
        <f t="shared" si="3"/>
        <v>7.6941536246685374</v>
      </c>
      <c r="L15">
        <f t="shared" si="3"/>
        <v>0</v>
      </c>
      <c r="M15">
        <f t="shared" si="3"/>
        <v>0</v>
      </c>
      <c r="N15">
        <f t="shared" si="3"/>
        <v>0.76941536246685371</v>
      </c>
      <c r="O15">
        <f t="shared" si="3"/>
        <v>0</v>
      </c>
      <c r="P15">
        <f t="shared" si="3"/>
        <v>0</v>
      </c>
    </row>
    <row r="16" spans="1:16">
      <c r="B16" t="s">
        <v>139</v>
      </c>
      <c r="C16" t="s">
        <v>19</v>
      </c>
      <c r="D16" t="s">
        <v>20</v>
      </c>
      <c r="E16" t="s">
        <v>140</v>
      </c>
      <c r="F16" t="s">
        <v>19</v>
      </c>
      <c r="G16" t="s">
        <v>20</v>
      </c>
      <c r="H16" t="s">
        <v>141</v>
      </c>
      <c r="I16" t="s">
        <v>19</v>
      </c>
      <c r="J16" t="s">
        <v>20</v>
      </c>
      <c r="K16" t="s">
        <v>142</v>
      </c>
      <c r="L16" t="s">
        <v>19</v>
      </c>
      <c r="M16" t="s">
        <v>20</v>
      </c>
      <c r="N16" t="s">
        <v>143</v>
      </c>
      <c r="O16" t="s">
        <v>19</v>
      </c>
      <c r="P16" t="s">
        <v>20</v>
      </c>
    </row>
    <row r="17" spans="1:16">
      <c r="A17" t="s">
        <v>138</v>
      </c>
      <c r="B17">
        <f>B3/B3</f>
        <v>1</v>
      </c>
      <c r="C17">
        <f>C3/B3</f>
        <v>9.5E-4</v>
      </c>
      <c r="D17">
        <f>D3/B3</f>
        <v>0</v>
      </c>
      <c r="E17">
        <f>E3/E3</f>
        <v>1</v>
      </c>
      <c r="F17">
        <f>F3/E3</f>
        <v>0</v>
      </c>
      <c r="G17">
        <f>G3/E3</f>
        <v>0</v>
      </c>
      <c r="H17">
        <f>H3/H3</f>
        <v>1</v>
      </c>
      <c r="I17">
        <f>I3/H3</f>
        <v>0</v>
      </c>
      <c r="J17">
        <f>J3/H3</f>
        <v>0</v>
      </c>
      <c r="K17">
        <f>K3/K3</f>
        <v>1</v>
      </c>
      <c r="L17">
        <f>L3/K3</f>
        <v>0</v>
      </c>
      <c r="M17">
        <f>M3/K3</f>
        <v>0</v>
      </c>
      <c r="N17">
        <f>N3/N3</f>
        <v>1</v>
      </c>
      <c r="O17">
        <f>O3/N3</f>
        <v>0</v>
      </c>
      <c r="P17">
        <f>P3/N3</f>
        <v>0</v>
      </c>
    </row>
    <row r="18" spans="1:16">
      <c r="B18">
        <f>B4/B4</f>
        <v>1</v>
      </c>
      <c r="C18">
        <f>C4/B4</f>
        <v>7.2727272727272723E-4</v>
      </c>
      <c r="D18">
        <f>D4/B4</f>
        <v>4.5454545454545452E-5</v>
      </c>
      <c r="E18">
        <f>E4/E4</f>
        <v>1</v>
      </c>
      <c r="F18">
        <f>F4/E4</f>
        <v>0</v>
      </c>
      <c r="G18">
        <f>G4/E4</f>
        <v>0</v>
      </c>
      <c r="H18">
        <f>H4/H4</f>
        <v>1</v>
      </c>
      <c r="I18">
        <f>I4/H4</f>
        <v>0</v>
      </c>
      <c r="J18">
        <f>J4/H4</f>
        <v>0</v>
      </c>
      <c r="K18">
        <f>K4/K4</f>
        <v>1</v>
      </c>
      <c r="L18">
        <f>L4/K4</f>
        <v>0</v>
      </c>
      <c r="M18">
        <f>M4/K4</f>
        <v>0</v>
      </c>
      <c r="N18">
        <f>N4/N4</f>
        <v>1</v>
      </c>
      <c r="O18">
        <f>O4/N4</f>
        <v>0</v>
      </c>
      <c r="P18">
        <f>P4/N4</f>
        <v>0</v>
      </c>
    </row>
    <row r="19" spans="1:16">
      <c r="B19">
        <f>B5/B5</f>
        <v>1</v>
      </c>
      <c r="C19">
        <f>C5/B5</f>
        <v>7.8947368421052634E-3</v>
      </c>
      <c r="D19">
        <f>D5/B5</f>
        <v>0</v>
      </c>
      <c r="E19">
        <f>E5/E5</f>
        <v>1</v>
      </c>
      <c r="F19">
        <f>F5/E5</f>
        <v>9.4736842105263164E-3</v>
      </c>
      <c r="G19">
        <f>G5/E5</f>
        <v>0</v>
      </c>
      <c r="H19">
        <f>H5/H5</f>
        <v>1</v>
      </c>
      <c r="I19">
        <f>I5/H5</f>
        <v>0</v>
      </c>
      <c r="J19">
        <f>J5/H5</f>
        <v>0</v>
      </c>
      <c r="K19">
        <f>K5/K5</f>
        <v>1</v>
      </c>
      <c r="L19">
        <f>L5/K5</f>
        <v>0</v>
      </c>
      <c r="M19">
        <f>M5/K5</f>
        <v>0</v>
      </c>
      <c r="N19">
        <f>N5/N5</f>
        <v>1</v>
      </c>
      <c r="O19">
        <f>O5/N5</f>
        <v>0</v>
      </c>
      <c r="P19">
        <f>P5/N5</f>
        <v>0</v>
      </c>
    </row>
    <row r="20" spans="1:16">
      <c r="B20">
        <f>B6/B6</f>
        <v>1</v>
      </c>
      <c r="C20">
        <f>C6/B6</f>
        <v>7.0588235294117652E-4</v>
      </c>
      <c r="D20">
        <f>D6/B6</f>
        <v>0</v>
      </c>
      <c r="E20">
        <f>E6/E6</f>
        <v>1</v>
      </c>
      <c r="F20">
        <f>F6/E6</f>
        <v>0</v>
      </c>
      <c r="G20">
        <f>G6/E6</f>
        <v>0</v>
      </c>
      <c r="H20">
        <f>H6/H6</f>
        <v>1</v>
      </c>
      <c r="I20">
        <f>I6/H6</f>
        <v>0</v>
      </c>
      <c r="J20">
        <f>J6/H6</f>
        <v>0</v>
      </c>
      <c r="K20">
        <f>K6/K6</f>
        <v>1</v>
      </c>
      <c r="L20">
        <f>L6/K6</f>
        <v>0</v>
      </c>
      <c r="M20">
        <f>M6/K6</f>
        <v>0</v>
      </c>
      <c r="N20">
        <f>N6/N6</f>
        <v>1</v>
      </c>
      <c r="O20">
        <f>O6/N6</f>
        <v>0</v>
      </c>
      <c r="P20">
        <f>P6/N6</f>
        <v>0</v>
      </c>
    </row>
    <row r="21" spans="1:16">
      <c r="B21">
        <f>B7/B7</f>
        <v>1</v>
      </c>
      <c r="C21">
        <f>C7/B7</f>
        <v>7.6190476190476193E-4</v>
      </c>
      <c r="D21">
        <f>D7/B7</f>
        <v>0</v>
      </c>
      <c r="E21">
        <f>E7/E7</f>
        <v>1</v>
      </c>
      <c r="F21">
        <f>F7/E7</f>
        <v>0</v>
      </c>
      <c r="G21">
        <f>G7/E7</f>
        <v>0</v>
      </c>
      <c r="H21">
        <f>H7/H7</f>
        <v>1</v>
      </c>
      <c r="I21">
        <f>I7/H7</f>
        <v>0</v>
      </c>
      <c r="J21">
        <f>J7/H7</f>
        <v>0</v>
      </c>
      <c r="K21">
        <f>K7/K7</f>
        <v>1</v>
      </c>
      <c r="L21">
        <f>L7/K7</f>
        <v>0</v>
      </c>
      <c r="M21">
        <f>M7/K7</f>
        <v>0</v>
      </c>
      <c r="N21">
        <f>N7/N7</f>
        <v>1</v>
      </c>
      <c r="O21">
        <f>O7/N7</f>
        <v>0</v>
      </c>
      <c r="P21">
        <f>P7/N7</f>
        <v>0</v>
      </c>
    </row>
    <row r="22" spans="1:16">
      <c r="B22" t="s">
        <v>139</v>
      </c>
      <c r="E22" t="s">
        <v>140</v>
      </c>
      <c r="H22" t="s">
        <v>141</v>
      </c>
      <c r="K22" t="s">
        <v>142</v>
      </c>
      <c r="N22" t="s">
        <v>143</v>
      </c>
    </row>
    <row r="23" spans="1:16">
      <c r="B23" t="s">
        <v>17</v>
      </c>
      <c r="C23" t="s">
        <v>19</v>
      </c>
      <c r="D23" t="s">
        <v>20</v>
      </c>
      <c r="E23" t="s">
        <v>17</v>
      </c>
      <c r="F23" t="s">
        <v>19</v>
      </c>
      <c r="G23" t="s">
        <v>20</v>
      </c>
      <c r="H23" t="s">
        <v>17</v>
      </c>
      <c r="I23" t="s">
        <v>19</v>
      </c>
      <c r="J23" t="s">
        <v>20</v>
      </c>
      <c r="K23" t="s">
        <v>17</v>
      </c>
      <c r="L23" t="s">
        <v>19</v>
      </c>
      <c r="M23" t="s">
        <v>20</v>
      </c>
      <c r="N23" t="s">
        <v>17</v>
      </c>
      <c r="O23" t="s">
        <v>19</v>
      </c>
      <c r="P23" t="s">
        <v>20</v>
      </c>
    </row>
    <row r="24" spans="1:16">
      <c r="B24">
        <f t="shared" ref="B24:O24" si="4">AVERAGE(B17:B21)</f>
        <v>1</v>
      </c>
      <c r="C24">
        <f t="shared" si="4"/>
        <v>2.2079593368447858E-3</v>
      </c>
      <c r="D24">
        <f t="shared" si="4"/>
        <v>9.090909090909091E-6</v>
      </c>
      <c r="E24">
        <f t="shared" si="4"/>
        <v>1</v>
      </c>
      <c r="F24">
        <f t="shared" si="4"/>
        <v>1.8947368421052633E-3</v>
      </c>
      <c r="G24">
        <f t="shared" si="4"/>
        <v>0</v>
      </c>
      <c r="H24">
        <f t="shared" si="4"/>
        <v>1</v>
      </c>
      <c r="I24">
        <f t="shared" si="4"/>
        <v>0</v>
      </c>
      <c r="J24">
        <f t="shared" si="4"/>
        <v>0</v>
      </c>
      <c r="K24">
        <f t="shared" si="4"/>
        <v>1</v>
      </c>
      <c r="L24">
        <f t="shared" si="4"/>
        <v>0</v>
      </c>
      <c r="M24">
        <f t="shared" si="4"/>
        <v>0</v>
      </c>
      <c r="N24">
        <f t="shared" si="4"/>
        <v>1</v>
      </c>
      <c r="O24">
        <f t="shared" si="4"/>
        <v>0</v>
      </c>
      <c r="P24">
        <f t="shared" ref="P24" si="5">AVERAGE(P17:P21)</f>
        <v>0</v>
      </c>
    </row>
    <row r="25" spans="1:16">
      <c r="B25" t="s">
        <v>139</v>
      </c>
      <c r="C25" t="s">
        <v>19</v>
      </c>
      <c r="D25" t="s">
        <v>20</v>
      </c>
      <c r="E25" t="s">
        <v>140</v>
      </c>
      <c r="F25" t="s">
        <v>19</v>
      </c>
      <c r="G25" t="s">
        <v>20</v>
      </c>
      <c r="H25" t="s">
        <v>141</v>
      </c>
      <c r="I25" t="s">
        <v>19</v>
      </c>
      <c r="J25" t="s">
        <v>20</v>
      </c>
      <c r="K25" t="s">
        <v>142</v>
      </c>
      <c r="L25" t="s">
        <v>19</v>
      </c>
      <c r="M25" t="s">
        <v>20</v>
      </c>
      <c r="N25" t="s">
        <v>143</v>
      </c>
      <c r="O25" t="s">
        <v>19</v>
      </c>
      <c r="P25" t="s">
        <v>20</v>
      </c>
    </row>
    <row r="26" spans="1:16">
      <c r="B26">
        <f>LOG10(B24)</f>
        <v>0</v>
      </c>
      <c r="C26">
        <f>LOG10(C24)</f>
        <v>-2.6560089291070335</v>
      </c>
      <c r="D26">
        <f>LOG10(D24)</f>
        <v>-5.0413926851582254</v>
      </c>
      <c r="E26">
        <f>LOG10(E24)</f>
        <v>0</v>
      </c>
      <c r="F26">
        <f>LOG10(F24)</f>
        <v>-2.7224511001855416</v>
      </c>
      <c r="G26">
        <v>0</v>
      </c>
      <c r="H26">
        <f>LOG10(H24)</f>
        <v>0</v>
      </c>
      <c r="I26">
        <v>0</v>
      </c>
      <c r="J26">
        <v>0</v>
      </c>
      <c r="K26">
        <f>LOG10(K24)</f>
        <v>0</v>
      </c>
      <c r="L26">
        <v>0</v>
      </c>
      <c r="M26">
        <v>0</v>
      </c>
      <c r="N26">
        <f>LOG10(N24)</f>
        <v>0</v>
      </c>
      <c r="O26">
        <v>0</v>
      </c>
      <c r="P26">
        <v>0</v>
      </c>
    </row>
    <row r="29" spans="1:16">
      <c r="B29" s="36" t="s">
        <v>244</v>
      </c>
      <c r="C29" s="36"/>
      <c r="D29" s="36"/>
    </row>
    <row r="30" spans="1:16">
      <c r="B30" t="s">
        <v>17</v>
      </c>
      <c r="C30" t="s">
        <v>19</v>
      </c>
      <c r="D30" t="s">
        <v>20</v>
      </c>
    </row>
    <row r="31" spans="1:16">
      <c r="B31">
        <v>2000000</v>
      </c>
      <c r="C31">
        <v>190</v>
      </c>
      <c r="D31">
        <v>0</v>
      </c>
    </row>
    <row r="32" spans="1:16">
      <c r="B32">
        <v>2200000</v>
      </c>
      <c r="C32">
        <v>160</v>
      </c>
      <c r="D32">
        <v>10</v>
      </c>
    </row>
    <row r="33" spans="2:4">
      <c r="B33">
        <v>1900000</v>
      </c>
      <c r="C33">
        <v>1500</v>
      </c>
      <c r="D33">
        <v>0</v>
      </c>
    </row>
    <row r="34" spans="2:4">
      <c r="B34">
        <v>1700000</v>
      </c>
      <c r="C34">
        <v>120</v>
      </c>
      <c r="D34">
        <v>0</v>
      </c>
    </row>
    <row r="35" spans="2:4">
      <c r="B35">
        <v>2100000</v>
      </c>
      <c r="C35">
        <v>160</v>
      </c>
      <c r="D35">
        <v>0</v>
      </c>
    </row>
  </sheetData>
  <mergeCells count="3">
    <mergeCell ref="B1:D1"/>
    <mergeCell ref="E1:G1"/>
    <mergeCell ref="B29:D29"/>
  </mergeCells>
  <phoneticPr fontId="1"/>
  <pageMargins left="0.7" right="0.7" top="0.75" bottom="0.75" header="0.3" footer="0.3"/>
  <pageSetup paperSize="9" orientation="portrait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108B8-3D1C-4962-A469-5CCF3F34163A}">
  <dimension ref="A1:I20"/>
  <sheetViews>
    <sheetView showGridLines="0" topLeftCell="A10" workbookViewId="0">
      <selection activeCell="E29" sqref="E29"/>
    </sheetView>
  </sheetViews>
  <sheetFormatPr defaultRowHeight="18"/>
  <cols>
    <col min="7" max="7" width="24.09765625" customWidth="1"/>
    <col min="9" max="9" width="23.59765625" customWidth="1"/>
  </cols>
  <sheetData>
    <row r="1" spans="1:9">
      <c r="A1" t="s">
        <v>194</v>
      </c>
      <c r="C1" t="s">
        <v>203</v>
      </c>
      <c r="D1" t="s">
        <v>201</v>
      </c>
      <c r="E1" t="s">
        <v>201</v>
      </c>
      <c r="F1" t="s">
        <v>202</v>
      </c>
      <c r="H1" t="s">
        <v>201</v>
      </c>
    </row>
    <row r="2" spans="1:9">
      <c r="C2" t="s">
        <v>195</v>
      </c>
      <c r="D2" t="s">
        <v>196</v>
      </c>
      <c r="E2" t="s">
        <v>197</v>
      </c>
      <c r="F2" t="s">
        <v>198</v>
      </c>
      <c r="G2" t="s">
        <v>138</v>
      </c>
      <c r="H2" t="s">
        <v>199</v>
      </c>
      <c r="I2" t="s">
        <v>138</v>
      </c>
    </row>
    <row r="3" spans="1:9">
      <c r="C3" t="s">
        <v>200</v>
      </c>
      <c r="D3">
        <v>4</v>
      </c>
      <c r="E3">
        <v>4</v>
      </c>
      <c r="F3">
        <v>2</v>
      </c>
      <c r="H3">
        <v>0</v>
      </c>
    </row>
    <row r="4" spans="1:9">
      <c r="C4" t="s">
        <v>206</v>
      </c>
      <c r="F4">
        <v>5</v>
      </c>
      <c r="G4" t="s">
        <v>220</v>
      </c>
      <c r="H4">
        <v>4</v>
      </c>
      <c r="I4" t="s">
        <v>204</v>
      </c>
    </row>
    <row r="5" spans="1:9">
      <c r="C5" t="s">
        <v>207</v>
      </c>
      <c r="F5">
        <v>5</v>
      </c>
      <c r="G5" t="s">
        <v>205</v>
      </c>
      <c r="H5">
        <v>3</v>
      </c>
      <c r="I5" t="s">
        <v>204</v>
      </c>
    </row>
    <row r="6" spans="1:9">
      <c r="C6" t="s">
        <v>208</v>
      </c>
      <c r="F6">
        <v>5</v>
      </c>
      <c r="H6">
        <v>2</v>
      </c>
    </row>
    <row r="8" spans="1:9">
      <c r="C8" s="37" t="s">
        <v>209</v>
      </c>
      <c r="D8" s="37"/>
      <c r="E8" s="37"/>
      <c r="F8" s="37"/>
      <c r="G8" s="22"/>
      <c r="H8" s="22"/>
      <c r="I8" s="22"/>
    </row>
    <row r="9" spans="1:9" ht="35.4" customHeight="1">
      <c r="C9" s="23"/>
      <c r="D9" s="29" t="s">
        <v>222</v>
      </c>
      <c r="E9" s="29" t="s">
        <v>223</v>
      </c>
      <c r="F9" s="29" t="s">
        <v>224</v>
      </c>
      <c r="G9" s="24" t="s">
        <v>226</v>
      </c>
      <c r="H9" s="29" t="s">
        <v>225</v>
      </c>
      <c r="I9" s="24" t="s">
        <v>221</v>
      </c>
    </row>
    <row r="10" spans="1:9">
      <c r="C10" s="25" t="s">
        <v>210</v>
      </c>
      <c r="D10" s="25" t="s">
        <v>214</v>
      </c>
      <c r="E10" s="25" t="s">
        <v>214</v>
      </c>
      <c r="F10" s="25" t="s">
        <v>216</v>
      </c>
      <c r="G10" s="25"/>
      <c r="H10" s="25" t="s">
        <v>217</v>
      </c>
      <c r="I10" s="25"/>
    </row>
    <row r="11" spans="1:9">
      <c r="C11" s="25" t="s">
        <v>211</v>
      </c>
      <c r="D11" s="25" t="s">
        <v>214</v>
      </c>
      <c r="E11" s="25" t="s">
        <v>214</v>
      </c>
      <c r="F11" s="25" t="s">
        <v>215</v>
      </c>
      <c r="G11" s="25"/>
      <c r="H11" s="25" t="s">
        <v>216</v>
      </c>
      <c r="I11" s="25"/>
    </row>
    <row r="12" spans="1:9" ht="21.6">
      <c r="C12" s="25" t="s">
        <v>212</v>
      </c>
      <c r="D12" s="25" t="s">
        <v>214</v>
      </c>
      <c r="E12" s="25" t="s">
        <v>214</v>
      </c>
      <c r="F12" s="25" t="s">
        <v>215</v>
      </c>
      <c r="G12" s="26" t="s">
        <v>227</v>
      </c>
      <c r="H12" s="25" t="s">
        <v>218</v>
      </c>
      <c r="I12" s="26" t="s">
        <v>229</v>
      </c>
    </row>
    <row r="13" spans="1:9" ht="21.6">
      <c r="C13" s="27" t="s">
        <v>213</v>
      </c>
      <c r="D13" s="27" t="s">
        <v>214</v>
      </c>
      <c r="E13" s="27" t="s">
        <v>214</v>
      </c>
      <c r="F13" s="27" t="s">
        <v>215</v>
      </c>
      <c r="G13" s="28" t="s">
        <v>228</v>
      </c>
      <c r="H13" s="27" t="s">
        <v>219</v>
      </c>
      <c r="I13" s="28" t="s">
        <v>229</v>
      </c>
    </row>
    <row r="15" spans="1:9">
      <c r="C15" s="37" t="s">
        <v>209</v>
      </c>
      <c r="D15" s="37"/>
      <c r="E15" s="37"/>
      <c r="F15" s="37"/>
      <c r="G15" s="22"/>
      <c r="H15" s="22"/>
      <c r="I15" s="22"/>
    </row>
    <row r="16" spans="1:9" ht="36">
      <c r="C16" s="23"/>
      <c r="D16" s="29" t="s">
        <v>253</v>
      </c>
      <c r="E16" s="29" t="s">
        <v>254</v>
      </c>
      <c r="F16" s="29" t="s">
        <v>255</v>
      </c>
      <c r="G16" s="24" t="s">
        <v>226</v>
      </c>
      <c r="H16" s="29" t="s">
        <v>256</v>
      </c>
      <c r="I16" s="24" t="s">
        <v>221</v>
      </c>
    </row>
    <row r="17" spans="3:9" ht="21.6">
      <c r="C17" s="25" t="s">
        <v>249</v>
      </c>
      <c r="D17" s="25" t="s">
        <v>214</v>
      </c>
      <c r="E17" s="25" t="s">
        <v>214</v>
      </c>
      <c r="F17" s="25" t="s">
        <v>215</v>
      </c>
      <c r="G17" s="25" t="s">
        <v>252</v>
      </c>
      <c r="H17" s="25" t="s">
        <v>219</v>
      </c>
      <c r="I17" s="26" t="s">
        <v>229</v>
      </c>
    </row>
    <row r="18" spans="3:9" ht="21.6">
      <c r="C18" s="25" t="s">
        <v>248</v>
      </c>
      <c r="D18" s="25" t="s">
        <v>214</v>
      </c>
      <c r="E18" s="25" t="s">
        <v>214</v>
      </c>
      <c r="F18" s="25" t="s">
        <v>215</v>
      </c>
      <c r="G18" s="26" t="s">
        <v>227</v>
      </c>
      <c r="H18" s="25" t="s">
        <v>218</v>
      </c>
      <c r="I18" s="26" t="s">
        <v>229</v>
      </c>
    </row>
    <row r="19" spans="3:9">
      <c r="C19" s="25" t="s">
        <v>250</v>
      </c>
      <c r="D19" s="25" t="s">
        <v>214</v>
      </c>
      <c r="E19" s="25" t="s">
        <v>214</v>
      </c>
      <c r="F19" s="25" t="s">
        <v>215</v>
      </c>
      <c r="H19" s="25" t="s">
        <v>216</v>
      </c>
      <c r="I19" s="26"/>
    </row>
    <row r="20" spans="3:9">
      <c r="C20" s="27" t="s">
        <v>251</v>
      </c>
      <c r="D20" s="27" t="s">
        <v>214</v>
      </c>
      <c r="E20" s="27" t="s">
        <v>214</v>
      </c>
      <c r="F20" s="27" t="s">
        <v>216</v>
      </c>
      <c r="G20" s="28"/>
      <c r="H20" s="27" t="s">
        <v>217</v>
      </c>
      <c r="I20" s="28"/>
    </row>
  </sheetData>
  <mergeCells count="2">
    <mergeCell ref="C8:F8"/>
    <mergeCell ref="C15:F15"/>
  </mergeCells>
  <phoneticPr fontId="1"/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37208-79D9-4050-A5C9-943F3FB01395}">
  <dimension ref="A1:F21"/>
  <sheetViews>
    <sheetView tabSelected="1" workbookViewId="0">
      <selection activeCell="B1" sqref="B1"/>
    </sheetView>
  </sheetViews>
  <sheetFormatPr defaultRowHeight="13.8"/>
  <cols>
    <col min="1" max="1" width="8.796875" style="22"/>
    <col min="2" max="3" width="25.3984375" style="22" customWidth="1"/>
    <col min="4" max="4" width="8.796875" style="22"/>
    <col min="5" max="6" width="13.69921875" style="22" customWidth="1"/>
    <col min="7" max="16384" width="8.796875" style="22"/>
  </cols>
  <sheetData>
    <row r="1" spans="1:6" ht="27.6">
      <c r="A1" s="22" t="s">
        <v>279</v>
      </c>
      <c r="B1" s="38" t="s">
        <v>281</v>
      </c>
      <c r="C1" s="38" t="s">
        <v>282</v>
      </c>
      <c r="E1" s="22" t="s">
        <v>283</v>
      </c>
      <c r="F1" s="22" t="s">
        <v>278</v>
      </c>
    </row>
    <row r="2" spans="1:6" ht="18">
      <c r="A2" s="22" t="s">
        <v>284</v>
      </c>
      <c r="B2" s="22">
        <v>1.4E-2</v>
      </c>
      <c r="C2" s="22" t="s">
        <v>285</v>
      </c>
      <c r="D2" s="22" t="s">
        <v>6</v>
      </c>
      <c r="E2" s="22">
        <f>AVERAGE(B2:B11)</f>
        <v>1.6100000000000003E-2</v>
      </c>
      <c r="F2" s="22">
        <f>AVERAGE(B12:B21)</f>
        <v>1.5300000000000003E-2</v>
      </c>
    </row>
    <row r="3" spans="1:6" ht="18">
      <c r="A3" s="22" t="s">
        <v>284</v>
      </c>
      <c r="B3" s="22">
        <v>1.2E-2</v>
      </c>
      <c r="C3" s="22" t="s">
        <v>285</v>
      </c>
      <c r="D3" s="22" t="s">
        <v>114</v>
      </c>
      <c r="E3" s="22">
        <f>STDEVP(B2:B11)</f>
        <v>3.5057096285916211E-3</v>
      </c>
      <c r="F3" s="22">
        <f>STDEVP(B12:B21)</f>
        <v>1.6155494421403508E-3</v>
      </c>
    </row>
    <row r="4" spans="1:6" ht="18">
      <c r="A4" s="22" t="s">
        <v>284</v>
      </c>
      <c r="B4" s="22">
        <v>1.9E-2</v>
      </c>
      <c r="C4" s="22" t="s">
        <v>285</v>
      </c>
    </row>
    <row r="5" spans="1:6" ht="18">
      <c r="A5" s="22" t="s">
        <v>284</v>
      </c>
      <c r="B5" s="22">
        <v>1.2999999999999999E-2</v>
      </c>
      <c r="C5" s="22" t="s">
        <v>285</v>
      </c>
    </row>
    <row r="6" spans="1:6" ht="18">
      <c r="A6" s="22" t="s">
        <v>284</v>
      </c>
      <c r="B6" s="22">
        <v>2.1000000000000001E-2</v>
      </c>
      <c r="C6" s="22" t="s">
        <v>285</v>
      </c>
    </row>
    <row r="7" spans="1:6" ht="18">
      <c r="A7" s="22" t="s">
        <v>284</v>
      </c>
      <c r="B7" s="22">
        <v>1.9E-2</v>
      </c>
      <c r="C7" s="22" t="s">
        <v>285</v>
      </c>
    </row>
    <row r="8" spans="1:6" ht="18">
      <c r="A8" s="22" t="s">
        <v>284</v>
      </c>
      <c r="B8" s="22">
        <v>2.1000000000000001E-2</v>
      </c>
      <c r="C8" s="22" t="s">
        <v>285</v>
      </c>
    </row>
    <row r="9" spans="1:6" ht="18">
      <c r="A9" s="22" t="s">
        <v>284</v>
      </c>
      <c r="B9" s="22">
        <v>1.2E-2</v>
      </c>
      <c r="C9" s="22" t="s">
        <v>285</v>
      </c>
    </row>
    <row r="10" spans="1:6" ht="18">
      <c r="A10" s="22" t="s">
        <v>284</v>
      </c>
      <c r="B10" s="22">
        <v>1.2999999999999999E-2</v>
      </c>
      <c r="C10" s="22" t="s">
        <v>285</v>
      </c>
    </row>
    <row r="11" spans="1:6" ht="18">
      <c r="A11" s="22" t="s">
        <v>284</v>
      </c>
      <c r="B11" s="22">
        <v>1.7000000000000001E-2</v>
      </c>
      <c r="C11" s="22" t="s">
        <v>286</v>
      </c>
    </row>
    <row r="12" spans="1:6" ht="18">
      <c r="A12" s="22" t="s">
        <v>280</v>
      </c>
      <c r="B12" s="22">
        <v>1.4E-2</v>
      </c>
      <c r="C12" s="22" t="s">
        <v>286</v>
      </c>
    </row>
    <row r="13" spans="1:6" ht="18">
      <c r="A13" s="22" t="s">
        <v>280</v>
      </c>
      <c r="B13" s="22">
        <v>1.6E-2</v>
      </c>
      <c r="C13" s="22" t="s">
        <v>286</v>
      </c>
    </row>
    <row r="14" spans="1:6" ht="18">
      <c r="A14" s="22" t="s">
        <v>280</v>
      </c>
      <c r="B14" s="22">
        <v>1.4E-2</v>
      </c>
      <c r="C14" s="22" t="s">
        <v>286</v>
      </c>
    </row>
    <row r="15" spans="1:6" ht="18">
      <c r="A15" s="22" t="s">
        <v>280</v>
      </c>
      <c r="B15" s="22">
        <v>1.7999999999999999E-2</v>
      </c>
      <c r="C15" s="22" t="s">
        <v>286</v>
      </c>
    </row>
    <row r="16" spans="1:6" ht="18">
      <c r="A16" s="22" t="s">
        <v>280</v>
      </c>
      <c r="B16" s="22">
        <v>1.4999999999999999E-2</v>
      </c>
      <c r="C16" s="22" t="s">
        <v>286</v>
      </c>
    </row>
    <row r="17" spans="1:3" ht="18">
      <c r="A17" s="22" t="s">
        <v>280</v>
      </c>
      <c r="B17" s="22">
        <v>1.7999999999999999E-2</v>
      </c>
      <c r="C17" s="22" t="s">
        <v>286</v>
      </c>
    </row>
    <row r="18" spans="1:3" ht="18">
      <c r="A18" s="22" t="s">
        <v>280</v>
      </c>
      <c r="B18" s="22">
        <v>1.6E-2</v>
      </c>
      <c r="C18" s="22" t="s">
        <v>286</v>
      </c>
    </row>
    <row r="19" spans="1:3" ht="18">
      <c r="A19" s="22" t="s">
        <v>280</v>
      </c>
      <c r="B19" s="22">
        <v>1.4E-2</v>
      </c>
      <c r="C19" s="22" t="s">
        <v>286</v>
      </c>
    </row>
    <row r="20" spans="1:3" ht="18">
      <c r="A20" s="22" t="s">
        <v>280</v>
      </c>
      <c r="B20" s="22">
        <v>1.2999999999999999E-2</v>
      </c>
      <c r="C20" s="22" t="s">
        <v>286</v>
      </c>
    </row>
    <row r="21" spans="1:3" ht="18">
      <c r="A21" s="22" t="s">
        <v>280</v>
      </c>
      <c r="B21" s="22">
        <v>1.4999999999999999E-2</v>
      </c>
      <c r="C21" s="22" t="s">
        <v>286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399D9-014C-4FEF-BD85-F6AE2984DBA5}">
  <dimension ref="A1:N25"/>
  <sheetViews>
    <sheetView topLeftCell="A40" workbookViewId="0">
      <selection activeCell="A17" sqref="A17:D19"/>
    </sheetView>
  </sheetViews>
  <sheetFormatPr defaultRowHeight="18"/>
  <sheetData>
    <row r="1" spans="1:14" ht="19.8">
      <c r="B1" t="s">
        <v>273</v>
      </c>
      <c r="C1" t="s">
        <v>272</v>
      </c>
      <c r="D1" t="s">
        <v>271</v>
      </c>
      <c r="G1" t="s">
        <v>274</v>
      </c>
      <c r="H1" t="s">
        <v>275</v>
      </c>
      <c r="K1" t="s">
        <v>268</v>
      </c>
      <c r="L1" t="s">
        <v>245</v>
      </c>
      <c r="M1" t="s">
        <v>246</v>
      </c>
      <c r="N1" t="s">
        <v>247</v>
      </c>
    </row>
    <row r="2" spans="1:14">
      <c r="A2" t="s">
        <v>17</v>
      </c>
      <c r="B2">
        <v>20000000</v>
      </c>
      <c r="C2">
        <v>2000000</v>
      </c>
      <c r="D2">
        <v>220000</v>
      </c>
      <c r="F2" t="s">
        <v>17</v>
      </c>
      <c r="G2">
        <v>2000000</v>
      </c>
      <c r="H2">
        <v>2000000</v>
      </c>
      <c r="J2" t="s">
        <v>17</v>
      </c>
      <c r="K2">
        <v>1900000</v>
      </c>
      <c r="L2">
        <v>1900000</v>
      </c>
      <c r="M2">
        <v>1900000</v>
      </c>
      <c r="N2">
        <v>1900000</v>
      </c>
    </row>
    <row r="3" spans="1:14">
      <c r="A3" t="s">
        <v>17</v>
      </c>
      <c r="B3">
        <v>22000000</v>
      </c>
      <c r="C3">
        <v>2200000</v>
      </c>
      <c r="D3">
        <v>200000</v>
      </c>
      <c r="F3" t="s">
        <v>17</v>
      </c>
      <c r="G3">
        <v>2200000</v>
      </c>
      <c r="H3">
        <v>2200000</v>
      </c>
      <c r="J3" t="s">
        <v>17</v>
      </c>
      <c r="K3">
        <v>2400000</v>
      </c>
      <c r="L3">
        <v>2400000</v>
      </c>
      <c r="M3">
        <v>2400000</v>
      </c>
      <c r="N3">
        <v>2400000</v>
      </c>
    </row>
    <row r="4" spans="1:14">
      <c r="A4" t="s">
        <v>17</v>
      </c>
      <c r="B4">
        <v>19000000</v>
      </c>
      <c r="C4">
        <v>1900000</v>
      </c>
      <c r="D4">
        <v>190000</v>
      </c>
      <c r="F4" t="s">
        <v>17</v>
      </c>
      <c r="G4">
        <v>1900000</v>
      </c>
      <c r="H4">
        <v>1900000</v>
      </c>
      <c r="J4" t="s">
        <v>17</v>
      </c>
      <c r="K4">
        <v>2400000</v>
      </c>
      <c r="L4">
        <v>2400000</v>
      </c>
      <c r="M4">
        <v>2400000</v>
      </c>
      <c r="N4">
        <v>2400000</v>
      </c>
    </row>
    <row r="5" spans="1:14">
      <c r="A5" t="s">
        <v>17</v>
      </c>
      <c r="B5">
        <v>17000000</v>
      </c>
      <c r="C5">
        <v>1700000</v>
      </c>
      <c r="D5">
        <v>170000</v>
      </c>
      <c r="F5" t="s">
        <v>17</v>
      </c>
      <c r="G5">
        <v>1700000</v>
      </c>
      <c r="H5">
        <v>1700000</v>
      </c>
      <c r="J5" t="s">
        <v>17</v>
      </c>
      <c r="K5">
        <v>1900000</v>
      </c>
      <c r="L5">
        <v>1900000</v>
      </c>
      <c r="M5">
        <v>1900000</v>
      </c>
      <c r="N5">
        <v>1900000</v>
      </c>
    </row>
    <row r="6" spans="1:14">
      <c r="A6" t="s">
        <v>17</v>
      </c>
      <c r="B6">
        <v>21000000</v>
      </c>
      <c r="C6">
        <v>2100000</v>
      </c>
      <c r="D6">
        <v>210000</v>
      </c>
      <c r="F6" t="s">
        <v>17</v>
      </c>
      <c r="G6">
        <v>2100000</v>
      </c>
      <c r="H6">
        <v>2100000</v>
      </c>
      <c r="J6" t="s">
        <v>17</v>
      </c>
      <c r="K6">
        <v>2200000</v>
      </c>
      <c r="L6">
        <v>2200000</v>
      </c>
      <c r="M6">
        <v>2200000</v>
      </c>
      <c r="N6">
        <v>2200000</v>
      </c>
    </row>
    <row r="7" spans="1:14">
      <c r="A7" t="s">
        <v>19</v>
      </c>
      <c r="B7">
        <v>1900000</v>
      </c>
      <c r="C7">
        <v>190</v>
      </c>
      <c r="D7">
        <v>0</v>
      </c>
      <c r="F7" t="s">
        <v>19</v>
      </c>
      <c r="G7">
        <v>190</v>
      </c>
      <c r="H7">
        <v>530000</v>
      </c>
      <c r="J7" t="s">
        <v>19</v>
      </c>
      <c r="K7">
        <v>190</v>
      </c>
      <c r="L7">
        <v>1210000</v>
      </c>
      <c r="M7">
        <v>14000</v>
      </c>
      <c r="N7">
        <v>200</v>
      </c>
    </row>
    <row r="8" spans="1:14">
      <c r="A8" t="s">
        <v>19</v>
      </c>
      <c r="B8">
        <v>150000</v>
      </c>
      <c r="C8">
        <v>160</v>
      </c>
      <c r="D8">
        <v>0</v>
      </c>
      <c r="F8" t="s">
        <v>19</v>
      </c>
      <c r="G8">
        <v>160</v>
      </c>
      <c r="H8">
        <v>430000</v>
      </c>
      <c r="J8" t="s">
        <v>19</v>
      </c>
      <c r="K8">
        <v>160</v>
      </c>
      <c r="L8">
        <v>2240000</v>
      </c>
      <c r="M8">
        <v>21000</v>
      </c>
      <c r="N8">
        <v>173</v>
      </c>
    </row>
    <row r="9" spans="1:14">
      <c r="A9" t="s">
        <v>19</v>
      </c>
      <c r="B9">
        <v>240000</v>
      </c>
      <c r="C9">
        <v>150</v>
      </c>
      <c r="D9">
        <v>180</v>
      </c>
      <c r="F9" t="s">
        <v>19</v>
      </c>
      <c r="G9">
        <v>150</v>
      </c>
      <c r="H9">
        <v>570000</v>
      </c>
      <c r="J9" t="s">
        <v>19</v>
      </c>
      <c r="K9">
        <v>150</v>
      </c>
      <c r="L9">
        <v>1920000</v>
      </c>
      <c r="M9">
        <v>23000</v>
      </c>
      <c r="N9">
        <v>378</v>
      </c>
    </row>
    <row r="10" spans="1:14">
      <c r="A10" t="s">
        <v>19</v>
      </c>
      <c r="B10">
        <v>530000</v>
      </c>
      <c r="C10">
        <v>120</v>
      </c>
      <c r="D10">
        <v>0</v>
      </c>
      <c r="F10" t="s">
        <v>19</v>
      </c>
      <c r="G10">
        <v>120</v>
      </c>
      <c r="H10">
        <v>940000</v>
      </c>
      <c r="J10" t="s">
        <v>19</v>
      </c>
      <c r="K10">
        <v>120</v>
      </c>
      <c r="L10">
        <v>1510000</v>
      </c>
      <c r="M10">
        <v>26000</v>
      </c>
      <c r="N10">
        <v>116</v>
      </c>
    </row>
    <row r="11" spans="1:14">
      <c r="A11" t="s">
        <v>19</v>
      </c>
      <c r="B11">
        <v>340000</v>
      </c>
      <c r="C11">
        <v>160</v>
      </c>
      <c r="D11">
        <v>0</v>
      </c>
      <c r="F11" t="s">
        <v>19</v>
      </c>
      <c r="G11">
        <v>160</v>
      </c>
      <c r="H11">
        <v>340000</v>
      </c>
      <c r="J11" t="s">
        <v>19</v>
      </c>
      <c r="K11">
        <v>160</v>
      </c>
      <c r="L11">
        <v>2030000</v>
      </c>
      <c r="M11">
        <v>54000</v>
      </c>
      <c r="N11">
        <v>420</v>
      </c>
    </row>
    <row r="12" spans="1:14">
      <c r="A12" t="s">
        <v>20</v>
      </c>
      <c r="B12">
        <v>360</v>
      </c>
      <c r="C12">
        <v>0</v>
      </c>
      <c r="D12">
        <v>0</v>
      </c>
      <c r="F12" t="s">
        <v>20</v>
      </c>
      <c r="G12">
        <v>0</v>
      </c>
      <c r="H12">
        <v>180000</v>
      </c>
      <c r="J12" t="s">
        <v>20</v>
      </c>
      <c r="K12">
        <v>0</v>
      </c>
      <c r="L12">
        <v>1120000</v>
      </c>
      <c r="M12">
        <v>90</v>
      </c>
      <c r="N12">
        <v>0</v>
      </c>
    </row>
    <row r="13" spans="1:14">
      <c r="A13" t="s">
        <v>20</v>
      </c>
      <c r="B13">
        <v>15000</v>
      </c>
      <c r="C13">
        <v>10</v>
      </c>
      <c r="D13">
        <v>0</v>
      </c>
      <c r="F13" t="s">
        <v>20</v>
      </c>
      <c r="G13">
        <v>10</v>
      </c>
      <c r="H13">
        <v>160000</v>
      </c>
      <c r="J13" t="s">
        <v>20</v>
      </c>
      <c r="K13">
        <v>10</v>
      </c>
      <c r="L13">
        <v>2050000</v>
      </c>
      <c r="M13">
        <v>151</v>
      </c>
      <c r="N13">
        <v>0</v>
      </c>
    </row>
    <row r="14" spans="1:14">
      <c r="A14" t="s">
        <v>20</v>
      </c>
      <c r="B14">
        <v>25000</v>
      </c>
      <c r="C14">
        <v>0</v>
      </c>
      <c r="D14">
        <v>0</v>
      </c>
      <c r="F14" t="s">
        <v>20</v>
      </c>
      <c r="G14">
        <v>0</v>
      </c>
      <c r="H14">
        <v>89000</v>
      </c>
      <c r="J14" t="s">
        <v>20</v>
      </c>
      <c r="K14">
        <v>0</v>
      </c>
      <c r="L14">
        <v>1710000</v>
      </c>
      <c r="M14">
        <v>165</v>
      </c>
      <c r="N14">
        <v>0</v>
      </c>
    </row>
    <row r="15" spans="1:14">
      <c r="A15" t="s">
        <v>20</v>
      </c>
      <c r="B15">
        <v>34000</v>
      </c>
      <c r="C15">
        <v>0</v>
      </c>
      <c r="D15">
        <v>0</v>
      </c>
      <c r="F15" t="s">
        <v>20</v>
      </c>
      <c r="G15">
        <v>0</v>
      </c>
      <c r="H15">
        <v>130000</v>
      </c>
      <c r="J15" t="s">
        <v>20</v>
      </c>
      <c r="K15">
        <v>0</v>
      </c>
      <c r="L15">
        <v>1580000</v>
      </c>
      <c r="M15">
        <v>1400</v>
      </c>
      <c r="N15">
        <v>0</v>
      </c>
    </row>
    <row r="16" spans="1:14">
      <c r="A16" t="s">
        <v>20</v>
      </c>
      <c r="B16">
        <v>76000</v>
      </c>
      <c r="C16">
        <v>0</v>
      </c>
      <c r="D16">
        <v>0</v>
      </c>
      <c r="F16" t="s">
        <v>20</v>
      </c>
      <c r="G16">
        <v>0</v>
      </c>
      <c r="H16">
        <v>140000</v>
      </c>
      <c r="J16" t="s">
        <v>20</v>
      </c>
      <c r="K16">
        <v>0</v>
      </c>
      <c r="L16">
        <v>2050000</v>
      </c>
      <c r="M16">
        <v>162</v>
      </c>
      <c r="N16">
        <v>0</v>
      </c>
    </row>
    <row r="17" spans="1:14">
      <c r="A17" t="s">
        <v>17</v>
      </c>
      <c r="B17">
        <f>AVERAGE(B2:B6)</f>
        <v>19800000</v>
      </c>
      <c r="C17">
        <f t="shared" ref="C17" si="0">AVERAGE(C2:C6)</f>
        <v>1980000</v>
      </c>
      <c r="D17">
        <f>AVERAGE(D2:D6)</f>
        <v>198000</v>
      </c>
      <c r="F17" t="s">
        <v>17</v>
      </c>
      <c r="G17">
        <f t="shared" ref="G17:H17" si="1">AVERAGE(G2:G6)</f>
        <v>1980000</v>
      </c>
      <c r="H17">
        <f t="shared" si="1"/>
        <v>1980000</v>
      </c>
      <c r="J17" t="s">
        <v>17</v>
      </c>
      <c r="K17">
        <f t="shared" ref="K17:L17" si="2">AVERAGE(K2:K6)</f>
        <v>2160000</v>
      </c>
      <c r="L17">
        <f t="shared" si="2"/>
        <v>2160000</v>
      </c>
      <c r="M17">
        <f t="shared" ref="M17:N17" si="3">AVERAGE(M2:M6)</f>
        <v>2160000</v>
      </c>
      <c r="N17">
        <f t="shared" si="3"/>
        <v>2160000</v>
      </c>
    </row>
    <row r="18" spans="1:14">
      <c r="A18" t="s">
        <v>19</v>
      </c>
      <c r="B18">
        <f>AVERAGE(B7:B11)</f>
        <v>632000</v>
      </c>
      <c r="C18">
        <f t="shared" ref="C18" si="4">AVERAGE(C7:C11)</f>
        <v>156</v>
      </c>
      <c r="D18">
        <f>AVERAGE(D7:D11)</f>
        <v>36</v>
      </c>
      <c r="F18" t="s">
        <v>19</v>
      </c>
      <c r="G18">
        <f t="shared" ref="G18:H18" si="5">AVERAGE(G7:G11)</f>
        <v>156</v>
      </c>
      <c r="H18">
        <f t="shared" si="5"/>
        <v>562000</v>
      </c>
      <c r="J18" t="s">
        <v>19</v>
      </c>
      <c r="K18">
        <f t="shared" ref="K18:L18" si="6">AVERAGE(K7:K11)</f>
        <v>156</v>
      </c>
      <c r="L18">
        <f t="shared" si="6"/>
        <v>1782000</v>
      </c>
      <c r="M18">
        <f t="shared" ref="M18:N18" si="7">AVERAGE(M7:M11)</f>
        <v>27600</v>
      </c>
      <c r="N18">
        <f t="shared" si="7"/>
        <v>257.39999999999998</v>
      </c>
    </row>
    <row r="19" spans="1:14">
      <c r="A19" t="s">
        <v>20</v>
      </c>
      <c r="B19">
        <f>AVERAGE(B12:B16)</f>
        <v>30072</v>
      </c>
      <c r="C19">
        <f t="shared" ref="C19" si="8">AVERAGE(C12:C16)</f>
        <v>2</v>
      </c>
      <c r="D19">
        <f>AVERAGE(D12:D16)</f>
        <v>0</v>
      </c>
      <c r="F19" t="s">
        <v>20</v>
      </c>
      <c r="G19">
        <f t="shared" ref="G19:H19" si="9">AVERAGE(G12:G16)</f>
        <v>2</v>
      </c>
      <c r="H19">
        <f t="shared" si="9"/>
        <v>139800</v>
      </c>
      <c r="J19" t="s">
        <v>20</v>
      </c>
      <c r="K19">
        <f t="shared" ref="K19:L19" si="10">AVERAGE(K12:K16)</f>
        <v>2</v>
      </c>
      <c r="L19">
        <f t="shared" si="10"/>
        <v>1702000</v>
      </c>
      <c r="M19">
        <f t="shared" ref="M19:N19" si="11">AVERAGE(M12:M16)</f>
        <v>393.6</v>
      </c>
      <c r="N19">
        <f t="shared" si="11"/>
        <v>0</v>
      </c>
    </row>
    <row r="20" spans="1:14">
      <c r="A20" t="s">
        <v>270</v>
      </c>
      <c r="B20">
        <f>_xlfn.STDEV.P(B2:B6)</f>
        <v>1720465.0534085254</v>
      </c>
      <c r="C20">
        <f t="shared" ref="C20" si="12">_xlfn.STDEV.P(C2:C6)</f>
        <v>172046.50534085254</v>
      </c>
      <c r="D20">
        <f>_xlfn.STDEV.P(D2:D6)</f>
        <v>17204.650534085253</v>
      </c>
      <c r="F20" t="s">
        <v>270</v>
      </c>
      <c r="G20">
        <f>_xlfn.STDEV.P(G2:G6)</f>
        <v>172046.50534085254</v>
      </c>
      <c r="H20">
        <f>_xlfn.STDEV.P(H2:H6)</f>
        <v>172046.50534085254</v>
      </c>
      <c r="J20" t="s">
        <v>270</v>
      </c>
      <c r="K20">
        <f>_xlfn.STDEV.P(K2:K6)</f>
        <v>224499.4432064365</v>
      </c>
      <c r="L20">
        <f t="shared" ref="L20:M20" si="13">_xlfn.STDEV.P(L2:L6)</f>
        <v>224499.4432064365</v>
      </c>
      <c r="M20">
        <f t="shared" si="13"/>
        <v>224499.4432064365</v>
      </c>
      <c r="N20">
        <f t="shared" ref="N20" si="14">_xlfn.STDEV.P(N2:N6)</f>
        <v>224499.4432064365</v>
      </c>
    </row>
    <row r="21" spans="1:14">
      <c r="A21" t="s">
        <v>103</v>
      </c>
      <c r="B21">
        <f>_xlfn.STDEV.P(B7:B11)</f>
        <v>646448.76053713646</v>
      </c>
      <c r="C21">
        <f t="shared" ref="C21" si="15">_xlfn.STDEV.P(C7:C11)</f>
        <v>22.449944320643649</v>
      </c>
      <c r="D21">
        <f>_xlfn.STDEV.P(D7:D11)</f>
        <v>72</v>
      </c>
      <c r="F21" t="s">
        <v>103</v>
      </c>
      <c r="G21">
        <f>_xlfn.STDEV.P(G7:G11)</f>
        <v>22.449944320643649</v>
      </c>
      <c r="H21">
        <f>_xlfn.STDEV.P(H7:H11)</f>
        <v>205270.55317312319</v>
      </c>
      <c r="J21" t="s">
        <v>103</v>
      </c>
      <c r="K21">
        <f>_xlfn.STDEV.P(K7:K11)</f>
        <v>22.449944320643649</v>
      </c>
      <c r="L21">
        <f t="shared" ref="L21:M21" si="16">_xlfn.STDEV.P(L7:L11)</f>
        <v>371881.7016202868</v>
      </c>
      <c r="M21">
        <f t="shared" si="16"/>
        <v>13778.243719719869</v>
      </c>
      <c r="N21">
        <f t="shared" ref="N21" si="17">_xlfn.STDEV.P(N7:N11)</f>
        <v>119.49493713124419</v>
      </c>
    </row>
    <row r="22" spans="1:14">
      <c r="A22" t="s">
        <v>104</v>
      </c>
      <c r="B22">
        <f>_xlfn.STDEV.P(B12:B16)</f>
        <v>25536.263156538782</v>
      </c>
      <c r="C22">
        <f t="shared" ref="C22" si="18">_xlfn.STDEV.P(C12:C16)</f>
        <v>4</v>
      </c>
      <c r="D22">
        <f>_xlfn.STDEV.P(D12:D16)</f>
        <v>0</v>
      </c>
      <c r="F22" t="s">
        <v>104</v>
      </c>
      <c r="G22">
        <f>_xlfn.STDEV.P(G12:G16)</f>
        <v>4</v>
      </c>
      <c r="H22">
        <f>_xlfn.STDEV.P(H12:H16)</f>
        <v>30662.028634778879</v>
      </c>
      <c r="J22" t="s">
        <v>104</v>
      </c>
      <c r="K22">
        <f>_xlfn.STDEV.P(K12:K16)</f>
        <v>4</v>
      </c>
      <c r="L22">
        <f t="shared" ref="L22:M22" si="19">_xlfn.STDEV.P(L12:L16)</f>
        <v>345218.77121616661</v>
      </c>
      <c r="M22">
        <f t="shared" si="19"/>
        <v>503.93753581173132</v>
      </c>
      <c r="N22">
        <f t="shared" ref="N22" si="20">_xlfn.STDEV.P(N12:N16)</f>
        <v>0</v>
      </c>
    </row>
    <row r="23" spans="1:14">
      <c r="A23" t="s">
        <v>269</v>
      </c>
      <c r="B23">
        <f>B20/SQRT(COUNT(B2:B6))</f>
        <v>769415.36246685381</v>
      </c>
      <c r="C23">
        <f t="shared" ref="C23" si="21">C20/SQRT(COUNT(C2:C6))</f>
        <v>76941.536246685384</v>
      </c>
      <c r="D23">
        <f>D20/SQRT(COUNT(D2:D6))</f>
        <v>7694.1536246685373</v>
      </c>
      <c r="F23" t="s">
        <v>269</v>
      </c>
      <c r="G23">
        <f t="shared" ref="G23:H23" si="22">G20/SQRT(COUNT(G2:G6))</f>
        <v>76941.536246685384</v>
      </c>
      <c r="H23">
        <f t="shared" si="22"/>
        <v>76941.536246685384</v>
      </c>
      <c r="J23" t="s">
        <v>269</v>
      </c>
      <c r="K23">
        <f t="shared" ref="K23:N23" si="23">K20/SQRT(COUNT(K2:K6))</f>
        <v>100399.20318408907</v>
      </c>
      <c r="L23">
        <f t="shared" si="23"/>
        <v>100399.20318408907</v>
      </c>
      <c r="M23">
        <f t="shared" si="23"/>
        <v>100399.20318408907</v>
      </c>
      <c r="N23">
        <f t="shared" si="23"/>
        <v>100399.20318408907</v>
      </c>
    </row>
    <row r="24" spans="1:14">
      <c r="A24" t="s">
        <v>106</v>
      </c>
      <c r="B24">
        <f>B21/SQRT(COUNT(B7:B11))</f>
        <v>289100.67450630409</v>
      </c>
      <c r="C24">
        <f t="shared" ref="C24" si="24">C21/SQRT(COUNT(C7:C11))</f>
        <v>10.039920318408907</v>
      </c>
      <c r="D24">
        <f>D21/SQRT(COUNT(D7:D11))</f>
        <v>32.19937887599697</v>
      </c>
      <c r="F24" t="s">
        <v>106</v>
      </c>
      <c r="G24">
        <f t="shared" ref="G24:H24" si="25">G21/SQRT(COUNT(G7:G11))</f>
        <v>10.039920318408907</v>
      </c>
      <c r="H24">
        <f t="shared" si="25"/>
        <v>91799.782134817724</v>
      </c>
      <c r="J24" t="s">
        <v>106</v>
      </c>
      <c r="K24">
        <f t="shared" ref="K24:N24" si="26">K21/SQRT(COUNT(K7:K11))</f>
        <v>10.039920318408907</v>
      </c>
      <c r="L24">
        <f t="shared" si="26"/>
        <v>166310.55288225098</v>
      </c>
      <c r="M24">
        <f t="shared" si="26"/>
        <v>6161.8179135706368</v>
      </c>
      <c r="N24">
        <f t="shared" si="26"/>
        <v>53.439760478505136</v>
      </c>
    </row>
    <row r="25" spans="1:14">
      <c r="A25" t="s">
        <v>107</v>
      </c>
      <c r="B25">
        <f>B22/SQRT(COUNT(B12:B16))</f>
        <v>11420.164061868812</v>
      </c>
      <c r="C25">
        <f t="shared" ref="C25" si="27">C22/SQRT(COUNT(C12:C16))</f>
        <v>1.7888543819998317</v>
      </c>
      <c r="D25">
        <f>D22/SQRT(COUNT(D12:D16))</f>
        <v>0</v>
      </c>
      <c r="F25" t="s">
        <v>107</v>
      </c>
      <c r="G25">
        <f t="shared" ref="G25:H25" si="28">G22/SQRT(COUNT(G12:G16))</f>
        <v>1.7888543819998317</v>
      </c>
      <c r="H25">
        <f t="shared" si="28"/>
        <v>13712.476071082128</v>
      </c>
      <c r="J25" t="s">
        <v>107</v>
      </c>
      <c r="K25">
        <f t="shared" ref="K25:N25" si="29">K22/SQRT(COUNT(K12:K16))</f>
        <v>1.7888543819998317</v>
      </c>
      <c r="L25">
        <f t="shared" si="29"/>
        <v>154386.52790965926</v>
      </c>
      <c r="M25">
        <f t="shared" si="29"/>
        <v>225.36771729775316</v>
      </c>
      <c r="N25">
        <f t="shared" si="29"/>
        <v>0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83B0C-6BFC-41A8-89BC-E3386BBD2947}">
  <dimension ref="A1:P37"/>
  <sheetViews>
    <sheetView workbookViewId="0">
      <selection activeCell="C14" sqref="C14"/>
    </sheetView>
  </sheetViews>
  <sheetFormatPr defaultRowHeight="18"/>
  <cols>
    <col min="3" max="3" width="8.796875" customWidth="1"/>
  </cols>
  <sheetData>
    <row r="1" spans="1:16">
      <c r="B1" s="36" t="s">
        <v>139</v>
      </c>
      <c r="C1" s="36"/>
      <c r="D1" s="36"/>
      <c r="E1" s="36" t="s">
        <v>140</v>
      </c>
      <c r="F1" s="36"/>
      <c r="G1" s="36"/>
      <c r="H1" t="s">
        <v>141</v>
      </c>
      <c r="K1" t="s">
        <v>142</v>
      </c>
      <c r="N1" t="s">
        <v>143</v>
      </c>
    </row>
    <row r="2" spans="1:16">
      <c r="B2" t="s">
        <v>17</v>
      </c>
      <c r="C2" t="s">
        <v>19</v>
      </c>
      <c r="D2" t="s">
        <v>20</v>
      </c>
      <c r="E2" t="s">
        <v>17</v>
      </c>
      <c r="F2" t="s">
        <v>19</v>
      </c>
      <c r="G2" t="s">
        <v>20</v>
      </c>
      <c r="H2" t="s">
        <v>17</v>
      </c>
      <c r="I2" t="s">
        <v>19</v>
      </c>
      <c r="J2" t="s">
        <v>20</v>
      </c>
      <c r="K2" t="s">
        <v>17</v>
      </c>
      <c r="L2" t="s">
        <v>19</v>
      </c>
      <c r="M2" t="s">
        <v>20</v>
      </c>
      <c r="N2" t="s">
        <v>17</v>
      </c>
      <c r="O2" t="s">
        <v>19</v>
      </c>
      <c r="P2" t="s">
        <v>20</v>
      </c>
    </row>
    <row r="3" spans="1:16">
      <c r="B3">
        <v>17000000</v>
      </c>
      <c r="C3">
        <v>1900000</v>
      </c>
      <c r="D3">
        <v>360</v>
      </c>
      <c r="E3">
        <v>1700000</v>
      </c>
      <c r="F3">
        <v>15000</v>
      </c>
      <c r="G3">
        <v>10</v>
      </c>
      <c r="H3">
        <v>170000</v>
      </c>
      <c r="I3">
        <v>0</v>
      </c>
      <c r="J3">
        <v>0</v>
      </c>
      <c r="K3">
        <v>17000</v>
      </c>
      <c r="L3">
        <v>0</v>
      </c>
      <c r="M3">
        <v>0</v>
      </c>
      <c r="N3">
        <v>20</v>
      </c>
      <c r="O3">
        <v>0</v>
      </c>
      <c r="P3">
        <v>0</v>
      </c>
    </row>
    <row r="4" spans="1:16">
      <c r="B4">
        <v>220000</v>
      </c>
      <c r="C4">
        <v>160</v>
      </c>
      <c r="D4">
        <v>10</v>
      </c>
      <c r="E4">
        <v>22000</v>
      </c>
      <c r="F4">
        <v>0</v>
      </c>
      <c r="G4">
        <v>0</v>
      </c>
      <c r="H4">
        <v>2200</v>
      </c>
      <c r="I4">
        <v>0</v>
      </c>
      <c r="J4">
        <v>0</v>
      </c>
      <c r="K4">
        <v>220</v>
      </c>
      <c r="L4">
        <v>0</v>
      </c>
      <c r="M4">
        <v>0</v>
      </c>
      <c r="N4">
        <v>22</v>
      </c>
      <c r="O4">
        <v>0</v>
      </c>
      <c r="P4">
        <v>0</v>
      </c>
    </row>
    <row r="5" spans="1:16">
      <c r="B5">
        <v>190000</v>
      </c>
      <c r="C5">
        <v>1500</v>
      </c>
      <c r="D5">
        <v>0</v>
      </c>
      <c r="E5">
        <v>19000</v>
      </c>
      <c r="F5">
        <v>180</v>
      </c>
      <c r="G5">
        <v>0</v>
      </c>
      <c r="H5">
        <v>1900</v>
      </c>
      <c r="I5">
        <v>0</v>
      </c>
      <c r="J5">
        <v>0</v>
      </c>
      <c r="K5">
        <v>190</v>
      </c>
      <c r="L5">
        <v>0</v>
      </c>
      <c r="M5">
        <v>0</v>
      </c>
      <c r="N5">
        <v>19</v>
      </c>
      <c r="O5">
        <v>0</v>
      </c>
      <c r="P5">
        <v>0</v>
      </c>
    </row>
    <row r="6" spans="1:16">
      <c r="B6">
        <v>170000</v>
      </c>
      <c r="C6">
        <v>120</v>
      </c>
      <c r="D6">
        <v>0</v>
      </c>
      <c r="E6">
        <v>17000</v>
      </c>
      <c r="F6">
        <v>0</v>
      </c>
      <c r="G6">
        <v>0</v>
      </c>
      <c r="H6">
        <v>1700</v>
      </c>
      <c r="I6">
        <v>0</v>
      </c>
      <c r="J6">
        <v>0</v>
      </c>
      <c r="K6">
        <v>170</v>
      </c>
      <c r="L6">
        <v>0</v>
      </c>
      <c r="M6">
        <v>0</v>
      </c>
      <c r="N6">
        <v>17</v>
      </c>
      <c r="O6">
        <v>0</v>
      </c>
      <c r="P6">
        <v>0</v>
      </c>
    </row>
    <row r="7" spans="1:16">
      <c r="B7">
        <v>210000</v>
      </c>
      <c r="C7">
        <v>160</v>
      </c>
      <c r="D7">
        <v>0</v>
      </c>
      <c r="E7">
        <v>21000</v>
      </c>
      <c r="F7">
        <v>0</v>
      </c>
      <c r="G7">
        <v>0</v>
      </c>
      <c r="H7">
        <v>2100</v>
      </c>
      <c r="I7">
        <v>0</v>
      </c>
      <c r="J7">
        <v>0</v>
      </c>
      <c r="K7">
        <v>210</v>
      </c>
      <c r="L7">
        <v>0</v>
      </c>
      <c r="M7">
        <v>0</v>
      </c>
      <c r="N7">
        <v>21</v>
      </c>
      <c r="O7">
        <v>0</v>
      </c>
      <c r="P7">
        <v>0</v>
      </c>
    </row>
    <row r="8" spans="1:16">
      <c r="B8" t="s">
        <v>139</v>
      </c>
      <c r="E8" t="s">
        <v>140</v>
      </c>
      <c r="H8" t="s">
        <v>141</v>
      </c>
      <c r="K8" t="s">
        <v>142</v>
      </c>
      <c r="N8" t="s">
        <v>143</v>
      </c>
    </row>
    <row r="9" spans="1:16">
      <c r="B9" t="s">
        <v>17</v>
      </c>
      <c r="C9" t="s">
        <v>19</v>
      </c>
      <c r="D9" t="s">
        <v>20</v>
      </c>
      <c r="E9" t="s">
        <v>17</v>
      </c>
      <c r="F9" t="s">
        <v>19</v>
      </c>
      <c r="G9" t="s">
        <v>20</v>
      </c>
      <c r="H9" t="s">
        <v>17</v>
      </c>
      <c r="I9" t="s">
        <v>19</v>
      </c>
      <c r="J9" t="s">
        <v>20</v>
      </c>
      <c r="K9" t="s">
        <v>17</v>
      </c>
      <c r="L9" t="s">
        <v>19</v>
      </c>
      <c r="M9" t="s">
        <v>20</v>
      </c>
      <c r="N9" t="s">
        <v>17</v>
      </c>
      <c r="O9" t="s">
        <v>19</v>
      </c>
      <c r="P9" t="s">
        <v>20</v>
      </c>
    </row>
    <row r="10" spans="1:16">
      <c r="A10" t="s">
        <v>146</v>
      </c>
      <c r="B10">
        <f>AVERAGE(B3:B7)</f>
        <v>3558000</v>
      </c>
      <c r="C10">
        <f t="shared" ref="C10:P10" si="0">AVERAGE(C3:C7)</f>
        <v>380388</v>
      </c>
      <c r="D10">
        <f t="shared" si="0"/>
        <v>74</v>
      </c>
      <c r="E10">
        <f t="shared" si="0"/>
        <v>355800</v>
      </c>
      <c r="F10">
        <f t="shared" si="0"/>
        <v>3036</v>
      </c>
      <c r="G10">
        <f t="shared" si="0"/>
        <v>2</v>
      </c>
      <c r="H10">
        <f t="shared" si="0"/>
        <v>35580</v>
      </c>
      <c r="I10">
        <f t="shared" si="0"/>
        <v>0</v>
      </c>
      <c r="J10">
        <f t="shared" si="0"/>
        <v>0</v>
      </c>
      <c r="K10">
        <f t="shared" si="0"/>
        <v>3558</v>
      </c>
      <c r="L10">
        <f t="shared" si="0"/>
        <v>0</v>
      </c>
      <c r="M10">
        <f t="shared" si="0"/>
        <v>0</v>
      </c>
      <c r="N10">
        <f t="shared" si="0"/>
        <v>19.8</v>
      </c>
      <c r="O10">
        <f t="shared" si="0"/>
        <v>0</v>
      </c>
      <c r="P10">
        <f t="shared" si="0"/>
        <v>0</v>
      </c>
    </row>
    <row r="11" spans="1:16">
      <c r="B11" t="s">
        <v>139</v>
      </c>
      <c r="E11" t="s">
        <v>140</v>
      </c>
      <c r="H11" t="s">
        <v>141</v>
      </c>
      <c r="K11" t="s">
        <v>142</v>
      </c>
      <c r="N11" t="s">
        <v>143</v>
      </c>
    </row>
    <row r="12" spans="1:16">
      <c r="B12" t="s">
        <v>17</v>
      </c>
      <c r="C12" t="s">
        <v>19</v>
      </c>
      <c r="D12" t="s">
        <v>20</v>
      </c>
      <c r="E12" t="s">
        <v>17</v>
      </c>
      <c r="F12" t="s">
        <v>19</v>
      </c>
      <c r="G12" t="s">
        <v>20</v>
      </c>
      <c r="H12" t="s">
        <v>17</v>
      </c>
      <c r="I12" t="s">
        <v>19</v>
      </c>
      <c r="J12" t="s">
        <v>20</v>
      </c>
      <c r="K12" t="s">
        <v>17</v>
      </c>
      <c r="L12" t="s">
        <v>19</v>
      </c>
      <c r="M12" t="s">
        <v>20</v>
      </c>
      <c r="N12" t="s">
        <v>17</v>
      </c>
      <c r="O12" t="s">
        <v>19</v>
      </c>
      <c r="P12" t="s">
        <v>20</v>
      </c>
    </row>
    <row r="13" spans="1:16">
      <c r="A13" t="s">
        <v>147</v>
      </c>
      <c r="B13">
        <f>MEDIAN(B3:B7)</f>
        <v>210000</v>
      </c>
      <c r="C13">
        <f t="shared" ref="C13:P13" si="1">MEDIAN(C3:C7)</f>
        <v>160</v>
      </c>
      <c r="D13">
        <f t="shared" si="1"/>
        <v>0</v>
      </c>
      <c r="E13">
        <f t="shared" si="1"/>
        <v>21000</v>
      </c>
      <c r="F13">
        <f t="shared" si="1"/>
        <v>0</v>
      </c>
      <c r="G13">
        <f t="shared" si="1"/>
        <v>0</v>
      </c>
      <c r="H13">
        <f t="shared" si="1"/>
        <v>2100</v>
      </c>
      <c r="I13">
        <f t="shared" si="1"/>
        <v>0</v>
      </c>
      <c r="J13">
        <f t="shared" si="1"/>
        <v>0</v>
      </c>
      <c r="K13">
        <f t="shared" si="1"/>
        <v>210</v>
      </c>
      <c r="L13">
        <f t="shared" si="1"/>
        <v>0</v>
      </c>
      <c r="M13">
        <f t="shared" si="1"/>
        <v>0</v>
      </c>
      <c r="N13">
        <f t="shared" si="1"/>
        <v>20</v>
      </c>
      <c r="O13">
        <f t="shared" si="1"/>
        <v>0</v>
      </c>
      <c r="P13">
        <f t="shared" si="1"/>
        <v>0</v>
      </c>
    </row>
    <row r="14" spans="1:16">
      <c r="A14" t="s">
        <v>114</v>
      </c>
      <c r="B14">
        <f>_xlfn.STDEV.P(B3:B7)</f>
        <v>6721021.946103137</v>
      </c>
      <c r="C14">
        <f>STDEVP(C3:C7)</f>
        <v>759806.18092774157</v>
      </c>
      <c r="D14">
        <f>_xlfn.STDEV.P(D3:D7)</f>
        <v>143.05243793798132</v>
      </c>
      <c r="E14">
        <f>STDEVP(E3:E7)</f>
        <v>672102.19461031375</v>
      </c>
      <c r="F14">
        <f t="shared" ref="F14:P14" si="2">_xlfn.STDEV.P(F3:F7)</f>
        <v>5982.4062048643937</v>
      </c>
      <c r="G14">
        <f t="shared" si="2"/>
        <v>4</v>
      </c>
      <c r="H14">
        <f t="shared" si="2"/>
        <v>67210.219461031375</v>
      </c>
      <c r="I14">
        <f t="shared" si="2"/>
        <v>0</v>
      </c>
      <c r="J14">
        <f t="shared" si="2"/>
        <v>0</v>
      </c>
      <c r="K14">
        <f t="shared" si="2"/>
        <v>6721.0219461031375</v>
      </c>
      <c r="L14">
        <f t="shared" si="2"/>
        <v>0</v>
      </c>
      <c r="M14">
        <f t="shared" si="2"/>
        <v>0</v>
      </c>
      <c r="N14">
        <f t="shared" si="2"/>
        <v>1.7204650534085253</v>
      </c>
      <c r="O14">
        <f t="shared" si="2"/>
        <v>0</v>
      </c>
      <c r="P14">
        <f t="shared" si="2"/>
        <v>0</v>
      </c>
    </row>
    <row r="15" spans="1:16">
      <c r="A15" t="s">
        <v>115</v>
      </c>
      <c r="B15">
        <f>B14/SQRT(COUNT(B3:B7))</f>
        <v>3005732.3899509083</v>
      </c>
      <c r="C15">
        <f t="shared" ref="C15:P15" si="3">C14/SQRT(COUNT(C3:C7))</f>
        <v>339795.65405578684</v>
      </c>
      <c r="D15">
        <f t="shared" si="3"/>
        <v>63.974995115279214</v>
      </c>
      <c r="E15">
        <f t="shared" si="3"/>
        <v>300573.23899509083</v>
      </c>
      <c r="F15">
        <f t="shared" si="3"/>
        <v>2675.4133886186632</v>
      </c>
      <c r="G15">
        <f t="shared" si="3"/>
        <v>1.7888543819998317</v>
      </c>
      <c r="H15">
        <f t="shared" si="3"/>
        <v>30057.323899509083</v>
      </c>
      <c r="I15">
        <f t="shared" si="3"/>
        <v>0</v>
      </c>
      <c r="J15">
        <f t="shared" si="3"/>
        <v>0</v>
      </c>
      <c r="K15">
        <f t="shared" si="3"/>
        <v>3005.7323899509083</v>
      </c>
      <c r="L15">
        <f t="shared" si="3"/>
        <v>0</v>
      </c>
      <c r="M15">
        <f t="shared" si="3"/>
        <v>0</v>
      </c>
      <c r="N15">
        <f t="shared" si="3"/>
        <v>0.76941536246685371</v>
      </c>
      <c r="O15">
        <f t="shared" si="3"/>
        <v>0</v>
      </c>
      <c r="P15">
        <f t="shared" si="3"/>
        <v>0</v>
      </c>
    </row>
    <row r="16" spans="1:16">
      <c r="B16" t="s">
        <v>139</v>
      </c>
      <c r="C16" t="s">
        <v>19</v>
      </c>
      <c r="D16" t="s">
        <v>20</v>
      </c>
      <c r="E16" t="s">
        <v>140</v>
      </c>
      <c r="F16" t="s">
        <v>19</v>
      </c>
      <c r="G16" t="s">
        <v>20</v>
      </c>
      <c r="H16" t="s">
        <v>141</v>
      </c>
      <c r="I16" t="s">
        <v>19</v>
      </c>
      <c r="J16" t="s">
        <v>20</v>
      </c>
      <c r="K16" t="s">
        <v>142</v>
      </c>
      <c r="L16" t="s">
        <v>19</v>
      </c>
      <c r="M16" t="s">
        <v>20</v>
      </c>
      <c r="N16" t="s">
        <v>143</v>
      </c>
      <c r="O16" t="s">
        <v>19</v>
      </c>
      <c r="P16" t="s">
        <v>20</v>
      </c>
    </row>
    <row r="17" spans="1:16">
      <c r="A17" t="s">
        <v>138</v>
      </c>
      <c r="B17">
        <f>B3/B3</f>
        <v>1</v>
      </c>
      <c r="C17">
        <f>C3/B3</f>
        <v>0.11176470588235295</v>
      </c>
      <c r="D17">
        <f>D3/B3</f>
        <v>2.1176470588235296E-5</v>
      </c>
      <c r="E17">
        <f>E3/E3</f>
        <v>1</v>
      </c>
      <c r="F17">
        <f>F3/E3</f>
        <v>8.8235294117647058E-3</v>
      </c>
      <c r="G17">
        <f>G3/E3</f>
        <v>5.8823529411764709E-6</v>
      </c>
      <c r="H17">
        <f>H3/H3</f>
        <v>1</v>
      </c>
      <c r="I17">
        <f>I3/H3</f>
        <v>0</v>
      </c>
      <c r="J17">
        <f>J3/H3</f>
        <v>0</v>
      </c>
      <c r="K17">
        <f>K3/K3</f>
        <v>1</v>
      </c>
      <c r="L17">
        <f>L3/K3</f>
        <v>0</v>
      </c>
      <c r="M17">
        <f>M3/K3</f>
        <v>0</v>
      </c>
      <c r="N17">
        <f>N3/N3</f>
        <v>1</v>
      </c>
      <c r="O17">
        <f>O3/N3</f>
        <v>0</v>
      </c>
      <c r="P17">
        <f>P3/N3</f>
        <v>0</v>
      </c>
    </row>
    <row r="18" spans="1:16">
      <c r="B18">
        <f>B4/B4</f>
        <v>1</v>
      </c>
      <c r="C18">
        <f>C4/B4</f>
        <v>7.2727272727272723E-4</v>
      </c>
      <c r="D18">
        <f>D4/B4</f>
        <v>4.5454545454545452E-5</v>
      </c>
      <c r="E18">
        <f>E4/E4</f>
        <v>1</v>
      </c>
      <c r="F18">
        <f>F4/E4</f>
        <v>0</v>
      </c>
      <c r="G18">
        <f>G4/E4</f>
        <v>0</v>
      </c>
      <c r="H18">
        <f>H4/H4</f>
        <v>1</v>
      </c>
      <c r="I18">
        <f>I4/H4</f>
        <v>0</v>
      </c>
      <c r="J18">
        <f>J4/H4</f>
        <v>0</v>
      </c>
      <c r="K18">
        <f>K4/K4</f>
        <v>1</v>
      </c>
      <c r="L18">
        <f>L4/K4</f>
        <v>0</v>
      </c>
      <c r="M18">
        <f>M4/K4</f>
        <v>0</v>
      </c>
      <c r="N18">
        <f>N4/N4</f>
        <v>1</v>
      </c>
      <c r="O18">
        <f>O4/N4</f>
        <v>0</v>
      </c>
      <c r="P18">
        <f>P4/N4</f>
        <v>0</v>
      </c>
    </row>
    <row r="19" spans="1:16">
      <c r="B19">
        <f>B5/B5</f>
        <v>1</v>
      </c>
      <c r="C19">
        <f>C5/B5</f>
        <v>7.8947368421052634E-3</v>
      </c>
      <c r="D19">
        <f>D5/B5</f>
        <v>0</v>
      </c>
      <c r="E19">
        <f>E5/E5</f>
        <v>1</v>
      </c>
      <c r="F19">
        <f>F5/E5</f>
        <v>9.4736842105263164E-3</v>
      </c>
      <c r="G19">
        <f>G5/E5</f>
        <v>0</v>
      </c>
      <c r="H19">
        <f>H5/H5</f>
        <v>1</v>
      </c>
      <c r="I19">
        <f>I5/H5</f>
        <v>0</v>
      </c>
      <c r="J19">
        <f>J5/H5</f>
        <v>0</v>
      </c>
      <c r="K19">
        <f>K5/K5</f>
        <v>1</v>
      </c>
      <c r="L19">
        <f>L5/K5</f>
        <v>0</v>
      </c>
      <c r="M19">
        <f>M5/K5</f>
        <v>0</v>
      </c>
      <c r="N19">
        <f>N5/N5</f>
        <v>1</v>
      </c>
      <c r="O19">
        <f>O5/N5</f>
        <v>0</v>
      </c>
      <c r="P19">
        <f>P5/N5</f>
        <v>0</v>
      </c>
    </row>
    <row r="20" spans="1:16">
      <c r="B20">
        <f>B6/B6</f>
        <v>1</v>
      </c>
      <c r="C20">
        <f>C6/B6</f>
        <v>7.0588235294117652E-4</v>
      </c>
      <c r="D20">
        <f>D6/B6</f>
        <v>0</v>
      </c>
      <c r="E20">
        <f>E6/E6</f>
        <v>1</v>
      </c>
      <c r="F20">
        <f>F6/E6</f>
        <v>0</v>
      </c>
      <c r="G20">
        <f>G6/E6</f>
        <v>0</v>
      </c>
      <c r="H20">
        <f>H6/H6</f>
        <v>1</v>
      </c>
      <c r="I20">
        <f>I6/H6</f>
        <v>0</v>
      </c>
      <c r="J20">
        <f>J6/H6</f>
        <v>0</v>
      </c>
      <c r="K20">
        <f>K6/K6</f>
        <v>1</v>
      </c>
      <c r="L20">
        <f>L6/K6</f>
        <v>0</v>
      </c>
      <c r="M20">
        <f>M6/K6</f>
        <v>0</v>
      </c>
      <c r="N20">
        <f>N6/N6</f>
        <v>1</v>
      </c>
      <c r="O20">
        <f>O6/N6</f>
        <v>0</v>
      </c>
      <c r="P20">
        <f>P6/N6</f>
        <v>0</v>
      </c>
    </row>
    <row r="21" spans="1:16">
      <c r="B21">
        <f>B7/B7</f>
        <v>1</v>
      </c>
      <c r="C21">
        <f>C7/B7</f>
        <v>7.6190476190476193E-4</v>
      </c>
      <c r="D21">
        <f>D7/B7</f>
        <v>0</v>
      </c>
      <c r="E21">
        <f>E7/E7</f>
        <v>1</v>
      </c>
      <c r="F21">
        <f>F7/E7</f>
        <v>0</v>
      </c>
      <c r="G21">
        <f>G7/E7</f>
        <v>0</v>
      </c>
      <c r="H21">
        <f>H7/H7</f>
        <v>1</v>
      </c>
      <c r="I21">
        <f>I7/H7</f>
        <v>0</v>
      </c>
      <c r="J21">
        <f>J7/H7</f>
        <v>0</v>
      </c>
      <c r="K21">
        <f>K7/K7</f>
        <v>1</v>
      </c>
      <c r="L21">
        <f>L7/K7</f>
        <v>0</v>
      </c>
      <c r="M21">
        <f>M7/K7</f>
        <v>0</v>
      </c>
      <c r="N21">
        <f>N7/N7</f>
        <v>1</v>
      </c>
      <c r="O21">
        <f>O7/N7</f>
        <v>0</v>
      </c>
      <c r="P21">
        <f>P7/N7</f>
        <v>0</v>
      </c>
    </row>
    <row r="22" spans="1:16">
      <c r="B22" t="s">
        <v>139</v>
      </c>
      <c r="E22" t="s">
        <v>140</v>
      </c>
      <c r="H22" t="s">
        <v>141</v>
      </c>
      <c r="K22" t="s">
        <v>142</v>
      </c>
      <c r="N22" t="s">
        <v>143</v>
      </c>
    </row>
    <row r="23" spans="1:16">
      <c r="B23" t="s">
        <v>17</v>
      </c>
      <c r="C23" t="s">
        <v>19</v>
      </c>
      <c r="D23" t="s">
        <v>20</v>
      </c>
      <c r="E23" t="s">
        <v>17</v>
      </c>
      <c r="F23" t="s">
        <v>19</v>
      </c>
      <c r="G23" t="s">
        <v>20</v>
      </c>
      <c r="H23" t="s">
        <v>17</v>
      </c>
      <c r="I23" t="s">
        <v>19</v>
      </c>
      <c r="J23" t="s">
        <v>20</v>
      </c>
      <c r="K23" t="s">
        <v>17</v>
      </c>
      <c r="L23" t="s">
        <v>19</v>
      </c>
      <c r="M23" t="s">
        <v>20</v>
      </c>
      <c r="N23" t="s">
        <v>17</v>
      </c>
      <c r="O23" t="s">
        <v>19</v>
      </c>
      <c r="P23" t="s">
        <v>20</v>
      </c>
    </row>
    <row r="24" spans="1:16">
      <c r="B24">
        <f t="shared" ref="B24:P24" si="4">AVERAGE(B17:B21)</f>
        <v>1</v>
      </c>
      <c r="C24">
        <f t="shared" si="4"/>
        <v>2.4370900513315374E-2</v>
      </c>
      <c r="D24">
        <f t="shared" si="4"/>
        <v>1.3326203208556148E-5</v>
      </c>
      <c r="E24">
        <f t="shared" si="4"/>
        <v>1</v>
      </c>
      <c r="F24">
        <f t="shared" si="4"/>
        <v>3.659442724458205E-3</v>
      </c>
      <c r="G24">
        <f t="shared" si="4"/>
        <v>1.1764705882352942E-6</v>
      </c>
      <c r="H24">
        <f t="shared" si="4"/>
        <v>1</v>
      </c>
      <c r="I24">
        <f t="shared" si="4"/>
        <v>0</v>
      </c>
      <c r="J24">
        <f t="shared" si="4"/>
        <v>0</v>
      </c>
      <c r="K24">
        <f t="shared" si="4"/>
        <v>1</v>
      </c>
      <c r="L24">
        <f t="shared" si="4"/>
        <v>0</v>
      </c>
      <c r="M24">
        <f t="shared" si="4"/>
        <v>0</v>
      </c>
      <c r="N24">
        <f t="shared" si="4"/>
        <v>1</v>
      </c>
      <c r="O24">
        <f t="shared" si="4"/>
        <v>0</v>
      </c>
      <c r="P24">
        <f t="shared" si="4"/>
        <v>0</v>
      </c>
    </row>
    <row r="25" spans="1:16">
      <c r="B25" t="s">
        <v>139</v>
      </c>
      <c r="C25" t="s">
        <v>19</v>
      </c>
      <c r="D25" t="s">
        <v>20</v>
      </c>
      <c r="E25" t="s">
        <v>140</v>
      </c>
      <c r="F25" t="s">
        <v>19</v>
      </c>
      <c r="G25" t="s">
        <v>20</v>
      </c>
      <c r="H25" t="s">
        <v>141</v>
      </c>
      <c r="I25" t="s">
        <v>19</v>
      </c>
      <c r="J25" t="s">
        <v>20</v>
      </c>
      <c r="K25" t="s">
        <v>142</v>
      </c>
      <c r="L25" t="s">
        <v>19</v>
      </c>
      <c r="M25" t="s">
        <v>20</v>
      </c>
      <c r="N25" t="s">
        <v>143</v>
      </c>
      <c r="O25" t="s">
        <v>19</v>
      </c>
      <c r="P25" t="s">
        <v>20</v>
      </c>
    </row>
    <row r="26" spans="1:16">
      <c r="B26">
        <f>LOG10(B24)</f>
        <v>0</v>
      </c>
      <c r="C26">
        <f>LOG10(C24)</f>
        <v>-1.6131284231854752</v>
      </c>
      <c r="D26">
        <f>LOG10(D24)</f>
        <v>-4.8752935685493668</v>
      </c>
      <c r="E26">
        <f>LOG10(E24)</f>
        <v>0</v>
      </c>
      <c r="F26">
        <f>LOG10(F24)</f>
        <v>-2.4365850457858662</v>
      </c>
      <c r="G26">
        <v>0</v>
      </c>
      <c r="H26">
        <f>LOG10(H24)</f>
        <v>0</v>
      </c>
      <c r="I26">
        <v>0</v>
      </c>
      <c r="J26">
        <v>0</v>
      </c>
      <c r="K26">
        <f>LOG10(K24)</f>
        <v>0</v>
      </c>
      <c r="L26">
        <v>0</v>
      </c>
      <c r="M26">
        <v>0</v>
      </c>
      <c r="N26">
        <f>LOG10(N24)</f>
        <v>0</v>
      </c>
      <c r="O26">
        <v>0</v>
      </c>
      <c r="P26">
        <v>0</v>
      </c>
    </row>
    <row r="30" spans="1:16">
      <c r="F30" t="s">
        <v>245</v>
      </c>
      <c r="J30" t="s">
        <v>246</v>
      </c>
      <c r="N30" t="s">
        <v>247</v>
      </c>
    </row>
    <row r="31" spans="1:16">
      <c r="B31" s="36" t="s">
        <v>244</v>
      </c>
      <c r="C31" s="36"/>
      <c r="D31" s="36"/>
      <c r="F31" t="s">
        <v>139</v>
      </c>
      <c r="J31" t="s">
        <v>139</v>
      </c>
      <c r="N31" t="s">
        <v>139</v>
      </c>
    </row>
    <row r="32" spans="1:16">
      <c r="B32" t="s">
        <v>17</v>
      </c>
      <c r="C32" t="s">
        <v>19</v>
      </c>
      <c r="D32" t="s">
        <v>20</v>
      </c>
      <c r="F32" t="s">
        <v>17</v>
      </c>
      <c r="G32" t="s">
        <v>19</v>
      </c>
      <c r="H32" t="s">
        <v>20</v>
      </c>
      <c r="J32" t="s">
        <v>17</v>
      </c>
      <c r="K32" t="s">
        <v>19</v>
      </c>
      <c r="L32" t="s">
        <v>20</v>
      </c>
      <c r="N32" t="s">
        <v>17</v>
      </c>
      <c r="O32" t="s">
        <v>19</v>
      </c>
      <c r="P32" t="s">
        <v>20</v>
      </c>
    </row>
    <row r="33" spans="2:16">
      <c r="B33">
        <v>1700000</v>
      </c>
      <c r="C33">
        <v>190000</v>
      </c>
      <c r="D33">
        <v>360</v>
      </c>
      <c r="F33">
        <v>190000</v>
      </c>
      <c r="G33">
        <v>121000</v>
      </c>
      <c r="H33">
        <v>112000</v>
      </c>
      <c r="J33">
        <v>190000</v>
      </c>
      <c r="K33">
        <v>14000</v>
      </c>
      <c r="L33">
        <v>90</v>
      </c>
      <c r="N33">
        <v>190000</v>
      </c>
      <c r="O33">
        <v>200</v>
      </c>
      <c r="P33">
        <v>0</v>
      </c>
    </row>
    <row r="34" spans="2:16">
      <c r="B34">
        <v>1700000</v>
      </c>
      <c r="C34">
        <v>15000</v>
      </c>
      <c r="D34">
        <v>1500</v>
      </c>
      <c r="F34">
        <v>240000</v>
      </c>
      <c r="G34">
        <v>224000</v>
      </c>
      <c r="H34">
        <v>205000</v>
      </c>
      <c r="J34">
        <v>240000</v>
      </c>
      <c r="K34">
        <v>21000</v>
      </c>
      <c r="L34">
        <v>151</v>
      </c>
      <c r="N34">
        <v>240000</v>
      </c>
      <c r="O34">
        <v>173</v>
      </c>
      <c r="P34">
        <v>0</v>
      </c>
    </row>
    <row r="35" spans="2:16">
      <c r="B35">
        <v>1900000</v>
      </c>
      <c r="C35">
        <v>24000</v>
      </c>
      <c r="D35">
        <v>2500</v>
      </c>
      <c r="F35">
        <v>240000</v>
      </c>
      <c r="G35">
        <v>192000</v>
      </c>
      <c r="H35">
        <v>171000</v>
      </c>
      <c r="J35">
        <v>240000</v>
      </c>
      <c r="K35">
        <v>23000</v>
      </c>
      <c r="L35">
        <v>165</v>
      </c>
      <c r="N35">
        <v>240000</v>
      </c>
      <c r="O35">
        <v>378</v>
      </c>
      <c r="P35">
        <v>0</v>
      </c>
    </row>
    <row r="36" spans="2:16">
      <c r="B36">
        <v>1700000</v>
      </c>
      <c r="C36">
        <v>53000</v>
      </c>
      <c r="D36">
        <v>3400</v>
      </c>
      <c r="F36">
        <v>190000</v>
      </c>
      <c r="G36">
        <v>151000</v>
      </c>
      <c r="H36">
        <v>158000</v>
      </c>
      <c r="J36">
        <v>190000</v>
      </c>
      <c r="K36">
        <v>26000</v>
      </c>
      <c r="L36">
        <v>1400</v>
      </c>
      <c r="N36">
        <v>190000</v>
      </c>
      <c r="O36">
        <v>116</v>
      </c>
      <c r="P36">
        <v>0</v>
      </c>
    </row>
    <row r="37" spans="2:16">
      <c r="B37">
        <v>2100000</v>
      </c>
      <c r="C37">
        <v>34000</v>
      </c>
      <c r="D37">
        <v>7600</v>
      </c>
      <c r="F37">
        <v>220000</v>
      </c>
      <c r="G37">
        <v>203000</v>
      </c>
      <c r="H37">
        <v>205000</v>
      </c>
      <c r="J37">
        <v>220000</v>
      </c>
      <c r="K37">
        <v>54000</v>
      </c>
      <c r="L37">
        <v>162</v>
      </c>
      <c r="N37">
        <v>220000</v>
      </c>
      <c r="O37">
        <v>420</v>
      </c>
      <c r="P37">
        <v>0</v>
      </c>
    </row>
  </sheetData>
  <mergeCells count="3">
    <mergeCell ref="B1:D1"/>
    <mergeCell ref="E1:G1"/>
    <mergeCell ref="B31:D31"/>
  </mergeCells>
  <phoneticPr fontId="1"/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E40"/>
  <sheetViews>
    <sheetView topLeftCell="J1" zoomScale="70" zoomScaleNormal="70" workbookViewId="0">
      <selection activeCell="N10" sqref="N10:R12"/>
    </sheetView>
  </sheetViews>
  <sheetFormatPr defaultRowHeight="18"/>
  <cols>
    <col min="2" max="5" width="6.5" customWidth="1"/>
    <col min="7" max="10" width="6.5" customWidth="1"/>
    <col min="12" max="15" width="6.5" customWidth="1"/>
  </cols>
  <sheetData>
    <row r="3" spans="1:19" ht="19.8">
      <c r="B3" t="s">
        <v>137</v>
      </c>
      <c r="H3" t="s">
        <v>4</v>
      </c>
      <c r="N3" t="s">
        <v>5</v>
      </c>
    </row>
    <row r="4" spans="1:19">
      <c r="A4" s="2" t="s">
        <v>3</v>
      </c>
      <c r="B4" s="1">
        <v>156.30000000000001</v>
      </c>
      <c r="C4" s="1">
        <v>136.69999999999999</v>
      </c>
      <c r="D4" s="1">
        <v>103.5</v>
      </c>
      <c r="E4" s="1">
        <v>89.6</v>
      </c>
      <c r="F4" s="1">
        <v>54.6</v>
      </c>
      <c r="G4" s="2" t="s">
        <v>3</v>
      </c>
      <c r="H4" s="1">
        <v>152.6</v>
      </c>
      <c r="I4" s="1">
        <v>132.69999999999999</v>
      </c>
      <c r="J4" s="1">
        <v>113.6</v>
      </c>
      <c r="K4" s="1">
        <v>92.5</v>
      </c>
      <c r="L4" s="1">
        <v>56.7</v>
      </c>
      <c r="M4" s="2" t="s">
        <v>3</v>
      </c>
      <c r="N4" s="1">
        <v>154.30000000000001</v>
      </c>
      <c r="O4" s="1">
        <v>123.6</v>
      </c>
      <c r="P4" s="1">
        <v>106.9</v>
      </c>
      <c r="Q4" s="1">
        <v>92.3</v>
      </c>
      <c r="R4">
        <v>53.2</v>
      </c>
    </row>
    <row r="5" spans="1:19">
      <c r="A5" s="2" t="s">
        <v>0</v>
      </c>
      <c r="B5" s="1">
        <v>147.4</v>
      </c>
      <c r="C5" s="1">
        <v>129.19999999999999</v>
      </c>
      <c r="D5" s="1">
        <v>97.6</v>
      </c>
      <c r="E5" s="1">
        <v>83.6</v>
      </c>
      <c r="F5" s="1">
        <v>52.3</v>
      </c>
      <c r="G5" s="2" t="s">
        <v>0</v>
      </c>
      <c r="H5" s="1">
        <v>132.4</v>
      </c>
      <c r="I5" s="1">
        <v>121.3</v>
      </c>
      <c r="J5" s="1">
        <v>101.3</v>
      </c>
      <c r="K5" s="1">
        <v>76.3</v>
      </c>
      <c r="L5" s="1">
        <v>54.6</v>
      </c>
      <c r="M5" s="2" t="s">
        <v>0</v>
      </c>
      <c r="N5" s="1">
        <v>56.4</v>
      </c>
      <c r="O5" s="1">
        <v>44.6</v>
      </c>
      <c r="P5" s="1">
        <v>43.6</v>
      </c>
      <c r="Q5" s="1">
        <v>34.200000000000003</v>
      </c>
      <c r="R5">
        <v>11.3</v>
      </c>
    </row>
    <row r="6" spans="1:19">
      <c r="A6" s="2" t="s">
        <v>1</v>
      </c>
      <c r="B6" s="1">
        <v>135.6</v>
      </c>
      <c r="C6" s="1">
        <v>116.8</v>
      </c>
      <c r="D6" s="1">
        <v>89.7</v>
      </c>
      <c r="E6" s="1">
        <v>76.900000000000006</v>
      </c>
      <c r="F6" s="1">
        <v>48.3</v>
      </c>
      <c r="G6" s="2" t="s">
        <v>1</v>
      </c>
      <c r="H6" s="1">
        <v>109.6</v>
      </c>
      <c r="I6" s="1">
        <v>103.5</v>
      </c>
      <c r="J6" s="1">
        <v>81.900000000000006</v>
      </c>
      <c r="K6" s="1">
        <v>64.8</v>
      </c>
      <c r="L6" s="1">
        <v>52.1</v>
      </c>
      <c r="M6" s="2" t="s">
        <v>1</v>
      </c>
      <c r="N6" s="1">
        <v>21.3</v>
      </c>
      <c r="O6" s="1">
        <v>19.600000000000001</v>
      </c>
      <c r="P6" s="1">
        <v>18.600000000000001</v>
      </c>
      <c r="Q6" s="1">
        <v>12.1</v>
      </c>
      <c r="R6">
        <v>5.3</v>
      </c>
    </row>
    <row r="7" spans="1:19">
      <c r="A7" s="2" t="s">
        <v>2</v>
      </c>
      <c r="B7" s="1">
        <v>119.5</v>
      </c>
      <c r="C7" s="1">
        <v>108.3</v>
      </c>
      <c r="D7" s="1">
        <v>83.1</v>
      </c>
      <c r="E7" s="1">
        <v>69.7</v>
      </c>
      <c r="F7" s="1">
        <v>45.2</v>
      </c>
      <c r="G7" s="2" t="s">
        <v>2</v>
      </c>
      <c r="H7" s="1">
        <v>89.6</v>
      </c>
      <c r="I7" s="1">
        <v>81.7</v>
      </c>
      <c r="J7" s="1">
        <v>68.400000000000006</v>
      </c>
      <c r="K7" s="1">
        <v>56.7</v>
      </c>
      <c r="L7" s="1">
        <v>50.7</v>
      </c>
      <c r="M7" s="2" t="s">
        <v>2</v>
      </c>
      <c r="N7" s="1">
        <v>8.69</v>
      </c>
      <c r="O7" s="1">
        <v>6.75</v>
      </c>
      <c r="P7" s="1">
        <v>6.53</v>
      </c>
      <c r="Q7" s="1">
        <v>4.21</v>
      </c>
      <c r="R7">
        <v>2.2999999999999998</v>
      </c>
    </row>
    <row r="9" spans="1:19">
      <c r="G9" t="s">
        <v>6</v>
      </c>
      <c r="M9" t="s">
        <v>6</v>
      </c>
      <c r="S9" t="s">
        <v>6</v>
      </c>
    </row>
    <row r="10" spans="1:19">
      <c r="A10" t="s">
        <v>7</v>
      </c>
      <c r="B10">
        <f>B5/B4</f>
        <v>0.94305822136916184</v>
      </c>
      <c r="C10">
        <f>C5/C4</f>
        <v>0.94513533284564744</v>
      </c>
      <c r="D10">
        <f>D5/D4</f>
        <v>0.94299516908212555</v>
      </c>
      <c r="E10">
        <f>E5/E4</f>
        <v>0.9330357142857143</v>
      </c>
      <c r="F10">
        <f>F5/F4</f>
        <v>0.9578754578754578</v>
      </c>
      <c r="G10">
        <f>AVERAGE(B10:F10)</f>
        <v>0.94441997909162134</v>
      </c>
      <c r="H10">
        <f>H5/H4</f>
        <v>0.86762778505897775</v>
      </c>
      <c r="I10">
        <f>I5/I4</f>
        <v>0.91409193669932187</v>
      </c>
      <c r="J10">
        <f>J5/J4</f>
        <v>0.89172535211267612</v>
      </c>
      <c r="K10">
        <f>K5/K4</f>
        <v>0.82486486486486488</v>
      </c>
      <c r="L10">
        <f>L5/L4</f>
        <v>0.96296296296296291</v>
      </c>
      <c r="M10">
        <f>AVERAGE(H10:L10)</f>
        <v>0.89225458033976079</v>
      </c>
      <c r="N10">
        <f>N5/N4</f>
        <v>0.36552171095268954</v>
      </c>
      <c r="O10">
        <f>O5/O4</f>
        <v>0.36084142394822011</v>
      </c>
      <c r="P10">
        <f>P5/P4</f>
        <v>0.40785781103835361</v>
      </c>
      <c r="Q10">
        <f>Q5/Q4</f>
        <v>0.37053087757313113</v>
      </c>
      <c r="R10">
        <f>R5/R4</f>
        <v>0.21240601503759399</v>
      </c>
      <c r="S10">
        <f>AVERAGE(N10:R10)</f>
        <v>0.34343156770999766</v>
      </c>
    </row>
    <row r="11" spans="1:19">
      <c r="A11" t="s">
        <v>8</v>
      </c>
      <c r="B11">
        <f>B6/B4</f>
        <v>0.86756238003838759</v>
      </c>
      <c r="C11">
        <f>C6/C4</f>
        <v>0.85442574981711783</v>
      </c>
      <c r="D11">
        <f>D6/D4</f>
        <v>0.8666666666666667</v>
      </c>
      <c r="E11">
        <f>E6/E4</f>
        <v>0.85825892857142871</v>
      </c>
      <c r="F11">
        <f>F6/F4</f>
        <v>0.88461538461538458</v>
      </c>
      <c r="G11">
        <f>AVERAGE(B11:F11)</f>
        <v>0.86630582194179717</v>
      </c>
      <c r="H11">
        <f>H6/H4</f>
        <v>0.71821756225425948</v>
      </c>
      <c r="I11">
        <f>I6/I4</f>
        <v>0.77995478522984185</v>
      </c>
      <c r="J11">
        <f>J6/J4</f>
        <v>0.72095070422535223</v>
      </c>
      <c r="K11">
        <f>K6/K4</f>
        <v>0.70054054054054049</v>
      </c>
      <c r="L11">
        <f>L6/L4</f>
        <v>0.91887125220458554</v>
      </c>
      <c r="M11">
        <f>AVERAGE(H11:L11)</f>
        <v>0.76770696889091583</v>
      </c>
      <c r="N11">
        <f>N6/N4</f>
        <v>0.13804277381723914</v>
      </c>
      <c r="O11">
        <f>O6/O4</f>
        <v>0.15857605177993531</v>
      </c>
      <c r="P11">
        <f>P6/P4</f>
        <v>0.17399438727782976</v>
      </c>
      <c r="Q11">
        <f>Q6/Q4</f>
        <v>0.13109425785482123</v>
      </c>
      <c r="R11">
        <f>R6/R4</f>
        <v>9.9624060150375934E-2</v>
      </c>
      <c r="S11">
        <f>AVERAGE(N11:R11)</f>
        <v>0.14026630617604027</v>
      </c>
    </row>
    <row r="12" spans="1:19">
      <c r="A12" t="s">
        <v>9</v>
      </c>
      <c r="B12">
        <f>B7/B4</f>
        <v>0.76455534229046695</v>
      </c>
      <c r="C12">
        <f>C7/C4</f>
        <v>0.79224579370885151</v>
      </c>
      <c r="D12">
        <f>D7/D4</f>
        <v>0.80289855072463767</v>
      </c>
      <c r="E12">
        <f>E7/E4</f>
        <v>0.77790178571428581</v>
      </c>
      <c r="F12">
        <f>F7/F4</f>
        <v>0.8278388278388279</v>
      </c>
      <c r="G12">
        <f>AVERAGE(B12:F12)</f>
        <v>0.7930880600554141</v>
      </c>
      <c r="H12">
        <f>H7/H4</f>
        <v>0.58715596330275233</v>
      </c>
      <c r="I12">
        <f>I7/I4</f>
        <v>0.61567445365486062</v>
      </c>
      <c r="J12">
        <f>J7/J4</f>
        <v>0.60211267605633811</v>
      </c>
      <c r="K12">
        <f>K7/K4</f>
        <v>0.61297297297297304</v>
      </c>
      <c r="L12">
        <f>L7/L4</f>
        <v>0.89417989417989419</v>
      </c>
      <c r="M12">
        <f>AVERAGE(H12:L12)</f>
        <v>0.66241919203336364</v>
      </c>
      <c r="N12">
        <f>N7/N4</f>
        <v>5.6318859364873616E-2</v>
      </c>
      <c r="O12">
        <f>O7/O4</f>
        <v>5.4611650485436897E-2</v>
      </c>
      <c r="P12">
        <f>P7/P4</f>
        <v>6.1085126286248827E-2</v>
      </c>
      <c r="Q12">
        <f>Q7/Q4</f>
        <v>4.561213434452871E-2</v>
      </c>
      <c r="R12">
        <f>R7/R4</f>
        <v>4.3233082706766915E-2</v>
      </c>
      <c r="S12">
        <f>AVERAGE(N12:R12)</f>
        <v>5.2172170637570993E-2</v>
      </c>
    </row>
    <row r="13" spans="1:19" ht="19.8">
      <c r="B13" t="s">
        <v>137</v>
      </c>
      <c r="C13" t="s">
        <v>10</v>
      </c>
      <c r="D13" t="s">
        <v>11</v>
      </c>
      <c r="G13" t="s">
        <v>276</v>
      </c>
      <c r="M13" t="s">
        <v>276</v>
      </c>
      <c r="S13" t="s">
        <v>276</v>
      </c>
    </row>
    <row r="14" spans="1:19">
      <c r="A14">
        <v>0</v>
      </c>
      <c r="B14">
        <v>1</v>
      </c>
      <c r="C14">
        <v>1</v>
      </c>
      <c r="D14">
        <v>1</v>
      </c>
      <c r="G14">
        <v>0</v>
      </c>
      <c r="M14">
        <v>0</v>
      </c>
      <c r="S14">
        <v>0</v>
      </c>
    </row>
    <row r="15" spans="1:19">
      <c r="A15">
        <v>1.5</v>
      </c>
      <c r="B15">
        <v>0.94105610939566231</v>
      </c>
      <c r="C15">
        <v>0.87457748468396013</v>
      </c>
      <c r="D15">
        <v>0.37618795587809861</v>
      </c>
      <c r="G15">
        <f>STDEVP(B10:F10)</f>
        <v>7.9378535275542034E-3</v>
      </c>
      <c r="M15">
        <f>STDEVP(H10:L10)</f>
        <v>4.609702460261178E-2</v>
      </c>
      <c r="S15">
        <f>STDEVP(N10:R10)</f>
        <v>6.7592730970555778E-2</v>
      </c>
    </row>
    <row r="16" spans="1:19">
      <c r="A16">
        <v>3</v>
      </c>
      <c r="B16">
        <v>0.86172843127340026</v>
      </c>
      <c r="C16">
        <v>0.72991589806249846</v>
      </c>
      <c r="D16">
        <v>0.15042686768245636</v>
      </c>
      <c r="G16">
        <f>STDEVP(B11:F11)</f>
        <v>1.041957618202642E-2</v>
      </c>
      <c r="M16">
        <f>STDEVP(H11:L11)</f>
        <v>8.0183948901109969E-2</v>
      </c>
      <c r="S16">
        <f>STDEVP(N11:R11)</f>
        <v>2.5352289709043178E-2</v>
      </c>
    </row>
    <row r="17" spans="1:31">
      <c r="A17">
        <v>4.5</v>
      </c>
      <c r="B17">
        <v>0.7844003681095606</v>
      </c>
      <c r="C17">
        <v>0.57783614164284691</v>
      </c>
      <c r="D17">
        <v>5.4406942620272014E-2</v>
      </c>
      <c r="G17">
        <f>STDEVP(B12:F12)</f>
        <v>2.167630001971908E-2</v>
      </c>
      <c r="M17">
        <f>STDEVP(H12:L12)</f>
        <v>0.11631375814850023</v>
      </c>
      <c r="S17">
        <f>STDEVP(N12:R12)</f>
        <v>6.7160738072963386E-3</v>
      </c>
    </row>
    <row r="19" spans="1:31">
      <c r="A19" t="s">
        <v>234</v>
      </c>
    </row>
    <row r="20" spans="1:31" ht="19.8">
      <c r="B20" t="s">
        <v>137</v>
      </c>
      <c r="G20" t="s">
        <v>4</v>
      </c>
      <c r="L20" t="s">
        <v>5</v>
      </c>
      <c r="R20" t="s">
        <v>137</v>
      </c>
      <c r="W20" t="s">
        <v>4</v>
      </c>
      <c r="AB20" t="s">
        <v>5</v>
      </c>
    </row>
    <row r="21" spans="1:31">
      <c r="A21" s="2" t="s">
        <v>3</v>
      </c>
      <c r="B21" s="1">
        <v>1.0029999999999999</v>
      </c>
      <c r="C21" s="1">
        <v>1.0069999999999999</v>
      </c>
      <c r="D21" s="1">
        <v>0.996</v>
      </c>
      <c r="E21" s="1">
        <v>0.998</v>
      </c>
      <c r="F21" s="2" t="s">
        <v>3</v>
      </c>
      <c r="G21" s="1">
        <v>1.004</v>
      </c>
      <c r="H21" s="1">
        <v>1.006</v>
      </c>
      <c r="I21" s="1">
        <v>1.0009999999999999</v>
      </c>
      <c r="J21" s="1">
        <v>0.997</v>
      </c>
      <c r="K21" s="2" t="s">
        <v>3</v>
      </c>
      <c r="L21" s="1">
        <v>1.004</v>
      </c>
      <c r="M21" s="1">
        <v>1.0069999999999999</v>
      </c>
      <c r="N21" s="1">
        <v>0.999</v>
      </c>
      <c r="O21" s="1">
        <v>0.996</v>
      </c>
      <c r="Q21" t="s">
        <v>7</v>
      </c>
      <c r="R21" s="1">
        <f>B22/B21</f>
        <v>0.94217347956131614</v>
      </c>
      <c r="S21" s="1">
        <f t="shared" ref="S21" si="0">C22/C21</f>
        <v>0.94240317775571003</v>
      </c>
      <c r="T21" s="1">
        <f t="shared" ref="T21" si="1">D22/D21</f>
        <v>0.94176706827309231</v>
      </c>
      <c r="U21" s="1">
        <f t="shared" ref="U21" si="2">E22/E21</f>
        <v>0.94288577154308617</v>
      </c>
      <c r="V21" t="s">
        <v>7</v>
      </c>
      <c r="W21" s="1">
        <f>G22/G21</f>
        <v>0.86952191235059761</v>
      </c>
      <c r="X21" s="1">
        <f t="shared" ref="X21" si="3">H22/H21</f>
        <v>0.87574552683896623</v>
      </c>
      <c r="Y21" s="1">
        <f t="shared" ref="Y21" si="4">I22/I21</f>
        <v>0.86813186813186827</v>
      </c>
      <c r="Z21" s="1">
        <f t="shared" ref="Z21" si="5">J22/J21</f>
        <v>0.86960882647943827</v>
      </c>
      <c r="AA21" t="s">
        <v>7</v>
      </c>
      <c r="AB21" s="1">
        <f>L22/L21</f>
        <v>0.37948207171314741</v>
      </c>
      <c r="AC21" s="1">
        <f t="shared" ref="AC21" si="6">M22/M21</f>
        <v>0.37537239324726918</v>
      </c>
      <c r="AD21" s="1">
        <f t="shared" ref="AD21" si="7">N22/N21</f>
        <v>0.36936936936936937</v>
      </c>
      <c r="AE21" s="1">
        <f t="shared" ref="AE21" si="8">O22/O21</f>
        <v>0.37349397590361444</v>
      </c>
    </row>
    <row r="22" spans="1:31">
      <c r="A22" s="2" t="s">
        <v>0</v>
      </c>
      <c r="B22" s="1">
        <v>0.94499999999999995</v>
      </c>
      <c r="C22" s="1">
        <v>0.94899999999999995</v>
      </c>
      <c r="D22" s="1">
        <v>0.93799999999999994</v>
      </c>
      <c r="E22" s="1">
        <v>0.94099999999999995</v>
      </c>
      <c r="F22" s="2" t="s">
        <v>0</v>
      </c>
      <c r="G22" s="1">
        <v>0.873</v>
      </c>
      <c r="H22" s="1">
        <v>0.88100000000000001</v>
      </c>
      <c r="I22" s="1">
        <v>0.86899999999999999</v>
      </c>
      <c r="J22" s="1">
        <v>0.86699999999999999</v>
      </c>
      <c r="K22" s="2" t="s">
        <v>0</v>
      </c>
      <c r="L22" s="1">
        <v>0.38100000000000001</v>
      </c>
      <c r="M22" s="1">
        <v>0.378</v>
      </c>
      <c r="N22" s="1">
        <v>0.36899999999999999</v>
      </c>
      <c r="O22" s="1">
        <v>0.372</v>
      </c>
      <c r="Q22" t="s">
        <v>8</v>
      </c>
      <c r="R22" s="1">
        <f>B23/B21</f>
        <v>0.88334995014955142</v>
      </c>
      <c r="S22" s="1">
        <f t="shared" ref="S22" si="9">C23/C21</f>
        <v>0.88480635551142017</v>
      </c>
      <c r="T22" s="1">
        <f t="shared" ref="T22" si="10">D23/D21</f>
        <v>0.87951807228915668</v>
      </c>
      <c r="U22" s="1">
        <f t="shared" ref="U22" si="11">E23/E21</f>
        <v>0.87875751503006017</v>
      </c>
      <c r="V22" t="s">
        <v>8</v>
      </c>
      <c r="W22" s="1">
        <f>G23/G21</f>
        <v>0.76095617529880477</v>
      </c>
      <c r="X22" s="1">
        <f t="shared" ref="X22" si="12">H23/H21</f>
        <v>0.75347912524850891</v>
      </c>
      <c r="Y22" s="1">
        <f t="shared" ref="Y22" si="13">I23/I21</f>
        <v>0.77022977022977035</v>
      </c>
      <c r="Z22" s="1">
        <f t="shared" ref="Z22" si="14">J23/J21</f>
        <v>0.76028084252758277</v>
      </c>
      <c r="AA22" t="s">
        <v>8</v>
      </c>
      <c r="AB22" s="1">
        <f>L23/L21</f>
        <v>0.14143426294820716</v>
      </c>
      <c r="AC22" s="1">
        <f t="shared" ref="AC22" si="15">M23/M21</f>
        <v>0.1499503475670308</v>
      </c>
      <c r="AD22" s="1">
        <f t="shared" ref="AD22" si="16">N23/N21</f>
        <v>0.13213213213213215</v>
      </c>
      <c r="AE22" s="1">
        <f t="shared" ref="AE22" si="17">O23/O21</f>
        <v>0.13755020080321287</v>
      </c>
    </row>
    <row r="23" spans="1:31">
      <c r="A23" s="2" t="s">
        <v>1</v>
      </c>
      <c r="B23" s="1">
        <v>0.88600000000000001</v>
      </c>
      <c r="C23" s="1">
        <v>0.89100000000000001</v>
      </c>
      <c r="D23" s="1">
        <v>0.876</v>
      </c>
      <c r="E23" s="1">
        <v>0.877</v>
      </c>
      <c r="F23" s="2" t="s">
        <v>1</v>
      </c>
      <c r="G23" s="1">
        <v>0.76400000000000001</v>
      </c>
      <c r="H23" s="1">
        <v>0.75800000000000001</v>
      </c>
      <c r="I23" s="1">
        <v>0.77100000000000002</v>
      </c>
      <c r="J23" s="1">
        <v>0.75800000000000001</v>
      </c>
      <c r="K23" s="2" t="s">
        <v>1</v>
      </c>
      <c r="L23" s="1">
        <v>0.14199999999999999</v>
      </c>
      <c r="M23" s="1">
        <v>0.151</v>
      </c>
      <c r="N23" s="1">
        <v>0.13200000000000001</v>
      </c>
      <c r="O23" s="1">
        <v>0.13700000000000001</v>
      </c>
      <c r="Q23" t="s">
        <v>9</v>
      </c>
      <c r="R23" s="1">
        <f>B24/B21</f>
        <v>0.83150548354935194</v>
      </c>
      <c r="S23" s="1">
        <f t="shared" ref="S23" si="18">C24/C21</f>
        <v>0.82621648460774588</v>
      </c>
      <c r="T23" s="1">
        <f t="shared" ref="T23" si="19">D24/D21</f>
        <v>0.82730923694779113</v>
      </c>
      <c r="U23" s="1">
        <f t="shared" ref="U23" si="20">E24/E21</f>
        <v>0.83066132264529058</v>
      </c>
      <c r="V23" t="s">
        <v>9</v>
      </c>
      <c r="W23" s="1">
        <f>G24/G21</f>
        <v>0.66932270916334669</v>
      </c>
      <c r="X23" s="1">
        <f t="shared" ref="X23" si="21">H24/H21</f>
        <v>0.67693836978131217</v>
      </c>
      <c r="Y23" s="1">
        <f t="shared" ref="Y23" si="22">I24/I21</f>
        <v>0.66333666333666341</v>
      </c>
      <c r="Z23" s="1">
        <f t="shared" ref="Z23" si="23">J24/J21</f>
        <v>0.66098294884653963</v>
      </c>
      <c r="AA23" t="s">
        <v>9</v>
      </c>
      <c r="AB23" s="1">
        <f>L24/L21</f>
        <v>5.5776892430278883E-2</v>
      </c>
      <c r="AC23" s="1">
        <f t="shared" ref="AC23" si="24">M24/M21</f>
        <v>5.2631578947368425E-2</v>
      </c>
      <c r="AD23" s="1">
        <f t="shared" ref="AD23" si="25">N24/N21</f>
        <v>5.1051051051051045E-2</v>
      </c>
      <c r="AE23" s="1">
        <f t="shared" ref="AE23" si="26">O24/O21</f>
        <v>4.9196787148594379E-2</v>
      </c>
    </row>
    <row r="24" spans="1:31">
      <c r="A24" s="2" t="s">
        <v>2</v>
      </c>
      <c r="B24" s="1">
        <v>0.83399999999999996</v>
      </c>
      <c r="C24" s="1">
        <v>0.83199999999999996</v>
      </c>
      <c r="D24" s="1">
        <v>0.82399999999999995</v>
      </c>
      <c r="E24" s="1">
        <v>0.82899999999999996</v>
      </c>
      <c r="F24" s="2" t="s">
        <v>2</v>
      </c>
      <c r="G24" s="1">
        <v>0.67200000000000004</v>
      </c>
      <c r="H24" s="1">
        <v>0.68100000000000005</v>
      </c>
      <c r="I24" s="1">
        <v>0.66400000000000003</v>
      </c>
      <c r="J24" s="1">
        <v>0.65900000000000003</v>
      </c>
      <c r="K24" s="2" t="s">
        <v>2</v>
      </c>
      <c r="L24" s="1">
        <v>5.6000000000000001E-2</v>
      </c>
      <c r="M24" s="1">
        <v>5.2999999999999999E-2</v>
      </c>
      <c r="N24" s="1">
        <v>5.0999999999999997E-2</v>
      </c>
      <c r="O24" s="1">
        <v>4.9000000000000002E-2</v>
      </c>
      <c r="R24">
        <f>AVERAGE(R21:U21)</f>
        <v>0.94230737428330114</v>
      </c>
      <c r="W24">
        <f>AVERAGE(W21:Z21)</f>
        <v>0.87075203345021757</v>
      </c>
      <c r="AB24">
        <f>AVERAGE(AB21:AE21)</f>
        <v>0.37442945255835008</v>
      </c>
    </row>
    <row r="25" spans="1:31">
      <c r="R25">
        <f t="shared" ref="R25:R26" si="27">AVERAGE(R22:U22)</f>
        <v>0.88160797324504714</v>
      </c>
      <c r="W25">
        <f t="shared" ref="W25:W26" si="28">AVERAGE(W22:Z22)</f>
        <v>0.7612364783261667</v>
      </c>
      <c r="AB25">
        <f t="shared" ref="AB25:AB26" si="29">AVERAGE(AB22:AE22)</f>
        <v>0.14026673586264574</v>
      </c>
    </row>
    <row r="26" spans="1:31">
      <c r="A26" t="s">
        <v>235</v>
      </c>
      <c r="R26">
        <f t="shared" si="27"/>
        <v>0.82892313193754485</v>
      </c>
      <c r="W26">
        <f t="shared" si="28"/>
        <v>0.66764517278196556</v>
      </c>
      <c r="AB26">
        <f t="shared" si="29"/>
        <v>5.2164077394323181E-2</v>
      </c>
    </row>
    <row r="27" spans="1:31" ht="19.8">
      <c r="B27" t="s">
        <v>137</v>
      </c>
      <c r="G27" t="s">
        <v>4</v>
      </c>
      <c r="L27" t="s">
        <v>5</v>
      </c>
      <c r="R27" t="s">
        <v>137</v>
      </c>
      <c r="W27" t="s">
        <v>4</v>
      </c>
      <c r="AB27" t="s">
        <v>5</v>
      </c>
    </row>
    <row r="28" spans="1:31">
      <c r="A28" s="2" t="s">
        <v>3</v>
      </c>
      <c r="B28" s="1">
        <v>0.503</v>
      </c>
      <c r="C28" s="1">
        <v>0.51200000000000001</v>
      </c>
      <c r="D28" s="1">
        <v>0.496</v>
      </c>
      <c r="E28" s="1">
        <v>0.48899999999999999</v>
      </c>
      <c r="F28" s="2" t="s">
        <v>3</v>
      </c>
      <c r="G28" s="1">
        <v>0.504</v>
      </c>
      <c r="H28" s="1">
        <v>0.50600000000000001</v>
      </c>
      <c r="I28" s="1">
        <v>0.497</v>
      </c>
      <c r="J28" s="1">
        <v>0.49399999999999999</v>
      </c>
      <c r="K28" s="2" t="s">
        <v>3</v>
      </c>
      <c r="L28" s="1">
        <v>0.502</v>
      </c>
      <c r="M28" s="1">
        <v>0.50700000000000001</v>
      </c>
      <c r="N28" s="1">
        <v>0.49099999999999999</v>
      </c>
      <c r="O28" s="1">
        <v>0.499</v>
      </c>
      <c r="Q28" t="s">
        <v>7</v>
      </c>
      <c r="R28" s="1">
        <f>B29/B28</f>
        <v>0.94035785288270368</v>
      </c>
      <c r="S28" s="1">
        <f t="shared" ref="S28:U28" si="30">C29/C28</f>
        <v>0.91992187499999989</v>
      </c>
      <c r="T28" s="1">
        <f t="shared" si="30"/>
        <v>0.94354838709677424</v>
      </c>
      <c r="U28" s="1">
        <f t="shared" si="30"/>
        <v>0.9366053169734152</v>
      </c>
      <c r="V28" t="s">
        <v>7</v>
      </c>
      <c r="W28" s="1">
        <f>G29/G28</f>
        <v>0.86507936507936511</v>
      </c>
      <c r="X28" s="1">
        <f t="shared" ref="X28:Z28" si="31">H29/H28</f>
        <v>0.86561264822134387</v>
      </c>
      <c r="Y28" s="1">
        <f t="shared" si="31"/>
        <v>0.86317907444668007</v>
      </c>
      <c r="Z28" s="1">
        <f t="shared" si="31"/>
        <v>0.87246963562753033</v>
      </c>
      <c r="AA28" t="s">
        <v>7</v>
      </c>
      <c r="AB28" s="1">
        <f>L29/L28</f>
        <v>0.40039840637450202</v>
      </c>
      <c r="AC28" s="1">
        <f t="shared" ref="AC28:AE28" si="32">M29/M28</f>
        <v>0.38658777120315585</v>
      </c>
      <c r="AD28" s="1">
        <f t="shared" si="32"/>
        <v>0.38492871690427699</v>
      </c>
      <c r="AE28" s="1">
        <f t="shared" si="32"/>
        <v>0.38276553106212424</v>
      </c>
    </row>
    <row r="29" spans="1:31">
      <c r="A29" s="2" t="s">
        <v>0</v>
      </c>
      <c r="B29" s="1">
        <v>0.47299999999999998</v>
      </c>
      <c r="C29" s="1">
        <v>0.47099999999999997</v>
      </c>
      <c r="D29" s="1">
        <v>0.46800000000000003</v>
      </c>
      <c r="E29" s="1">
        <v>0.45800000000000002</v>
      </c>
      <c r="F29" s="2" t="s">
        <v>0</v>
      </c>
      <c r="G29" s="1">
        <v>0.436</v>
      </c>
      <c r="H29" s="1">
        <v>0.438</v>
      </c>
      <c r="I29" s="1">
        <v>0.42899999999999999</v>
      </c>
      <c r="J29" s="1">
        <v>0.43099999999999999</v>
      </c>
      <c r="K29" s="2" t="s">
        <v>0</v>
      </c>
      <c r="L29" s="1">
        <v>0.20100000000000001</v>
      </c>
      <c r="M29" s="1">
        <v>0.19600000000000001</v>
      </c>
      <c r="N29" s="1">
        <v>0.189</v>
      </c>
      <c r="O29" s="1">
        <v>0.191</v>
      </c>
      <c r="Q29" t="s">
        <v>8</v>
      </c>
      <c r="R29" s="1">
        <f>B30/B28</f>
        <v>0.86481113320079517</v>
      </c>
      <c r="S29" s="1">
        <f t="shared" ref="S29:U29" si="33">C30/C28</f>
        <v>0.86328125</v>
      </c>
      <c r="T29" s="1">
        <f t="shared" si="33"/>
        <v>0.86895161290322576</v>
      </c>
      <c r="U29" s="1">
        <f t="shared" si="33"/>
        <v>0.87730061349693256</v>
      </c>
      <c r="V29" t="s">
        <v>8</v>
      </c>
      <c r="W29" s="1">
        <f>G30/G28</f>
        <v>0.75</v>
      </c>
      <c r="X29" s="1">
        <f t="shared" ref="X29:Z29" si="34">H30/H28</f>
        <v>0.75889328063241113</v>
      </c>
      <c r="Y29" s="1">
        <f t="shared" si="34"/>
        <v>0.76861167002012076</v>
      </c>
      <c r="Z29" s="1">
        <f t="shared" si="34"/>
        <v>0.74696356275303644</v>
      </c>
      <c r="AA29" t="s">
        <v>8</v>
      </c>
      <c r="AB29" s="1">
        <f>L30/L28</f>
        <v>0.13745019920318727</v>
      </c>
      <c r="AC29" s="1">
        <f t="shared" ref="AC29:AE29" si="35">M30/M28</f>
        <v>0.15384615384615385</v>
      </c>
      <c r="AD29" s="1">
        <f t="shared" si="35"/>
        <v>0.14663951120162932</v>
      </c>
      <c r="AE29" s="1">
        <f t="shared" si="35"/>
        <v>0.13426853707414829</v>
      </c>
    </row>
    <row r="30" spans="1:31">
      <c r="A30" s="2" t="s">
        <v>1</v>
      </c>
      <c r="B30" s="1">
        <v>0.435</v>
      </c>
      <c r="C30" s="1">
        <v>0.442</v>
      </c>
      <c r="D30" s="1">
        <v>0.43099999999999999</v>
      </c>
      <c r="E30" s="1">
        <v>0.42899999999999999</v>
      </c>
      <c r="F30" s="2" t="s">
        <v>1</v>
      </c>
      <c r="G30" s="1">
        <v>0.378</v>
      </c>
      <c r="H30" s="1">
        <v>0.38400000000000001</v>
      </c>
      <c r="I30" s="1">
        <v>0.38200000000000001</v>
      </c>
      <c r="J30" s="1">
        <v>0.36899999999999999</v>
      </c>
      <c r="K30" s="2" t="s">
        <v>1</v>
      </c>
      <c r="L30" s="1">
        <v>6.9000000000000006E-2</v>
      </c>
      <c r="M30" s="1">
        <v>7.8E-2</v>
      </c>
      <c r="N30" s="1">
        <v>7.1999999999999995E-2</v>
      </c>
      <c r="O30" s="1">
        <v>6.7000000000000004E-2</v>
      </c>
      <c r="Q30" t="s">
        <v>9</v>
      </c>
      <c r="R30" s="1">
        <f>B31/B28</f>
        <v>0.8190854870775347</v>
      </c>
      <c r="S30" s="1">
        <f t="shared" ref="S30:U30" si="36">C31/C28</f>
        <v>0.822265625</v>
      </c>
      <c r="T30" s="1">
        <f t="shared" si="36"/>
        <v>0.82258064516129026</v>
      </c>
      <c r="U30" s="1">
        <f t="shared" si="36"/>
        <v>0.81186094069529657</v>
      </c>
      <c r="V30" t="s">
        <v>9</v>
      </c>
      <c r="W30" s="1">
        <f>G31/G28</f>
        <v>0.61904761904761907</v>
      </c>
      <c r="X30" s="1">
        <f t="shared" ref="X30:Z30" si="37">H31/H28</f>
        <v>0.64031620553359681</v>
      </c>
      <c r="Y30" s="1">
        <f t="shared" si="37"/>
        <v>0.64587525150905434</v>
      </c>
      <c r="Z30" s="1">
        <f t="shared" si="37"/>
        <v>0.64372469635627527</v>
      </c>
      <c r="AA30" t="s">
        <v>9</v>
      </c>
      <c r="AB30" s="1">
        <f>L31/L28</f>
        <v>4.1832669322709168E-2</v>
      </c>
      <c r="AC30" s="1">
        <f t="shared" ref="AC30:AE30" si="38">M31/M28</f>
        <v>6.7061143984220917E-2</v>
      </c>
      <c r="AD30" s="1">
        <f t="shared" si="38"/>
        <v>3.8696537678207736E-2</v>
      </c>
      <c r="AE30" s="1">
        <f t="shared" si="38"/>
        <v>5.410821643286573E-2</v>
      </c>
    </row>
    <row r="31" spans="1:31">
      <c r="A31" s="2" t="s">
        <v>2</v>
      </c>
      <c r="B31" s="1">
        <v>0.41199999999999998</v>
      </c>
      <c r="C31" s="1">
        <v>0.42099999999999999</v>
      </c>
      <c r="D31" s="1">
        <v>0.40799999999999997</v>
      </c>
      <c r="E31" s="1">
        <v>0.39700000000000002</v>
      </c>
      <c r="F31" s="2" t="s">
        <v>2</v>
      </c>
      <c r="G31" s="1">
        <v>0.312</v>
      </c>
      <c r="H31" s="1">
        <v>0.32400000000000001</v>
      </c>
      <c r="I31" s="1">
        <v>0.32100000000000001</v>
      </c>
      <c r="J31" s="1">
        <v>0.318</v>
      </c>
      <c r="K31" s="2" t="s">
        <v>2</v>
      </c>
      <c r="L31" s="1">
        <v>2.1000000000000001E-2</v>
      </c>
      <c r="M31" s="1">
        <v>3.4000000000000002E-2</v>
      </c>
      <c r="N31" s="1">
        <v>1.9E-2</v>
      </c>
      <c r="O31" s="1">
        <v>2.7E-2</v>
      </c>
      <c r="Q31" s="31"/>
      <c r="R31">
        <f>AVERAGE(R28:U28)</f>
        <v>0.93510835798822323</v>
      </c>
      <c r="S31" s="31"/>
      <c r="T31" s="31"/>
      <c r="U31" s="31"/>
      <c r="V31" s="31"/>
      <c r="W31">
        <f>AVERAGE(W28:Z28)</f>
        <v>0.86658518084372982</v>
      </c>
      <c r="X31" s="31"/>
      <c r="Y31" s="31"/>
      <c r="Z31" s="31"/>
      <c r="AA31" s="31"/>
      <c r="AB31">
        <f>AVERAGE(AB28:AE28)</f>
        <v>0.38867010638601479</v>
      </c>
      <c r="AC31" s="31"/>
      <c r="AD31" s="31"/>
      <c r="AE31" s="31"/>
    </row>
    <row r="32" spans="1:31">
      <c r="R32">
        <f t="shared" ref="R32:R33" si="39">AVERAGE(R29:U29)</f>
        <v>0.86858615240023829</v>
      </c>
      <c r="W32">
        <f t="shared" ref="W32:W33" si="40">AVERAGE(W29:Z29)</f>
        <v>0.75611712835139211</v>
      </c>
      <c r="AB32">
        <f t="shared" ref="AB32:AB33" si="41">AVERAGE(AB29:AE29)</f>
        <v>0.14305110033127968</v>
      </c>
    </row>
    <row r="33" spans="1:31">
      <c r="A33" t="s">
        <v>236</v>
      </c>
      <c r="R33">
        <f t="shared" si="39"/>
        <v>0.81894817448353041</v>
      </c>
      <c r="W33">
        <f t="shared" si="40"/>
        <v>0.63724094311163637</v>
      </c>
      <c r="AB33">
        <f t="shared" si="41"/>
        <v>5.0424641854500886E-2</v>
      </c>
    </row>
    <row r="34" spans="1:31" ht="19.8">
      <c r="B34" t="s">
        <v>137</v>
      </c>
      <c r="G34" t="s">
        <v>4</v>
      </c>
      <c r="L34" t="s">
        <v>5</v>
      </c>
      <c r="R34" t="s">
        <v>137</v>
      </c>
      <c r="W34" t="s">
        <v>4</v>
      </c>
      <c r="AB34" t="s">
        <v>5</v>
      </c>
    </row>
    <row r="35" spans="1:31">
      <c r="A35" s="2" t="s">
        <v>3</v>
      </c>
      <c r="B35" s="1">
        <v>0.251</v>
      </c>
      <c r="C35" s="1">
        <v>0.25600000000000001</v>
      </c>
      <c r="D35" s="1">
        <v>0.254</v>
      </c>
      <c r="E35" s="1">
        <v>0.247</v>
      </c>
      <c r="F35" s="2" t="s">
        <v>3</v>
      </c>
      <c r="G35" s="1">
        <v>0.253</v>
      </c>
      <c r="H35" s="1">
        <v>0.25</v>
      </c>
      <c r="I35" s="1">
        <v>0.249</v>
      </c>
      <c r="J35" s="1">
        <v>0.24299999999999999</v>
      </c>
      <c r="K35" s="2" t="s">
        <v>3</v>
      </c>
      <c r="L35" s="1">
        <v>0.25800000000000001</v>
      </c>
      <c r="M35" s="1">
        <v>0.254</v>
      </c>
      <c r="N35" s="1">
        <v>0.247</v>
      </c>
      <c r="O35" s="1">
        <v>0.245</v>
      </c>
      <c r="Q35" t="s">
        <v>7</v>
      </c>
      <c r="R35" s="1">
        <f>B36/B35</f>
        <v>0.90836653386454191</v>
      </c>
      <c r="S35" s="1">
        <f t="shared" ref="S35" si="42">C36/C35</f>
        <v>0.9140625</v>
      </c>
      <c r="T35" s="1">
        <f t="shared" ref="T35" si="43">D36/D35</f>
        <v>0.90944881889763785</v>
      </c>
      <c r="U35" s="1">
        <f t="shared" ref="U35" si="44">E36/E35</f>
        <v>0.89473684210526316</v>
      </c>
      <c r="V35" t="s">
        <v>7</v>
      </c>
      <c r="W35" s="1">
        <f>G36/G35</f>
        <v>0.84189723320158105</v>
      </c>
      <c r="X35" s="1">
        <f t="shared" ref="X35" si="45">H36/H35</f>
        <v>0.88400000000000001</v>
      </c>
      <c r="Y35" s="1">
        <f t="shared" ref="Y35" si="46">I36/I35</f>
        <v>0.87550200803212852</v>
      </c>
      <c r="Z35" s="1">
        <f t="shared" ref="Z35" si="47">J36/J35</f>
        <v>0.88065843621399176</v>
      </c>
      <c r="AA35" t="s">
        <v>7</v>
      </c>
      <c r="AB35" s="1">
        <f>L36/L35</f>
        <v>0.39147286821705429</v>
      </c>
      <c r="AC35" s="1">
        <f t="shared" ref="AC35" si="48">M36/M35</f>
        <v>0.38976377952755908</v>
      </c>
      <c r="AD35" s="1">
        <f t="shared" ref="AD35" si="49">N36/N35</f>
        <v>0.36842105263157893</v>
      </c>
      <c r="AE35" s="1">
        <f t="shared" ref="AE35" si="50">O36/O35</f>
        <v>0.36326530612244895</v>
      </c>
    </row>
    <row r="36" spans="1:31">
      <c r="A36" s="2" t="s">
        <v>0</v>
      </c>
      <c r="B36" s="1">
        <v>0.22800000000000001</v>
      </c>
      <c r="C36" s="1">
        <v>0.23400000000000001</v>
      </c>
      <c r="D36" s="1">
        <v>0.23100000000000001</v>
      </c>
      <c r="E36" s="1">
        <v>0.221</v>
      </c>
      <c r="F36" s="2" t="s">
        <v>0</v>
      </c>
      <c r="G36" s="1">
        <v>0.21299999999999999</v>
      </c>
      <c r="H36" s="1">
        <v>0.221</v>
      </c>
      <c r="I36" s="1">
        <v>0.218</v>
      </c>
      <c r="J36" s="1">
        <v>0.214</v>
      </c>
      <c r="K36" s="2" t="s">
        <v>0</v>
      </c>
      <c r="L36" s="1">
        <v>0.10100000000000001</v>
      </c>
      <c r="M36" s="1">
        <v>9.9000000000000005E-2</v>
      </c>
      <c r="N36" s="1">
        <v>9.0999999999999998E-2</v>
      </c>
      <c r="O36" s="1">
        <v>8.8999999999999996E-2</v>
      </c>
      <c r="Q36" t="s">
        <v>8</v>
      </c>
      <c r="R36" s="1">
        <f>B37/B35</f>
        <v>0.86852589641434264</v>
      </c>
      <c r="S36" s="1">
        <f t="shared" ref="S36" si="51">C37/C35</f>
        <v>0.87109375</v>
      </c>
      <c r="T36" s="1">
        <f t="shared" ref="T36" si="52">D37/D35</f>
        <v>0.81496062992125984</v>
      </c>
      <c r="U36" s="1">
        <f t="shared" ref="U36" si="53">E37/E35</f>
        <v>0.8663967611336032</v>
      </c>
      <c r="V36" t="s">
        <v>8</v>
      </c>
      <c r="W36" s="1">
        <f>G37/G35</f>
        <v>0.72727272727272729</v>
      </c>
      <c r="X36" s="1">
        <f t="shared" ref="X36" si="54">H37/H35</f>
        <v>0.76800000000000002</v>
      </c>
      <c r="Y36" s="1">
        <f t="shared" ref="Y36" si="55">I37/I35</f>
        <v>0.75100401606425704</v>
      </c>
      <c r="Z36" s="1">
        <f t="shared" ref="Z36" si="56">J37/J35</f>
        <v>0.73251028806584362</v>
      </c>
      <c r="AA36" t="s">
        <v>8</v>
      </c>
      <c r="AB36" s="1">
        <f>L37/L35</f>
        <v>0.15891472868217055</v>
      </c>
      <c r="AC36" s="1">
        <f t="shared" ref="AC36" si="57">M37/M35</f>
        <v>0.14566929133858267</v>
      </c>
      <c r="AD36" s="1">
        <f t="shared" ref="AD36" si="58">N37/N35</f>
        <v>0.1376518218623482</v>
      </c>
      <c r="AE36" s="1">
        <f t="shared" ref="AE36" si="59">O37/O35</f>
        <v>0.12653061224489795</v>
      </c>
    </row>
    <row r="37" spans="1:31">
      <c r="A37" s="2" t="s">
        <v>1</v>
      </c>
      <c r="B37" s="1">
        <v>0.218</v>
      </c>
      <c r="C37" s="1">
        <v>0.223</v>
      </c>
      <c r="D37" s="1">
        <v>0.20699999999999999</v>
      </c>
      <c r="E37" s="1">
        <v>0.214</v>
      </c>
      <c r="F37" s="2" t="s">
        <v>1</v>
      </c>
      <c r="G37" s="1">
        <v>0.184</v>
      </c>
      <c r="H37" s="1">
        <v>0.192</v>
      </c>
      <c r="I37" s="1">
        <v>0.187</v>
      </c>
      <c r="J37" s="1">
        <v>0.17799999999999999</v>
      </c>
      <c r="K37" s="2" t="s">
        <v>1</v>
      </c>
      <c r="L37" s="1">
        <v>4.1000000000000002E-2</v>
      </c>
      <c r="M37" s="1">
        <v>3.6999999999999998E-2</v>
      </c>
      <c r="N37" s="1">
        <v>3.4000000000000002E-2</v>
      </c>
      <c r="O37" s="1">
        <v>3.1E-2</v>
      </c>
      <c r="Q37" t="s">
        <v>9</v>
      </c>
      <c r="R37" s="1">
        <f>B38/B35</f>
        <v>0.85258964143426297</v>
      </c>
      <c r="S37" s="1">
        <f t="shared" ref="S37" si="60">C38/C35</f>
        <v>0.80078124999999989</v>
      </c>
      <c r="T37" s="1">
        <f t="shared" ref="T37" si="61">D38/D35</f>
        <v>0.82283464566929132</v>
      </c>
      <c r="U37" s="1">
        <f t="shared" ref="U37" si="62">E38/E35</f>
        <v>0.80161943319838058</v>
      </c>
      <c r="V37" t="s">
        <v>9</v>
      </c>
      <c r="W37" s="1">
        <f>G38/G35</f>
        <v>0.63636363636363635</v>
      </c>
      <c r="X37" s="1">
        <f t="shared" ref="X37" si="63">H38/H35</f>
        <v>0.628</v>
      </c>
      <c r="Y37" s="1">
        <f t="shared" ref="Y37" si="64">I38/I35</f>
        <v>0.59839357429718876</v>
      </c>
      <c r="Z37" s="1">
        <f t="shared" ref="Z37" si="65">J38/J35</f>
        <v>0.63374485596707819</v>
      </c>
      <c r="AA37" t="s">
        <v>9</v>
      </c>
      <c r="AB37" s="1">
        <f>L38/L35</f>
        <v>5.4263565891472867E-2</v>
      </c>
      <c r="AC37" s="1">
        <f t="shared" ref="AC37" si="66">M38/M35</f>
        <v>5.1181102362204724E-2</v>
      </c>
      <c r="AD37" s="1">
        <f t="shared" ref="AD37" si="67">N38/N35</f>
        <v>5.6680161943319839E-2</v>
      </c>
      <c r="AE37" s="1">
        <f t="shared" ref="AE37" si="68">O38/O35</f>
        <v>5.3061224489795916E-2</v>
      </c>
    </row>
    <row r="38" spans="1:31">
      <c r="A38" s="2" t="s">
        <v>2</v>
      </c>
      <c r="B38" s="1">
        <v>0.214</v>
      </c>
      <c r="C38" s="1">
        <v>0.20499999999999999</v>
      </c>
      <c r="D38" s="1">
        <v>0.20899999999999999</v>
      </c>
      <c r="E38" s="1">
        <v>0.19800000000000001</v>
      </c>
      <c r="F38" s="2" t="s">
        <v>2</v>
      </c>
      <c r="G38" s="1">
        <v>0.161</v>
      </c>
      <c r="H38" s="1">
        <v>0.157</v>
      </c>
      <c r="I38" s="1">
        <v>0.14899999999999999</v>
      </c>
      <c r="J38" s="1">
        <v>0.154</v>
      </c>
      <c r="K38" s="2" t="s">
        <v>2</v>
      </c>
      <c r="L38" s="1">
        <v>1.4E-2</v>
      </c>
      <c r="M38" s="1">
        <v>1.2999999999999999E-2</v>
      </c>
      <c r="N38" s="1">
        <v>1.4E-2</v>
      </c>
      <c r="O38" s="1">
        <v>1.2999999999999999E-2</v>
      </c>
      <c r="R38">
        <f>AVERAGE(R35:U35)</f>
        <v>0.90665367371686079</v>
      </c>
      <c r="W38">
        <f>AVERAGE(W35:Z35)</f>
        <v>0.8705144193619252</v>
      </c>
      <c r="AB38">
        <f>AVERAGE(AB35:AE35)</f>
        <v>0.3782307516246603</v>
      </c>
    </row>
    <row r="39" spans="1:31">
      <c r="R39">
        <f t="shared" ref="R39:R40" si="69">AVERAGE(R36:U36)</f>
        <v>0.85524425936730142</v>
      </c>
      <c r="W39">
        <f t="shared" ref="W39:W40" si="70">AVERAGE(W36:Z36)</f>
        <v>0.74469675785070699</v>
      </c>
      <c r="AB39">
        <f t="shared" ref="AB39:AB40" si="71">AVERAGE(AB36:AE36)</f>
        <v>0.14219161353199986</v>
      </c>
    </row>
    <row r="40" spans="1:31">
      <c r="R40">
        <f t="shared" si="69"/>
        <v>0.81945624257548366</v>
      </c>
      <c r="W40">
        <f t="shared" si="70"/>
        <v>0.6241255166569758</v>
      </c>
      <c r="AB40">
        <f t="shared" si="71"/>
        <v>5.379651367169834E-2</v>
      </c>
    </row>
  </sheetData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31D8A-AA5B-4207-84D2-9E2160B01B38}">
  <dimension ref="B1:AC9"/>
  <sheetViews>
    <sheetView workbookViewId="0">
      <selection activeCell="AC2" sqref="AC2:AC7"/>
    </sheetView>
  </sheetViews>
  <sheetFormatPr defaultRowHeight="18"/>
  <sheetData>
    <row r="1" spans="2:29">
      <c r="K1" t="s">
        <v>82</v>
      </c>
      <c r="L1" t="s">
        <v>83</v>
      </c>
      <c r="M1" t="s">
        <v>84</v>
      </c>
      <c r="O1" t="s">
        <v>85</v>
      </c>
      <c r="P1" t="s">
        <v>86</v>
      </c>
      <c r="Q1" t="s">
        <v>87</v>
      </c>
      <c r="S1" t="s">
        <v>88</v>
      </c>
      <c r="T1" t="s">
        <v>89</v>
      </c>
      <c r="U1" t="s">
        <v>90</v>
      </c>
      <c r="W1" t="s">
        <v>91</v>
      </c>
      <c r="X1" t="s">
        <v>92</v>
      </c>
      <c r="Y1" t="s">
        <v>93</v>
      </c>
      <c r="AA1" t="s">
        <v>94</v>
      </c>
      <c r="AB1" t="s">
        <v>95</v>
      </c>
      <c r="AC1" t="s">
        <v>96</v>
      </c>
    </row>
    <row r="2" spans="2:29">
      <c r="K2">
        <v>24.92</v>
      </c>
      <c r="L2">
        <v>4.3099999999999996</v>
      </c>
      <c r="M2">
        <v>3.42</v>
      </c>
      <c r="O2">
        <v>61.43</v>
      </c>
      <c r="P2">
        <v>6</v>
      </c>
      <c r="Q2">
        <v>6.57</v>
      </c>
      <c r="S2">
        <v>34.85</v>
      </c>
      <c r="T2">
        <v>4.55</v>
      </c>
      <c r="U2">
        <v>4.24</v>
      </c>
      <c r="W2">
        <v>64.31</v>
      </c>
      <c r="X2">
        <v>7.69</v>
      </c>
      <c r="Y2">
        <v>3.69</v>
      </c>
      <c r="AA2">
        <v>36.36</v>
      </c>
      <c r="AB2">
        <v>2.0499999999999998</v>
      </c>
      <c r="AC2">
        <v>2.72</v>
      </c>
    </row>
    <row r="3" spans="2:29">
      <c r="K3">
        <v>23.38</v>
      </c>
      <c r="L3">
        <v>7.38</v>
      </c>
      <c r="M3">
        <v>7.07</v>
      </c>
      <c r="O3">
        <v>65.709999999999994</v>
      </c>
      <c r="P3">
        <v>7.42</v>
      </c>
      <c r="Q3">
        <v>3.42</v>
      </c>
      <c r="S3">
        <v>29.09</v>
      </c>
      <c r="T3">
        <v>5.15</v>
      </c>
      <c r="U3">
        <v>6.67</v>
      </c>
      <c r="W3">
        <v>69.540000000000006</v>
      </c>
      <c r="X3">
        <v>3.38</v>
      </c>
      <c r="Y3">
        <v>4.6100000000000003</v>
      </c>
      <c r="AA3">
        <v>34.770000000000003</v>
      </c>
      <c r="AB3">
        <v>1.82</v>
      </c>
      <c r="AC3">
        <v>5.03</v>
      </c>
    </row>
    <row r="4" spans="2:29">
      <c r="K4">
        <v>25.85</v>
      </c>
      <c r="L4">
        <v>2.77</v>
      </c>
      <c r="M4">
        <v>6.77</v>
      </c>
      <c r="O4">
        <v>54.85</v>
      </c>
      <c r="P4">
        <v>4.57</v>
      </c>
      <c r="Q4">
        <v>7.14</v>
      </c>
      <c r="S4">
        <v>35.76</v>
      </c>
      <c r="T4">
        <v>3.93</v>
      </c>
      <c r="U4">
        <v>5.76</v>
      </c>
      <c r="W4">
        <v>64.62</v>
      </c>
      <c r="X4">
        <v>3.69</v>
      </c>
      <c r="Y4">
        <v>7.38</v>
      </c>
      <c r="AA4">
        <v>37.950000000000003</v>
      </c>
      <c r="AB4">
        <v>2.5099999999999998</v>
      </c>
      <c r="AC4">
        <v>4.7699999999999996</v>
      </c>
    </row>
    <row r="5" spans="2:29">
      <c r="C5" t="s">
        <v>12</v>
      </c>
      <c r="D5" t="s">
        <v>13</v>
      </c>
      <c r="E5" t="s">
        <v>14</v>
      </c>
      <c r="F5" t="s">
        <v>15</v>
      </c>
      <c r="G5" t="s">
        <v>16</v>
      </c>
      <c r="K5">
        <v>24.31</v>
      </c>
      <c r="L5">
        <v>3.69</v>
      </c>
      <c r="M5">
        <v>4.3099999999999996</v>
      </c>
      <c r="O5">
        <v>58.57</v>
      </c>
      <c r="P5">
        <v>3.71</v>
      </c>
      <c r="Q5">
        <v>7.71</v>
      </c>
      <c r="S5">
        <v>29.7</v>
      </c>
      <c r="T5">
        <v>4.24</v>
      </c>
      <c r="U5">
        <v>3.93</v>
      </c>
      <c r="W5">
        <v>49.54</v>
      </c>
      <c r="X5">
        <v>7.07</v>
      </c>
      <c r="Y5">
        <v>7.69</v>
      </c>
      <c r="AA5">
        <v>40.01</v>
      </c>
      <c r="AB5">
        <v>2.27</v>
      </c>
      <c r="AC5">
        <v>4.09</v>
      </c>
    </row>
    <row r="6" spans="2:29">
      <c r="B6" t="s">
        <v>17</v>
      </c>
      <c r="C6" t="s">
        <v>21</v>
      </c>
      <c r="D6" t="s">
        <v>21</v>
      </c>
      <c r="E6" t="s">
        <v>21</v>
      </c>
      <c r="F6" t="s">
        <v>21</v>
      </c>
      <c r="G6" t="s">
        <v>21</v>
      </c>
      <c r="K6">
        <v>23.69</v>
      </c>
      <c r="L6">
        <v>3.38</v>
      </c>
      <c r="M6">
        <v>3.38</v>
      </c>
      <c r="O6">
        <v>60.28</v>
      </c>
      <c r="P6">
        <v>3.43</v>
      </c>
      <c r="Q6">
        <v>4.01</v>
      </c>
      <c r="S6">
        <v>30.82</v>
      </c>
      <c r="T6">
        <v>3.93</v>
      </c>
      <c r="U6">
        <v>4.26</v>
      </c>
      <c r="W6">
        <v>60.92</v>
      </c>
      <c r="X6">
        <v>4.92</v>
      </c>
      <c r="Y6">
        <v>7.45</v>
      </c>
      <c r="AA6">
        <v>35.229999999999997</v>
      </c>
      <c r="AB6">
        <v>3.86</v>
      </c>
      <c r="AC6">
        <v>2.73</v>
      </c>
    </row>
    <row r="7" spans="2:29">
      <c r="B7" t="s">
        <v>18</v>
      </c>
      <c r="C7" t="s">
        <v>23</v>
      </c>
      <c r="D7" t="s">
        <v>24</v>
      </c>
      <c r="E7" t="s">
        <v>25</v>
      </c>
      <c r="F7" t="s">
        <v>26</v>
      </c>
      <c r="G7" t="s">
        <v>27</v>
      </c>
      <c r="K7">
        <v>27.38</v>
      </c>
      <c r="L7">
        <v>4.3099999999999996</v>
      </c>
      <c r="M7">
        <v>7.69</v>
      </c>
      <c r="O7">
        <v>60.85</v>
      </c>
      <c r="P7">
        <v>5.14</v>
      </c>
      <c r="Q7">
        <v>5.14</v>
      </c>
      <c r="S7">
        <v>28.48</v>
      </c>
      <c r="T7">
        <v>4.24</v>
      </c>
      <c r="U7">
        <v>6.06</v>
      </c>
      <c r="W7">
        <v>57.23</v>
      </c>
      <c r="X7">
        <v>7.38</v>
      </c>
      <c r="Y7">
        <v>5.54</v>
      </c>
      <c r="AA7">
        <v>32.950000000000003</v>
      </c>
      <c r="AB7">
        <v>4.3099999999999996</v>
      </c>
      <c r="AC7">
        <v>5.45</v>
      </c>
    </row>
    <row r="8" spans="2:29">
      <c r="B8" t="s">
        <v>19</v>
      </c>
      <c r="C8" t="s">
        <v>22</v>
      </c>
      <c r="D8" t="s">
        <v>22</v>
      </c>
      <c r="E8" t="s">
        <v>22</v>
      </c>
      <c r="F8" t="s">
        <v>22</v>
      </c>
      <c r="G8" t="s">
        <v>22</v>
      </c>
      <c r="K8">
        <f>AVERAGE(K2:K7)</f>
        <v>24.921666666666667</v>
      </c>
      <c r="L8">
        <f t="shared" ref="L8:O8" si="0">AVERAGE(L2:L7)</f>
        <v>4.3066666666666658</v>
      </c>
      <c r="M8">
        <f t="shared" si="0"/>
        <v>5.4399999999999986</v>
      </c>
      <c r="O8">
        <f t="shared" si="0"/>
        <v>60.281666666666666</v>
      </c>
      <c r="P8">
        <f t="shared" ref="P8" si="1">AVERAGE(P2:P7)</f>
        <v>5.0450000000000008</v>
      </c>
      <c r="Q8">
        <f t="shared" ref="Q8:W8" si="2">AVERAGE(Q2:Q7)</f>
        <v>5.665</v>
      </c>
      <c r="S8">
        <f t="shared" si="2"/>
        <v>31.449999999999992</v>
      </c>
      <c r="T8">
        <f t="shared" si="2"/>
        <v>4.34</v>
      </c>
      <c r="U8">
        <f t="shared" si="2"/>
        <v>5.1533333333333333</v>
      </c>
      <c r="W8">
        <f t="shared" si="2"/>
        <v>61.026666666666671</v>
      </c>
      <c r="X8">
        <f t="shared" ref="X8" si="3">AVERAGE(X2:X7)</f>
        <v>5.6883333333333335</v>
      </c>
      <c r="Y8">
        <f t="shared" ref="Y8:AA8" si="4">AVERAGE(Y2:Y7)</f>
        <v>6.06</v>
      </c>
      <c r="AA8">
        <f t="shared" si="4"/>
        <v>36.211666666666666</v>
      </c>
      <c r="AB8">
        <f t="shared" ref="AB8" si="5">AVERAGE(AB2:AB7)</f>
        <v>2.8033333333333332</v>
      </c>
      <c r="AC8">
        <f t="shared" ref="AC8" si="6">AVERAGE(AC2:AC7)</f>
        <v>4.1316666666666668</v>
      </c>
    </row>
    <row r="9" spans="2:29">
      <c r="B9" t="s">
        <v>20</v>
      </c>
      <c r="C9" t="s">
        <v>22</v>
      </c>
      <c r="D9" t="s">
        <v>22</v>
      </c>
      <c r="E9" t="s">
        <v>22</v>
      </c>
      <c r="F9" t="s">
        <v>22</v>
      </c>
      <c r="G9" t="s">
        <v>22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3C25D-B645-4887-A00E-E58C85D1DA59}">
  <dimension ref="A1:Y43"/>
  <sheetViews>
    <sheetView topLeftCell="M1" zoomScale="85" zoomScaleNormal="85" workbookViewId="0">
      <selection activeCell="X34" sqref="X34:Y36"/>
    </sheetView>
  </sheetViews>
  <sheetFormatPr defaultRowHeight="18"/>
  <cols>
    <col min="2" max="2" width="10" customWidth="1"/>
  </cols>
  <sheetData>
    <row r="1" spans="1:25">
      <c r="A1" t="s">
        <v>64</v>
      </c>
      <c r="B1" t="s">
        <v>59</v>
      </c>
      <c r="C1" t="s">
        <v>65</v>
      </c>
      <c r="D1" t="s">
        <v>66</v>
      </c>
      <c r="E1" t="s">
        <v>81</v>
      </c>
      <c r="F1" t="s">
        <v>12</v>
      </c>
      <c r="G1" t="s">
        <v>59</v>
      </c>
      <c r="H1" t="s">
        <v>65</v>
      </c>
      <c r="I1" t="s">
        <v>66</v>
      </c>
      <c r="K1" t="s">
        <v>13</v>
      </c>
      <c r="L1" t="s">
        <v>59</v>
      </c>
      <c r="M1" t="s">
        <v>65</v>
      </c>
      <c r="N1" t="s">
        <v>66</v>
      </c>
      <c r="P1" t="s">
        <v>15</v>
      </c>
      <c r="Q1" t="s">
        <v>59</v>
      </c>
      <c r="R1" t="s">
        <v>65</v>
      </c>
      <c r="S1" t="s">
        <v>66</v>
      </c>
      <c r="U1" t="s">
        <v>16</v>
      </c>
      <c r="V1" t="s">
        <v>59</v>
      </c>
      <c r="W1" t="s">
        <v>65</v>
      </c>
      <c r="X1" t="s">
        <v>66</v>
      </c>
    </row>
    <row r="2" spans="1:25">
      <c r="A2" t="s">
        <v>60</v>
      </c>
      <c r="B2">
        <v>23</v>
      </c>
      <c r="C2">
        <v>193</v>
      </c>
      <c r="D2">
        <f>(B2/C2)*100</f>
        <v>11.917098445595855</v>
      </c>
      <c r="E2">
        <v>34.85</v>
      </c>
      <c r="F2" t="s">
        <v>60</v>
      </c>
      <c r="G2">
        <v>27</v>
      </c>
      <c r="H2">
        <v>360</v>
      </c>
      <c r="I2">
        <f>(G2/H2)*100</f>
        <v>7.5</v>
      </c>
      <c r="J2">
        <v>24.92</v>
      </c>
      <c r="K2" t="s">
        <v>60</v>
      </c>
      <c r="L2">
        <v>106</v>
      </c>
      <c r="M2">
        <v>731</v>
      </c>
      <c r="N2">
        <f>(L2/M2)*100</f>
        <v>14.500683994528044</v>
      </c>
      <c r="O2">
        <v>61.43</v>
      </c>
      <c r="P2" t="s">
        <v>60</v>
      </c>
      <c r="Q2">
        <v>130</v>
      </c>
      <c r="R2">
        <v>589</v>
      </c>
      <c r="S2">
        <f>(Q2/R2)*100</f>
        <v>22.071307300509339</v>
      </c>
      <c r="T2">
        <v>64.31</v>
      </c>
      <c r="U2" t="s">
        <v>60</v>
      </c>
      <c r="V2">
        <v>129</v>
      </c>
      <c r="W2">
        <v>1018</v>
      </c>
      <c r="X2">
        <f>(V2/W2)*100</f>
        <v>12.671905697445974</v>
      </c>
      <c r="Y2">
        <v>36.36</v>
      </c>
    </row>
    <row r="3" spans="1:25">
      <c r="A3" t="s">
        <v>61</v>
      </c>
      <c r="B3">
        <v>23</v>
      </c>
      <c r="C3">
        <v>205</v>
      </c>
      <c r="D3">
        <f t="shared" ref="D3:D19" si="0">(B3/C3)*100</f>
        <v>11.219512195121952</v>
      </c>
      <c r="E3">
        <v>29.09</v>
      </c>
      <c r="F3" t="s">
        <v>61</v>
      </c>
      <c r="G3">
        <v>39</v>
      </c>
      <c r="H3">
        <v>385</v>
      </c>
      <c r="I3">
        <f t="shared" ref="I3:I19" si="1">(G3/H3)*100</f>
        <v>10.129870129870131</v>
      </c>
      <c r="J3">
        <v>23.38</v>
      </c>
      <c r="K3" t="s">
        <v>61</v>
      </c>
      <c r="L3">
        <v>101</v>
      </c>
      <c r="M3">
        <v>783</v>
      </c>
      <c r="N3">
        <f t="shared" ref="N3:N19" si="2">(L3/M3)*100</f>
        <v>12.899106002554278</v>
      </c>
      <c r="O3">
        <v>65.709999999999994</v>
      </c>
      <c r="P3" t="s">
        <v>61</v>
      </c>
      <c r="Q3">
        <v>148</v>
      </c>
      <c r="R3">
        <v>553</v>
      </c>
      <c r="S3">
        <f t="shared" ref="S3:S19" si="3">(Q3/R3)*100</f>
        <v>26.763110307414106</v>
      </c>
      <c r="T3">
        <v>69.540000000000006</v>
      </c>
      <c r="U3" t="s">
        <v>61</v>
      </c>
      <c r="V3">
        <v>109</v>
      </c>
      <c r="W3">
        <v>1028</v>
      </c>
      <c r="X3">
        <f t="shared" ref="X3:X19" si="4">(V3/W3)*100</f>
        <v>10.603112840466926</v>
      </c>
      <c r="Y3">
        <v>34.770000000000003</v>
      </c>
    </row>
    <row r="4" spans="1:25">
      <c r="A4" t="s">
        <v>62</v>
      </c>
      <c r="B4">
        <v>30</v>
      </c>
      <c r="C4">
        <v>226</v>
      </c>
      <c r="D4">
        <f t="shared" si="0"/>
        <v>13.274336283185843</v>
      </c>
      <c r="E4">
        <v>35.76</v>
      </c>
      <c r="F4" t="s">
        <v>62</v>
      </c>
      <c r="G4">
        <v>31</v>
      </c>
      <c r="H4">
        <v>426</v>
      </c>
      <c r="I4">
        <f t="shared" si="1"/>
        <v>7.276995305164319</v>
      </c>
      <c r="J4">
        <v>25.85</v>
      </c>
      <c r="K4" t="s">
        <v>62</v>
      </c>
      <c r="L4">
        <v>71</v>
      </c>
      <c r="M4">
        <v>630</v>
      </c>
      <c r="N4">
        <f t="shared" si="2"/>
        <v>11.269841269841271</v>
      </c>
      <c r="O4">
        <v>54.85</v>
      </c>
      <c r="P4" t="s">
        <v>62</v>
      </c>
      <c r="Q4">
        <v>133</v>
      </c>
      <c r="R4">
        <v>492</v>
      </c>
      <c r="S4">
        <f t="shared" si="3"/>
        <v>27.032520325203251</v>
      </c>
      <c r="T4">
        <v>64.62</v>
      </c>
      <c r="U4" t="s">
        <v>62</v>
      </c>
      <c r="V4">
        <v>133</v>
      </c>
      <c r="W4">
        <v>1087</v>
      </c>
      <c r="X4">
        <f t="shared" si="4"/>
        <v>12.235510579576816</v>
      </c>
      <c r="Y4">
        <v>37.950000000000003</v>
      </c>
    </row>
    <row r="5" spans="1:25">
      <c r="A5" t="s">
        <v>63</v>
      </c>
      <c r="B5">
        <v>30</v>
      </c>
      <c r="C5">
        <v>252</v>
      </c>
      <c r="D5">
        <f t="shared" si="0"/>
        <v>11.904761904761903</v>
      </c>
      <c r="E5">
        <v>29.7</v>
      </c>
      <c r="F5" t="s">
        <v>63</v>
      </c>
      <c r="G5">
        <v>24</v>
      </c>
      <c r="H5">
        <v>658</v>
      </c>
      <c r="I5">
        <f t="shared" si="1"/>
        <v>3.6474164133738598</v>
      </c>
      <c r="J5">
        <v>24.31</v>
      </c>
      <c r="K5" t="s">
        <v>63</v>
      </c>
      <c r="L5">
        <v>70</v>
      </c>
      <c r="M5">
        <v>745</v>
      </c>
      <c r="N5">
        <f t="shared" si="2"/>
        <v>9.3959731543624159</v>
      </c>
      <c r="O5">
        <v>58.57</v>
      </c>
      <c r="P5" t="s">
        <v>63</v>
      </c>
      <c r="Q5">
        <v>103</v>
      </c>
      <c r="R5">
        <v>741</v>
      </c>
      <c r="S5">
        <f t="shared" si="3"/>
        <v>13.900134952766532</v>
      </c>
      <c r="T5">
        <v>49.54</v>
      </c>
      <c r="U5" t="s">
        <v>63</v>
      </c>
      <c r="V5">
        <v>83</v>
      </c>
      <c r="W5">
        <v>959</v>
      </c>
      <c r="X5">
        <f t="shared" si="4"/>
        <v>8.6548488008342019</v>
      </c>
      <c r="Y5">
        <v>40.01</v>
      </c>
    </row>
    <row r="6" spans="1:25">
      <c r="A6" t="s">
        <v>75</v>
      </c>
      <c r="B6">
        <v>33</v>
      </c>
      <c r="C6">
        <v>305</v>
      </c>
      <c r="D6">
        <f t="shared" si="0"/>
        <v>10.819672131147541</v>
      </c>
      <c r="E6">
        <v>30.82</v>
      </c>
      <c r="F6" t="s">
        <v>75</v>
      </c>
      <c r="G6">
        <v>40</v>
      </c>
      <c r="H6">
        <v>609</v>
      </c>
      <c r="I6">
        <f t="shared" si="1"/>
        <v>6.5681444991789819</v>
      </c>
      <c r="J6">
        <v>23.69</v>
      </c>
      <c r="K6" t="s">
        <v>75</v>
      </c>
      <c r="L6">
        <v>95</v>
      </c>
      <c r="M6">
        <v>984</v>
      </c>
      <c r="N6">
        <f t="shared" si="2"/>
        <v>9.654471544715447</v>
      </c>
      <c r="O6">
        <v>60.28</v>
      </c>
      <c r="P6" t="s">
        <v>75</v>
      </c>
      <c r="Q6">
        <v>105</v>
      </c>
      <c r="R6">
        <v>647</v>
      </c>
      <c r="S6">
        <f t="shared" si="3"/>
        <v>16.228748068006183</v>
      </c>
      <c r="T6">
        <v>60.92</v>
      </c>
      <c r="U6" t="s">
        <v>75</v>
      </c>
      <c r="V6">
        <v>127</v>
      </c>
      <c r="W6">
        <v>986</v>
      </c>
      <c r="X6">
        <f t="shared" si="4"/>
        <v>12.880324543610547</v>
      </c>
      <c r="Y6">
        <v>35.229999999999997</v>
      </c>
    </row>
    <row r="7" spans="1:25">
      <c r="A7" t="s">
        <v>76</v>
      </c>
      <c r="B7">
        <v>37</v>
      </c>
      <c r="C7">
        <v>364</v>
      </c>
      <c r="D7">
        <f t="shared" si="0"/>
        <v>10.164835164835164</v>
      </c>
      <c r="E7">
        <v>28.48</v>
      </c>
      <c r="F7" t="s">
        <v>76</v>
      </c>
      <c r="G7">
        <v>32</v>
      </c>
      <c r="H7">
        <v>478</v>
      </c>
      <c r="I7">
        <f t="shared" si="1"/>
        <v>6.6945606694560666</v>
      </c>
      <c r="J7">
        <v>27.38</v>
      </c>
      <c r="K7" t="s">
        <v>76</v>
      </c>
      <c r="L7">
        <v>75</v>
      </c>
      <c r="M7">
        <v>915</v>
      </c>
      <c r="N7">
        <f t="shared" si="2"/>
        <v>8.1967213114754092</v>
      </c>
      <c r="O7">
        <v>60.85</v>
      </c>
      <c r="P7" t="s">
        <v>76</v>
      </c>
      <c r="Q7">
        <v>102</v>
      </c>
      <c r="R7">
        <v>369</v>
      </c>
      <c r="S7">
        <f t="shared" si="3"/>
        <v>27.64227642276423</v>
      </c>
      <c r="T7">
        <v>57.23</v>
      </c>
      <c r="U7" t="s">
        <v>76</v>
      </c>
      <c r="V7">
        <v>152</v>
      </c>
      <c r="W7">
        <v>1016</v>
      </c>
      <c r="X7">
        <f t="shared" si="4"/>
        <v>14.960629921259844</v>
      </c>
      <c r="Y7">
        <v>32.950000000000003</v>
      </c>
    </row>
    <row r="8" spans="1:25">
      <c r="A8" t="s">
        <v>67</v>
      </c>
      <c r="B8">
        <v>3</v>
      </c>
      <c r="C8">
        <v>248</v>
      </c>
      <c r="D8">
        <f t="shared" si="0"/>
        <v>1.2096774193548387</v>
      </c>
      <c r="E8">
        <v>4.55</v>
      </c>
      <c r="F8" t="s">
        <v>67</v>
      </c>
      <c r="G8">
        <v>5</v>
      </c>
      <c r="H8">
        <v>834</v>
      </c>
      <c r="I8">
        <f t="shared" si="1"/>
        <v>0.59952038369304561</v>
      </c>
      <c r="J8">
        <v>4.3099999999999996</v>
      </c>
      <c r="K8" t="s">
        <v>67</v>
      </c>
      <c r="L8">
        <v>2</v>
      </c>
      <c r="M8">
        <v>491</v>
      </c>
      <c r="N8">
        <f t="shared" si="2"/>
        <v>0.40733197556008144</v>
      </c>
      <c r="O8">
        <v>6</v>
      </c>
      <c r="P8" t="s">
        <v>67</v>
      </c>
      <c r="Q8">
        <v>5</v>
      </c>
      <c r="R8">
        <v>697</v>
      </c>
      <c r="S8">
        <f t="shared" si="3"/>
        <v>0.71736011477761841</v>
      </c>
      <c r="T8">
        <v>7.69</v>
      </c>
      <c r="U8" t="s">
        <v>67</v>
      </c>
      <c r="V8">
        <v>3</v>
      </c>
      <c r="W8">
        <v>916</v>
      </c>
      <c r="X8">
        <f t="shared" si="4"/>
        <v>0.32751091703056767</v>
      </c>
      <c r="Y8">
        <v>2.0499999999999998</v>
      </c>
    </row>
    <row r="9" spans="1:25">
      <c r="A9" t="s">
        <v>68</v>
      </c>
      <c r="B9">
        <v>7</v>
      </c>
      <c r="C9">
        <v>227</v>
      </c>
      <c r="D9">
        <f t="shared" si="0"/>
        <v>3.0837004405286343</v>
      </c>
      <c r="E9">
        <v>5.15</v>
      </c>
      <c r="F9" t="s">
        <v>68</v>
      </c>
      <c r="G9">
        <v>6</v>
      </c>
      <c r="H9">
        <v>614</v>
      </c>
      <c r="I9">
        <f t="shared" si="1"/>
        <v>0.97719869706840379</v>
      </c>
      <c r="J9">
        <v>7.38</v>
      </c>
      <c r="K9" t="s">
        <v>68</v>
      </c>
      <c r="L9">
        <v>5</v>
      </c>
      <c r="M9">
        <v>586</v>
      </c>
      <c r="N9">
        <f t="shared" si="2"/>
        <v>0.85324232081911267</v>
      </c>
      <c r="O9">
        <v>7.42</v>
      </c>
      <c r="P9" t="s">
        <v>68</v>
      </c>
      <c r="Q9">
        <v>6</v>
      </c>
      <c r="R9">
        <v>629</v>
      </c>
      <c r="S9">
        <f t="shared" si="3"/>
        <v>0.95389507154213027</v>
      </c>
      <c r="T9">
        <v>3.38</v>
      </c>
      <c r="U9" t="s">
        <v>68</v>
      </c>
      <c r="V9">
        <v>5</v>
      </c>
      <c r="W9">
        <v>1022</v>
      </c>
      <c r="X9">
        <f t="shared" si="4"/>
        <v>0.48923679060665359</v>
      </c>
      <c r="Y9">
        <v>1.82</v>
      </c>
    </row>
    <row r="10" spans="1:25">
      <c r="A10" t="s">
        <v>69</v>
      </c>
      <c r="B10">
        <v>14</v>
      </c>
      <c r="C10">
        <v>336</v>
      </c>
      <c r="D10">
        <f t="shared" si="0"/>
        <v>4.1666666666666661</v>
      </c>
      <c r="E10">
        <v>3.93</v>
      </c>
      <c r="F10" t="s">
        <v>69</v>
      </c>
      <c r="G10">
        <v>8</v>
      </c>
      <c r="H10">
        <v>945</v>
      </c>
      <c r="I10">
        <f t="shared" si="1"/>
        <v>0.84656084656084662</v>
      </c>
      <c r="J10">
        <v>2.77</v>
      </c>
      <c r="K10" t="s">
        <v>69</v>
      </c>
      <c r="L10">
        <v>7</v>
      </c>
      <c r="M10">
        <v>586</v>
      </c>
      <c r="N10">
        <f t="shared" si="2"/>
        <v>1.1945392491467577</v>
      </c>
      <c r="O10">
        <v>4.57</v>
      </c>
      <c r="P10" t="s">
        <v>69</v>
      </c>
      <c r="Q10">
        <v>4</v>
      </c>
      <c r="R10">
        <v>793</v>
      </c>
      <c r="S10">
        <f t="shared" si="3"/>
        <v>0.50441361916771754</v>
      </c>
      <c r="T10">
        <v>3.69</v>
      </c>
      <c r="U10" t="s">
        <v>69</v>
      </c>
      <c r="V10">
        <v>3</v>
      </c>
      <c r="W10">
        <v>1022</v>
      </c>
      <c r="X10">
        <f t="shared" si="4"/>
        <v>0.29354207436399216</v>
      </c>
      <c r="Y10">
        <v>2.5099999999999998</v>
      </c>
    </row>
    <row r="11" spans="1:25">
      <c r="A11" t="s">
        <v>70</v>
      </c>
      <c r="B11">
        <v>3</v>
      </c>
      <c r="C11">
        <v>189</v>
      </c>
      <c r="D11">
        <f t="shared" si="0"/>
        <v>1.5873015873015872</v>
      </c>
      <c r="E11">
        <v>4.24</v>
      </c>
      <c r="F11" t="s">
        <v>70</v>
      </c>
      <c r="G11">
        <v>4</v>
      </c>
      <c r="H11">
        <v>616</v>
      </c>
      <c r="I11">
        <f t="shared" si="1"/>
        <v>0.64935064935064934</v>
      </c>
      <c r="J11">
        <v>3.69</v>
      </c>
      <c r="K11" t="s">
        <v>70</v>
      </c>
      <c r="L11">
        <v>6</v>
      </c>
      <c r="M11">
        <v>543</v>
      </c>
      <c r="N11">
        <f t="shared" si="2"/>
        <v>1.1049723756906076</v>
      </c>
      <c r="O11">
        <v>3.71</v>
      </c>
      <c r="P11" t="s">
        <v>70</v>
      </c>
      <c r="Q11">
        <v>6</v>
      </c>
      <c r="R11">
        <v>698</v>
      </c>
      <c r="S11">
        <f t="shared" si="3"/>
        <v>0.8595988538681949</v>
      </c>
      <c r="T11">
        <v>7.07</v>
      </c>
      <c r="U11" t="s">
        <v>70</v>
      </c>
      <c r="V11">
        <v>5</v>
      </c>
      <c r="W11">
        <v>958</v>
      </c>
      <c r="X11">
        <f t="shared" si="4"/>
        <v>0.52192066805845516</v>
      </c>
      <c r="Y11">
        <v>2.27</v>
      </c>
    </row>
    <row r="12" spans="1:25">
      <c r="A12" t="s">
        <v>77</v>
      </c>
      <c r="B12">
        <v>7</v>
      </c>
      <c r="C12">
        <v>259</v>
      </c>
      <c r="D12">
        <f t="shared" si="0"/>
        <v>2.7027027027027026</v>
      </c>
      <c r="E12">
        <v>3.93</v>
      </c>
      <c r="F12" t="s">
        <v>77</v>
      </c>
      <c r="G12">
        <v>7</v>
      </c>
      <c r="H12">
        <v>452</v>
      </c>
      <c r="I12">
        <f t="shared" si="1"/>
        <v>1.5486725663716814</v>
      </c>
      <c r="J12">
        <v>3.38</v>
      </c>
      <c r="K12" t="s">
        <v>77</v>
      </c>
      <c r="L12">
        <v>3</v>
      </c>
      <c r="M12">
        <v>536</v>
      </c>
      <c r="N12">
        <f t="shared" si="2"/>
        <v>0.55970149253731338</v>
      </c>
      <c r="O12">
        <v>3.43</v>
      </c>
      <c r="P12" t="s">
        <v>77</v>
      </c>
      <c r="Q12">
        <v>5</v>
      </c>
      <c r="R12">
        <v>563</v>
      </c>
      <c r="S12">
        <f t="shared" si="3"/>
        <v>0.88809946714031962</v>
      </c>
      <c r="T12">
        <v>4.92</v>
      </c>
      <c r="U12" t="s">
        <v>77</v>
      </c>
      <c r="V12">
        <v>5</v>
      </c>
      <c r="W12">
        <v>861</v>
      </c>
      <c r="X12">
        <f t="shared" si="4"/>
        <v>0.58072009291521487</v>
      </c>
      <c r="Y12">
        <v>3.86</v>
      </c>
    </row>
    <row r="13" spans="1:25">
      <c r="A13" t="s">
        <v>78</v>
      </c>
      <c r="B13">
        <v>5</v>
      </c>
      <c r="C13">
        <v>267</v>
      </c>
      <c r="D13">
        <f t="shared" si="0"/>
        <v>1.8726591760299627</v>
      </c>
      <c r="E13">
        <v>4.24</v>
      </c>
      <c r="F13" t="s">
        <v>78</v>
      </c>
      <c r="G13">
        <v>5</v>
      </c>
      <c r="H13">
        <v>557</v>
      </c>
      <c r="I13">
        <f t="shared" si="1"/>
        <v>0.89766606822262118</v>
      </c>
      <c r="J13">
        <v>4.3099999999999996</v>
      </c>
      <c r="K13" t="s">
        <v>78</v>
      </c>
      <c r="L13">
        <v>5</v>
      </c>
      <c r="M13">
        <v>593</v>
      </c>
      <c r="N13">
        <f t="shared" si="2"/>
        <v>0.84317032040472173</v>
      </c>
      <c r="O13">
        <v>5.14</v>
      </c>
      <c r="P13" t="s">
        <v>78</v>
      </c>
      <c r="Q13">
        <v>3</v>
      </c>
      <c r="R13">
        <v>517</v>
      </c>
      <c r="S13">
        <f t="shared" si="3"/>
        <v>0.58027079303675055</v>
      </c>
      <c r="T13">
        <v>7.38</v>
      </c>
      <c r="U13" t="s">
        <v>78</v>
      </c>
      <c r="V13">
        <v>5</v>
      </c>
      <c r="W13">
        <v>1003</v>
      </c>
      <c r="X13">
        <f t="shared" si="4"/>
        <v>0.49850448654037888</v>
      </c>
      <c r="Y13">
        <v>4.3099999999999996</v>
      </c>
    </row>
    <row r="14" spans="1:25">
      <c r="A14" t="s">
        <v>71</v>
      </c>
      <c r="B14">
        <v>13</v>
      </c>
      <c r="C14">
        <v>373</v>
      </c>
      <c r="D14">
        <f t="shared" si="0"/>
        <v>3.4852546916890081</v>
      </c>
      <c r="E14">
        <v>4.24</v>
      </c>
      <c r="F14" t="s">
        <v>71</v>
      </c>
      <c r="G14">
        <v>12</v>
      </c>
      <c r="H14">
        <v>560</v>
      </c>
      <c r="I14">
        <f t="shared" si="1"/>
        <v>2.1428571428571428</v>
      </c>
      <c r="J14">
        <v>3.42</v>
      </c>
      <c r="K14" t="s">
        <v>71</v>
      </c>
      <c r="L14">
        <v>6</v>
      </c>
      <c r="M14">
        <v>570</v>
      </c>
      <c r="N14">
        <f t="shared" si="2"/>
        <v>1.0526315789473684</v>
      </c>
      <c r="O14">
        <v>6.57</v>
      </c>
      <c r="P14" t="s">
        <v>71</v>
      </c>
      <c r="Q14">
        <v>10</v>
      </c>
      <c r="R14">
        <v>630</v>
      </c>
      <c r="S14">
        <f t="shared" si="3"/>
        <v>1.5873015873015872</v>
      </c>
      <c r="T14">
        <v>3.69</v>
      </c>
      <c r="U14" t="s">
        <v>71</v>
      </c>
      <c r="V14">
        <v>21</v>
      </c>
      <c r="W14">
        <v>1219</v>
      </c>
      <c r="X14">
        <f t="shared" si="4"/>
        <v>1.7227235438884332</v>
      </c>
      <c r="Y14">
        <v>2.72</v>
      </c>
    </row>
    <row r="15" spans="1:25">
      <c r="A15" t="s">
        <v>72</v>
      </c>
      <c r="B15">
        <v>18</v>
      </c>
      <c r="C15">
        <v>406</v>
      </c>
      <c r="D15">
        <f t="shared" si="0"/>
        <v>4.4334975369458132</v>
      </c>
      <c r="E15">
        <v>6.67</v>
      </c>
      <c r="F15" t="s">
        <v>72</v>
      </c>
      <c r="G15">
        <v>5</v>
      </c>
      <c r="H15">
        <v>589</v>
      </c>
      <c r="I15">
        <f t="shared" si="1"/>
        <v>0.84889643463497455</v>
      </c>
      <c r="J15">
        <v>7.07</v>
      </c>
      <c r="K15" t="s">
        <v>72</v>
      </c>
      <c r="L15">
        <v>8</v>
      </c>
      <c r="M15">
        <v>523</v>
      </c>
      <c r="N15">
        <f t="shared" si="2"/>
        <v>1.5296367112810707</v>
      </c>
      <c r="O15">
        <v>3.42</v>
      </c>
      <c r="P15" t="s">
        <v>72</v>
      </c>
      <c r="Q15">
        <v>5</v>
      </c>
      <c r="R15">
        <v>651</v>
      </c>
      <c r="S15">
        <f t="shared" si="3"/>
        <v>0.76804915514592931</v>
      </c>
      <c r="T15">
        <v>4.6100000000000003</v>
      </c>
      <c r="U15" t="s">
        <v>72</v>
      </c>
      <c r="V15">
        <v>22</v>
      </c>
      <c r="W15">
        <v>1106</v>
      </c>
      <c r="X15">
        <f t="shared" si="4"/>
        <v>1.9891500904159132</v>
      </c>
      <c r="Y15">
        <v>5.03</v>
      </c>
    </row>
    <row r="16" spans="1:25">
      <c r="A16" t="s">
        <v>73</v>
      </c>
      <c r="B16">
        <v>12</v>
      </c>
      <c r="C16">
        <v>372</v>
      </c>
      <c r="D16">
        <f t="shared" si="0"/>
        <v>3.225806451612903</v>
      </c>
      <c r="E16">
        <v>5.76</v>
      </c>
      <c r="F16" t="s">
        <v>73</v>
      </c>
      <c r="G16">
        <v>5</v>
      </c>
      <c r="H16">
        <v>503</v>
      </c>
      <c r="I16">
        <f t="shared" si="1"/>
        <v>0.99403578528827041</v>
      </c>
      <c r="J16">
        <v>6.77</v>
      </c>
      <c r="K16" t="s">
        <v>73</v>
      </c>
      <c r="L16">
        <v>8</v>
      </c>
      <c r="M16">
        <v>452</v>
      </c>
      <c r="N16">
        <f t="shared" si="2"/>
        <v>1.7699115044247788</v>
      </c>
      <c r="O16">
        <v>7.14</v>
      </c>
      <c r="P16" t="s">
        <v>73</v>
      </c>
      <c r="Q16">
        <v>7</v>
      </c>
      <c r="R16">
        <v>532</v>
      </c>
      <c r="S16">
        <f t="shared" si="3"/>
        <v>1.3157894736842104</v>
      </c>
      <c r="T16">
        <v>7.38</v>
      </c>
      <c r="U16" t="s">
        <v>73</v>
      </c>
      <c r="V16">
        <v>17</v>
      </c>
      <c r="W16">
        <v>1087</v>
      </c>
      <c r="X16">
        <f t="shared" si="4"/>
        <v>1.5639374425023</v>
      </c>
      <c r="Y16">
        <v>4.7699999999999996</v>
      </c>
    </row>
    <row r="17" spans="1:25">
      <c r="A17" t="s">
        <v>74</v>
      </c>
      <c r="B17">
        <v>10</v>
      </c>
      <c r="C17">
        <v>280</v>
      </c>
      <c r="D17">
        <f t="shared" si="0"/>
        <v>3.5714285714285712</v>
      </c>
      <c r="E17">
        <v>3.93</v>
      </c>
      <c r="F17" t="s">
        <v>74</v>
      </c>
      <c r="G17">
        <v>5</v>
      </c>
      <c r="H17">
        <v>588</v>
      </c>
      <c r="I17">
        <f t="shared" si="1"/>
        <v>0.85034013605442182</v>
      </c>
      <c r="J17">
        <v>4.3099999999999996</v>
      </c>
      <c r="K17" t="s">
        <v>74</v>
      </c>
      <c r="L17">
        <v>8</v>
      </c>
      <c r="M17">
        <v>494</v>
      </c>
      <c r="N17">
        <f t="shared" si="2"/>
        <v>1.6194331983805668</v>
      </c>
      <c r="O17">
        <v>7.71</v>
      </c>
      <c r="P17" t="s">
        <v>74</v>
      </c>
      <c r="Q17">
        <v>9</v>
      </c>
      <c r="R17">
        <v>621</v>
      </c>
      <c r="S17">
        <f t="shared" si="3"/>
        <v>1.4492753623188406</v>
      </c>
      <c r="T17">
        <v>7.69</v>
      </c>
      <c r="U17" t="s">
        <v>74</v>
      </c>
      <c r="V17">
        <v>26</v>
      </c>
      <c r="W17">
        <v>1245</v>
      </c>
      <c r="X17">
        <f t="shared" si="4"/>
        <v>2.0883534136546187</v>
      </c>
      <c r="Y17">
        <v>4.09</v>
      </c>
    </row>
    <row r="18" spans="1:25">
      <c r="A18" t="s">
        <v>79</v>
      </c>
      <c r="B18">
        <v>14</v>
      </c>
      <c r="C18">
        <v>296</v>
      </c>
      <c r="D18">
        <f t="shared" si="0"/>
        <v>4.7297297297297298</v>
      </c>
      <c r="E18">
        <v>4.26</v>
      </c>
      <c r="F18" t="s">
        <v>79</v>
      </c>
      <c r="G18">
        <v>7</v>
      </c>
      <c r="H18">
        <v>683</v>
      </c>
      <c r="I18">
        <f t="shared" si="1"/>
        <v>1.0248901903367496</v>
      </c>
      <c r="J18">
        <v>3.38</v>
      </c>
      <c r="K18" t="s">
        <v>79</v>
      </c>
      <c r="L18">
        <v>4</v>
      </c>
      <c r="M18">
        <v>597</v>
      </c>
      <c r="N18">
        <f t="shared" si="2"/>
        <v>0.67001675041876052</v>
      </c>
      <c r="O18">
        <v>4.01</v>
      </c>
      <c r="P18" t="s">
        <v>79</v>
      </c>
      <c r="Q18">
        <v>10</v>
      </c>
      <c r="R18">
        <v>755</v>
      </c>
      <c r="S18">
        <f t="shared" si="3"/>
        <v>1.3245033112582782</v>
      </c>
      <c r="T18">
        <v>7.45</v>
      </c>
      <c r="U18" t="s">
        <v>79</v>
      </c>
      <c r="V18">
        <v>18</v>
      </c>
      <c r="W18">
        <v>1154</v>
      </c>
      <c r="X18">
        <f t="shared" si="4"/>
        <v>1.559792027729636</v>
      </c>
      <c r="Y18">
        <v>2.73</v>
      </c>
    </row>
    <row r="19" spans="1:25">
      <c r="A19" t="s">
        <v>80</v>
      </c>
      <c r="B19">
        <v>12</v>
      </c>
      <c r="C19">
        <v>334</v>
      </c>
      <c r="D19">
        <f t="shared" si="0"/>
        <v>3.5928143712574849</v>
      </c>
      <c r="E19">
        <v>6.06</v>
      </c>
      <c r="F19" t="s">
        <v>80</v>
      </c>
      <c r="G19">
        <v>4</v>
      </c>
      <c r="H19">
        <v>552</v>
      </c>
      <c r="I19">
        <f t="shared" si="1"/>
        <v>0.72463768115942029</v>
      </c>
      <c r="J19">
        <v>7.69</v>
      </c>
      <c r="K19" t="s">
        <v>80</v>
      </c>
      <c r="L19">
        <v>5</v>
      </c>
      <c r="M19">
        <v>524</v>
      </c>
      <c r="N19">
        <f t="shared" si="2"/>
        <v>0.95419847328244278</v>
      </c>
      <c r="O19">
        <v>5.14</v>
      </c>
      <c r="P19" t="s">
        <v>80</v>
      </c>
      <c r="Q19">
        <v>7</v>
      </c>
      <c r="R19">
        <v>710</v>
      </c>
      <c r="S19">
        <f t="shared" si="3"/>
        <v>0.9859154929577465</v>
      </c>
      <c r="T19">
        <v>5.54</v>
      </c>
      <c r="U19" t="s">
        <v>80</v>
      </c>
      <c r="V19">
        <v>21</v>
      </c>
      <c r="W19">
        <v>1393</v>
      </c>
      <c r="X19">
        <f t="shared" si="4"/>
        <v>1.5075376884422109</v>
      </c>
      <c r="Y19">
        <v>5.45</v>
      </c>
    </row>
    <row r="20" spans="1:25">
      <c r="A20" t="s">
        <v>258</v>
      </c>
      <c r="B20">
        <v>0</v>
      </c>
      <c r="C20">
        <v>0</v>
      </c>
      <c r="D20">
        <v>0</v>
      </c>
      <c r="E20">
        <v>0</v>
      </c>
      <c r="F20" t="s">
        <v>258</v>
      </c>
      <c r="G20">
        <v>0</v>
      </c>
      <c r="H20">
        <v>0</v>
      </c>
      <c r="I20">
        <v>0</v>
      </c>
      <c r="J20">
        <v>0</v>
      </c>
      <c r="K20" t="s">
        <v>258</v>
      </c>
      <c r="L20">
        <v>0</v>
      </c>
      <c r="M20">
        <v>0</v>
      </c>
      <c r="N20">
        <v>0</v>
      </c>
      <c r="O20">
        <v>0</v>
      </c>
      <c r="P20" t="s">
        <v>258</v>
      </c>
      <c r="Q20">
        <v>0</v>
      </c>
      <c r="R20">
        <v>0</v>
      </c>
      <c r="S20">
        <v>0</v>
      </c>
      <c r="T20">
        <v>0</v>
      </c>
      <c r="U20" t="s">
        <v>258</v>
      </c>
      <c r="V20">
        <v>0</v>
      </c>
      <c r="W20">
        <v>0</v>
      </c>
      <c r="X20">
        <v>0</v>
      </c>
      <c r="Y20">
        <v>0</v>
      </c>
    </row>
    <row r="21" spans="1:25">
      <c r="A21" t="s">
        <v>18</v>
      </c>
      <c r="B21">
        <f>AVERAGE(B2:B7)</f>
        <v>29.333333333333332</v>
      </c>
      <c r="C21">
        <f t="shared" ref="C21:E21" si="5">AVERAGE(C2:C7)</f>
        <v>257.5</v>
      </c>
      <c r="D21">
        <f t="shared" si="5"/>
        <v>11.55003602077471</v>
      </c>
      <c r="E21">
        <f t="shared" si="5"/>
        <v>31.449999999999992</v>
      </c>
      <c r="F21" t="s">
        <v>18</v>
      </c>
      <c r="G21">
        <f>AVERAGE(G2:G7)</f>
        <v>32.166666666666664</v>
      </c>
      <c r="H21">
        <f t="shared" ref="H21:J21" si="6">AVERAGE(H2:H7)</f>
        <v>486</v>
      </c>
      <c r="I21">
        <f t="shared" si="6"/>
        <v>6.9694978361738933</v>
      </c>
      <c r="J21">
        <f t="shared" si="6"/>
        <v>24.921666666666667</v>
      </c>
      <c r="K21" t="s">
        <v>18</v>
      </c>
      <c r="L21">
        <f>AVERAGE(L2:L7)</f>
        <v>86.333333333333329</v>
      </c>
      <c r="M21">
        <f t="shared" ref="M21:O21" si="7">AVERAGE(M2:M7)</f>
        <v>798</v>
      </c>
      <c r="N21">
        <f t="shared" si="7"/>
        <v>10.986132879579479</v>
      </c>
      <c r="O21">
        <f t="shared" si="7"/>
        <v>60.281666666666666</v>
      </c>
      <c r="P21" t="s">
        <v>18</v>
      </c>
      <c r="Q21">
        <f>AVERAGE(Q2:Q7)</f>
        <v>120.16666666666667</v>
      </c>
      <c r="R21">
        <f t="shared" ref="R21:T21" si="8">AVERAGE(R2:R7)</f>
        <v>565.16666666666663</v>
      </c>
      <c r="S21">
        <f t="shared" si="8"/>
        <v>22.27301622944394</v>
      </c>
      <c r="T21">
        <f t="shared" si="8"/>
        <v>61.026666666666671</v>
      </c>
      <c r="U21" t="s">
        <v>18</v>
      </c>
      <c r="V21">
        <f>AVERAGE(V2:V7)</f>
        <v>122.16666666666667</v>
      </c>
      <c r="W21">
        <f t="shared" ref="W21:Y21" si="9">AVERAGE(W2:W7)</f>
        <v>1015.6666666666666</v>
      </c>
      <c r="X21">
        <f t="shared" si="9"/>
        <v>12.001055397199053</v>
      </c>
      <c r="Y21">
        <f t="shared" si="9"/>
        <v>36.211666666666666</v>
      </c>
    </row>
    <row r="22" spans="1:25">
      <c r="A22" t="s">
        <v>19</v>
      </c>
      <c r="B22">
        <f>AVERAGE(B8:B13)</f>
        <v>6.5</v>
      </c>
      <c r="C22">
        <f t="shared" ref="C22:E22" si="10">AVERAGE(C8:C13)</f>
        <v>254.33333333333334</v>
      </c>
      <c r="D22">
        <f t="shared" si="10"/>
        <v>2.4371179987640654</v>
      </c>
      <c r="E22">
        <f t="shared" si="10"/>
        <v>4.34</v>
      </c>
      <c r="F22" t="s">
        <v>19</v>
      </c>
      <c r="G22">
        <f>AVERAGE(G8:G13)</f>
        <v>5.833333333333333</v>
      </c>
      <c r="H22">
        <f t="shared" ref="H22:J22" si="11">AVERAGE(H8:H13)</f>
        <v>669.66666666666663</v>
      </c>
      <c r="I22">
        <f t="shared" si="11"/>
        <v>0.91982820187787462</v>
      </c>
      <c r="J22">
        <f t="shared" si="11"/>
        <v>4.3066666666666658</v>
      </c>
      <c r="K22" t="s">
        <v>19</v>
      </c>
      <c r="L22">
        <f>AVERAGE(L8:L13)</f>
        <v>4.666666666666667</v>
      </c>
      <c r="M22">
        <f t="shared" ref="M22:O22" si="12">AVERAGE(M8:M13)</f>
        <v>555.83333333333337</v>
      </c>
      <c r="N22">
        <f t="shared" si="12"/>
        <v>0.82715962235976581</v>
      </c>
      <c r="O22">
        <f t="shared" si="12"/>
        <v>5.0450000000000008</v>
      </c>
      <c r="P22" t="s">
        <v>19</v>
      </c>
      <c r="Q22">
        <f>AVERAGE(Q8:Q13)</f>
        <v>4.833333333333333</v>
      </c>
      <c r="R22">
        <f t="shared" ref="R22:T22" si="13">AVERAGE(R8:R13)</f>
        <v>649.5</v>
      </c>
      <c r="S22">
        <f t="shared" si="13"/>
        <v>0.7506063199221219</v>
      </c>
      <c r="T22">
        <f t="shared" si="13"/>
        <v>5.6883333333333335</v>
      </c>
      <c r="U22" t="s">
        <v>19</v>
      </c>
      <c r="V22">
        <f>AVERAGE(V8:V13)</f>
        <v>4.333333333333333</v>
      </c>
      <c r="W22">
        <f t="shared" ref="W22:Y22" si="14">AVERAGE(W8:W13)</f>
        <v>963.66666666666663</v>
      </c>
      <c r="X22">
        <f t="shared" si="14"/>
        <v>0.45190583825254366</v>
      </c>
      <c r="Y22">
        <f t="shared" si="14"/>
        <v>2.8033333333333332</v>
      </c>
    </row>
    <row r="23" spans="1:25">
      <c r="A23" t="s">
        <v>20</v>
      </c>
      <c r="B23">
        <f>AVERAGE(B14:B19)</f>
        <v>13.166666666666666</v>
      </c>
      <c r="C23">
        <f t="shared" ref="C23:E23" si="15">AVERAGE(C14:C19)</f>
        <v>343.5</v>
      </c>
      <c r="D23">
        <f t="shared" si="15"/>
        <v>3.839755225443918</v>
      </c>
      <c r="E23">
        <f t="shared" si="15"/>
        <v>5.1533333333333333</v>
      </c>
      <c r="F23" t="s">
        <v>20</v>
      </c>
      <c r="G23">
        <f>AVERAGE(G14:G19)</f>
        <v>6.333333333333333</v>
      </c>
      <c r="H23">
        <f t="shared" ref="H23:J23" si="16">AVERAGE(H14:H19)</f>
        <v>579.16666666666663</v>
      </c>
      <c r="I23">
        <f t="shared" si="16"/>
        <v>1.09760956172183</v>
      </c>
      <c r="J23">
        <f t="shared" si="16"/>
        <v>5.4399999999999986</v>
      </c>
      <c r="K23" t="s">
        <v>20</v>
      </c>
      <c r="L23">
        <f>AVERAGE(L14:L19)</f>
        <v>6.5</v>
      </c>
      <c r="M23">
        <f t="shared" ref="M23:O23" si="17">AVERAGE(M14:M19)</f>
        <v>526.66666666666663</v>
      </c>
      <c r="N23">
        <f t="shared" si="17"/>
        <v>1.2659713694558312</v>
      </c>
      <c r="O23">
        <f t="shared" si="17"/>
        <v>5.665</v>
      </c>
      <c r="P23" t="s">
        <v>20</v>
      </c>
      <c r="Q23">
        <f>AVERAGE(Q14:Q19)</f>
        <v>8</v>
      </c>
      <c r="R23">
        <f t="shared" ref="R23:T23" si="18">AVERAGE(R14:R19)</f>
        <v>649.83333333333337</v>
      </c>
      <c r="S23">
        <f t="shared" si="18"/>
        <v>1.2384723971110987</v>
      </c>
      <c r="T23">
        <f t="shared" si="18"/>
        <v>6.06</v>
      </c>
      <c r="U23" t="s">
        <v>20</v>
      </c>
      <c r="V23">
        <f>AVERAGE(V14:V19)</f>
        <v>20.833333333333332</v>
      </c>
      <c r="W23">
        <f t="shared" ref="W23:Y23" si="19">AVERAGE(W14:W19)</f>
        <v>1200.6666666666667</v>
      </c>
      <c r="X23">
        <f t="shared" si="19"/>
        <v>1.7385823677721852</v>
      </c>
      <c r="Y23">
        <f t="shared" si="19"/>
        <v>4.1316666666666668</v>
      </c>
    </row>
    <row r="24" spans="1:25">
      <c r="A24" t="s">
        <v>102</v>
      </c>
      <c r="B24">
        <f>STDEVP(B2:B7)</f>
        <v>5.0552502960343668</v>
      </c>
      <c r="C24">
        <f>STDEVP(C2:C7)</f>
        <v>59.913131560062304</v>
      </c>
      <c r="D24">
        <f>STDEVP(D2:D7)</f>
        <v>0.98278816752206632</v>
      </c>
      <c r="E24">
        <f>STDEVP(E2:E7)</f>
        <v>2.8280146157095203</v>
      </c>
      <c r="F24" t="s">
        <v>102</v>
      </c>
      <c r="G24">
        <f>STDEVP(G2:G7)</f>
        <v>5.8142545141708029</v>
      </c>
      <c r="H24">
        <f>STDEVP(H2:H7)</f>
        <v>111.39569111954016</v>
      </c>
      <c r="I24">
        <f>STDEVP(I2:I7)</f>
        <v>1.8989839476456591</v>
      </c>
      <c r="J24">
        <f>STDEVP(J2:J7)</f>
        <v>1.3646173659878271</v>
      </c>
      <c r="K24" t="s">
        <v>102</v>
      </c>
      <c r="L24">
        <f>STDEVP(L2:L7)</f>
        <v>14.761059883656353</v>
      </c>
      <c r="M24">
        <f>STDEVP(M2:M7)</f>
        <v>118.34413096277032</v>
      </c>
      <c r="N24">
        <f>STDEVP(N2:N7)</f>
        <v>2.1669784231452303</v>
      </c>
      <c r="O24">
        <f>STDEVP(O2:O7)</f>
        <v>3.2542608821188379</v>
      </c>
      <c r="P24" t="s">
        <v>102</v>
      </c>
      <c r="Q24">
        <f>STDEVP(Q2:Q7)</f>
        <v>17.752151669273474</v>
      </c>
      <c r="R24">
        <f>STDEVP(R2:R7)</f>
        <v>117.02195900295332</v>
      </c>
      <c r="S24">
        <f>STDEVP(S2:S7)</f>
        <v>5.4516325393234801</v>
      </c>
      <c r="T24">
        <f>STDEVP(T2:T7)</f>
        <v>6.3579180729403584</v>
      </c>
      <c r="U24" t="s">
        <v>102</v>
      </c>
      <c r="V24">
        <f>STDEVP(V2:V7)</f>
        <v>21.543882864722619</v>
      </c>
      <c r="W24">
        <f>STDEVP(W2:W7)</f>
        <v>39.448982524549635</v>
      </c>
      <c r="X24">
        <f>STDEVP(X2:X7)</f>
        <v>1.9658987313128191</v>
      </c>
      <c r="Y24">
        <f>STDEVP(Y2:Y7)</f>
        <v>2.2785844777453867</v>
      </c>
    </row>
    <row r="25" spans="1:25">
      <c r="A25" t="s">
        <v>103</v>
      </c>
      <c r="B25">
        <f>STDEVP(B8:B13)</f>
        <v>3.730504880933232</v>
      </c>
      <c r="C25">
        <f>STDEVP(C8:C13)</f>
        <v>44.54835076134195</v>
      </c>
      <c r="D25">
        <f>STDEVP(D8:D13)</f>
        <v>1.0022769706474899</v>
      </c>
      <c r="E25">
        <f>STDEVP(E8:E13)</f>
        <v>0.41960298696108767</v>
      </c>
      <c r="F25" t="s">
        <v>103</v>
      </c>
      <c r="G25">
        <f>STDEVP(G8:G13)</f>
        <v>1.3437096247164249</v>
      </c>
      <c r="H25">
        <f>STDEVP(H8:H13)</f>
        <v>167.76239811776125</v>
      </c>
      <c r="I25">
        <f>STDEVP(I8:I13)</f>
        <v>0.31100671986544387</v>
      </c>
      <c r="J25">
        <f>STDEVP(J8:J13)</f>
        <v>1.47454701142042</v>
      </c>
      <c r="K25" t="s">
        <v>103</v>
      </c>
      <c r="L25">
        <f>STDEVP(L8:L13)</f>
        <v>1.699673171197595</v>
      </c>
      <c r="M25">
        <f>STDEVP(M8:M13)</f>
        <v>36.429917497695335</v>
      </c>
      <c r="N25">
        <f>STDEVP(N8:N13)</f>
        <v>0.27715022097763292</v>
      </c>
      <c r="O25">
        <f>STDEVP(O8:O13)</f>
        <v>1.36490231640705</v>
      </c>
      <c r="P25" t="s">
        <v>103</v>
      </c>
      <c r="Q25">
        <f>STDEVP(Q8:Q13)</f>
        <v>1.0671873729054748</v>
      </c>
      <c r="R25">
        <f>STDEVP(R8:R13)</f>
        <v>91.88715905935932</v>
      </c>
      <c r="S25">
        <f>STDEVP(S8:S13)</f>
        <v>0.16474242638320183</v>
      </c>
      <c r="T25">
        <f>STDEVP(T8:T13)</f>
        <v>1.7649118643402248</v>
      </c>
      <c r="U25" t="s">
        <v>103</v>
      </c>
      <c r="V25">
        <f>STDEVP(V8:V13)</f>
        <v>0.94280904158206336</v>
      </c>
      <c r="W25">
        <f>STDEVP(W8:W13)</f>
        <v>59.438109735159721</v>
      </c>
      <c r="X25">
        <f>STDEVP(X8:X13)</f>
        <v>0.1045732604140428</v>
      </c>
      <c r="Y25">
        <f>STDEVP(Y8:Y13)</f>
        <v>0.93910714097073078</v>
      </c>
    </row>
    <row r="26" spans="1:25">
      <c r="A26" t="s">
        <v>104</v>
      </c>
      <c r="B26">
        <f>STDEVP(B14:B19)</f>
        <v>2.4776781245530843</v>
      </c>
      <c r="C26">
        <f>STDEVP(C14:C19)</f>
        <v>44.660758315699624</v>
      </c>
      <c r="D26">
        <f>STDEVP(D14:D19)</f>
        <v>0.54469674357831455</v>
      </c>
      <c r="E26">
        <f>STDEVP(E14:E19)</f>
        <v>1.0503279911003502</v>
      </c>
      <c r="F26" t="s">
        <v>104</v>
      </c>
      <c r="G26">
        <f>STDEVP(G14:G19)</f>
        <v>2.6874192494328497</v>
      </c>
      <c r="H26">
        <f>STDEVP(H14:H19)</f>
        <v>54.563164212579245</v>
      </c>
      <c r="I26">
        <f>STDEVP(I14:I19)</f>
        <v>0.47795860213935654</v>
      </c>
      <c r="J26">
        <f>STDEVP(J14:J19)</f>
        <v>1.7836853235179517</v>
      </c>
      <c r="K26" t="s">
        <v>104</v>
      </c>
      <c r="L26">
        <f>STDEVP(L14:L19)</f>
        <v>1.6072751268321592</v>
      </c>
      <c r="M26">
        <f>STDEVP(M14:M19)</f>
        <v>47.411906615204678</v>
      </c>
      <c r="N26">
        <f>STDEVP(N14:N19)</f>
        <v>0.39713315348325318</v>
      </c>
      <c r="O26">
        <f>STDEVP(O14:O19)</f>
        <v>1.5932853897947254</v>
      </c>
      <c r="P26" t="s">
        <v>104</v>
      </c>
      <c r="Q26">
        <f>STDEVP(Q14:Q19)</f>
        <v>1.8257418583505538</v>
      </c>
      <c r="R26">
        <f>STDEVP(R14:R19)</f>
        <v>70.463741661147182</v>
      </c>
      <c r="S26">
        <f>STDEVP(S14:S19)</f>
        <v>0.27826305270513518</v>
      </c>
      <c r="T26">
        <f>STDEVP(T14:T19)</f>
        <v>1.544948758589314</v>
      </c>
      <c r="U26" t="s">
        <v>104</v>
      </c>
      <c r="V26">
        <f>STDEVP(V14:V19)</f>
        <v>2.91070819942883</v>
      </c>
      <c r="W26">
        <f>STDEVP(W14:W19)</f>
        <v>102.7564542444361</v>
      </c>
      <c r="X26">
        <f>STDEVP(X14:X19)</f>
        <v>0.22406247265932985</v>
      </c>
      <c r="Y26">
        <f>STDEVP(Y14:Y19)</f>
        <v>1.073288042522706</v>
      </c>
    </row>
    <row r="27" spans="1:25">
      <c r="A27" t="s">
        <v>105</v>
      </c>
      <c r="B27">
        <f>B24/SQRT(COUNT(B2:B7))</f>
        <v>2.0637972912229681</v>
      </c>
      <c r="C27">
        <f>C24/SQRT(COUNT(C2:C7))</f>
        <v>24.459433535731957</v>
      </c>
      <c r="D27">
        <f>D24/SQRT(COUNT(D2:D7))</f>
        <v>0.40122158927899626</v>
      </c>
      <c r="E27">
        <f>E24/SQRT(COUNT(E2:E7))</f>
        <v>1.1545321322702302</v>
      </c>
      <c r="F27" t="s">
        <v>105</v>
      </c>
      <c r="G27">
        <f>G24/SQRT(COUNT(G2:G7))</f>
        <v>2.3736594657320289</v>
      </c>
      <c r="H27">
        <f>H24/SQRT(COUNT(H2:H7))</f>
        <v>45.477100464592802</v>
      </c>
      <c r="I27">
        <f>I24/SQRT(COUNT(I2:I7))</f>
        <v>0.77525695024465835</v>
      </c>
      <c r="J27">
        <f>J24/SQRT(COUNT(J2:J7))</f>
        <v>0.55710270680183016</v>
      </c>
      <c r="K27" t="s">
        <v>105</v>
      </c>
      <c r="L27">
        <f>L24/SQRT(COUNT(L2:L7))</f>
        <v>6.0261774629374152</v>
      </c>
      <c r="M27">
        <f>M24/SQRT(COUNT(M2:M7))</f>
        <v>48.313789151982505</v>
      </c>
      <c r="N27">
        <f>N24/SQRT(COUNT(N2:N7))</f>
        <v>0.88466523672111785</v>
      </c>
      <c r="O27">
        <f>O24/SQRT(COUNT(O2:O7))</f>
        <v>1.3285464418484385</v>
      </c>
      <c r="P27" t="s">
        <v>105</v>
      </c>
      <c r="Q27">
        <f>Q24/SQRT(COUNT(Q2:Q7))</f>
        <v>7.2472855710361088</v>
      </c>
      <c r="R27">
        <f>R24/SQRT(COUNT(R2:R7))</f>
        <v>47.774014709687961</v>
      </c>
      <c r="S27">
        <f>S24/SQRT(COUNT(S2:S7))</f>
        <v>2.2256196644159796</v>
      </c>
      <c r="T27">
        <f>T24/SQRT(COUNT(T2:T7))</f>
        <v>2.5956091841871998</v>
      </c>
      <c r="U27" t="s">
        <v>105</v>
      </c>
      <c r="V27">
        <f>V24/SQRT(COUNT(V2:V7))</f>
        <v>8.795253349476722</v>
      </c>
      <c r="W27">
        <f>W24/SQRT(COUNT(W2:W7))</f>
        <v>16.104979676186197</v>
      </c>
      <c r="X27">
        <f>X24/SQRT(COUNT(X2:X7))</f>
        <v>0.80257479628353567</v>
      </c>
      <c r="Y27">
        <f>Y24/SQRT(COUNT(Y2:Y7))</f>
        <v>0.93022821771704833</v>
      </c>
    </row>
    <row r="28" spans="1:25">
      <c r="A28" t="s">
        <v>106</v>
      </c>
      <c r="B28">
        <f>B25/SQRT(COUNT(B14:B19))</f>
        <v>1.522972240208089</v>
      </c>
      <c r="C28">
        <f>C25/SQRT(COUNT(C14:C19))</f>
        <v>18.186788041302382</v>
      </c>
      <c r="D28">
        <f>D25/SQRT(COUNT(D14:D19))</f>
        <v>0.4091778598381372</v>
      </c>
      <c r="E28">
        <f>E25/SQRT(COUNT(E14:E19))</f>
        <v>0.17130220210039465</v>
      </c>
      <c r="F28" t="s">
        <v>106</v>
      </c>
      <c r="G28">
        <f>G25/SQRT(COUNT(G14:G19))</f>
        <v>0.54856715717031945</v>
      </c>
      <c r="H28">
        <f>H25/SQRT(COUNT(H14:H19))</f>
        <v>68.488712235694024</v>
      </c>
      <c r="I28">
        <f>I25/SQRT(COUNT(I14:I19))</f>
        <v>0.12696796170784103</v>
      </c>
      <c r="J28">
        <f>J25/SQRT(COUNT(J14:J19))</f>
        <v>0.60198129662098476</v>
      </c>
      <c r="K28" t="s">
        <v>106</v>
      </c>
      <c r="L28">
        <f>L25/SQRT(COUNT(L14:L19))</f>
        <v>0.69388866648871095</v>
      </c>
      <c r="M28">
        <f>M25/SQRT(COUNT(M14:M19))</f>
        <v>14.872451540173692</v>
      </c>
      <c r="N28">
        <f>N25/SQRT(COUNT(N14:N19))</f>
        <v>0.11314610391580052</v>
      </c>
      <c r="O28">
        <f>O25/SQRT(COUNT(O14:O19))</f>
        <v>0.55721903732334488</v>
      </c>
      <c r="P28" t="s">
        <v>106</v>
      </c>
      <c r="Q28">
        <f>Q25/SQRT(COUNT(Q14:Q19))</f>
        <v>0.43567742059328124</v>
      </c>
      <c r="R28">
        <f>R25/SQRT(COUNT(R14:R19))</f>
        <v>37.512775601564506</v>
      </c>
      <c r="S28">
        <f>S25/SQRT(COUNT(S14:S19))</f>
        <v>6.7255813937810952E-2</v>
      </c>
      <c r="T28">
        <f>T25/SQRT(COUNT(T14:T19))</f>
        <v>0.72052225143628612</v>
      </c>
      <c r="U28" t="s">
        <v>106</v>
      </c>
      <c r="V28">
        <f>V25/SQRT(COUNT(V14:V19))</f>
        <v>0.38490017945975052</v>
      </c>
      <c r="W28">
        <f>W25/SQRT(COUNT(W14:W19))</f>
        <v>24.265506687782452</v>
      </c>
      <c r="X28">
        <f>X25/SQRT(COUNT(X14:X19))</f>
        <v>4.2691854792265338E-2</v>
      </c>
      <c r="Y28">
        <f>Y25/SQRT(COUNT(Y14:Y19))</f>
        <v>0.38338888486370687</v>
      </c>
    </row>
    <row r="29" spans="1:25">
      <c r="A29" t="s">
        <v>107</v>
      </c>
      <c r="B29">
        <f>B26/SQRT(COUNT(B9:B14))</f>
        <v>1.0115078586685071</v>
      </c>
      <c r="C29">
        <f>C26/SQRT(COUNT(C9:C14))</f>
        <v>18.232678233204126</v>
      </c>
      <c r="D29">
        <f>D26/SQRT(COUNT(D9:D14))</f>
        <v>0.22237151438708008</v>
      </c>
      <c r="E29">
        <f>E26/SQRT(COUNT(E9:E14))</f>
        <v>0.42879460679306153</v>
      </c>
      <c r="F29" t="s">
        <v>107</v>
      </c>
      <c r="G29">
        <f>G26/SQRT(COUNT(G9:G14))</f>
        <v>1.0971343143406389</v>
      </c>
      <c r="H29">
        <f>H26/SQRT(COUNT(H9:H14))</f>
        <v>22.27531851208451</v>
      </c>
      <c r="I29">
        <f>I26/SQRT(COUNT(I9:I14))</f>
        <v>0.19512578223588997</v>
      </c>
      <c r="J29">
        <f>J26/SQRT(COUNT(J9:J14))</f>
        <v>0.72818648405168629</v>
      </c>
      <c r="K29" t="s">
        <v>107</v>
      </c>
      <c r="L29">
        <f>L26/SQRT(COUNT(L9:L14))</f>
        <v>0.65616732283431767</v>
      </c>
      <c r="M29">
        <f>M26/SQRT(COUNT(M9:M14))</f>
        <v>19.355829823289628</v>
      </c>
      <c r="N29">
        <f>N26/SQRT(COUNT(N9:N14))</f>
        <v>0.16212893099606104</v>
      </c>
      <c r="O29">
        <f>O26/SQRT(COUNT(O9:O14))</f>
        <v>0.65045603660474638</v>
      </c>
      <c r="P29" t="s">
        <v>107</v>
      </c>
      <c r="Q29">
        <f>Q26/SQRT(COUNT(Q9:Q14))</f>
        <v>0.74535599249993001</v>
      </c>
      <c r="R29">
        <f>R26/SQRT(COUNT(R9:R14))</f>
        <v>28.766702072850624</v>
      </c>
      <c r="S29">
        <f>S26/SQRT(COUNT(S9:S14))</f>
        <v>0.11360041556612727</v>
      </c>
      <c r="T29">
        <f>T26/SQRT(COUNT(T9:T14))</f>
        <v>0.63072268954835486</v>
      </c>
      <c r="U29" t="s">
        <v>107</v>
      </c>
      <c r="V29">
        <f>V26/SQRT(COUNT(V9:V14))</f>
        <v>1.1882916464559687</v>
      </c>
      <c r="W29">
        <f>W26/SQRT(COUNT(W9:W14))</f>
        <v>41.9501467794192</v>
      </c>
      <c r="X29">
        <f>X26/SQRT(COUNT(X9:X14))</f>
        <v>9.147312142027747E-2</v>
      </c>
      <c r="Y29">
        <f>Y26/SQRT(COUNT(Y9:Y14))</f>
        <v>0.43816800853520071</v>
      </c>
    </row>
    <row r="33" spans="1:25">
      <c r="A33" t="s">
        <v>257</v>
      </c>
      <c r="B33">
        <v>0</v>
      </c>
      <c r="C33">
        <v>0</v>
      </c>
      <c r="D33">
        <v>0</v>
      </c>
      <c r="E33">
        <v>0</v>
      </c>
      <c r="F33" t="s">
        <v>257</v>
      </c>
      <c r="G33">
        <v>0</v>
      </c>
      <c r="H33">
        <v>0</v>
      </c>
      <c r="I33">
        <v>0</v>
      </c>
      <c r="J33">
        <v>0</v>
      </c>
      <c r="K33" t="s">
        <v>257</v>
      </c>
      <c r="L33">
        <v>0</v>
      </c>
      <c r="M33">
        <v>0</v>
      </c>
      <c r="N33">
        <v>0</v>
      </c>
      <c r="O33">
        <v>0</v>
      </c>
      <c r="P33" t="s">
        <v>257</v>
      </c>
      <c r="Q33">
        <v>0</v>
      </c>
      <c r="R33">
        <v>0</v>
      </c>
      <c r="S33">
        <v>0</v>
      </c>
      <c r="T33">
        <v>0</v>
      </c>
      <c r="U33" t="s">
        <v>257</v>
      </c>
      <c r="V33">
        <v>0</v>
      </c>
      <c r="W33">
        <v>0</v>
      </c>
      <c r="X33">
        <v>0</v>
      </c>
      <c r="Y33">
        <v>0</v>
      </c>
    </row>
    <row r="34" spans="1:25">
      <c r="A34" t="s">
        <v>260</v>
      </c>
      <c r="B34">
        <f>B22</f>
        <v>6.5</v>
      </c>
      <c r="C34">
        <f t="shared" ref="C34:E35" si="20">C22</f>
        <v>254.33333333333334</v>
      </c>
      <c r="D34">
        <f t="shared" si="20"/>
        <v>2.4371179987640654</v>
      </c>
      <c r="E34">
        <f t="shared" si="20"/>
        <v>4.34</v>
      </c>
      <c r="F34" t="s">
        <v>260</v>
      </c>
      <c r="G34">
        <f>G22</f>
        <v>5.833333333333333</v>
      </c>
      <c r="H34">
        <f t="shared" ref="H34:I34" si="21">H22</f>
        <v>669.66666666666663</v>
      </c>
      <c r="I34">
        <f t="shared" si="21"/>
        <v>0.91982820187787462</v>
      </c>
      <c r="J34">
        <f t="shared" ref="J34" si="22">J22</f>
        <v>4.3066666666666658</v>
      </c>
      <c r="K34" t="s">
        <v>260</v>
      </c>
      <c r="L34">
        <f>L22</f>
        <v>4.666666666666667</v>
      </c>
      <c r="M34">
        <f t="shared" ref="M34:N34" si="23">M22</f>
        <v>555.83333333333337</v>
      </c>
      <c r="N34">
        <f t="shared" si="23"/>
        <v>0.82715962235976581</v>
      </c>
      <c r="O34">
        <f t="shared" ref="O34" si="24">O22</f>
        <v>5.0450000000000008</v>
      </c>
      <c r="P34" t="s">
        <v>260</v>
      </c>
      <c r="Q34">
        <f>Q22</f>
        <v>4.833333333333333</v>
      </c>
      <c r="R34">
        <f t="shared" ref="R34:S34" si="25">R22</f>
        <v>649.5</v>
      </c>
      <c r="S34">
        <f t="shared" si="25"/>
        <v>0.7506063199221219</v>
      </c>
      <c r="T34">
        <f t="shared" ref="T34" si="26">T22</f>
        <v>5.6883333333333335</v>
      </c>
      <c r="U34" t="s">
        <v>260</v>
      </c>
      <c r="V34">
        <f>V22</f>
        <v>4.333333333333333</v>
      </c>
      <c r="W34">
        <f t="shared" ref="W34:X34" si="27">W22</f>
        <v>963.66666666666663</v>
      </c>
      <c r="X34">
        <f t="shared" si="27"/>
        <v>0.45190583825254366</v>
      </c>
      <c r="Y34">
        <f t="shared" ref="Y34" si="28">Y22</f>
        <v>2.8033333333333332</v>
      </c>
    </row>
    <row r="35" spans="1:25">
      <c r="A35" t="s">
        <v>261</v>
      </c>
      <c r="B35">
        <f>B23</f>
        <v>13.166666666666666</v>
      </c>
      <c r="C35">
        <f t="shared" si="20"/>
        <v>343.5</v>
      </c>
      <c r="D35">
        <f t="shared" si="20"/>
        <v>3.839755225443918</v>
      </c>
      <c r="E35">
        <f t="shared" ref="E35" si="29">E23</f>
        <v>5.1533333333333333</v>
      </c>
      <c r="F35" t="s">
        <v>261</v>
      </c>
      <c r="G35">
        <f>G23</f>
        <v>6.333333333333333</v>
      </c>
      <c r="H35">
        <f t="shared" ref="H35:I35" si="30">H23</f>
        <v>579.16666666666663</v>
      </c>
      <c r="I35">
        <f t="shared" si="30"/>
        <v>1.09760956172183</v>
      </c>
      <c r="J35">
        <f t="shared" ref="J35" si="31">J23</f>
        <v>5.4399999999999986</v>
      </c>
      <c r="K35" t="s">
        <v>261</v>
      </c>
      <c r="L35">
        <f>L23</f>
        <v>6.5</v>
      </c>
      <c r="M35">
        <f t="shared" ref="M35:N35" si="32">M23</f>
        <v>526.66666666666663</v>
      </c>
      <c r="N35">
        <f t="shared" si="32"/>
        <v>1.2659713694558312</v>
      </c>
      <c r="O35">
        <f t="shared" ref="O35" si="33">O23</f>
        <v>5.665</v>
      </c>
      <c r="P35" t="s">
        <v>261</v>
      </c>
      <c r="Q35">
        <f>Q23</f>
        <v>8</v>
      </c>
      <c r="R35">
        <f t="shared" ref="R35:S35" si="34">R23</f>
        <v>649.83333333333337</v>
      </c>
      <c r="S35">
        <f t="shared" si="34"/>
        <v>1.2384723971110987</v>
      </c>
      <c r="T35">
        <f t="shared" ref="T35" si="35">T23</f>
        <v>6.06</v>
      </c>
      <c r="U35" t="s">
        <v>261</v>
      </c>
      <c r="V35">
        <f>V23</f>
        <v>20.833333333333332</v>
      </c>
      <c r="W35">
        <f t="shared" ref="W35:X35" si="36">W23</f>
        <v>1200.6666666666667</v>
      </c>
      <c r="X35">
        <f t="shared" si="36"/>
        <v>1.7385823677721852</v>
      </c>
      <c r="Y35">
        <f t="shared" ref="Y35" si="37">Y23</f>
        <v>4.1316666666666668</v>
      </c>
    </row>
    <row r="36" spans="1:25">
      <c r="A36" t="s">
        <v>259</v>
      </c>
      <c r="B36">
        <f>B21</f>
        <v>29.333333333333332</v>
      </c>
      <c r="C36">
        <f t="shared" ref="C36:D36" si="38">C21</f>
        <v>257.5</v>
      </c>
      <c r="D36">
        <f t="shared" si="38"/>
        <v>11.55003602077471</v>
      </c>
      <c r="E36">
        <f t="shared" ref="E36" si="39">E21</f>
        <v>31.449999999999992</v>
      </c>
      <c r="F36" t="s">
        <v>259</v>
      </c>
      <c r="G36">
        <f>G21</f>
        <v>32.166666666666664</v>
      </c>
      <c r="H36">
        <f t="shared" ref="H36:I36" si="40">H21</f>
        <v>486</v>
      </c>
      <c r="I36">
        <f t="shared" si="40"/>
        <v>6.9694978361738933</v>
      </c>
      <c r="J36">
        <f t="shared" ref="J36" si="41">J21</f>
        <v>24.921666666666667</v>
      </c>
      <c r="K36" t="s">
        <v>259</v>
      </c>
      <c r="L36">
        <f>L21</f>
        <v>86.333333333333329</v>
      </c>
      <c r="M36">
        <f t="shared" ref="M36:N36" si="42">M21</f>
        <v>798</v>
      </c>
      <c r="N36">
        <f t="shared" si="42"/>
        <v>10.986132879579479</v>
      </c>
      <c r="O36">
        <f t="shared" ref="O36" si="43">O21</f>
        <v>60.281666666666666</v>
      </c>
      <c r="P36" t="s">
        <v>259</v>
      </c>
      <c r="Q36">
        <f>Q21</f>
        <v>120.16666666666667</v>
      </c>
      <c r="R36">
        <f t="shared" ref="R36:S36" si="44">R21</f>
        <v>565.16666666666663</v>
      </c>
      <c r="S36">
        <f t="shared" si="44"/>
        <v>22.27301622944394</v>
      </c>
      <c r="T36">
        <f t="shared" ref="T36" si="45">T21</f>
        <v>61.026666666666671</v>
      </c>
      <c r="U36" t="s">
        <v>259</v>
      </c>
      <c r="V36">
        <f>V21</f>
        <v>122.16666666666667</v>
      </c>
      <c r="W36">
        <f t="shared" ref="W36:X36" si="46">W21</f>
        <v>1015.6666666666666</v>
      </c>
      <c r="X36">
        <f t="shared" si="46"/>
        <v>12.001055397199053</v>
      </c>
      <c r="Y36">
        <f t="shared" ref="Y36" si="47">Y21</f>
        <v>36.211666666666666</v>
      </c>
    </row>
    <row r="37" spans="1:25">
      <c r="A37" t="s">
        <v>257</v>
      </c>
      <c r="B37">
        <v>0</v>
      </c>
      <c r="C37">
        <v>0</v>
      </c>
      <c r="D37">
        <v>0</v>
      </c>
      <c r="E37">
        <v>0</v>
      </c>
      <c r="F37" t="s">
        <v>257</v>
      </c>
      <c r="G37">
        <v>0</v>
      </c>
      <c r="H37">
        <v>0</v>
      </c>
      <c r="I37">
        <v>0</v>
      </c>
      <c r="J37">
        <v>0</v>
      </c>
      <c r="K37" t="s">
        <v>257</v>
      </c>
      <c r="L37">
        <v>0</v>
      </c>
      <c r="M37">
        <v>0</v>
      </c>
      <c r="N37">
        <v>0</v>
      </c>
      <c r="O37">
        <v>0</v>
      </c>
      <c r="P37" t="s">
        <v>257</v>
      </c>
      <c r="Q37">
        <v>0</v>
      </c>
      <c r="R37">
        <v>0</v>
      </c>
      <c r="S37">
        <v>0</v>
      </c>
      <c r="T37">
        <v>0</v>
      </c>
      <c r="U37" t="s">
        <v>257</v>
      </c>
      <c r="V37">
        <v>0</v>
      </c>
      <c r="W37">
        <v>0</v>
      </c>
      <c r="X37">
        <v>0</v>
      </c>
      <c r="Y37">
        <v>0</v>
      </c>
    </row>
    <row r="38" spans="1:25">
      <c r="A38" t="s">
        <v>263</v>
      </c>
      <c r="B38">
        <v>3.730504880933232</v>
      </c>
      <c r="C38">
        <v>44.54835076134195</v>
      </c>
      <c r="D38">
        <v>1.0022769706474899</v>
      </c>
      <c r="E38">
        <v>0.41960298696108767</v>
      </c>
      <c r="F38" t="s">
        <v>263</v>
      </c>
      <c r="G38">
        <v>1.3437096247164249</v>
      </c>
      <c r="H38">
        <v>167.76239811776125</v>
      </c>
      <c r="I38">
        <v>0.31100671986544387</v>
      </c>
      <c r="J38">
        <v>1.47454701142042</v>
      </c>
      <c r="K38" t="s">
        <v>263</v>
      </c>
      <c r="L38">
        <v>1.699673171197595</v>
      </c>
      <c r="M38">
        <v>36.429917497695335</v>
      </c>
      <c r="N38">
        <v>0.27715022097763292</v>
      </c>
      <c r="O38">
        <v>1.36490231640705</v>
      </c>
      <c r="P38" t="s">
        <v>263</v>
      </c>
      <c r="Q38">
        <v>1.0671873729054748</v>
      </c>
      <c r="R38">
        <v>91.88715905935932</v>
      </c>
      <c r="S38">
        <v>0.16474242638320183</v>
      </c>
      <c r="T38">
        <v>1.7649118643402248</v>
      </c>
      <c r="U38" t="s">
        <v>263</v>
      </c>
      <c r="V38">
        <v>0.94280904158206336</v>
      </c>
      <c r="W38">
        <v>59.438109735159721</v>
      </c>
      <c r="X38">
        <v>0.1045732604140428</v>
      </c>
      <c r="Y38">
        <v>0.93910714097073078</v>
      </c>
    </row>
    <row r="39" spans="1:25">
      <c r="A39" t="s">
        <v>264</v>
      </c>
      <c r="B39">
        <v>2.4776781245530843</v>
      </c>
      <c r="C39">
        <v>44.660758315699624</v>
      </c>
      <c r="D39">
        <v>0.54469674357831455</v>
      </c>
      <c r="E39">
        <v>1.0503279911003502</v>
      </c>
      <c r="F39" t="s">
        <v>264</v>
      </c>
      <c r="G39">
        <v>2.6874192494328497</v>
      </c>
      <c r="H39">
        <v>54.563164212579245</v>
      </c>
      <c r="I39">
        <v>0.47795860213935654</v>
      </c>
      <c r="J39">
        <v>1.7836853235179517</v>
      </c>
      <c r="K39" t="s">
        <v>264</v>
      </c>
      <c r="L39">
        <v>1.6072751268321592</v>
      </c>
      <c r="M39">
        <v>47.411906615204678</v>
      </c>
      <c r="N39">
        <v>0.39713315348325318</v>
      </c>
      <c r="O39">
        <v>1.5932853897947254</v>
      </c>
      <c r="P39" t="s">
        <v>264</v>
      </c>
      <c r="Q39">
        <v>1.8257418583505538</v>
      </c>
      <c r="R39">
        <v>70.463741661147182</v>
      </c>
      <c r="S39">
        <v>0.27826305270513518</v>
      </c>
      <c r="T39">
        <v>1.544948758589314</v>
      </c>
      <c r="U39" t="s">
        <v>264</v>
      </c>
      <c r="V39">
        <v>2.91070819942883</v>
      </c>
      <c r="W39">
        <v>102.7564542444361</v>
      </c>
      <c r="X39">
        <v>0.22406247265932985</v>
      </c>
      <c r="Y39">
        <v>1.073288042522706</v>
      </c>
    </row>
    <row r="40" spans="1:25">
      <c r="A40" t="s">
        <v>262</v>
      </c>
      <c r="B40">
        <v>5.0552502960343668</v>
      </c>
      <c r="C40">
        <v>59.913131560062304</v>
      </c>
      <c r="D40">
        <v>0.98278816752206632</v>
      </c>
      <c r="E40">
        <v>2.8280146157095203</v>
      </c>
      <c r="F40" t="s">
        <v>262</v>
      </c>
      <c r="G40">
        <v>5.8142545141708029</v>
      </c>
      <c r="H40">
        <v>111.39569111954016</v>
      </c>
      <c r="I40">
        <v>1.8989839476456591</v>
      </c>
      <c r="J40">
        <v>1.3646173659878271</v>
      </c>
      <c r="K40" t="s">
        <v>262</v>
      </c>
      <c r="L40">
        <v>14.761059883656353</v>
      </c>
      <c r="M40">
        <v>118.34413096277032</v>
      </c>
      <c r="N40">
        <v>2.1669784231452303</v>
      </c>
      <c r="O40">
        <v>3.2542608821188379</v>
      </c>
      <c r="P40" t="s">
        <v>262</v>
      </c>
      <c r="Q40">
        <v>17.752151669273474</v>
      </c>
      <c r="R40">
        <v>117.02195900295332</v>
      </c>
      <c r="S40">
        <v>5.4516325393234801</v>
      </c>
      <c r="T40">
        <v>6.3579180729403584</v>
      </c>
      <c r="U40" t="s">
        <v>262</v>
      </c>
      <c r="V40">
        <v>21.543882864722619</v>
      </c>
      <c r="W40">
        <v>39.448982524549635</v>
      </c>
      <c r="X40">
        <v>1.9658987313128191</v>
      </c>
      <c r="Y40">
        <v>2.2785844777453867</v>
      </c>
    </row>
    <row r="41" spans="1:25">
      <c r="A41" t="s">
        <v>265</v>
      </c>
      <c r="B41">
        <v>2.0637972912229681</v>
      </c>
      <c r="C41">
        <v>24.459433535731957</v>
      </c>
      <c r="D41">
        <v>0.40122158927899626</v>
      </c>
      <c r="E41">
        <v>1.1545321322702302</v>
      </c>
      <c r="F41" t="s">
        <v>265</v>
      </c>
      <c r="G41">
        <v>2.3736594657320289</v>
      </c>
      <c r="H41">
        <v>45.477100464592802</v>
      </c>
      <c r="I41">
        <v>0.77525695024465835</v>
      </c>
      <c r="J41">
        <v>0.55710270680183016</v>
      </c>
      <c r="K41" t="s">
        <v>265</v>
      </c>
      <c r="L41">
        <v>6.0261774629374152</v>
      </c>
      <c r="M41">
        <v>48.313789151982505</v>
      </c>
      <c r="N41">
        <v>0.88466523672111785</v>
      </c>
      <c r="O41">
        <v>1.3285464418484385</v>
      </c>
      <c r="P41" t="s">
        <v>265</v>
      </c>
      <c r="Q41">
        <v>7.2472855710361088</v>
      </c>
      <c r="R41">
        <v>47.774014709687961</v>
      </c>
      <c r="S41">
        <v>2.2256196644159796</v>
      </c>
      <c r="T41">
        <v>2.5956091841871998</v>
      </c>
      <c r="U41" t="s">
        <v>265</v>
      </c>
      <c r="V41">
        <v>8.795253349476722</v>
      </c>
      <c r="W41">
        <v>16.104979676186197</v>
      </c>
      <c r="X41">
        <v>0.80257479628353567</v>
      </c>
      <c r="Y41">
        <v>0.93022821771704833</v>
      </c>
    </row>
    <row r="42" spans="1:25">
      <c r="A42" t="s">
        <v>266</v>
      </c>
      <c r="B42">
        <v>1.522972240208089</v>
      </c>
      <c r="C42">
        <v>18.186788041302382</v>
      </c>
      <c r="D42">
        <v>0.4091778598381372</v>
      </c>
      <c r="E42">
        <v>0.17130220210039465</v>
      </c>
      <c r="F42" t="s">
        <v>266</v>
      </c>
      <c r="G42">
        <v>0.54856715717031945</v>
      </c>
      <c r="H42">
        <v>68.488712235694024</v>
      </c>
      <c r="I42">
        <v>0.12696796170784103</v>
      </c>
      <c r="J42">
        <v>0.60198129662098476</v>
      </c>
      <c r="K42" t="s">
        <v>266</v>
      </c>
      <c r="L42">
        <v>0.69388866648871095</v>
      </c>
      <c r="M42">
        <v>14.872451540173692</v>
      </c>
      <c r="N42">
        <v>0.11314610391580052</v>
      </c>
      <c r="O42">
        <v>0.55721903732334488</v>
      </c>
      <c r="P42" t="s">
        <v>266</v>
      </c>
      <c r="Q42">
        <v>0.43567742059328124</v>
      </c>
      <c r="R42">
        <v>37.512775601564506</v>
      </c>
      <c r="S42">
        <v>6.7255813937810952E-2</v>
      </c>
      <c r="T42">
        <v>0.72052225143628612</v>
      </c>
      <c r="U42" t="s">
        <v>266</v>
      </c>
      <c r="V42">
        <v>0.38490017945975052</v>
      </c>
      <c r="W42">
        <v>24.265506687782452</v>
      </c>
      <c r="X42">
        <v>4.2691854792265338E-2</v>
      </c>
      <c r="Y42">
        <v>0.38338888486370687</v>
      </c>
    </row>
    <row r="43" spans="1:25">
      <c r="A43" t="s">
        <v>267</v>
      </c>
      <c r="B43">
        <v>1.0115078586685071</v>
      </c>
      <c r="C43">
        <v>18.232678233204126</v>
      </c>
      <c r="D43">
        <v>0.22237151438708008</v>
      </c>
      <c r="E43">
        <v>0.42879460679306153</v>
      </c>
      <c r="F43" t="s">
        <v>267</v>
      </c>
      <c r="G43">
        <v>1.0971343143406389</v>
      </c>
      <c r="H43">
        <v>22.27531851208451</v>
      </c>
      <c r="I43">
        <v>0.19512578223588997</v>
      </c>
      <c r="J43">
        <v>0.72818648405168629</v>
      </c>
      <c r="K43" t="s">
        <v>267</v>
      </c>
      <c r="L43">
        <v>0.65616732283431767</v>
      </c>
      <c r="M43">
        <v>19.355829823289628</v>
      </c>
      <c r="N43">
        <v>0.16212893099606104</v>
      </c>
      <c r="O43">
        <v>0.65045603660474638</v>
      </c>
      <c r="P43" t="s">
        <v>267</v>
      </c>
      <c r="Q43">
        <v>0.74535599249993001</v>
      </c>
      <c r="R43">
        <v>28.766702072850624</v>
      </c>
      <c r="S43">
        <v>0.11360041556612727</v>
      </c>
      <c r="T43">
        <v>0.63072268954835486</v>
      </c>
      <c r="U43" t="s">
        <v>267</v>
      </c>
      <c r="V43">
        <v>1.1882916464559687</v>
      </c>
      <c r="W43">
        <v>41.9501467794192</v>
      </c>
      <c r="X43">
        <v>9.147312142027747E-2</v>
      </c>
      <c r="Y43">
        <v>0.43816800853520071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614E9-9793-4A92-9A65-C157CFB88E9F}">
  <dimension ref="A1:O10"/>
  <sheetViews>
    <sheetView workbookViewId="0">
      <selection activeCell="F8" sqref="F8"/>
    </sheetView>
  </sheetViews>
  <sheetFormatPr defaultRowHeight="18"/>
  <sheetData>
    <row r="1" spans="1:15">
      <c r="A1" t="s">
        <v>109</v>
      </c>
      <c r="B1" t="s">
        <v>59</v>
      </c>
      <c r="C1" t="s">
        <v>65</v>
      </c>
      <c r="D1" t="s">
        <v>66</v>
      </c>
      <c r="E1" t="s">
        <v>116</v>
      </c>
      <c r="F1" t="s">
        <v>108</v>
      </c>
      <c r="H1" t="s">
        <v>277</v>
      </c>
      <c r="I1" t="s">
        <v>117</v>
      </c>
      <c r="K1" t="s">
        <v>277</v>
      </c>
      <c r="L1" t="s">
        <v>117</v>
      </c>
      <c r="N1" t="s">
        <v>17</v>
      </c>
      <c r="O1" t="s">
        <v>117</v>
      </c>
    </row>
    <row r="2" spans="1:15">
      <c r="A2" t="s">
        <v>110</v>
      </c>
      <c r="B2">
        <v>1</v>
      </c>
      <c r="C2">
        <v>731</v>
      </c>
      <c r="D2">
        <f>(B2/C2)*100</f>
        <v>0.13679890560875513</v>
      </c>
      <c r="E2">
        <v>4.57</v>
      </c>
      <c r="G2" t="s">
        <v>112</v>
      </c>
      <c r="H2">
        <f>AVERAGE(D2:D4)</f>
        <v>0.14108099505209432</v>
      </c>
      <c r="I2">
        <f>AVERAGE(D5:D10)</f>
        <v>0.20648958665091907</v>
      </c>
      <c r="K2">
        <f>AVERAGE(E2:E4)</f>
        <v>4.373333333333334</v>
      </c>
      <c r="L2">
        <f>AVERAGE(E5:E10)</f>
        <v>4.3366666666666669</v>
      </c>
      <c r="N2">
        <f>AVERAGE(B2:B4)</f>
        <v>1</v>
      </c>
      <c r="O2">
        <f>AVERAGE(B5:B10)</f>
        <v>1.6666666666666667</v>
      </c>
    </row>
    <row r="3" spans="1:15">
      <c r="A3" t="s">
        <v>110</v>
      </c>
      <c r="B3">
        <v>1</v>
      </c>
      <c r="C3">
        <v>783</v>
      </c>
      <c r="D3">
        <f t="shared" ref="D3:D10" si="0">(B3/C3)*100</f>
        <v>0.1277139208173691</v>
      </c>
      <c r="E3">
        <v>5.12</v>
      </c>
      <c r="G3" t="s">
        <v>113</v>
      </c>
      <c r="H3">
        <f>MEDIAN(D2:D4)</f>
        <v>0.13679890560875513</v>
      </c>
      <c r="I3">
        <f>MEDIAN(D5:D10)</f>
        <v>0.18468249466547823</v>
      </c>
      <c r="K3">
        <f>MEDIAN(E2:E4)</f>
        <v>4.57</v>
      </c>
      <c r="L3">
        <f>MEDIAN(E5:E10)</f>
        <v>4.3100000000000005</v>
      </c>
      <c r="N3">
        <f>MEDIAN(B2:B4)</f>
        <v>1</v>
      </c>
      <c r="O3">
        <f>MEDIAN(B5:B10)</f>
        <v>1.5</v>
      </c>
    </row>
    <row r="4" spans="1:15">
      <c r="A4" t="s">
        <v>110</v>
      </c>
      <c r="B4">
        <v>1</v>
      </c>
      <c r="C4">
        <v>630</v>
      </c>
      <c r="D4">
        <f t="shared" si="0"/>
        <v>0.15873015873015872</v>
      </c>
      <c r="E4">
        <v>3.43</v>
      </c>
      <c r="G4" t="s">
        <v>114</v>
      </c>
      <c r="H4">
        <f>STDEVP(D2:D4)</f>
        <v>1.3019318237815164E-2</v>
      </c>
      <c r="I4">
        <f>STDEVP(D5:D10)</f>
        <v>6.8356340199692861E-2</v>
      </c>
      <c r="K4">
        <f>STDEVP(E2:E4)</f>
        <v>0.70381500094524341</v>
      </c>
      <c r="L4">
        <f>STDEVP(E5:E10)</f>
        <v>0.64396342201159962</v>
      </c>
      <c r="N4">
        <f>STDEVP(B2:B4)</f>
        <v>0</v>
      </c>
      <c r="O4">
        <f>STDEVP(B5:B10)</f>
        <v>0.7453559924999299</v>
      </c>
    </row>
    <row r="5" spans="1:15">
      <c r="A5" t="s">
        <v>111</v>
      </c>
      <c r="B5">
        <v>1</v>
      </c>
      <c r="C5">
        <v>745</v>
      </c>
      <c r="D5">
        <f t="shared" si="0"/>
        <v>0.13422818791946309</v>
      </c>
      <c r="E5">
        <v>5.14</v>
      </c>
      <c r="G5" t="s">
        <v>115</v>
      </c>
      <c r="H5">
        <f>H4/SQRT(COUNT(D2:D4))</f>
        <v>7.5167068892679897E-3</v>
      </c>
      <c r="I5">
        <f>I4/SQRT(COUNT(D5:D10))</f>
        <v>2.790635902889085E-2</v>
      </c>
      <c r="K5">
        <f>K4/SQRT(COUNT(E2:E4))</f>
        <v>0.406347780255433</v>
      </c>
      <c r="L5">
        <f>L4/SQRT(COUNT(E5:E10))</f>
        <v>0.26289696615749475</v>
      </c>
      <c r="N5">
        <f>N4/SQRT(COUNT(B2:B4))</f>
        <v>0</v>
      </c>
      <c r="O5">
        <f>O4/SQRT(COUNT(B5:B10))</f>
        <v>0.3042903097250923</v>
      </c>
    </row>
    <row r="6" spans="1:15">
      <c r="A6" t="s">
        <v>111</v>
      </c>
      <c r="B6">
        <v>2</v>
      </c>
      <c r="C6">
        <v>984</v>
      </c>
      <c r="D6">
        <f t="shared" si="0"/>
        <v>0.20325203252032523</v>
      </c>
      <c r="E6">
        <v>5.12</v>
      </c>
    </row>
    <row r="7" spans="1:15">
      <c r="A7" t="s">
        <v>111</v>
      </c>
      <c r="B7">
        <v>3</v>
      </c>
      <c r="C7">
        <v>915</v>
      </c>
      <c r="D7">
        <f t="shared" si="0"/>
        <v>0.32786885245901637</v>
      </c>
      <c r="E7">
        <v>3.42</v>
      </c>
    </row>
    <row r="8" spans="1:15">
      <c r="A8" t="s">
        <v>111</v>
      </c>
      <c r="B8">
        <v>1</v>
      </c>
      <c r="C8">
        <v>680</v>
      </c>
      <c r="D8">
        <f t="shared" si="0"/>
        <v>0.14705882352941177</v>
      </c>
      <c r="E8">
        <v>4.37</v>
      </c>
    </row>
    <row r="9" spans="1:15">
      <c r="A9" t="s">
        <v>111</v>
      </c>
      <c r="B9">
        <v>2</v>
      </c>
      <c r="C9">
        <v>768</v>
      </c>
      <c r="D9">
        <f t="shared" si="0"/>
        <v>0.26041666666666663</v>
      </c>
      <c r="E9">
        <v>3.72</v>
      </c>
    </row>
    <row r="10" spans="1:15">
      <c r="A10" t="s">
        <v>111</v>
      </c>
      <c r="B10">
        <v>1</v>
      </c>
      <c r="C10">
        <v>602</v>
      </c>
      <c r="D10">
        <f t="shared" si="0"/>
        <v>0.16611295681063123</v>
      </c>
      <c r="E10">
        <v>4.25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575FB-F4B0-4A84-9634-E0CC1368C55B}">
  <dimension ref="A1:O25"/>
  <sheetViews>
    <sheetView topLeftCell="F10" workbookViewId="0">
      <selection activeCell="B2" sqref="B2:E25"/>
    </sheetView>
  </sheetViews>
  <sheetFormatPr defaultRowHeight="18"/>
  <sheetData>
    <row r="1" spans="1:15">
      <c r="A1" t="s">
        <v>28</v>
      </c>
      <c r="B1" t="s">
        <v>59</v>
      </c>
      <c r="C1" t="s">
        <v>65</v>
      </c>
      <c r="D1" t="s">
        <v>66</v>
      </c>
      <c r="E1" t="s">
        <v>81</v>
      </c>
      <c r="F1" t="s">
        <v>108</v>
      </c>
      <c r="H1" t="s">
        <v>277</v>
      </c>
      <c r="I1" t="s">
        <v>117</v>
      </c>
      <c r="K1" t="s">
        <v>277</v>
      </c>
      <c r="L1" t="s">
        <v>117</v>
      </c>
      <c r="N1" t="s">
        <v>17</v>
      </c>
      <c r="O1" t="s">
        <v>117</v>
      </c>
    </row>
    <row r="2" spans="1:15">
      <c r="A2" t="s">
        <v>110</v>
      </c>
      <c r="B2">
        <v>1</v>
      </c>
      <c r="C2">
        <v>731</v>
      </c>
      <c r="D2">
        <f>(B2/C2)*100</f>
        <v>0.13679890560875513</v>
      </c>
      <c r="E2">
        <v>4.57</v>
      </c>
      <c r="G2" t="s">
        <v>6</v>
      </c>
      <c r="H2">
        <f>AVERAGE(D2:D7)</f>
        <v>0.18955911401431266</v>
      </c>
      <c r="I2">
        <f>AVERAGE(D8:D25)</f>
        <v>0.20648958665091902</v>
      </c>
      <c r="K2">
        <f>AVERAGE(E2:E7)</f>
        <v>4.373333333333334</v>
      </c>
      <c r="L2">
        <f>AVERAGE(E8:E25)</f>
        <v>4.3366666666666669</v>
      </c>
      <c r="N2">
        <f>AVERAGE(B2:B4)</f>
        <v>1</v>
      </c>
      <c r="O2">
        <f>AVERAGE(B8:B13)</f>
        <v>1.6666666666666667</v>
      </c>
    </row>
    <row r="3" spans="1:15">
      <c r="A3" t="s">
        <v>110</v>
      </c>
      <c r="B3">
        <v>1</v>
      </c>
      <c r="C3">
        <v>783</v>
      </c>
      <c r="D3">
        <f t="shared" ref="D3:D13" si="0">(B3/C3)*100</f>
        <v>0.1277139208173691</v>
      </c>
      <c r="E3">
        <v>5.12</v>
      </c>
      <c r="G3" t="s">
        <v>113</v>
      </c>
      <c r="H3">
        <f>MEDIAN(D2:D7)</f>
        <v>0.15873015873015872</v>
      </c>
      <c r="I3">
        <f>MEDIAN(D8:D25)</f>
        <v>0.18468249466547823</v>
      </c>
      <c r="K3">
        <f>MEDIAN(E2:E7)</f>
        <v>4.57</v>
      </c>
      <c r="L3">
        <f>MEDIAN(E8:E25)</f>
        <v>4.3100000000000005</v>
      </c>
      <c r="N3">
        <f>MEDIAN(B2:B4)</f>
        <v>1</v>
      </c>
      <c r="O3">
        <f>MEDIAN(B8:B13)</f>
        <v>1.5</v>
      </c>
    </row>
    <row r="4" spans="1:15">
      <c r="A4" t="s">
        <v>110</v>
      </c>
      <c r="B4">
        <v>1</v>
      </c>
      <c r="C4">
        <v>630</v>
      </c>
      <c r="D4">
        <f t="shared" si="0"/>
        <v>0.15873015873015872</v>
      </c>
      <c r="E4">
        <v>3.43</v>
      </c>
      <c r="G4" t="s">
        <v>114</v>
      </c>
      <c r="H4">
        <f>STDEVP(D2:D7)</f>
        <v>6.7472144471309406E-2</v>
      </c>
      <c r="I4">
        <f>STDEVP(D8:D25)</f>
        <v>6.8356340199692972E-2</v>
      </c>
      <c r="K4">
        <f>STDEVP(E2:E7)</f>
        <v>0.70381500094524341</v>
      </c>
      <c r="L4">
        <f>STDEVP(E8:E25)</f>
        <v>0.64396342201159662</v>
      </c>
      <c r="N4">
        <f>STDEVP(B2:B4)</f>
        <v>0</v>
      </c>
      <c r="O4">
        <f>STDEVP(B8:B13)</f>
        <v>0.7453559924999299</v>
      </c>
    </row>
    <row r="5" spans="1:15">
      <c r="A5" t="s">
        <v>110</v>
      </c>
      <c r="B5">
        <v>2</v>
      </c>
      <c r="C5">
        <v>843</v>
      </c>
      <c r="D5">
        <f>(B5/C5)*100</f>
        <v>0.23724792408066431</v>
      </c>
      <c r="E5">
        <v>4.57</v>
      </c>
      <c r="G5" t="s">
        <v>115</v>
      </c>
      <c r="H5">
        <f>H4/SQRT(COUNT(D2:D7))</f>
        <v>2.7545387634342854E-2</v>
      </c>
      <c r="I5">
        <f>I4/SQRT(COUNT(D8:D25))</f>
        <v>1.6111743897432501E-2</v>
      </c>
      <c r="K5">
        <f>K4/SQRT(COUNT(E2:E7))</f>
        <v>0.2873312709387178</v>
      </c>
      <c r="L5">
        <f>L4/SQRT(COUNT(E8:E25))</f>
        <v>0.15178363418016483</v>
      </c>
      <c r="N5">
        <f>N4/SQRT(COUNT(B2:B4))</f>
        <v>0</v>
      </c>
      <c r="O5">
        <f>O4/SQRT(COUNT(B8:B13))</f>
        <v>0.3042903097250923</v>
      </c>
    </row>
    <row r="6" spans="1:15">
      <c r="A6" t="s">
        <v>110</v>
      </c>
      <c r="B6">
        <v>3</v>
      </c>
      <c r="C6">
        <v>943</v>
      </c>
      <c r="D6">
        <f t="shared" ref="D6:D7" si="1">(B6/C6)*100</f>
        <v>0.31813361611876989</v>
      </c>
      <c r="E6">
        <v>5.12</v>
      </c>
    </row>
    <row r="7" spans="1:15">
      <c r="A7" t="s">
        <v>110</v>
      </c>
      <c r="B7">
        <v>1</v>
      </c>
      <c r="C7">
        <v>630</v>
      </c>
      <c r="D7">
        <f t="shared" si="1"/>
        <v>0.15873015873015872</v>
      </c>
      <c r="E7">
        <v>3.43</v>
      </c>
    </row>
    <row r="8" spans="1:15">
      <c r="A8" t="s">
        <v>111</v>
      </c>
      <c r="B8">
        <v>1</v>
      </c>
      <c r="C8">
        <v>745</v>
      </c>
      <c r="D8">
        <f t="shared" si="0"/>
        <v>0.13422818791946309</v>
      </c>
      <c r="E8">
        <v>5.14</v>
      </c>
    </row>
    <row r="9" spans="1:15">
      <c r="A9" t="s">
        <v>111</v>
      </c>
      <c r="B9">
        <v>2</v>
      </c>
      <c r="C9">
        <v>984</v>
      </c>
      <c r="D9">
        <f t="shared" si="0"/>
        <v>0.20325203252032523</v>
      </c>
      <c r="E9">
        <v>5.12</v>
      </c>
    </row>
    <row r="10" spans="1:15">
      <c r="A10" t="s">
        <v>111</v>
      </c>
      <c r="B10">
        <v>3</v>
      </c>
      <c r="C10">
        <v>915</v>
      </c>
      <c r="D10">
        <f t="shared" si="0"/>
        <v>0.32786885245901637</v>
      </c>
      <c r="E10">
        <v>3.42</v>
      </c>
    </row>
    <row r="11" spans="1:15">
      <c r="A11" t="s">
        <v>111</v>
      </c>
      <c r="B11">
        <v>1</v>
      </c>
      <c r="C11">
        <v>680</v>
      </c>
      <c r="D11">
        <f t="shared" si="0"/>
        <v>0.14705882352941177</v>
      </c>
      <c r="E11">
        <v>4.37</v>
      </c>
    </row>
    <row r="12" spans="1:15">
      <c r="A12" t="s">
        <v>111</v>
      </c>
      <c r="B12">
        <v>2</v>
      </c>
      <c r="C12">
        <v>768</v>
      </c>
      <c r="D12">
        <f t="shared" si="0"/>
        <v>0.26041666666666663</v>
      </c>
      <c r="E12">
        <v>3.72</v>
      </c>
    </row>
    <row r="13" spans="1:15">
      <c r="A13" t="s">
        <v>111</v>
      </c>
      <c r="B13">
        <v>1</v>
      </c>
      <c r="C13">
        <v>602</v>
      </c>
      <c r="D13">
        <f t="shared" si="0"/>
        <v>0.16611295681063123</v>
      </c>
      <c r="E13">
        <v>4.25</v>
      </c>
    </row>
    <row r="14" spans="1:15">
      <c r="A14" t="s">
        <v>111</v>
      </c>
      <c r="B14">
        <v>1</v>
      </c>
      <c r="C14">
        <v>745</v>
      </c>
      <c r="D14">
        <f t="shared" ref="D14:D25" si="2">(B14/C14)*100</f>
        <v>0.13422818791946309</v>
      </c>
      <c r="E14">
        <v>5.14</v>
      </c>
    </row>
    <row r="15" spans="1:15">
      <c r="A15" t="s">
        <v>111</v>
      </c>
      <c r="B15">
        <v>2</v>
      </c>
      <c r="C15">
        <v>984</v>
      </c>
      <c r="D15">
        <f t="shared" si="2"/>
        <v>0.20325203252032523</v>
      </c>
      <c r="E15">
        <v>5.12</v>
      </c>
    </row>
    <row r="16" spans="1:15">
      <c r="A16" t="s">
        <v>111</v>
      </c>
      <c r="B16">
        <v>3</v>
      </c>
      <c r="C16">
        <v>915</v>
      </c>
      <c r="D16">
        <f t="shared" si="2"/>
        <v>0.32786885245901637</v>
      </c>
      <c r="E16">
        <v>3.42</v>
      </c>
    </row>
    <row r="17" spans="1:5">
      <c r="A17" t="s">
        <v>111</v>
      </c>
      <c r="B17">
        <v>1</v>
      </c>
      <c r="C17">
        <v>680</v>
      </c>
      <c r="D17">
        <f t="shared" si="2"/>
        <v>0.14705882352941177</v>
      </c>
      <c r="E17">
        <v>4.37</v>
      </c>
    </row>
    <row r="18" spans="1:5">
      <c r="A18" t="s">
        <v>111</v>
      </c>
      <c r="B18">
        <v>2</v>
      </c>
      <c r="C18">
        <v>768</v>
      </c>
      <c r="D18">
        <f t="shared" si="2"/>
        <v>0.26041666666666663</v>
      </c>
      <c r="E18">
        <v>3.72</v>
      </c>
    </row>
    <row r="19" spans="1:5">
      <c r="A19" t="s">
        <v>111</v>
      </c>
      <c r="B19">
        <v>1</v>
      </c>
      <c r="C19">
        <v>602</v>
      </c>
      <c r="D19">
        <f t="shared" si="2"/>
        <v>0.16611295681063123</v>
      </c>
      <c r="E19">
        <v>4.25</v>
      </c>
    </row>
    <row r="20" spans="1:5">
      <c r="A20" t="s">
        <v>111</v>
      </c>
      <c r="B20">
        <v>1</v>
      </c>
      <c r="C20">
        <v>745</v>
      </c>
      <c r="D20">
        <f t="shared" si="2"/>
        <v>0.13422818791946309</v>
      </c>
      <c r="E20">
        <v>5.14</v>
      </c>
    </row>
    <row r="21" spans="1:5">
      <c r="A21" t="s">
        <v>111</v>
      </c>
      <c r="B21">
        <v>2</v>
      </c>
      <c r="C21">
        <v>984</v>
      </c>
      <c r="D21">
        <f t="shared" si="2"/>
        <v>0.20325203252032523</v>
      </c>
      <c r="E21">
        <v>5.12</v>
      </c>
    </row>
    <row r="22" spans="1:5">
      <c r="A22" t="s">
        <v>111</v>
      </c>
      <c r="B22">
        <v>3</v>
      </c>
      <c r="C22">
        <v>915</v>
      </c>
      <c r="D22">
        <f t="shared" si="2"/>
        <v>0.32786885245901637</v>
      </c>
      <c r="E22">
        <v>3.42</v>
      </c>
    </row>
    <row r="23" spans="1:5">
      <c r="A23" t="s">
        <v>111</v>
      </c>
      <c r="B23">
        <v>1</v>
      </c>
      <c r="C23">
        <v>680</v>
      </c>
      <c r="D23">
        <f t="shared" si="2"/>
        <v>0.14705882352941177</v>
      </c>
      <c r="E23">
        <v>4.37</v>
      </c>
    </row>
    <row r="24" spans="1:5">
      <c r="A24" t="s">
        <v>111</v>
      </c>
      <c r="B24">
        <v>2</v>
      </c>
      <c r="C24">
        <v>768</v>
      </c>
      <c r="D24">
        <f t="shared" si="2"/>
        <v>0.26041666666666663</v>
      </c>
      <c r="E24">
        <v>3.72</v>
      </c>
    </row>
    <row r="25" spans="1:5">
      <c r="A25" t="s">
        <v>111</v>
      </c>
      <c r="B25">
        <v>1</v>
      </c>
      <c r="C25">
        <v>602</v>
      </c>
      <c r="D25">
        <f t="shared" si="2"/>
        <v>0.16611295681063123</v>
      </c>
      <c r="E25">
        <v>4.25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21</vt:i4>
      </vt:variant>
    </vt:vector>
  </HeadingPairs>
  <TitlesOfParts>
    <vt:vector size="21" baseType="lpstr">
      <vt:lpstr>In vitro</vt:lpstr>
      <vt:lpstr>In vitro 細菌数</vt:lpstr>
      <vt:lpstr>In vitro 細菌数 (2)</vt:lpstr>
      <vt:lpstr>In vitro 細菌数 (蛋白)</vt:lpstr>
      <vt:lpstr>蛋白浸透</vt:lpstr>
      <vt:lpstr>CPD浸透</vt:lpstr>
      <vt:lpstr>CPD陽性　数</vt:lpstr>
      <vt:lpstr>1w後</vt:lpstr>
      <vt:lpstr>1w後 (2)</vt:lpstr>
      <vt:lpstr>In vivo細菌数</vt:lpstr>
      <vt:lpstr>0609</vt:lpstr>
      <vt:lpstr>0623</vt:lpstr>
      <vt:lpstr>0709</vt:lpstr>
      <vt:lpstr>0805</vt:lpstr>
      <vt:lpstr>0908</vt:lpstr>
      <vt:lpstr>0830</vt:lpstr>
      <vt:lpstr>0930</vt:lpstr>
      <vt:lpstr>1006</vt:lpstr>
      <vt:lpstr>処置の影響</vt:lpstr>
      <vt:lpstr>モデル作成時背景データまとめ</vt:lpstr>
      <vt:lpstr>蛋白濃度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杉山洸裕</dc:creator>
  <cp:lastModifiedBy>杉山 洸裕</cp:lastModifiedBy>
  <dcterms:created xsi:type="dcterms:W3CDTF">2015-06-05T18:19:34Z</dcterms:created>
  <dcterms:modified xsi:type="dcterms:W3CDTF">2024-06-14T13:58:42Z</dcterms:modified>
</cp:coreProperties>
</file>