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1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2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3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4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TT of Metastatic Melanoma using aCD137-PBNPs\Manuscript\Figure 6; aPBNP PTT eliminates SM1 tumors in vivo\"/>
    </mc:Choice>
  </mc:AlternateContent>
  <xr:revisionPtr revIDLastSave="0" documentId="8_{FF1A6107-B110-492A-A2A6-1612B7D301B7}" xr6:coauthVersionLast="47" xr6:coauthVersionMax="47" xr10:uidLastSave="{00000000-0000-0000-0000-000000000000}"/>
  <bookViews>
    <workbookView xWindow="30612" yWindow="-108" windowWidth="30936" windowHeight="16776" firstSheet="1" activeTab="3" xr2:uid="{9AA9A6BF-885A-41F7-B68E-A29EFCA5C608}"/>
  </bookViews>
  <sheets>
    <sheet name="Cage Sheet" sheetId="1" r:id="rId1"/>
    <sheet name="Tumor Growth" sheetId="3" r:id="rId2"/>
    <sheet name="Tumor Volume" sheetId="2" r:id="rId3"/>
    <sheet name="Tumor Volume (Manuscript)" sheetId="9" r:id="rId4"/>
    <sheet name="Normalized Volume" sheetId="4" r:id="rId5"/>
    <sheet name="Survival" sheetId="5" r:id="rId6"/>
    <sheet name="Rechallenge" sheetId="8" r:id="rId7"/>
    <sheet name="PTT" sheetId="6" r:id="rId8"/>
    <sheet name="Thermal Dose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7" i="8" l="1"/>
  <c r="K57" i="8"/>
  <c r="L57" i="8"/>
  <c r="J58" i="8"/>
  <c r="K58" i="8"/>
  <c r="L58" i="8"/>
  <c r="J59" i="8"/>
  <c r="K59" i="8"/>
  <c r="L59" i="8"/>
  <c r="J60" i="8"/>
  <c r="K60" i="8"/>
  <c r="L60" i="8"/>
  <c r="J61" i="8"/>
  <c r="K61" i="8"/>
  <c r="L61" i="8"/>
  <c r="J62" i="8"/>
  <c r="K62" i="8"/>
  <c r="L62" i="8"/>
  <c r="J63" i="8"/>
  <c r="K63" i="8"/>
  <c r="L63" i="8"/>
  <c r="J64" i="8"/>
  <c r="K64" i="8"/>
  <c r="L64" i="8"/>
  <c r="J65" i="8"/>
  <c r="K65" i="8"/>
  <c r="L65" i="8"/>
  <c r="J66" i="8"/>
  <c r="K66" i="8"/>
  <c r="L66" i="8"/>
  <c r="J55" i="8" l="1"/>
  <c r="K55" i="8"/>
  <c r="L55" i="8"/>
  <c r="J56" i="8"/>
  <c r="K56" i="8"/>
  <c r="L56" i="8"/>
  <c r="J46" i="8"/>
  <c r="K46" i="8"/>
  <c r="L46" i="8"/>
  <c r="J47" i="8"/>
  <c r="K47" i="8"/>
  <c r="L47" i="8"/>
  <c r="J48" i="8"/>
  <c r="K48" i="8"/>
  <c r="L48" i="8"/>
  <c r="J49" i="8"/>
  <c r="K49" i="8"/>
  <c r="L49" i="8"/>
  <c r="J50" i="8"/>
  <c r="K50" i="8"/>
  <c r="L50" i="8"/>
  <c r="J51" i="8"/>
  <c r="K51" i="8"/>
  <c r="L51" i="8"/>
  <c r="J52" i="8"/>
  <c r="K52" i="8"/>
  <c r="L52" i="8"/>
  <c r="J53" i="8"/>
  <c r="K53" i="8"/>
  <c r="L53" i="8"/>
  <c r="J54" i="8"/>
  <c r="K54" i="8"/>
  <c r="L54" i="8"/>
  <c r="J32" i="8" l="1"/>
  <c r="K32" i="8"/>
  <c r="L32" i="8"/>
  <c r="J33" i="8"/>
  <c r="K33" i="8"/>
  <c r="L33" i="8"/>
  <c r="J34" i="8"/>
  <c r="K34" i="8"/>
  <c r="L34" i="8"/>
  <c r="J35" i="8"/>
  <c r="K35" i="8"/>
  <c r="L35" i="8"/>
  <c r="J36" i="8"/>
  <c r="K36" i="8"/>
  <c r="L36" i="8"/>
  <c r="J37" i="8"/>
  <c r="K37" i="8"/>
  <c r="L37" i="8"/>
  <c r="J38" i="8"/>
  <c r="K38" i="8"/>
  <c r="L38" i="8"/>
  <c r="J39" i="8"/>
  <c r="K39" i="8"/>
  <c r="L39" i="8"/>
  <c r="J40" i="8"/>
  <c r="K40" i="8"/>
  <c r="L40" i="8"/>
  <c r="J41" i="8"/>
  <c r="K41" i="8"/>
  <c r="L41" i="8"/>
  <c r="J42" i="8"/>
  <c r="K42" i="8"/>
  <c r="L42" i="8"/>
  <c r="J43" i="8"/>
  <c r="K43" i="8"/>
  <c r="L43" i="8"/>
  <c r="J44" i="8"/>
  <c r="K44" i="8"/>
  <c r="L44" i="8"/>
  <c r="J45" i="8"/>
  <c r="K45" i="8"/>
  <c r="L45" i="8"/>
  <c r="J5" i="8" l="1"/>
  <c r="K5" i="8"/>
  <c r="L5" i="8"/>
  <c r="J6" i="8"/>
  <c r="K6" i="8"/>
  <c r="L6" i="8"/>
  <c r="J7" i="8"/>
  <c r="K7" i="8"/>
  <c r="L7" i="8"/>
  <c r="J8" i="8"/>
  <c r="K8" i="8"/>
  <c r="L8" i="8"/>
  <c r="J9" i="8"/>
  <c r="K9" i="8"/>
  <c r="L9" i="8"/>
  <c r="J10" i="8"/>
  <c r="K10" i="8"/>
  <c r="L10" i="8"/>
  <c r="J11" i="8"/>
  <c r="K11" i="8"/>
  <c r="L11" i="8"/>
  <c r="J12" i="8"/>
  <c r="K12" i="8"/>
  <c r="L12" i="8"/>
  <c r="J13" i="8"/>
  <c r="K13" i="8"/>
  <c r="L13" i="8"/>
  <c r="J14" i="8"/>
  <c r="K14" i="8"/>
  <c r="L14" i="8"/>
  <c r="J15" i="8"/>
  <c r="K15" i="8"/>
  <c r="L15" i="8"/>
  <c r="J16" i="8"/>
  <c r="K16" i="8"/>
  <c r="L16" i="8"/>
  <c r="J17" i="8"/>
  <c r="K17" i="8"/>
  <c r="L17" i="8"/>
  <c r="J18" i="8"/>
  <c r="K18" i="8"/>
  <c r="L18" i="8"/>
  <c r="J19" i="8"/>
  <c r="K19" i="8"/>
  <c r="L19" i="8"/>
  <c r="J20" i="8"/>
  <c r="K20" i="8"/>
  <c r="L20" i="8"/>
  <c r="J21" i="8"/>
  <c r="K21" i="8"/>
  <c r="L21" i="8"/>
  <c r="J22" i="8"/>
  <c r="K22" i="8"/>
  <c r="L22" i="8"/>
  <c r="J23" i="8"/>
  <c r="K23" i="8"/>
  <c r="L23" i="8"/>
  <c r="J24" i="8"/>
  <c r="K24" i="8"/>
  <c r="L24" i="8"/>
  <c r="J25" i="8"/>
  <c r="K25" i="8"/>
  <c r="L25" i="8"/>
  <c r="J26" i="8"/>
  <c r="K26" i="8"/>
  <c r="L26" i="8"/>
  <c r="J27" i="8"/>
  <c r="K27" i="8"/>
  <c r="L27" i="8"/>
  <c r="J28" i="8"/>
  <c r="K28" i="8"/>
  <c r="L28" i="8"/>
  <c r="J29" i="8"/>
  <c r="K29" i="8"/>
  <c r="L29" i="8"/>
  <c r="J30" i="8"/>
  <c r="K30" i="8"/>
  <c r="L30" i="8"/>
  <c r="J31" i="8"/>
  <c r="K31" i="8"/>
  <c r="L31" i="8"/>
  <c r="L4" i="8"/>
  <c r="K4" i="8"/>
  <c r="J4" i="8"/>
  <c r="AI37" i="2" l="1"/>
  <c r="AL86" i="4" l="1"/>
  <c r="AN86" i="4"/>
  <c r="AC86" i="4"/>
  <c r="AD86" i="4"/>
  <c r="AC87" i="4"/>
  <c r="AD87" i="4"/>
  <c r="AC88" i="4"/>
  <c r="AD88" i="4"/>
  <c r="AC89" i="4"/>
  <c r="AD89" i="4"/>
  <c r="AC90" i="4"/>
  <c r="AD90" i="4"/>
  <c r="AC91" i="4"/>
  <c r="AD91" i="4"/>
  <c r="AC92" i="4"/>
  <c r="AD92" i="4"/>
  <c r="AC93" i="4"/>
  <c r="AD93" i="4"/>
  <c r="AC94" i="4"/>
  <c r="AD94" i="4"/>
  <c r="AC95" i="4"/>
  <c r="AD95" i="4"/>
  <c r="AC96" i="4"/>
  <c r="AD96" i="4"/>
  <c r="AG84" i="4"/>
  <c r="AG85" i="4"/>
  <c r="AG86" i="4"/>
  <c r="AG87" i="4"/>
  <c r="AG88" i="4"/>
  <c r="S79" i="4"/>
  <c r="S80" i="4"/>
  <c r="S81" i="4"/>
  <c r="O79" i="4"/>
  <c r="O80" i="4"/>
  <c r="O81" i="4"/>
  <c r="O82" i="4"/>
  <c r="O83" i="4"/>
  <c r="O84" i="4"/>
  <c r="AG37" i="2"/>
  <c r="AK37" i="2"/>
  <c r="AG40" i="2"/>
  <c r="AI40" i="2"/>
  <c r="AK40" i="2"/>
  <c r="AI43" i="2"/>
  <c r="AK43" i="2"/>
  <c r="AI47" i="2"/>
  <c r="AK47" i="2"/>
  <c r="AE39" i="2"/>
  <c r="AA36" i="2"/>
  <c r="AE36" i="2"/>
  <c r="AB37" i="2"/>
  <c r="AC37" i="2"/>
  <c r="AD37" i="2"/>
  <c r="Y30" i="2"/>
  <c r="Y33" i="2"/>
  <c r="R30" i="2"/>
  <c r="R33" i="2"/>
  <c r="R36" i="2"/>
  <c r="R40" i="2"/>
  <c r="R43" i="2"/>
  <c r="R46" i="2"/>
  <c r="K43" i="2"/>
  <c r="K46" i="2"/>
  <c r="J30" i="2"/>
  <c r="K30" i="2"/>
  <c r="J33" i="2"/>
  <c r="K33" i="2"/>
  <c r="K36" i="2"/>
  <c r="K40" i="2"/>
  <c r="E37" i="2"/>
  <c r="E39" i="2"/>
  <c r="D85" i="4"/>
  <c r="D80" i="4"/>
  <c r="D81" i="4"/>
  <c r="D82" i="4"/>
  <c r="D83" i="4"/>
  <c r="D84" i="4"/>
  <c r="M73" i="4"/>
  <c r="N73" i="4"/>
  <c r="O73" i="4"/>
  <c r="M74" i="4"/>
  <c r="N74" i="4"/>
  <c r="O74" i="4"/>
  <c r="M75" i="4"/>
  <c r="N75" i="4"/>
  <c r="O75" i="4"/>
  <c r="N76" i="4"/>
  <c r="O76" i="4"/>
  <c r="O77" i="4"/>
  <c r="O78" i="4"/>
  <c r="R73" i="4"/>
  <c r="S73" i="4"/>
  <c r="T73" i="4"/>
  <c r="R74" i="4"/>
  <c r="S74" i="4"/>
  <c r="T74" i="4"/>
  <c r="R75" i="4"/>
  <c r="S75" i="4"/>
  <c r="T75" i="4"/>
  <c r="S76" i="4"/>
  <c r="S77" i="4"/>
  <c r="S78" i="4"/>
  <c r="AC80" i="4"/>
  <c r="AD80" i="4"/>
  <c r="AE80" i="4"/>
  <c r="AC81" i="4"/>
  <c r="AD81" i="4"/>
  <c r="AE81" i="4"/>
  <c r="AC82" i="4"/>
  <c r="AD82" i="4"/>
  <c r="AC83" i="4"/>
  <c r="AD83" i="4"/>
  <c r="AC84" i="4"/>
  <c r="AD84" i="4"/>
  <c r="AC85" i="4"/>
  <c r="AD85" i="4"/>
  <c r="AG78" i="4"/>
  <c r="AH78" i="4"/>
  <c r="AG79" i="4"/>
  <c r="AH79" i="4"/>
  <c r="AG80" i="4"/>
  <c r="AH80" i="4"/>
  <c r="AG81" i="4"/>
  <c r="AH81" i="4"/>
  <c r="AG82" i="4"/>
  <c r="AG83" i="4"/>
  <c r="AL83" i="4"/>
  <c r="AN83" i="4"/>
  <c r="AJ80" i="4"/>
  <c r="AK80" i="4"/>
  <c r="AL80" i="4"/>
  <c r="AN80" i="4"/>
  <c r="AJ81" i="4"/>
  <c r="AK81" i="4"/>
  <c r="AL81" i="4"/>
  <c r="AN81" i="4"/>
  <c r="AJ82" i="4"/>
  <c r="AK82" i="4"/>
  <c r="AL82" i="4"/>
  <c r="AN82" i="4"/>
  <c r="AL84" i="4"/>
  <c r="AN84" i="4"/>
  <c r="AL85" i="4"/>
  <c r="AN85" i="4"/>
  <c r="X73" i="4"/>
  <c r="Y73" i="4"/>
  <c r="AA73" i="4"/>
  <c r="Y74" i="4"/>
  <c r="AA74" i="4"/>
  <c r="AA75" i="4"/>
  <c r="AA76" i="4"/>
  <c r="AA77" i="4"/>
  <c r="AK25" i="2"/>
  <c r="AK29" i="2"/>
  <c r="AK31" i="2"/>
  <c r="AK33" i="2"/>
  <c r="AK35" i="2"/>
  <c r="AK27" i="2"/>
  <c r="AG35" i="2"/>
  <c r="AI35" i="2"/>
  <c r="AG33" i="2"/>
  <c r="AG27" i="2"/>
  <c r="AG29" i="2"/>
  <c r="AG31" i="2"/>
  <c r="AG25" i="2"/>
  <c r="AH25" i="2"/>
  <c r="AI25" i="2"/>
  <c r="AJ25" i="2"/>
  <c r="AH27" i="2"/>
  <c r="AI27" i="2"/>
  <c r="AJ27" i="2"/>
  <c r="AH29" i="2"/>
  <c r="AI29" i="2"/>
  <c r="AJ29" i="2"/>
  <c r="AI31" i="2"/>
  <c r="AI33" i="2"/>
  <c r="AE30" i="2"/>
  <c r="AB23" i="2"/>
  <c r="AC23" i="2"/>
  <c r="AD23" i="2"/>
  <c r="AA24" i="2"/>
  <c r="AE24" i="2"/>
  <c r="AB25" i="2"/>
  <c r="AC25" i="2"/>
  <c r="AD25" i="2"/>
  <c r="AA26" i="2"/>
  <c r="AE26" i="2"/>
  <c r="AB27" i="2"/>
  <c r="AC27" i="2"/>
  <c r="AD27" i="2"/>
  <c r="AA28" i="2"/>
  <c r="AE28" i="2"/>
  <c r="AB29" i="2"/>
  <c r="AC29" i="2"/>
  <c r="AD29" i="2"/>
  <c r="AA30" i="2"/>
  <c r="AB31" i="2"/>
  <c r="AC31" i="2"/>
  <c r="AD31" i="2"/>
  <c r="AA32" i="2"/>
  <c r="AE32" i="2"/>
  <c r="AB33" i="2"/>
  <c r="AC33" i="2"/>
  <c r="AD33" i="2"/>
  <c r="AA34" i="2"/>
  <c r="AE34" i="2"/>
  <c r="AB35" i="2"/>
  <c r="AC35" i="2"/>
  <c r="AD35" i="2"/>
  <c r="V18" i="2"/>
  <c r="W18" i="2"/>
  <c r="X18" i="2"/>
  <c r="Y18" i="2"/>
  <c r="V20" i="2"/>
  <c r="W20" i="2"/>
  <c r="X20" i="2"/>
  <c r="Y20" i="2"/>
  <c r="V22" i="2"/>
  <c r="W22" i="2"/>
  <c r="X22" i="2"/>
  <c r="Y22" i="2"/>
  <c r="Y24" i="2"/>
  <c r="Y26" i="2"/>
  <c r="Y28" i="2"/>
  <c r="Q18" i="2"/>
  <c r="R18" i="2"/>
  <c r="S18" i="2"/>
  <c r="Q20" i="2"/>
  <c r="R20" i="2"/>
  <c r="S20" i="2"/>
  <c r="Q22" i="2"/>
  <c r="R22" i="2"/>
  <c r="S22" i="2"/>
  <c r="R24" i="2"/>
  <c r="R26" i="2"/>
  <c r="R28" i="2"/>
  <c r="I18" i="2"/>
  <c r="J18" i="2"/>
  <c r="K18" i="2"/>
  <c r="I20" i="2"/>
  <c r="J20" i="2"/>
  <c r="K20" i="2"/>
  <c r="I22" i="2"/>
  <c r="J22" i="2"/>
  <c r="K22" i="2"/>
  <c r="J24" i="2"/>
  <c r="K24" i="2"/>
  <c r="J26" i="2"/>
  <c r="K26" i="2"/>
  <c r="J28" i="2"/>
  <c r="K28" i="2"/>
  <c r="D25" i="2"/>
  <c r="E25" i="2"/>
  <c r="D27" i="2"/>
  <c r="E27" i="2"/>
  <c r="D29" i="2"/>
  <c r="E29" i="2"/>
  <c r="E31" i="2"/>
  <c r="E33" i="2"/>
  <c r="E35" i="2"/>
  <c r="C77" i="4"/>
  <c r="D77" i="4"/>
  <c r="C78" i="4"/>
  <c r="D78" i="4"/>
  <c r="D79" i="4"/>
  <c r="M72" i="4"/>
  <c r="N72" i="4"/>
  <c r="O72" i="4"/>
  <c r="M70" i="4"/>
  <c r="N70" i="4"/>
  <c r="O70" i="4"/>
  <c r="M71" i="4"/>
  <c r="N71" i="4"/>
  <c r="O71" i="4"/>
  <c r="R71" i="4"/>
  <c r="S71" i="4"/>
  <c r="T71" i="4"/>
  <c r="R72" i="4"/>
  <c r="S72" i="4"/>
  <c r="T72" i="4"/>
  <c r="R70" i="4"/>
  <c r="S70" i="4"/>
  <c r="T70" i="4"/>
  <c r="AJ77" i="4"/>
  <c r="AK77" i="4"/>
  <c r="AL77" i="4"/>
  <c r="AM77" i="4"/>
  <c r="AN77" i="4"/>
  <c r="AJ78" i="4"/>
  <c r="AK78" i="4"/>
  <c r="AL78" i="4"/>
  <c r="AM78" i="4"/>
  <c r="AN78" i="4"/>
  <c r="AJ79" i="4"/>
  <c r="AK79" i="4"/>
  <c r="AL79" i="4"/>
  <c r="AM79" i="4"/>
  <c r="AN79" i="4"/>
  <c r="AG75" i="4"/>
  <c r="AH75" i="4"/>
  <c r="AG76" i="4"/>
  <c r="AH76" i="4"/>
  <c r="AG77" i="4"/>
  <c r="AH77" i="4"/>
  <c r="AC77" i="4"/>
  <c r="AD77" i="4"/>
  <c r="AE77" i="4"/>
  <c r="AC78" i="4"/>
  <c r="AD78" i="4"/>
  <c r="AE78" i="4"/>
  <c r="AC79" i="4"/>
  <c r="AD79" i="4"/>
  <c r="AE79" i="4"/>
  <c r="X71" i="4"/>
  <c r="Y71" i="4"/>
  <c r="Z71" i="4"/>
  <c r="AA71" i="4"/>
  <c r="X72" i="4"/>
  <c r="Y72" i="4"/>
  <c r="Z72" i="4"/>
  <c r="AA72" i="4"/>
  <c r="X70" i="4"/>
  <c r="Y70" i="4"/>
  <c r="Z70" i="4"/>
  <c r="AA70" i="4"/>
  <c r="X13" i="2"/>
  <c r="X15" i="2"/>
  <c r="AG20" i="2"/>
  <c r="AG22" i="2"/>
  <c r="AG23" i="2"/>
  <c r="AK23" i="2"/>
  <c r="AH20" i="2"/>
  <c r="AI20" i="2"/>
  <c r="AJ20" i="2"/>
  <c r="AK20" i="2"/>
  <c r="AH22" i="2"/>
  <c r="AI22" i="2"/>
  <c r="AJ22" i="2"/>
  <c r="AK22" i="2"/>
  <c r="AH23" i="2"/>
  <c r="AI23" i="2"/>
  <c r="AJ23" i="2"/>
  <c r="AB18" i="2"/>
  <c r="AC18" i="2"/>
  <c r="AD18" i="2"/>
  <c r="AB20" i="2"/>
  <c r="AC20" i="2"/>
  <c r="AD20" i="2"/>
  <c r="AB22" i="2"/>
  <c r="AC22" i="2"/>
  <c r="AD22" i="2"/>
  <c r="AA19" i="2"/>
  <c r="AE19" i="2"/>
  <c r="AA21" i="2"/>
  <c r="AE21" i="2"/>
  <c r="AA22" i="2"/>
  <c r="AE22" i="2"/>
  <c r="X16" i="2"/>
  <c r="V13" i="2"/>
  <c r="W13" i="2"/>
  <c r="Y13" i="2"/>
  <c r="V15" i="2"/>
  <c r="W15" i="2"/>
  <c r="Y15" i="2"/>
  <c r="V16" i="2"/>
  <c r="W16" i="2"/>
  <c r="Y16" i="2"/>
  <c r="Q13" i="2"/>
  <c r="R13" i="2"/>
  <c r="S13" i="2"/>
  <c r="Q15" i="2"/>
  <c r="R15" i="2"/>
  <c r="S15" i="2"/>
  <c r="Q16" i="2"/>
  <c r="R16" i="2"/>
  <c r="S16" i="2"/>
  <c r="I13" i="2"/>
  <c r="J13" i="2"/>
  <c r="K13" i="2"/>
  <c r="I15" i="2"/>
  <c r="J15" i="2"/>
  <c r="K15" i="2"/>
  <c r="I16" i="2"/>
  <c r="J16" i="2"/>
  <c r="K16" i="2"/>
  <c r="D20" i="2"/>
  <c r="E20" i="2"/>
  <c r="D22" i="2"/>
  <c r="E22" i="2"/>
  <c r="D23" i="2"/>
  <c r="E23" i="2"/>
  <c r="AE81" i="7"/>
  <c r="AH81" i="7" s="1"/>
  <c r="AE80" i="7"/>
  <c r="AH80" i="7" s="1"/>
  <c r="AE79" i="7"/>
  <c r="AH79" i="7" s="1"/>
  <c r="AE78" i="7"/>
  <c r="AH78" i="7" s="1"/>
  <c r="AE77" i="7"/>
  <c r="AH77" i="7" s="1"/>
  <c r="AE76" i="7"/>
  <c r="AH76" i="7" s="1"/>
  <c r="AE75" i="7"/>
  <c r="AH75" i="7" s="1"/>
  <c r="AE74" i="7"/>
  <c r="AH74" i="7" s="1"/>
  <c r="AE73" i="7"/>
  <c r="AH73" i="7" s="1"/>
  <c r="AE72" i="7"/>
  <c r="AH72" i="7" s="1"/>
  <c r="AE68" i="7"/>
  <c r="AH68" i="7" s="1"/>
  <c r="AE67" i="7"/>
  <c r="AH67" i="7" s="1"/>
  <c r="AE66" i="7"/>
  <c r="AH66" i="7" s="1"/>
  <c r="AE65" i="7"/>
  <c r="AH65" i="7" s="1"/>
  <c r="AE64" i="7"/>
  <c r="AH64" i="7" s="1"/>
  <c r="AE63" i="7"/>
  <c r="AH63" i="7" s="1"/>
  <c r="AE62" i="7"/>
  <c r="AH62" i="7" s="1"/>
  <c r="AE61" i="7"/>
  <c r="AH61" i="7" s="1"/>
  <c r="AE60" i="7"/>
  <c r="AH60" i="7" s="1"/>
  <c r="AE59" i="7"/>
  <c r="AH59" i="7" s="1"/>
  <c r="X81" i="7"/>
  <c r="AA81" i="7" s="1"/>
  <c r="X80" i="7"/>
  <c r="AA80" i="7" s="1"/>
  <c r="X79" i="7"/>
  <c r="AA79" i="7" s="1"/>
  <c r="X78" i="7"/>
  <c r="AA78" i="7" s="1"/>
  <c r="X77" i="7"/>
  <c r="AA77" i="7" s="1"/>
  <c r="X76" i="7"/>
  <c r="AA76" i="7" s="1"/>
  <c r="X75" i="7"/>
  <c r="AA75" i="7" s="1"/>
  <c r="X74" i="7"/>
  <c r="AA74" i="7" s="1"/>
  <c r="X73" i="7"/>
  <c r="AA73" i="7" s="1"/>
  <c r="X72" i="7"/>
  <c r="AA72" i="7" s="1"/>
  <c r="X68" i="7"/>
  <c r="AA68" i="7" s="1"/>
  <c r="X67" i="7"/>
  <c r="AA67" i="7" s="1"/>
  <c r="X66" i="7"/>
  <c r="AA66" i="7" s="1"/>
  <c r="X65" i="7"/>
  <c r="AA65" i="7" s="1"/>
  <c r="X64" i="7"/>
  <c r="AA64" i="7" s="1"/>
  <c r="X63" i="7"/>
  <c r="AA63" i="7" s="1"/>
  <c r="X62" i="7"/>
  <c r="AA62" i="7" s="1"/>
  <c r="X61" i="7"/>
  <c r="AA61" i="7" s="1"/>
  <c r="X60" i="7"/>
  <c r="AA60" i="7" s="1"/>
  <c r="X59" i="7"/>
  <c r="AA59" i="7" s="1"/>
  <c r="Q68" i="7"/>
  <c r="T68" i="7" s="1"/>
  <c r="Q67" i="7"/>
  <c r="T67" i="7" s="1"/>
  <c r="Q66" i="7"/>
  <c r="T66" i="7" s="1"/>
  <c r="Q65" i="7"/>
  <c r="T65" i="7" s="1"/>
  <c r="Q64" i="7"/>
  <c r="T64" i="7" s="1"/>
  <c r="Q63" i="7"/>
  <c r="T63" i="7" s="1"/>
  <c r="Q62" i="7"/>
  <c r="T62" i="7" s="1"/>
  <c r="Q61" i="7"/>
  <c r="T61" i="7" s="1"/>
  <c r="Q60" i="7"/>
  <c r="T60" i="7" s="1"/>
  <c r="Q59" i="7"/>
  <c r="T59" i="7" s="1"/>
  <c r="AE55" i="7"/>
  <c r="AH55" i="7" s="1"/>
  <c r="AE54" i="7"/>
  <c r="AH54" i="7" s="1"/>
  <c r="AE53" i="7"/>
  <c r="AH53" i="7" s="1"/>
  <c r="AE52" i="7"/>
  <c r="AH52" i="7" s="1"/>
  <c r="AE51" i="7"/>
  <c r="AH51" i="7" s="1"/>
  <c r="AE50" i="7"/>
  <c r="AH50" i="7" s="1"/>
  <c r="AE49" i="7"/>
  <c r="AH49" i="7" s="1"/>
  <c r="AE48" i="7"/>
  <c r="AH48" i="7" s="1"/>
  <c r="AE47" i="7"/>
  <c r="AH47" i="7" s="1"/>
  <c r="AE46" i="7"/>
  <c r="AH46" i="7" s="1"/>
  <c r="AE42" i="7"/>
  <c r="AH42" i="7" s="1"/>
  <c r="AE41" i="7"/>
  <c r="AH41" i="7" s="1"/>
  <c r="AE40" i="7"/>
  <c r="AH40" i="7" s="1"/>
  <c r="AE39" i="7"/>
  <c r="AH39" i="7" s="1"/>
  <c r="AE38" i="7"/>
  <c r="AH38" i="7" s="1"/>
  <c r="AE37" i="7"/>
  <c r="AH37" i="7" s="1"/>
  <c r="AE36" i="7"/>
  <c r="AH36" i="7" s="1"/>
  <c r="AE35" i="7"/>
  <c r="AH35" i="7" s="1"/>
  <c r="AE34" i="7"/>
  <c r="AH34" i="7" s="1"/>
  <c r="AE33" i="7"/>
  <c r="AH33" i="7" s="1"/>
  <c r="AE29" i="7"/>
  <c r="AH29" i="7" s="1"/>
  <c r="AE28" i="7"/>
  <c r="AH28" i="7" s="1"/>
  <c r="AE27" i="7"/>
  <c r="AH27" i="7" s="1"/>
  <c r="AE26" i="7"/>
  <c r="AH26" i="7" s="1"/>
  <c r="AE25" i="7"/>
  <c r="AH25" i="7" s="1"/>
  <c r="AE24" i="7"/>
  <c r="AH24" i="7" s="1"/>
  <c r="AE23" i="7"/>
  <c r="AH23" i="7" s="1"/>
  <c r="AE22" i="7"/>
  <c r="AH22" i="7" s="1"/>
  <c r="AE21" i="7"/>
  <c r="AH21" i="7" s="1"/>
  <c r="AE20" i="7"/>
  <c r="AH20" i="7" s="1"/>
  <c r="X55" i="7"/>
  <c r="AA55" i="7" s="1"/>
  <c r="Q55" i="7"/>
  <c r="T55" i="7" s="1"/>
  <c r="X54" i="7"/>
  <c r="AA54" i="7" s="1"/>
  <c r="Q54" i="7"/>
  <c r="T54" i="7" s="1"/>
  <c r="X53" i="7"/>
  <c r="AA53" i="7" s="1"/>
  <c r="Q53" i="7"/>
  <c r="T53" i="7" s="1"/>
  <c r="X52" i="7"/>
  <c r="AA52" i="7" s="1"/>
  <c r="Q52" i="7"/>
  <c r="T52" i="7" s="1"/>
  <c r="X51" i="7"/>
  <c r="AA51" i="7" s="1"/>
  <c r="Q51" i="7"/>
  <c r="T51" i="7" s="1"/>
  <c r="X50" i="7"/>
  <c r="AA50" i="7" s="1"/>
  <c r="Q50" i="7"/>
  <c r="T50" i="7" s="1"/>
  <c r="X49" i="7"/>
  <c r="AA49" i="7" s="1"/>
  <c r="Q49" i="7"/>
  <c r="T49" i="7" s="1"/>
  <c r="X48" i="7"/>
  <c r="AA48" i="7" s="1"/>
  <c r="Q48" i="7"/>
  <c r="T48" i="7" s="1"/>
  <c r="X47" i="7"/>
  <c r="AA47" i="7" s="1"/>
  <c r="Q47" i="7"/>
  <c r="T47" i="7" s="1"/>
  <c r="X46" i="7"/>
  <c r="AA46" i="7" s="1"/>
  <c r="Q46" i="7"/>
  <c r="T46" i="7" s="1"/>
  <c r="X42" i="7"/>
  <c r="AA42" i="7" s="1"/>
  <c r="Q42" i="7"/>
  <c r="T42" i="7" s="1"/>
  <c r="X41" i="7"/>
  <c r="AA41" i="7" s="1"/>
  <c r="Q41" i="7"/>
  <c r="T41" i="7" s="1"/>
  <c r="X40" i="7"/>
  <c r="AA40" i="7" s="1"/>
  <c r="Q40" i="7"/>
  <c r="T40" i="7" s="1"/>
  <c r="X39" i="7"/>
  <c r="AA39" i="7" s="1"/>
  <c r="Q39" i="7"/>
  <c r="T39" i="7" s="1"/>
  <c r="X38" i="7"/>
  <c r="AA38" i="7" s="1"/>
  <c r="Q38" i="7"/>
  <c r="T38" i="7" s="1"/>
  <c r="X37" i="7"/>
  <c r="AA37" i="7" s="1"/>
  <c r="Q37" i="7"/>
  <c r="T37" i="7" s="1"/>
  <c r="X36" i="7"/>
  <c r="AA36" i="7" s="1"/>
  <c r="Q36" i="7"/>
  <c r="T36" i="7" s="1"/>
  <c r="X35" i="7"/>
  <c r="AA35" i="7" s="1"/>
  <c r="Q35" i="7"/>
  <c r="T35" i="7" s="1"/>
  <c r="X34" i="7"/>
  <c r="AA34" i="7" s="1"/>
  <c r="Q34" i="7"/>
  <c r="T34" i="7" s="1"/>
  <c r="X33" i="7"/>
  <c r="AA33" i="7" s="1"/>
  <c r="Q33" i="7"/>
  <c r="T33" i="7" s="1"/>
  <c r="X29" i="7"/>
  <c r="AA29" i="7" s="1"/>
  <c r="Q29" i="7"/>
  <c r="T29" i="7" s="1"/>
  <c r="X28" i="7"/>
  <c r="AA28" i="7" s="1"/>
  <c r="Q28" i="7"/>
  <c r="T28" i="7" s="1"/>
  <c r="X27" i="7"/>
  <c r="AA27" i="7" s="1"/>
  <c r="Q27" i="7"/>
  <c r="T27" i="7" s="1"/>
  <c r="X26" i="7"/>
  <c r="AA26" i="7" s="1"/>
  <c r="Q26" i="7"/>
  <c r="T26" i="7" s="1"/>
  <c r="X25" i="7"/>
  <c r="AA25" i="7" s="1"/>
  <c r="Q25" i="7"/>
  <c r="T25" i="7" s="1"/>
  <c r="X24" i="7"/>
  <c r="AA24" i="7" s="1"/>
  <c r="Q24" i="7"/>
  <c r="T24" i="7" s="1"/>
  <c r="X23" i="7"/>
  <c r="AA23" i="7" s="1"/>
  <c r="Q23" i="7"/>
  <c r="T23" i="7" s="1"/>
  <c r="X22" i="7"/>
  <c r="AA22" i="7" s="1"/>
  <c r="Q22" i="7"/>
  <c r="T22" i="7" s="1"/>
  <c r="X21" i="7"/>
  <c r="AA21" i="7" s="1"/>
  <c r="Q21" i="7"/>
  <c r="T21" i="7" s="1"/>
  <c r="X20" i="7"/>
  <c r="AA20" i="7" s="1"/>
  <c r="Q20" i="7"/>
  <c r="T20" i="7" s="1"/>
  <c r="F3" i="7"/>
  <c r="G3" i="7"/>
  <c r="L3" i="7"/>
  <c r="M3" i="7"/>
  <c r="S3" i="7"/>
  <c r="T3" i="7"/>
  <c r="AA3" i="7"/>
  <c r="AB3" i="7"/>
  <c r="AI3" i="7"/>
  <c r="AJ3" i="7"/>
  <c r="F4" i="7"/>
  <c r="G4" i="7"/>
  <c r="L4" i="7"/>
  <c r="M4" i="7"/>
  <c r="S4" i="7"/>
  <c r="T4" i="7"/>
  <c r="AA4" i="7"/>
  <c r="AB4" i="7"/>
  <c r="AI4" i="7"/>
  <c r="AJ4" i="7"/>
  <c r="F5" i="7"/>
  <c r="G5" i="7"/>
  <c r="L5" i="7"/>
  <c r="M5" i="7"/>
  <c r="S5" i="7"/>
  <c r="T5" i="7"/>
  <c r="AA5" i="7"/>
  <c r="AB5" i="7"/>
  <c r="AI5" i="7"/>
  <c r="AJ5" i="7"/>
  <c r="F6" i="7"/>
  <c r="G6" i="7"/>
  <c r="L6" i="7"/>
  <c r="M6" i="7"/>
  <c r="S6" i="7"/>
  <c r="T6" i="7"/>
  <c r="AA6" i="7"/>
  <c r="AB6" i="7"/>
  <c r="AI6" i="7"/>
  <c r="AJ6" i="7"/>
  <c r="F7" i="7"/>
  <c r="G7" i="7"/>
  <c r="L7" i="7"/>
  <c r="M7" i="7"/>
  <c r="S7" i="7"/>
  <c r="T7" i="7"/>
  <c r="AA7" i="7"/>
  <c r="AB7" i="7"/>
  <c r="AI7" i="7"/>
  <c r="AJ7" i="7"/>
  <c r="F8" i="7"/>
  <c r="G8" i="7"/>
  <c r="L8" i="7"/>
  <c r="M8" i="7"/>
  <c r="S8" i="7"/>
  <c r="T8" i="7"/>
  <c r="AA8" i="7"/>
  <c r="AB8" i="7"/>
  <c r="AI8" i="7"/>
  <c r="AJ8" i="7"/>
  <c r="F9" i="7"/>
  <c r="G9" i="7"/>
  <c r="L9" i="7"/>
  <c r="M9" i="7"/>
  <c r="S9" i="7"/>
  <c r="T9" i="7"/>
  <c r="AA9" i="7"/>
  <c r="AB9" i="7"/>
  <c r="AI9" i="7"/>
  <c r="AJ9" i="7"/>
  <c r="F10" i="7"/>
  <c r="G10" i="7"/>
  <c r="L10" i="7"/>
  <c r="M10" i="7"/>
  <c r="S10" i="7"/>
  <c r="T10" i="7"/>
  <c r="AA10" i="7"/>
  <c r="AB10" i="7"/>
  <c r="AI10" i="7"/>
  <c r="AJ10" i="7"/>
  <c r="F11" i="7"/>
  <c r="G11" i="7"/>
  <c r="L11" i="7"/>
  <c r="M11" i="7"/>
  <c r="S11" i="7"/>
  <c r="T11" i="7"/>
  <c r="AA11" i="7"/>
  <c r="AB11" i="7"/>
  <c r="AI11" i="7"/>
  <c r="AJ11" i="7"/>
  <c r="F12" i="7"/>
  <c r="G12" i="7"/>
  <c r="L12" i="7"/>
  <c r="M12" i="7"/>
  <c r="S12" i="7"/>
  <c r="T12" i="7"/>
  <c r="AA12" i="7"/>
  <c r="AB12" i="7"/>
  <c r="AI12" i="7"/>
  <c r="AJ12" i="7"/>
  <c r="F13" i="7"/>
  <c r="G13" i="7"/>
  <c r="L13" i="7"/>
  <c r="M13" i="7"/>
  <c r="S13" i="7"/>
  <c r="T13" i="7"/>
  <c r="AA13" i="7"/>
  <c r="AB13" i="7"/>
  <c r="AI13" i="7"/>
  <c r="AJ13" i="7"/>
  <c r="AH45" i="6"/>
  <c r="AG45" i="6"/>
  <c r="Z45" i="6"/>
  <c r="Y45" i="6"/>
  <c r="R45" i="6"/>
  <c r="Q45" i="6"/>
  <c r="K45" i="6"/>
  <c r="J45" i="6"/>
  <c r="E45" i="6"/>
  <c r="D45" i="6"/>
  <c r="AH44" i="6"/>
  <c r="AG44" i="6"/>
  <c r="Z44" i="6"/>
  <c r="Y44" i="6"/>
  <c r="R44" i="6"/>
  <c r="Q44" i="6"/>
  <c r="K44" i="6"/>
  <c r="J44" i="6"/>
  <c r="E44" i="6"/>
  <c r="D44" i="6"/>
  <c r="AH43" i="6"/>
  <c r="AG43" i="6"/>
  <c r="Z43" i="6"/>
  <c r="Y43" i="6"/>
  <c r="R43" i="6"/>
  <c r="Q43" i="6"/>
  <c r="K43" i="6"/>
  <c r="J43" i="6"/>
  <c r="E43" i="6"/>
  <c r="D43" i="6"/>
  <c r="AH42" i="6"/>
  <c r="AG42" i="6"/>
  <c r="Z42" i="6"/>
  <c r="Y42" i="6"/>
  <c r="R42" i="6"/>
  <c r="Q42" i="6"/>
  <c r="K42" i="6"/>
  <c r="J42" i="6"/>
  <c r="E42" i="6"/>
  <c r="D42" i="6"/>
  <c r="AH41" i="6"/>
  <c r="AG41" i="6"/>
  <c r="Z41" i="6"/>
  <c r="Y41" i="6"/>
  <c r="R41" i="6"/>
  <c r="Q41" i="6"/>
  <c r="K41" i="6"/>
  <c r="J41" i="6"/>
  <c r="E41" i="6"/>
  <c r="D41" i="6"/>
  <c r="AH40" i="6"/>
  <c r="AG40" i="6"/>
  <c r="Z40" i="6"/>
  <c r="Y40" i="6"/>
  <c r="R40" i="6"/>
  <c r="Q40" i="6"/>
  <c r="K40" i="6"/>
  <c r="J40" i="6"/>
  <c r="E40" i="6"/>
  <c r="D40" i="6"/>
  <c r="AH39" i="6"/>
  <c r="AG39" i="6"/>
  <c r="Z39" i="6"/>
  <c r="Y39" i="6"/>
  <c r="R39" i="6"/>
  <c r="Q39" i="6"/>
  <c r="K39" i="6"/>
  <c r="J39" i="6"/>
  <c r="E39" i="6"/>
  <c r="D39" i="6"/>
  <c r="AH38" i="6"/>
  <c r="AG38" i="6"/>
  <c r="Z38" i="6"/>
  <c r="Y38" i="6"/>
  <c r="R38" i="6"/>
  <c r="Q38" i="6"/>
  <c r="K38" i="6"/>
  <c r="J38" i="6"/>
  <c r="E38" i="6"/>
  <c r="D38" i="6"/>
  <c r="AH37" i="6"/>
  <c r="AG37" i="6"/>
  <c r="Z37" i="6"/>
  <c r="Y37" i="6"/>
  <c r="R37" i="6"/>
  <c r="Q37" i="6"/>
  <c r="K37" i="6"/>
  <c r="J37" i="6"/>
  <c r="E37" i="6"/>
  <c r="D37" i="6"/>
  <c r="AH36" i="6"/>
  <c r="AG36" i="6"/>
  <c r="Z36" i="6"/>
  <c r="Y36" i="6"/>
  <c r="R36" i="6"/>
  <c r="Q36" i="6"/>
  <c r="K36" i="6"/>
  <c r="J36" i="6"/>
  <c r="E36" i="6"/>
  <c r="D36" i="6"/>
  <c r="AH35" i="6"/>
  <c r="AG35" i="6"/>
  <c r="Z35" i="6"/>
  <c r="Y35" i="6"/>
  <c r="R35" i="6"/>
  <c r="Q35" i="6"/>
  <c r="K35" i="6"/>
  <c r="J35" i="6"/>
  <c r="E35" i="6"/>
  <c r="D35" i="6"/>
  <c r="J55" i="7"/>
  <c r="M55" i="7" s="1"/>
  <c r="C55" i="7"/>
  <c r="F55" i="7" s="1"/>
  <c r="J54" i="7"/>
  <c r="M54" i="7" s="1"/>
  <c r="C54" i="7"/>
  <c r="F54" i="7" s="1"/>
  <c r="J53" i="7"/>
  <c r="M53" i="7" s="1"/>
  <c r="C53" i="7"/>
  <c r="F53" i="7" s="1"/>
  <c r="J52" i="7"/>
  <c r="M52" i="7" s="1"/>
  <c r="C52" i="7"/>
  <c r="F52" i="7" s="1"/>
  <c r="J51" i="7"/>
  <c r="M51" i="7" s="1"/>
  <c r="C51" i="7"/>
  <c r="F51" i="7" s="1"/>
  <c r="J50" i="7"/>
  <c r="M50" i="7" s="1"/>
  <c r="C50" i="7"/>
  <c r="F50" i="7" s="1"/>
  <c r="J49" i="7"/>
  <c r="M49" i="7" s="1"/>
  <c r="C49" i="7"/>
  <c r="F49" i="7" s="1"/>
  <c r="J48" i="7"/>
  <c r="M48" i="7" s="1"/>
  <c r="C48" i="7"/>
  <c r="F48" i="7" s="1"/>
  <c r="J47" i="7"/>
  <c r="M47" i="7" s="1"/>
  <c r="C47" i="7"/>
  <c r="F47" i="7" s="1"/>
  <c r="J46" i="7"/>
  <c r="M46" i="7" s="1"/>
  <c r="C46" i="7"/>
  <c r="F46" i="7" s="1"/>
  <c r="J42" i="7"/>
  <c r="M42" i="7" s="1"/>
  <c r="C42" i="7"/>
  <c r="F42" i="7" s="1"/>
  <c r="J41" i="7"/>
  <c r="M41" i="7" s="1"/>
  <c r="C41" i="7"/>
  <c r="F41" i="7" s="1"/>
  <c r="J40" i="7"/>
  <c r="M40" i="7" s="1"/>
  <c r="C40" i="7"/>
  <c r="F40" i="7" s="1"/>
  <c r="J39" i="7"/>
  <c r="M39" i="7" s="1"/>
  <c r="C39" i="7"/>
  <c r="F39" i="7" s="1"/>
  <c r="J38" i="7"/>
  <c r="M38" i="7" s="1"/>
  <c r="C38" i="7"/>
  <c r="F38" i="7" s="1"/>
  <c r="J37" i="7"/>
  <c r="M37" i="7" s="1"/>
  <c r="C37" i="7"/>
  <c r="F37" i="7" s="1"/>
  <c r="J36" i="7"/>
  <c r="M36" i="7" s="1"/>
  <c r="C36" i="7"/>
  <c r="F36" i="7" s="1"/>
  <c r="J35" i="7"/>
  <c r="M35" i="7" s="1"/>
  <c r="C35" i="7"/>
  <c r="F35" i="7" s="1"/>
  <c r="J34" i="7"/>
  <c r="M34" i="7" s="1"/>
  <c r="C34" i="7"/>
  <c r="F34" i="7" s="1"/>
  <c r="J33" i="7"/>
  <c r="M33" i="7" s="1"/>
  <c r="C33" i="7"/>
  <c r="F33" i="7" s="1"/>
  <c r="J29" i="7"/>
  <c r="M29" i="7" s="1"/>
  <c r="C29" i="7"/>
  <c r="F29" i="7" s="1"/>
  <c r="J28" i="7"/>
  <c r="M28" i="7" s="1"/>
  <c r="C28" i="7"/>
  <c r="F28" i="7" s="1"/>
  <c r="J27" i="7"/>
  <c r="M27" i="7" s="1"/>
  <c r="C27" i="7"/>
  <c r="F27" i="7" s="1"/>
  <c r="J26" i="7"/>
  <c r="M26" i="7" s="1"/>
  <c r="C26" i="7"/>
  <c r="F26" i="7" s="1"/>
  <c r="J25" i="7"/>
  <c r="M25" i="7" s="1"/>
  <c r="C25" i="7"/>
  <c r="F25" i="7" s="1"/>
  <c r="J24" i="7"/>
  <c r="M24" i="7" s="1"/>
  <c r="C24" i="7"/>
  <c r="F24" i="7" s="1"/>
  <c r="J23" i="7"/>
  <c r="M23" i="7" s="1"/>
  <c r="C23" i="7"/>
  <c r="F23" i="7" s="1"/>
  <c r="J22" i="7"/>
  <c r="M22" i="7" s="1"/>
  <c r="C22" i="7"/>
  <c r="F22" i="7" s="1"/>
  <c r="J21" i="7"/>
  <c r="M21" i="7" s="1"/>
  <c r="C21" i="7"/>
  <c r="F21" i="7" s="1"/>
  <c r="J20" i="7"/>
  <c r="M20" i="7" s="1"/>
  <c r="C20" i="7"/>
  <c r="F20" i="7" s="1"/>
  <c r="AJ66" i="4"/>
  <c r="AK66" i="4"/>
  <c r="AL66" i="4"/>
  <c r="AM66" i="4"/>
  <c r="AN66" i="4"/>
  <c r="AJ67" i="4"/>
  <c r="AK67" i="4"/>
  <c r="AL67" i="4"/>
  <c r="AM67" i="4"/>
  <c r="AN67" i="4"/>
  <c r="AJ68" i="4"/>
  <c r="AK68" i="4"/>
  <c r="AL68" i="4"/>
  <c r="AM68" i="4"/>
  <c r="AN68" i="4"/>
  <c r="AJ69" i="4"/>
  <c r="AK69" i="4"/>
  <c r="AL69" i="4"/>
  <c r="AM69" i="4"/>
  <c r="AN69" i="4"/>
  <c r="AJ70" i="4"/>
  <c r="AK70" i="4"/>
  <c r="AL70" i="4"/>
  <c r="AM70" i="4"/>
  <c r="AN70" i="4"/>
  <c r="AJ71" i="4"/>
  <c r="AK71" i="4"/>
  <c r="AL71" i="4"/>
  <c r="AM71" i="4"/>
  <c r="AN71" i="4"/>
  <c r="AJ72" i="4"/>
  <c r="AK72" i="4"/>
  <c r="AL72" i="4"/>
  <c r="AM72" i="4"/>
  <c r="AN72" i="4"/>
  <c r="AJ73" i="4"/>
  <c r="AL73" i="4"/>
  <c r="AM73" i="4"/>
  <c r="AN73" i="4"/>
  <c r="AJ74" i="4"/>
  <c r="AK74" i="4"/>
  <c r="AL74" i="4"/>
  <c r="AM74" i="4"/>
  <c r="AN74" i="4"/>
  <c r="AJ75" i="4"/>
  <c r="AK75" i="4"/>
  <c r="AL75" i="4"/>
  <c r="AM75" i="4"/>
  <c r="AN75" i="4"/>
  <c r="AJ76" i="4"/>
  <c r="AK76" i="4"/>
  <c r="AL76" i="4"/>
  <c r="AM76" i="4"/>
  <c r="AN76" i="4"/>
  <c r="AN65" i="4"/>
  <c r="AM65" i="4"/>
  <c r="AL65" i="4"/>
  <c r="AK65" i="4"/>
  <c r="AJ65" i="4"/>
  <c r="AG66" i="4"/>
  <c r="AC66" i="4"/>
  <c r="AD66" i="4"/>
  <c r="AE66" i="4"/>
  <c r="AH66" i="4"/>
  <c r="AC67" i="4"/>
  <c r="AD67" i="4"/>
  <c r="AE67" i="4"/>
  <c r="AG67" i="4"/>
  <c r="AC68" i="4"/>
  <c r="AD68" i="4"/>
  <c r="AE68" i="4"/>
  <c r="AH67" i="4"/>
  <c r="AG68" i="4"/>
  <c r="AC69" i="4"/>
  <c r="AD69" i="4"/>
  <c r="AE69" i="4"/>
  <c r="AH68" i="4"/>
  <c r="AG69" i="4"/>
  <c r="AC70" i="4"/>
  <c r="AD70" i="4"/>
  <c r="AE70" i="4"/>
  <c r="AH69" i="4"/>
  <c r="AG70" i="4"/>
  <c r="AC71" i="4"/>
  <c r="AD71" i="4"/>
  <c r="AE71" i="4"/>
  <c r="AH70" i="4"/>
  <c r="AC72" i="4"/>
  <c r="AD72" i="4"/>
  <c r="AE72" i="4"/>
  <c r="AG71" i="4"/>
  <c r="AH71" i="4"/>
  <c r="AC73" i="4"/>
  <c r="AD73" i="4"/>
  <c r="AE73" i="4"/>
  <c r="AG72" i="4"/>
  <c r="AH72" i="4"/>
  <c r="AG73" i="4"/>
  <c r="AC74" i="4"/>
  <c r="AD74" i="4"/>
  <c r="AE74" i="4"/>
  <c r="AH73" i="4"/>
  <c r="AC75" i="4"/>
  <c r="AD75" i="4"/>
  <c r="AE75" i="4"/>
  <c r="AG74" i="4"/>
  <c r="AH74" i="4"/>
  <c r="AC76" i="4"/>
  <c r="AD76" i="4"/>
  <c r="AE76" i="4"/>
  <c r="AH65" i="4"/>
  <c r="AE65" i="4"/>
  <c r="AD65" i="4"/>
  <c r="AC65" i="4"/>
  <c r="AG65" i="4"/>
  <c r="X66" i="4"/>
  <c r="Y66" i="4"/>
  <c r="Z66" i="4"/>
  <c r="AA66" i="4"/>
  <c r="X67" i="4"/>
  <c r="Y67" i="4"/>
  <c r="Z67" i="4"/>
  <c r="AA67" i="4"/>
  <c r="X68" i="4"/>
  <c r="Y68" i="4"/>
  <c r="Z68" i="4"/>
  <c r="AA68" i="4"/>
  <c r="X69" i="4"/>
  <c r="Y69" i="4"/>
  <c r="Z69" i="4"/>
  <c r="AA69" i="4"/>
  <c r="AA65" i="4"/>
  <c r="Z65" i="4"/>
  <c r="Y65" i="4"/>
  <c r="X65" i="4"/>
  <c r="R66" i="4"/>
  <c r="S66" i="4"/>
  <c r="T66" i="4"/>
  <c r="R67" i="4"/>
  <c r="S67" i="4"/>
  <c r="T67" i="4"/>
  <c r="R68" i="4"/>
  <c r="S68" i="4"/>
  <c r="T68" i="4"/>
  <c r="R69" i="4"/>
  <c r="S69" i="4"/>
  <c r="T69" i="4"/>
  <c r="T65" i="4"/>
  <c r="S65" i="4"/>
  <c r="R65" i="4"/>
  <c r="M66" i="4"/>
  <c r="N66" i="4"/>
  <c r="O66" i="4"/>
  <c r="M67" i="4"/>
  <c r="N67" i="4"/>
  <c r="O67" i="4"/>
  <c r="M68" i="4"/>
  <c r="N68" i="4"/>
  <c r="O68" i="4"/>
  <c r="M69" i="4"/>
  <c r="N69" i="4"/>
  <c r="O69" i="4"/>
  <c r="O65" i="4"/>
  <c r="N65" i="4"/>
  <c r="M65" i="4"/>
  <c r="B66" i="4"/>
  <c r="C66" i="4"/>
  <c r="D66" i="4"/>
  <c r="B67" i="4"/>
  <c r="C67" i="4"/>
  <c r="D67" i="4"/>
  <c r="B68" i="4"/>
  <c r="C68" i="4"/>
  <c r="D68" i="4"/>
  <c r="B69" i="4"/>
  <c r="C69" i="4"/>
  <c r="D69" i="4"/>
  <c r="B70" i="4"/>
  <c r="C70" i="4"/>
  <c r="D70" i="4"/>
  <c r="B71" i="4"/>
  <c r="C71" i="4"/>
  <c r="D71" i="4"/>
  <c r="B72" i="4"/>
  <c r="C72" i="4"/>
  <c r="D72" i="4"/>
  <c r="C73" i="4"/>
  <c r="D73" i="4"/>
  <c r="C74" i="4"/>
  <c r="D74" i="4"/>
  <c r="C75" i="4"/>
  <c r="D75" i="4"/>
  <c r="C76" i="4"/>
  <c r="D76" i="4"/>
  <c r="D65" i="4"/>
  <c r="C65" i="4"/>
  <c r="B65" i="4"/>
  <c r="AG18" i="2"/>
  <c r="AG4" i="2"/>
  <c r="AH4" i="2"/>
  <c r="AI4" i="2"/>
  <c r="AJ4" i="2"/>
  <c r="AK4" i="2"/>
  <c r="AG5" i="2"/>
  <c r="AH5" i="2"/>
  <c r="AI5" i="2"/>
  <c r="AJ5" i="2"/>
  <c r="AK5" i="2"/>
  <c r="AG6" i="2"/>
  <c r="AH6" i="2"/>
  <c r="AI6" i="2"/>
  <c r="AJ6" i="2"/>
  <c r="AK6" i="2"/>
  <c r="AG7" i="2"/>
  <c r="AH7" i="2"/>
  <c r="AI7" i="2"/>
  <c r="AJ7" i="2"/>
  <c r="AK7" i="2"/>
  <c r="AG8" i="2"/>
  <c r="AH8" i="2"/>
  <c r="AI8" i="2"/>
  <c r="AJ8" i="2"/>
  <c r="AK8" i="2"/>
  <c r="AG9" i="2"/>
  <c r="AH9" i="2"/>
  <c r="AI9" i="2"/>
  <c r="AJ9" i="2"/>
  <c r="AK9" i="2"/>
  <c r="AG10" i="2"/>
  <c r="AH10" i="2"/>
  <c r="AI10" i="2"/>
  <c r="AJ10" i="2"/>
  <c r="AK10" i="2"/>
  <c r="AG12" i="2"/>
  <c r="AH12" i="2"/>
  <c r="AI12" i="2"/>
  <c r="AJ12" i="2"/>
  <c r="AK12" i="2"/>
  <c r="AG15" i="2"/>
  <c r="AH15" i="2"/>
  <c r="AI15" i="2"/>
  <c r="AJ15" i="2"/>
  <c r="AK15" i="2"/>
  <c r="AG16" i="2"/>
  <c r="AH16" i="2"/>
  <c r="AI16" i="2"/>
  <c r="AJ16" i="2"/>
  <c r="AK16" i="2"/>
  <c r="AH18" i="2"/>
  <c r="AI18" i="2"/>
  <c r="AJ18" i="2"/>
  <c r="AK18" i="2"/>
  <c r="AK3" i="2"/>
  <c r="AJ3" i="2"/>
  <c r="AI3" i="2"/>
  <c r="AH3" i="2"/>
  <c r="AG3" i="2"/>
  <c r="AA4" i="2"/>
  <c r="AB4" i="2"/>
  <c r="AC4" i="2"/>
  <c r="AD4" i="2"/>
  <c r="AE4" i="2"/>
  <c r="AB5" i="2"/>
  <c r="AC5" i="2"/>
  <c r="AD5" i="2"/>
  <c r="AA6" i="2"/>
  <c r="AB6" i="2"/>
  <c r="AC6" i="2"/>
  <c r="AD6" i="2"/>
  <c r="AE6" i="2"/>
  <c r="AA7" i="2"/>
  <c r="AB7" i="2"/>
  <c r="AC7" i="2"/>
  <c r="AD7" i="2"/>
  <c r="AE7" i="2"/>
  <c r="AA8" i="2"/>
  <c r="AB8" i="2"/>
  <c r="AC8" i="2"/>
  <c r="AD8" i="2"/>
  <c r="AE8" i="2"/>
  <c r="AA9" i="2"/>
  <c r="AB9" i="2"/>
  <c r="AC9" i="2"/>
  <c r="AD9" i="2"/>
  <c r="AE9" i="2"/>
  <c r="AB10" i="2"/>
  <c r="AC10" i="2"/>
  <c r="AD10" i="2"/>
  <c r="AA11" i="2"/>
  <c r="AE11" i="2"/>
  <c r="AB12" i="2"/>
  <c r="AC12" i="2"/>
  <c r="AD12" i="2"/>
  <c r="AA14" i="2"/>
  <c r="AE14" i="2"/>
  <c r="AA15" i="2"/>
  <c r="AB15" i="2"/>
  <c r="AC15" i="2"/>
  <c r="AD15" i="2"/>
  <c r="AE15" i="2"/>
  <c r="AB16" i="2"/>
  <c r="AC16" i="2"/>
  <c r="AD16" i="2"/>
  <c r="AA17" i="2"/>
  <c r="AE17" i="2"/>
  <c r="AE3" i="2"/>
  <c r="AA3" i="2"/>
  <c r="AD3" i="2"/>
  <c r="AC3" i="2"/>
  <c r="AB3" i="2"/>
  <c r="X11" i="2"/>
  <c r="Y11" i="2"/>
  <c r="V11" i="2"/>
  <c r="W11" i="2"/>
  <c r="V5" i="2"/>
  <c r="W5" i="2"/>
  <c r="X5" i="2"/>
  <c r="Y5" i="2"/>
  <c r="V8" i="2"/>
  <c r="W8" i="2"/>
  <c r="X8" i="2"/>
  <c r="Y8" i="2"/>
  <c r="V9" i="2"/>
  <c r="W9" i="2"/>
  <c r="X9" i="2"/>
  <c r="Y9" i="2"/>
  <c r="Y3" i="2"/>
  <c r="X3" i="2"/>
  <c r="W3" i="2"/>
  <c r="V3" i="2"/>
  <c r="Q5" i="2"/>
  <c r="R5" i="2"/>
  <c r="S5" i="2"/>
  <c r="Q8" i="2"/>
  <c r="R8" i="2"/>
  <c r="S8" i="2"/>
  <c r="Q9" i="2"/>
  <c r="R9" i="2"/>
  <c r="S9" i="2"/>
  <c r="Q11" i="2"/>
  <c r="R11" i="2"/>
  <c r="S11" i="2"/>
  <c r="S3" i="2"/>
  <c r="R3" i="2"/>
  <c r="Q3" i="2"/>
  <c r="J5" i="2"/>
  <c r="K5" i="2"/>
  <c r="J8" i="2"/>
  <c r="K8" i="2"/>
  <c r="J9" i="2"/>
  <c r="K9" i="2"/>
  <c r="J11" i="2"/>
  <c r="K11" i="2"/>
  <c r="K3" i="2"/>
  <c r="J3" i="2"/>
  <c r="I11" i="2"/>
  <c r="I5" i="2"/>
  <c r="I8" i="2"/>
  <c r="I9" i="2"/>
  <c r="I3" i="2"/>
  <c r="E4" i="2"/>
  <c r="E5" i="2"/>
  <c r="E6" i="2"/>
  <c r="E7" i="2"/>
  <c r="E8" i="2"/>
  <c r="E9" i="2"/>
  <c r="E10" i="2"/>
  <c r="E12" i="2"/>
  <c r="E15" i="2"/>
  <c r="E16" i="2"/>
  <c r="E18" i="2"/>
  <c r="E3" i="2"/>
  <c r="D4" i="2"/>
  <c r="D5" i="2"/>
  <c r="D6" i="2"/>
  <c r="D7" i="2"/>
  <c r="D8" i="2"/>
  <c r="D9" i="2"/>
  <c r="D10" i="2"/>
  <c r="D12" i="2"/>
  <c r="D15" i="2"/>
  <c r="D16" i="2"/>
  <c r="D18" i="2"/>
  <c r="D3" i="2"/>
  <c r="C15" i="2"/>
  <c r="C16" i="2"/>
  <c r="C4" i="2"/>
  <c r="C5" i="2"/>
  <c r="C6" i="2"/>
  <c r="C7" i="2"/>
  <c r="C8" i="2"/>
  <c r="C9" i="2"/>
  <c r="C10" i="2"/>
  <c r="C12" i="2"/>
  <c r="C3" i="2"/>
  <c r="AI45" i="7" l="1"/>
  <c r="AI47" i="7" s="1"/>
  <c r="AB45" i="7"/>
  <c r="AB47" i="7" s="1"/>
  <c r="AB32" i="7"/>
  <c r="AB34" i="7" s="1"/>
  <c r="AB19" i="7"/>
  <c r="AB21" i="7" s="1"/>
  <c r="U58" i="7"/>
  <c r="U60" i="7" s="1"/>
  <c r="AI71" i="7"/>
  <c r="AI73" i="7" s="1"/>
  <c r="AI58" i="7"/>
  <c r="AI60" i="7" s="1"/>
  <c r="AB58" i="7"/>
  <c r="AB60" i="7" s="1"/>
  <c r="AB71" i="7"/>
  <c r="AB73" i="7" s="1"/>
  <c r="AI32" i="7"/>
  <c r="AI34" i="7" s="1"/>
  <c r="AI19" i="7"/>
  <c r="AI21" i="7" s="1"/>
  <c r="U19" i="7"/>
  <c r="U21" i="7" s="1"/>
  <c r="U32" i="7"/>
  <c r="U34" i="7" s="1"/>
  <c r="U45" i="7"/>
  <c r="U47" i="7" s="1"/>
  <c r="G19" i="7"/>
  <c r="G21" i="7" s="1"/>
  <c r="N19" i="7"/>
  <c r="N21" i="7" s="1"/>
  <c r="N32" i="7"/>
  <c r="N34" i="7" s="1"/>
  <c r="N45" i="7"/>
  <c r="N47" i="7" s="1"/>
  <c r="G32" i="7"/>
  <c r="G34" i="7" s="1"/>
  <c r="G45" i="7"/>
  <c r="G47" i="7" s="1"/>
  <c r="G59" i="7" l="1"/>
  <c r="F60" i="7"/>
  <c r="G60" i="7"/>
  <c r="F59" i="7"/>
  <c r="G61" i="7"/>
  <c r="F61" i="7"/>
  <c r="G62" i="7"/>
  <c r="F62" i="7"/>
  <c r="G63" i="7"/>
  <c r="F63" i="7"/>
</calcChain>
</file>

<file path=xl/sharedStrings.xml><?xml version="1.0" encoding="utf-8"?>
<sst xmlns="http://schemas.openxmlformats.org/spreadsheetml/2006/main" count="653" uniqueCount="93">
  <si>
    <t>Untreated</t>
  </si>
  <si>
    <t>PBNP PTT</t>
  </si>
  <si>
    <t>αCD137-PBNP PTT</t>
  </si>
  <si>
    <t>αCD137-PBNP PTT + S100A4</t>
  </si>
  <si>
    <t>αCD137-PBNP PTT + 2 Boosters</t>
  </si>
  <si>
    <t>αCD137-PBNP PTT + 2 Boosters + S100A4</t>
  </si>
  <si>
    <t>No Mark</t>
  </si>
  <si>
    <t>D1</t>
  </si>
  <si>
    <t>D2</t>
  </si>
  <si>
    <t xml:space="preserve">Mass: </t>
  </si>
  <si>
    <t>Date</t>
  </si>
  <si>
    <t>Day</t>
  </si>
  <si>
    <t>Cage 1</t>
  </si>
  <si>
    <t>Cage 2</t>
  </si>
  <si>
    <t>Cage 3</t>
  </si>
  <si>
    <t>Cage 4</t>
  </si>
  <si>
    <t>Cage 5</t>
  </si>
  <si>
    <t>Cage 6</t>
  </si>
  <si>
    <t>No mark</t>
  </si>
  <si>
    <t>Average</t>
  </si>
  <si>
    <t>M0</t>
  </si>
  <si>
    <t>M1</t>
  </si>
  <si>
    <t>M2</t>
  </si>
  <si>
    <t>M3</t>
  </si>
  <si>
    <t>M4</t>
  </si>
  <si>
    <t>Temp</t>
  </si>
  <si>
    <t>Power</t>
  </si>
  <si>
    <t>PTT</t>
  </si>
  <si>
    <t>S100A4 IP</t>
  </si>
  <si>
    <t>αCD137-PBNP IT</t>
  </si>
  <si>
    <t>Blood Draw</t>
  </si>
  <si>
    <t>Mass: 18</t>
  </si>
  <si>
    <t>Mass: 16</t>
  </si>
  <si>
    <t>Mass: 17</t>
  </si>
  <si>
    <t>Mass: 19</t>
  </si>
  <si>
    <t>Mass: 20</t>
  </si>
  <si>
    <t>Inflamed</t>
  </si>
  <si>
    <t>4.51/3.79</t>
  </si>
  <si>
    <t>6.11/5.37</t>
  </si>
  <si>
    <t>5.47/5.62</t>
  </si>
  <si>
    <t>5.50/5.08</t>
  </si>
  <si>
    <t>Euthanasia</t>
  </si>
  <si>
    <t>St Dev</t>
  </si>
  <si>
    <t>PBNP PTT M0</t>
  </si>
  <si>
    <t>Time (min)</t>
  </si>
  <si>
    <t>T</t>
  </si>
  <si>
    <t>R</t>
  </si>
  <si>
    <t>∆t</t>
  </si>
  <si>
    <t>CEM43</t>
  </si>
  <si>
    <r>
      <rPr>
        <sz val="8"/>
        <color theme="1"/>
        <rFont val="Times New Roman"/>
        <family val="1"/>
      </rPr>
      <t>∑</t>
    </r>
    <r>
      <rPr>
        <sz val="8"/>
        <color theme="1"/>
        <rFont val="Arial"/>
        <family val="2"/>
      </rPr>
      <t>CEM43</t>
    </r>
  </si>
  <si>
    <t>logCEM43</t>
  </si>
  <si>
    <t>PBNP PTT M1</t>
  </si>
  <si>
    <t>PBNP PTT M2</t>
  </si>
  <si>
    <t>αCD137-PBNP PTT M2</t>
  </si>
  <si>
    <t>αCD137-PBNP PTT M3</t>
  </si>
  <si>
    <t>αCD137-PBNP PTT M4</t>
  </si>
  <si>
    <t>αCD137-PBNP PTT + S100A4 M1</t>
  </si>
  <si>
    <t>αCD137-PBNP PTT + S100A4 M2</t>
  </si>
  <si>
    <t>αCD137-PBNP PTT + S100A4 M3</t>
  </si>
  <si>
    <t>αCD137-PBNP PTT + S100A4 M4</t>
  </si>
  <si>
    <t>αCD137-PBNP PTT + 2 Boosters M4</t>
  </si>
  <si>
    <t>αCD137-PBNP PTT + 2 Boosters M3</t>
  </si>
  <si>
    <t>αCD137-PBNP PTT + 2 Boosters M2</t>
  </si>
  <si>
    <t>αCD137-PBNP PTT + 2 Boosters M1</t>
  </si>
  <si>
    <t>αCD137-PBNP PTT + 2 Boosters M0</t>
  </si>
  <si>
    <t>αCD137-PBNP PTT + 2 Boosters + S100A4 M4</t>
  </si>
  <si>
    <t>αCD137-PBNP PTT + 2 Boosters + S100A4 M3</t>
  </si>
  <si>
    <t>αCD137-PBNP PTT + 2 Boosters + S100A4 M2</t>
  </si>
  <si>
    <t>αCD137-PBNP PTT + 2 Boosters + S100A4 M1</t>
  </si>
  <si>
    <t>αCD137-PBNP PTT + 2 Boosters + S100A4 M0</t>
  </si>
  <si>
    <t>Thermal Dose</t>
  </si>
  <si>
    <t>7.34/8.00</t>
  </si>
  <si>
    <t>6.38/7.17</t>
  </si>
  <si>
    <t>6.95/4.25</t>
  </si>
  <si>
    <t>5.59/4.24</t>
  </si>
  <si>
    <t>11.35/8.40</t>
  </si>
  <si>
    <t>8.73/6.76</t>
  </si>
  <si>
    <t>7.38/5.82</t>
  </si>
  <si>
    <t>5.78/5.26</t>
  </si>
  <si>
    <t>7.73/5.56</t>
  </si>
  <si>
    <t>5.21/480</t>
  </si>
  <si>
    <t>3.33/3.30</t>
  </si>
  <si>
    <t>3.32/3.28</t>
  </si>
  <si>
    <t>5.25/4.67</t>
  </si>
  <si>
    <t>4.14/4.14</t>
  </si>
  <si>
    <t>αCD137-PBNP + 2 Boosters</t>
  </si>
  <si>
    <t>Normalized Untreated</t>
  </si>
  <si>
    <t>αCD-137</t>
  </si>
  <si>
    <t>αCD137</t>
  </si>
  <si>
    <t>PBNP PTT (13.4)</t>
  </si>
  <si>
    <t>PBNP PTT (17.3)</t>
  </si>
  <si>
    <t>αCD137 it (n=10)</t>
  </si>
  <si>
    <t>αCD137-PBNP PTT + 2 Boosters (n=10)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</si>
</sst>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color theme="1"/>
      <name val="Times New Roman"/>
      <family val="1"/>
    </font>
    <font>
      <b/>
      <sz val="8"/>
      <color rgb="FFFFC000"/>
      <name val="Arial"/>
      <family val="2"/>
    </font>
    <font>
      <sz val="11"/>
      <color theme="1"/>
      <name val="Calibri"/>
      <family val="2"/>
    </font>
    <font>
      <b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EC5A5A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B6DD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7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7" applyNumberFormat="0" applyAlignment="0" applyProtection="0"/>
    <xf numFmtId="0" fontId="4" fillId="12" borderId="0" applyNumberFormat="0" applyBorder="0" applyAlignment="0" applyProtection="0"/>
    <xf numFmtId="0" fontId="8" fillId="13" borderId="17" applyNumberFormat="0" applyAlignment="0" applyProtection="0"/>
    <xf numFmtId="0" fontId="9" fillId="14" borderId="0" applyNumberFormat="0" applyBorder="0" applyAlignment="0" applyProtection="0"/>
  </cellStyleXfs>
  <cellXfs count="16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6" xfId="0" applyBorder="1"/>
    <xf numFmtId="0" fontId="5" fillId="9" borderId="1" xfId="1" applyBorder="1"/>
    <xf numFmtId="0" fontId="5" fillId="9" borderId="0" xfId="1" applyBorder="1"/>
    <xf numFmtId="0" fontId="6" fillId="10" borderId="1" xfId="2" applyBorder="1"/>
    <xf numFmtId="0" fontId="7" fillId="11" borderId="17" xfId="3"/>
    <xf numFmtId="0" fontId="6" fillId="10" borderId="0" xfId="2" applyBorder="1" applyAlignment="1">
      <alignment horizontal="left" vertical="center"/>
    </xf>
    <xf numFmtId="0" fontId="4" fillId="12" borderId="1" xfId="4" applyBorder="1"/>
    <xf numFmtId="0" fontId="8" fillId="13" borderId="17" xfId="5"/>
    <xf numFmtId="0" fontId="0" fillId="0" borderId="0" xfId="0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/>
    <xf numFmtId="0" fontId="9" fillId="14" borderId="1" xfId="6" applyBorder="1"/>
    <xf numFmtId="0" fontId="9" fillId="14" borderId="0" xfId="6" applyBorder="1"/>
    <xf numFmtId="0" fontId="9" fillId="14" borderId="9" xfId="6" applyBorder="1"/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7" borderId="7" xfId="0" applyFont="1" applyFill="1" applyBorder="1" applyAlignment="1">
      <alignment vertical="center"/>
    </xf>
    <xf numFmtId="0" fontId="1" fillId="7" borderId="8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8" borderId="11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164" fontId="12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34" xfId="0" applyFont="1" applyBorder="1" applyAlignment="1">
      <alignment horizontal="center"/>
    </xf>
    <xf numFmtId="164" fontId="0" fillId="0" borderId="0" xfId="0" applyNumberFormat="1"/>
    <xf numFmtId="0" fontId="6" fillId="10" borderId="17" xfId="2" applyBorder="1"/>
    <xf numFmtId="0" fontId="0" fillId="0" borderId="2" xfId="0" applyBorder="1"/>
    <xf numFmtId="14" fontId="0" fillId="0" borderId="2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19" xfId="0" applyBorder="1"/>
    <xf numFmtId="0" fontId="0" fillId="0" borderId="20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9" fillId="14" borderId="21" xfId="6" applyBorder="1"/>
    <xf numFmtId="0" fontId="9" fillId="14" borderId="0" xfId="6"/>
    <xf numFmtId="14" fontId="0" fillId="0" borderId="0" xfId="0" applyNumberFormat="1"/>
    <xf numFmtId="0" fontId="0" fillId="0" borderId="35" xfId="0" applyBorder="1" applyAlignment="1">
      <alignment horizontal="left" vertical="center"/>
    </xf>
    <xf numFmtId="0" fontId="0" fillId="16" borderId="1" xfId="0" applyFill="1" applyBorder="1" applyAlignment="1">
      <alignment horizontal="center" vertical="center" wrapText="1"/>
    </xf>
    <xf numFmtId="0" fontId="0" fillId="17" borderId="1" xfId="0" applyFill="1" applyBorder="1" applyAlignment="1">
      <alignment horizontal="center" vertical="center" wrapText="1"/>
    </xf>
    <xf numFmtId="0" fontId="0" fillId="18" borderId="1" xfId="0" applyFill="1" applyBorder="1" applyAlignment="1">
      <alignment horizontal="center" vertical="center" wrapText="1"/>
    </xf>
    <xf numFmtId="0" fontId="16" fillId="19" borderId="20" xfId="0" applyFont="1" applyFill="1" applyBorder="1"/>
    <xf numFmtId="0" fontId="16" fillId="20" borderId="20" xfId="0" applyFont="1" applyFill="1" applyBorder="1" applyAlignment="1">
      <alignment wrapText="1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0" xfId="0" applyBorder="1"/>
    <xf numFmtId="0" fontId="0" fillId="0" borderId="35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0" fillId="12" borderId="0" xfId="4" applyFont="1" applyBorder="1" applyAlignment="1">
      <alignment horizontal="center"/>
    </xf>
    <xf numFmtId="0" fontId="0" fillId="12" borderId="19" xfId="4" applyFont="1" applyBorder="1" applyAlignment="1">
      <alignment horizontal="center"/>
    </xf>
    <xf numFmtId="0" fontId="7" fillId="11" borderId="18" xfId="3" applyBorder="1" applyAlignment="1">
      <alignment horizontal="center"/>
    </xf>
    <xf numFmtId="0" fontId="7" fillId="11" borderId="19" xfId="3" applyBorder="1" applyAlignment="1">
      <alignment horizont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7" borderId="24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8" borderId="30" xfId="0" applyFont="1" applyFill="1" applyBorder="1" applyAlignment="1">
      <alignment horizontal="center" vertical="center"/>
    </xf>
    <xf numFmtId="0" fontId="1" fillId="8" borderId="3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5" fillId="0" borderId="0" xfId="0" applyFont="1" applyAlignment="1">
      <alignment horizontal="center"/>
    </xf>
    <xf numFmtId="0" fontId="1" fillId="6" borderId="26" xfId="0" applyFont="1" applyFill="1" applyBorder="1" applyAlignment="1">
      <alignment horizontal="center" vertical="center"/>
    </xf>
    <xf numFmtId="0" fontId="1" fillId="8" borderId="32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15" borderId="3" xfId="0" applyFont="1" applyFill="1" applyBorder="1" applyAlignment="1">
      <alignment horizontal="center"/>
    </xf>
    <xf numFmtId="0" fontId="10" fillId="15" borderId="20" xfId="0" applyFont="1" applyFill="1" applyBorder="1" applyAlignment="1">
      <alignment horizontal="center"/>
    </xf>
    <xf numFmtId="0" fontId="10" fillId="15" borderId="21" xfId="0" applyFont="1" applyFill="1" applyBorder="1" applyAlignment="1">
      <alignment horizontal="center"/>
    </xf>
    <xf numFmtId="0" fontId="0" fillId="0" borderId="0" xfId="0"/>
    <xf numFmtId="0" fontId="11" fillId="3" borderId="3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6" borderId="20" xfId="0" applyFont="1" applyFill="1" applyBorder="1" applyAlignment="1">
      <alignment horizontal="center"/>
    </xf>
    <xf numFmtId="0" fontId="11" fillId="6" borderId="21" xfId="0" applyFont="1" applyFill="1" applyBorder="1" applyAlignment="1">
      <alignment horizontal="center"/>
    </xf>
    <xf numFmtId="0" fontId="10" fillId="7" borderId="3" xfId="0" applyFont="1" applyFill="1" applyBorder="1" applyAlignment="1">
      <alignment horizontal="center"/>
    </xf>
    <xf numFmtId="0" fontId="10" fillId="7" borderId="20" xfId="0" applyFont="1" applyFill="1" applyBorder="1" applyAlignment="1">
      <alignment horizontal="center"/>
    </xf>
    <xf numFmtId="0" fontId="10" fillId="7" borderId="21" xfId="0" applyFont="1" applyFill="1" applyBorder="1" applyAlignment="1">
      <alignment horizontal="center"/>
    </xf>
  </cellXfs>
  <cellStyles count="7">
    <cellStyle name="60% - Accent5" xfId="4" builtinId="48"/>
    <cellStyle name="Bad" xfId="6" builtinId="27"/>
    <cellStyle name="Calculation" xfId="5" builtinId="22"/>
    <cellStyle name="Good" xfId="1" builtinId="26"/>
    <cellStyle name="Input" xfId="3" builtinId="20"/>
    <cellStyle name="Neutral" xfId="2" builtinId="28"/>
    <cellStyle name="Normal" xfId="0" builtinId="0"/>
  </cellStyles>
  <dxfs count="0"/>
  <tableStyles count="0" defaultTableStyle="TableStyleMedium2" defaultPivotStyle="PivotStyleLight16"/>
  <colors>
    <mruColors>
      <color rgb="FFFFD966"/>
      <color rgb="FFA9D08E"/>
      <color rgb="FF8EA9DB"/>
      <color rgb="FF767171"/>
      <color rgb="FF9B6DD9"/>
      <color rgb="FFEC5A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15507436570429"/>
          <c:y val="0.10203703703703704"/>
          <c:w val="0.80696929133858264"/>
          <c:h val="0.71992271799358409"/>
        </c:manualLayout>
      </c:layout>
      <c:scatterChart>
        <c:scatterStyle val="smoothMarker"/>
        <c:varyColors val="0"/>
        <c:ser>
          <c:idx val="0"/>
          <c:order val="0"/>
          <c:tx>
            <c:v>Untreated (n=11)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(Manuscript)'!$A$3:$A$10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'Tumor Volume (Manuscript)'!$B$3:$B$10</c:f>
              <c:numCache>
                <c:formatCode>General</c:formatCode>
                <c:ptCount val="8"/>
                <c:pt idx="0">
                  <c:v>132.61987199999999</c:v>
                </c:pt>
                <c:pt idx="1">
                  <c:v>345.44387699999993</c:v>
                </c:pt>
                <c:pt idx="2">
                  <c:v>477.13313700000003</c:v>
                </c:pt>
                <c:pt idx="3">
                  <c:v>593.42337299999997</c:v>
                </c:pt>
                <c:pt idx="4">
                  <c:v>529.55596800000001</c:v>
                </c:pt>
                <c:pt idx="5">
                  <c:v>748.50075000000004</c:v>
                </c:pt>
                <c:pt idx="6">
                  <c:v>1019.73708</c:v>
                </c:pt>
                <c:pt idx="7">
                  <c:v>1470.8943314999999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E8-4818-91E7-BDA5FB64477C}"/>
            </c:ext>
          </c:extLst>
        </c:ser>
        <c:ser>
          <c:idx val="1"/>
          <c:order val="1"/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('Tumor Volume (Manuscript)'!$A$3:$A$10,'Tumor Volume (Manuscript)'!$A$12,'Tumor Volume (Manuscript)'!$A$15:$A$16)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</c:numCache>
            </c:numRef>
          </c:xVal>
          <c:yVal>
            <c:numRef>
              <c:f>('Tumor Volume (Manuscript)'!$C$3:$C$10,'Tumor Volume (Manuscript)'!$C$12,'Tumor Volume (Manuscript)'!$C$15:$C$16)</c:f>
              <c:numCache>
                <c:formatCode>General</c:formatCode>
                <c:ptCount val="11"/>
                <c:pt idx="0">
                  <c:v>28.976437499999996</c:v>
                </c:pt>
                <c:pt idx="1">
                  <c:v>24.613887999999999</c:v>
                </c:pt>
                <c:pt idx="2">
                  <c:v>41.936787500000008</c:v>
                </c:pt>
                <c:pt idx="3">
                  <c:v>40.378409999999995</c:v>
                </c:pt>
                <c:pt idx="4">
                  <c:v>67.898951999999994</c:v>
                </c:pt>
                <c:pt idx="5">
                  <c:v>74.437706000000006</c:v>
                </c:pt>
                <c:pt idx="6">
                  <c:v>79.243141999999992</c:v>
                </c:pt>
                <c:pt idx="7">
                  <c:v>136.8788035</c:v>
                </c:pt>
                <c:pt idx="8">
                  <c:v>259.57811249999997</c:v>
                </c:pt>
                <c:pt idx="9">
                  <c:v>332.02162499999997</c:v>
                </c:pt>
                <c:pt idx="10">
                  <c:v>483.67935200000011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AE8-4818-91E7-BDA5FB64477C}"/>
            </c:ext>
          </c:extLst>
        </c:ser>
        <c:ser>
          <c:idx val="2"/>
          <c:order val="2"/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('Tumor Volume (Manuscript)'!$A$3:$A$10,'Tumor Volume (Manuscript)'!$A$12,'Tumor Volume (Manuscript)'!$A$15:$A$16,'Tumor Volume (Manuscript)'!$A$18,'Tumor Volume (Manuscript)'!$A$20,'Tumor Volume (Manuscript)'!$A$22:$A$23)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</c:numCache>
            </c:numRef>
          </c:xVal>
          <c:yVal>
            <c:numRef>
              <c:f>('Tumor Volume (Manuscript)'!$D$3:$D$10,'Tumor Volume (Manuscript)'!$D$12,'Tumor Volume (Manuscript)'!$D$15:$D$16,'Tumor Volume (Manuscript)'!$D$18,'Tumor Volume (Manuscript)'!$D$20,'Tumor Volume (Manuscript)'!$D$22:$D$23)</c:f>
              <c:numCache>
                <c:formatCode>General</c:formatCode>
                <c:ptCount val="15"/>
                <c:pt idx="0">
                  <c:v>27.193068</c:v>
                </c:pt>
                <c:pt idx="1">
                  <c:v>28.913024</c:v>
                </c:pt>
                <c:pt idx="2">
                  <c:v>41.161775000000013</c:v>
                </c:pt>
                <c:pt idx="3">
                  <c:v>78.51155</c:v>
                </c:pt>
                <c:pt idx="4">
                  <c:v>83.890432000000018</c:v>
                </c:pt>
                <c:pt idx="5">
                  <c:v>99.734197499999993</c:v>
                </c:pt>
                <c:pt idx="6">
                  <c:v>98.101905500000001</c:v>
                </c:pt>
                <c:pt idx="7">
                  <c:v>166.53093749999999</c:v>
                </c:pt>
                <c:pt idx="8">
                  <c:v>279.28421400000002</c:v>
                </c:pt>
                <c:pt idx="9">
                  <c:v>366.80572800000004</c:v>
                </c:pt>
                <c:pt idx="10">
                  <c:v>421.78412599999996</c:v>
                </c:pt>
                <c:pt idx="11">
                  <c:v>454.79609849999991</c:v>
                </c:pt>
                <c:pt idx="12">
                  <c:v>605.04614800000013</c:v>
                </c:pt>
                <c:pt idx="13">
                  <c:v>653.56455199999994</c:v>
                </c:pt>
                <c:pt idx="14">
                  <c:v>579.50279999999998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AE8-4818-91E7-BDA5FB64477C}"/>
            </c:ext>
          </c:extLst>
        </c:ser>
        <c:ser>
          <c:idx val="3"/>
          <c:order val="3"/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(Manuscript)'!$A$3:$A$19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xVal>
          <c:yVal>
            <c:numRef>
              <c:f>'Tumor Volume (Manuscript)'!$E$3:$E$19</c:f>
              <c:numCache>
                <c:formatCode>General</c:formatCode>
                <c:ptCount val="17"/>
                <c:pt idx="0">
                  <c:v>82.26287099999999</c:v>
                </c:pt>
                <c:pt idx="1">
                  <c:v>68.09763749999999</c:v>
                </c:pt>
                <c:pt idx="2">
                  <c:v>103.67999999999999</c:v>
                </c:pt>
                <c:pt idx="3">
                  <c:v>82.837817999999999</c:v>
                </c:pt>
                <c:pt idx="4">
                  <c:v>170.99884799999998</c:v>
                </c:pt>
                <c:pt idx="5">
                  <c:v>235.16081999999997</c:v>
                </c:pt>
                <c:pt idx="6">
                  <c:v>257.41243349999996</c:v>
                </c:pt>
                <c:pt idx="7">
                  <c:v>345.25047049999995</c:v>
                </c:pt>
                <c:pt idx="8">
                  <c:v>384.96060000000006</c:v>
                </c:pt>
                <c:pt idx="9">
                  <c:v>480.53332249999994</c:v>
                </c:pt>
                <c:pt idx="10">
                  <c:v>593.02800000000002</c:v>
                </c:pt>
                <c:pt idx="11">
                  <c:v>632.75473799999997</c:v>
                </c:pt>
                <c:pt idx="12">
                  <c:v>1002.0911624999998</c:v>
                </c:pt>
                <c:pt idx="13">
                  <c:v>1208.6021745</c:v>
                </c:pt>
                <c:pt idx="14">
                  <c:v>1486.1115524999998</c:v>
                </c:pt>
                <c:pt idx="15">
                  <c:v>1349.7915200000002</c:v>
                </c:pt>
                <c:pt idx="16">
                  <c:v>1884.2845275000002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AE8-4818-91E7-BDA5FB64477C}"/>
            </c:ext>
          </c:extLst>
        </c:ser>
        <c:ser>
          <c:idx val="4"/>
          <c:order val="4"/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(Manuscript)'!$A$3:$A$15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xVal>
          <c:yVal>
            <c:numRef>
              <c:f>'Tumor Volume (Manuscript)'!$F$3:$F$15</c:f>
              <c:numCache>
                <c:formatCode>General</c:formatCode>
                <c:ptCount val="13"/>
                <c:pt idx="0">
                  <c:v>121.14588750000001</c:v>
                </c:pt>
                <c:pt idx="1">
                  <c:v>121.1829355</c:v>
                </c:pt>
                <c:pt idx="2">
                  <c:v>221.024416</c:v>
                </c:pt>
                <c:pt idx="3">
                  <c:v>321.56982000000011</c:v>
                </c:pt>
                <c:pt idx="4">
                  <c:v>368.20261900000003</c:v>
                </c:pt>
                <c:pt idx="5">
                  <c:v>555.6988520000001</c:v>
                </c:pt>
                <c:pt idx="6">
                  <c:v>635.55854999999997</c:v>
                </c:pt>
                <c:pt idx="7">
                  <c:v>577.15353600000003</c:v>
                </c:pt>
                <c:pt idx="8">
                  <c:v>826.88559399999997</c:v>
                </c:pt>
                <c:pt idx="9">
                  <c:v>894.20318400000008</c:v>
                </c:pt>
                <c:pt idx="10">
                  <c:v>1099.2912839999999</c:v>
                </c:pt>
                <c:pt idx="11">
                  <c:v>1103.7298139999998</c:v>
                </c:pt>
                <c:pt idx="12">
                  <c:v>1743.4144640000002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AE8-4818-91E7-BDA5FB64477C}"/>
            </c:ext>
          </c:extLst>
        </c:ser>
        <c:ser>
          <c:idx val="5"/>
          <c:order val="5"/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(Manuscript)'!$A$3:$A$18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'Tumor Volume (Manuscript)'!$G$3:$G$18</c:f>
              <c:numCache>
                <c:formatCode>General</c:formatCode>
                <c:ptCount val="16"/>
                <c:pt idx="0">
                  <c:v>88.50060000000002</c:v>
                </c:pt>
                <c:pt idx="1">
                  <c:v>95.213887999999983</c:v>
                </c:pt>
                <c:pt idx="2">
                  <c:v>179.09513600000002</c:v>
                </c:pt>
                <c:pt idx="3">
                  <c:v>145.45772999999997</c:v>
                </c:pt>
                <c:pt idx="4">
                  <c:v>247.88189699999998</c:v>
                </c:pt>
                <c:pt idx="5">
                  <c:v>357.45607799999999</c:v>
                </c:pt>
                <c:pt idx="6">
                  <c:v>471.75240049999996</c:v>
                </c:pt>
                <c:pt idx="7">
                  <c:v>454.78794199999987</c:v>
                </c:pt>
                <c:pt idx="8">
                  <c:v>657.26640000000009</c:v>
                </c:pt>
                <c:pt idx="9">
                  <c:v>743.89777549999997</c:v>
                </c:pt>
                <c:pt idx="10">
                  <c:v>841.00960000000009</c:v>
                </c:pt>
                <c:pt idx="11">
                  <c:v>1001.4223829999999</c:v>
                </c:pt>
                <c:pt idx="12">
                  <c:v>1246.6663874999999</c:v>
                </c:pt>
                <c:pt idx="13">
                  <c:v>1381.819612</c:v>
                </c:pt>
                <c:pt idx="14">
                  <c:v>1970.8565625000001</c:v>
                </c:pt>
                <c:pt idx="15">
                  <c:v>1698.7747679999998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AE8-4818-91E7-BDA5FB64477C}"/>
            </c:ext>
          </c:extLst>
        </c:ser>
        <c:ser>
          <c:idx val="6"/>
          <c:order val="6"/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(Manuscript)'!$A$3:$A$16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xVal>
          <c:yVal>
            <c:numRef>
              <c:f>'Tumor Volume (Manuscript)'!$H$3:$H$16</c:f>
              <c:numCache>
                <c:formatCode>General</c:formatCode>
                <c:ptCount val="14"/>
                <c:pt idx="0">
                  <c:v>86.99684049999999</c:v>
                </c:pt>
                <c:pt idx="1">
                  <c:v>123.25297449999998</c:v>
                </c:pt>
                <c:pt idx="2">
                  <c:v>170.32867499999998</c:v>
                </c:pt>
                <c:pt idx="3">
                  <c:v>130.246272</c:v>
                </c:pt>
                <c:pt idx="4">
                  <c:v>230.14435950000001</c:v>
                </c:pt>
                <c:pt idx="5">
                  <c:v>280.35621599999996</c:v>
                </c:pt>
                <c:pt idx="6">
                  <c:v>334.71567899999997</c:v>
                </c:pt>
                <c:pt idx="7">
                  <c:v>491.22365549999984</c:v>
                </c:pt>
                <c:pt idx="8">
                  <c:v>642.51727199999982</c:v>
                </c:pt>
                <c:pt idx="9">
                  <c:v>786.54074800000001</c:v>
                </c:pt>
                <c:pt idx="10">
                  <c:v>999.79523550000022</c:v>
                </c:pt>
                <c:pt idx="11">
                  <c:v>978.10820999999999</c:v>
                </c:pt>
                <c:pt idx="12">
                  <c:v>1549.7239500000001</c:v>
                </c:pt>
                <c:pt idx="13">
                  <c:v>1606.4685045000001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AE8-4818-91E7-BDA5FB64477C}"/>
            </c:ext>
          </c:extLst>
        </c:ser>
        <c:ser>
          <c:idx val="7"/>
          <c:order val="7"/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(Manuscript)'!$A$3:$A$18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'Tumor Volume (Manuscript)'!$I$3:$I$18</c:f>
              <c:numCache>
                <c:formatCode>General</c:formatCode>
                <c:ptCount val="16"/>
                <c:pt idx="0">
                  <c:v>118.958125</c:v>
                </c:pt>
                <c:pt idx="1">
                  <c:v>127.84005000000002</c:v>
                </c:pt>
                <c:pt idx="2">
                  <c:v>164.44791200000003</c:v>
                </c:pt>
                <c:pt idx="3">
                  <c:v>243.98439999999997</c:v>
                </c:pt>
                <c:pt idx="4">
                  <c:v>304.46286200000003</c:v>
                </c:pt>
                <c:pt idx="5">
                  <c:v>311.05284749999998</c:v>
                </c:pt>
                <c:pt idx="6">
                  <c:v>439.73517500000003</c:v>
                </c:pt>
                <c:pt idx="7">
                  <c:v>557.91827999999998</c:v>
                </c:pt>
                <c:pt idx="8">
                  <c:v>653.18725200000006</c:v>
                </c:pt>
                <c:pt idx="9">
                  <c:v>794.1907124999999</c:v>
                </c:pt>
                <c:pt idx="10">
                  <c:v>849.97859799999992</c:v>
                </c:pt>
                <c:pt idx="11">
                  <c:v>1103.4975059999999</c:v>
                </c:pt>
                <c:pt idx="12">
                  <c:v>1234.204375</c:v>
                </c:pt>
                <c:pt idx="13">
                  <c:v>1449.8491640000002</c:v>
                </c:pt>
                <c:pt idx="14">
                  <c:v>1433.7331650000001</c:v>
                </c:pt>
                <c:pt idx="15">
                  <c:v>1791.2671759999998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AE8-4818-91E7-BDA5FB64477C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('Tumor Volume (Manuscript)'!$A$3,'Tumor Volume (Manuscript)'!$A$5,'Tumor Volume (Manuscript)'!$A$7:$A$10)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('Tumor Volume (Manuscript)'!$J$3,'Tumor Volume (Manuscript)'!$J$5,'Tumor Volume (Manuscript)'!$J$7:$J$10)</c:f>
              <c:numCache>
                <c:formatCode>General</c:formatCode>
                <c:ptCount val="6"/>
                <c:pt idx="0">
                  <c:v>149.31037499999996</c:v>
                </c:pt>
                <c:pt idx="1">
                  <c:v>459.21791250000007</c:v>
                </c:pt>
                <c:pt idx="2">
                  <c:v>1123.9345600000001</c:v>
                </c:pt>
                <c:pt idx="3">
                  <c:v>1220.7246709999999</c:v>
                </c:pt>
                <c:pt idx="4">
                  <c:v>1362.7909125000001</c:v>
                </c:pt>
                <c:pt idx="5">
                  <c:v>1982.0532480000002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BF-448B-B234-4FEA0A93DE48}"/>
            </c:ext>
          </c:extLst>
        </c:ser>
        <c:ser>
          <c:idx val="9"/>
          <c:order val="9"/>
          <c:spPr>
            <a:ln w="1905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('Tumor Volume (Manuscript)'!$A$3,'Tumor Volume (Manuscript)'!$A$5,'Tumor Volume (Manuscript)'!$A$7:$A$11)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</c:numCache>
            </c:numRef>
          </c:xVal>
          <c:yVal>
            <c:numRef>
              <c:f>('Tumor Volume (Manuscript)'!$K$3,'Tumor Volume (Manuscript)'!$K$5,'Tumor Volume (Manuscript)'!$K$7:$K$11)</c:f>
              <c:numCache>
                <c:formatCode>General</c:formatCode>
                <c:ptCount val="7"/>
                <c:pt idx="0">
                  <c:v>142.457652</c:v>
                </c:pt>
                <c:pt idx="1">
                  <c:v>212.64055199999999</c:v>
                </c:pt>
                <c:pt idx="2">
                  <c:v>605.78117599999996</c:v>
                </c:pt>
                <c:pt idx="3">
                  <c:v>907.00083199999995</c:v>
                </c:pt>
                <c:pt idx="4">
                  <c:v>1183.407408</c:v>
                </c:pt>
                <c:pt idx="5">
                  <c:v>1452.2729759999997</c:v>
                </c:pt>
                <c:pt idx="6">
                  <c:v>1437.4876134999997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BF-448B-B234-4FEA0A93DE48}"/>
            </c:ext>
          </c:extLst>
        </c:ser>
        <c:ser>
          <c:idx val="10"/>
          <c:order val="10"/>
          <c:spPr>
            <a:ln w="1905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('Tumor Volume (Manuscript)'!$A$3,'Tumor Volume (Manuscript)'!$A$5,'Tumor Volume (Manuscript)'!$A$7:$A$8)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('Tumor Volume (Manuscript)'!$L$3,'Tumor Volume (Manuscript)'!$L$5,'Tumor Volume (Manuscript)'!$L$7:$L$8)</c:f>
              <c:numCache>
                <c:formatCode>General</c:formatCode>
                <c:ptCount val="4"/>
                <c:pt idx="0">
                  <c:v>323.49619600000005</c:v>
                </c:pt>
                <c:pt idx="1">
                  <c:v>839.15528200000006</c:v>
                </c:pt>
                <c:pt idx="2">
                  <c:v>1145.1802250000001</c:v>
                </c:pt>
                <c:pt idx="3">
                  <c:v>2052.7377615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9BF-448B-B234-4FEA0A93D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32959"/>
        <c:axId val="1244027551"/>
      </c:scatterChart>
      <c:valAx>
        <c:axId val="12440329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Days (Post Treatment)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44027551"/>
        <c:crosses val="autoZero"/>
        <c:crossBetween val="midCat"/>
      </c:valAx>
      <c:valAx>
        <c:axId val="1244027551"/>
        <c:scaling>
          <c:orientation val="minMax"/>
          <c:max val="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Tumor Volume (mm3)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440329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0.61911574803149616"/>
          <c:y val="0.26639891000421334"/>
          <c:w val="0.30238425196850394"/>
          <c:h val="6.8729585885097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α</a:t>
            </a:r>
            <a:r>
              <a:rPr lang="en-US"/>
              <a:t>CD137-PBNP PTT + 2 Boosters</a:t>
            </a:r>
          </a:p>
        </c:rich>
      </c:tx>
      <c:layout>
        <c:manualLayout>
          <c:xMode val="edge"/>
          <c:yMode val="edge"/>
          <c:x val="0.1742152230971128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85214348206474"/>
          <c:y val="0.1050466608340624"/>
          <c:w val="0.8179951881014873"/>
          <c:h val="0.64956729367162447"/>
        </c:manualLayout>
      </c:layout>
      <c:scatterChart>
        <c:scatterStyle val="lineMarker"/>
        <c:varyColors val="0"/>
        <c:ser>
          <c:idx val="3"/>
          <c:order val="0"/>
          <c:tx>
            <c:v>M0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Volume'!$AF$65:$AF$90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21</c:v>
                </c:pt>
                <c:pt idx="14">
                  <c:v>23</c:v>
                </c:pt>
                <c:pt idx="15">
                  <c:v>25</c:v>
                </c:pt>
                <c:pt idx="16">
                  <c:v>27</c:v>
                </c:pt>
                <c:pt idx="17">
                  <c:v>29</c:v>
                </c:pt>
                <c:pt idx="18">
                  <c:v>31</c:v>
                </c:pt>
                <c:pt idx="19">
                  <c:v>33</c:v>
                </c:pt>
                <c:pt idx="20">
                  <c:v>36</c:v>
                </c:pt>
                <c:pt idx="21">
                  <c:v>38</c:v>
                </c:pt>
                <c:pt idx="22">
                  <c:v>40</c:v>
                </c:pt>
                <c:pt idx="23">
                  <c:v>42</c:v>
                </c:pt>
                <c:pt idx="24">
                  <c:v>44</c:v>
                </c:pt>
                <c:pt idx="25">
                  <c:v>46</c:v>
                </c:pt>
              </c:numCache>
            </c:numRef>
          </c:xVal>
          <c:yVal>
            <c:numRef>
              <c:f>'Normalized Volume'!$AG$65:$AG$90</c:f>
              <c:numCache>
                <c:formatCode>General</c:formatCode>
                <c:ptCount val="2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C81-4586-AB7B-14CF21E07A20}"/>
            </c:ext>
          </c:extLst>
        </c:ser>
        <c:ser>
          <c:idx val="0"/>
          <c:order val="1"/>
          <c:tx>
            <c:v>M1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Volume'!$AB$65:$AB$97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36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40</c:v>
                </c:pt>
                <c:pt idx="29">
                  <c:v>41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</c:numCache>
            </c:numRef>
          </c:xVal>
          <c:yVal>
            <c:numRef>
              <c:f>'Normalized Volume'!$AC$65:$AC$97</c:f>
              <c:numCache>
                <c:formatCode>General</c:formatCode>
                <c:ptCount val="33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0.35792139722523614</c:v>
                </c:pt>
                <c:pt idx="4">
                  <c:v>1.3579588222353964</c:v>
                </c:pt>
                <c:pt idx="5">
                  <c:v>0.72557107862328174</c:v>
                </c:pt>
                <c:pt idx="6">
                  <c:v>0.21732325887480752</c:v>
                </c:pt>
                <c:pt idx="7">
                  <c:v>1.0260338810527849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25-4F43-92D2-99D119F7867C}"/>
            </c:ext>
          </c:extLst>
        </c:ser>
        <c:ser>
          <c:idx val="1"/>
          <c:order val="2"/>
          <c:tx>
            <c:v>M2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Volume'!$AB$65:$AB$97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36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40</c:v>
                </c:pt>
                <c:pt idx="29">
                  <c:v>41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</c:numCache>
            </c:numRef>
          </c:xVal>
          <c:yVal>
            <c:numRef>
              <c:f>'Normalized Volume'!$AD$65:$AD$97</c:f>
              <c:numCache>
                <c:formatCode>General</c:formatCode>
                <c:ptCount val="33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25-4F43-92D2-99D119F7867C}"/>
            </c:ext>
          </c:extLst>
        </c:ser>
        <c:ser>
          <c:idx val="2"/>
          <c:order val="3"/>
          <c:tx>
            <c:v>M3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Volume'!$AB$65:$AB$82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</c:numCache>
            </c:numRef>
          </c:xVal>
          <c:yVal>
            <c:numRef>
              <c:f>'Normalized Volume'!$AE$65:$AE$82</c:f>
              <c:numCache>
                <c:formatCode>General</c:formatCode>
                <c:ptCount val="18"/>
                <c:pt idx="0">
                  <c:v>1</c:v>
                </c:pt>
                <c:pt idx="1">
                  <c:v>2.7907847096519527</c:v>
                </c:pt>
                <c:pt idx="2">
                  <c:v>2.4085507923016851</c:v>
                </c:pt>
                <c:pt idx="3">
                  <c:v>1.2189221689522187</c:v>
                </c:pt>
                <c:pt idx="4">
                  <c:v>1.4770307222338785</c:v>
                </c:pt>
                <c:pt idx="5">
                  <c:v>1.8159626697907263</c:v>
                </c:pt>
                <c:pt idx="6">
                  <c:v>0.96188504754419746</c:v>
                </c:pt>
                <c:pt idx="7">
                  <c:v>1.3107742401234721</c:v>
                </c:pt>
                <c:pt idx="8">
                  <c:v>0.4801224317064956</c:v>
                </c:pt>
                <c:pt idx="9">
                  <c:v>1.4972267556197258</c:v>
                </c:pt>
                <c:pt idx="10">
                  <c:v>0.49702790773524819</c:v>
                </c:pt>
                <c:pt idx="11">
                  <c:v>1.7144672890739032</c:v>
                </c:pt>
                <c:pt idx="12">
                  <c:v>2.4920664160712946</c:v>
                </c:pt>
                <c:pt idx="13">
                  <c:v>4.4610032194003288</c:v>
                </c:pt>
                <c:pt idx="14">
                  <c:v>5.22495434060209</c:v>
                </c:pt>
                <c:pt idx="15">
                  <c:v>8.2828926624394992</c:v>
                </c:pt>
                <c:pt idx="16">
                  <c:v>14.177316055495409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25-4F43-92D2-99D119F7867C}"/>
            </c:ext>
          </c:extLst>
        </c:ser>
        <c:ser>
          <c:idx val="4"/>
          <c:order val="4"/>
          <c:tx>
            <c:v>M4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Volume'!$AF$65:$AF$85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21</c:v>
                </c:pt>
                <c:pt idx="14">
                  <c:v>23</c:v>
                </c:pt>
                <c:pt idx="15">
                  <c:v>25</c:v>
                </c:pt>
                <c:pt idx="16">
                  <c:v>27</c:v>
                </c:pt>
                <c:pt idx="17">
                  <c:v>29</c:v>
                </c:pt>
                <c:pt idx="18">
                  <c:v>31</c:v>
                </c:pt>
                <c:pt idx="19">
                  <c:v>33</c:v>
                </c:pt>
                <c:pt idx="20">
                  <c:v>36</c:v>
                </c:pt>
              </c:numCache>
            </c:numRef>
          </c:xVal>
          <c:yVal>
            <c:numRef>
              <c:f>'Normalized Volume'!$AH$65:$AH$85</c:f>
              <c:numCache>
                <c:formatCode>General</c:formatCode>
                <c:ptCount val="21"/>
                <c:pt idx="0">
                  <c:v>1</c:v>
                </c:pt>
                <c:pt idx="1">
                  <c:v>0.94485920679258695</c:v>
                </c:pt>
                <c:pt idx="2">
                  <c:v>0.31107721615183359</c:v>
                </c:pt>
                <c:pt idx="3">
                  <c:v>0.80195790480048357</c:v>
                </c:pt>
                <c:pt idx="4">
                  <c:v>0.79070650772481699</c:v>
                </c:pt>
                <c:pt idx="5">
                  <c:v>2.6138639759385622</c:v>
                </c:pt>
                <c:pt idx="6">
                  <c:v>1.5224440596598436</c:v>
                </c:pt>
                <c:pt idx="7">
                  <c:v>2.6069019848279327</c:v>
                </c:pt>
                <c:pt idx="8">
                  <c:v>1.6428321468650273</c:v>
                </c:pt>
                <c:pt idx="9">
                  <c:v>2.4018496438700421</c:v>
                </c:pt>
                <c:pt idx="10">
                  <c:v>2.2844740321550501</c:v>
                </c:pt>
                <c:pt idx="11">
                  <c:v>1.5127596301356445</c:v>
                </c:pt>
                <c:pt idx="12">
                  <c:v>3.64721212946825</c:v>
                </c:pt>
                <c:pt idx="13">
                  <c:v>6.107680465514421</c:v>
                </c:pt>
                <c:pt idx="14">
                  <c:v>18.588709591854016</c:v>
                </c:pt>
                <c:pt idx="15">
                  <c:v>23.454371956345486</c:v>
                </c:pt>
                <c:pt idx="16">
                  <c:v>32.60038264573874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C81-4586-AB7B-14CF21E07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910048"/>
        <c:axId val="1279910464"/>
      </c:scatterChart>
      <c:valAx>
        <c:axId val="127991004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Days Post Treatment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464"/>
        <c:crosses val="autoZero"/>
        <c:crossBetween val="midCat"/>
      </c:valAx>
      <c:valAx>
        <c:axId val="1279910464"/>
        <c:scaling>
          <c:orientation val="minMax"/>
          <c:max val="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Normalized Volume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770693350831146"/>
          <c:y val="0.15821668124817731"/>
          <c:w val="0.1362917760279965"/>
          <c:h val="0.433309638378536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 sz="1800">
                <a:latin typeface="Calibri" panose="020F0502020204030204" pitchFamily="34" charset="0"/>
                <a:cs typeface="Calibri" panose="020F0502020204030204" pitchFamily="34" charset="0"/>
              </a:rPr>
              <a:t>α</a:t>
            </a:r>
            <a:r>
              <a:rPr lang="en-US" sz="1800">
                <a:latin typeface="Calibri" panose="020F0502020204030204" pitchFamily="34" charset="0"/>
                <a:cs typeface="Calibri" panose="020F0502020204030204" pitchFamily="34" charset="0"/>
              </a:rPr>
              <a:t>CD137-PBNP PTT Tumor</a:t>
            </a:r>
            <a:r>
              <a:rPr lang="en-US" sz="1800" baseline="0">
                <a:latin typeface="Calibri" panose="020F0502020204030204" pitchFamily="34" charset="0"/>
                <a:cs typeface="Calibri" panose="020F0502020204030204" pitchFamily="34" charset="0"/>
              </a:rPr>
              <a:t> Volume</a:t>
            </a:r>
            <a:endParaRPr lang="en-US" sz="1800"/>
          </a:p>
        </c:rich>
      </c:tx>
      <c:layout>
        <c:manualLayout>
          <c:xMode val="edge"/>
          <c:yMode val="edge"/>
          <c:x val="0.2053818897637795"/>
          <c:y val="1.86480186480186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85214348206474"/>
          <c:y val="0.1050466608340624"/>
          <c:w val="0.8179951881014873"/>
          <c:h val="0.64956729367162447"/>
        </c:manualLayout>
      </c:layout>
      <c:scatterChart>
        <c:scatterStyle val="lineMarker"/>
        <c:varyColors val="0"/>
        <c:ser>
          <c:idx val="0"/>
          <c:order val="0"/>
          <c:tx>
            <c:v>Untreated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Volume'!$B$65:$B$87</c:f>
              <c:numCache>
                <c:formatCode>General</c:formatCode>
                <c:ptCount val="23"/>
                <c:pt idx="0">
                  <c:v>1</c:v>
                </c:pt>
                <c:pt idx="1">
                  <c:v>2.6047670819649107</c:v>
                </c:pt>
                <c:pt idx="2">
                  <c:v>3.5977499435378739</c:v>
                </c:pt>
                <c:pt idx="3">
                  <c:v>4.4746188037340291</c:v>
                </c:pt>
                <c:pt idx="4">
                  <c:v>3.9930363377216955</c:v>
                </c:pt>
                <c:pt idx="5">
                  <c:v>5.6439562089156601</c:v>
                </c:pt>
                <c:pt idx="6">
                  <c:v>7.6891725547736929</c:v>
                </c:pt>
                <c:pt idx="7">
                  <c:v>11.0910552794079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29-4F7B-A531-F9517AECCA52}"/>
            </c:ext>
          </c:extLst>
        </c:ser>
        <c:ser>
          <c:idx val="1"/>
          <c:order val="1"/>
          <c:tx>
            <c:v>M1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Volume'!$C$65:$C$87</c:f>
              <c:numCache>
                <c:formatCode>General</c:formatCode>
                <c:ptCount val="23"/>
                <c:pt idx="0">
                  <c:v>1</c:v>
                </c:pt>
                <c:pt idx="1">
                  <c:v>0.84944493262845033</c:v>
                </c:pt>
                <c:pt idx="2">
                  <c:v>1.4472720292133916</c:v>
                </c:pt>
                <c:pt idx="3">
                  <c:v>1.393491177098634</c:v>
                </c:pt>
                <c:pt idx="4">
                  <c:v>2.343247060650572</c:v>
                </c:pt>
                <c:pt idx="5">
                  <c:v>2.5689046833310689</c:v>
                </c:pt>
                <c:pt idx="6">
                  <c:v>2.734744117526525</c:v>
                </c:pt>
                <c:pt idx="7">
                  <c:v>4.7237968263006804</c:v>
                </c:pt>
                <c:pt idx="8">
                  <c:v>8.9582479730298115</c:v>
                </c:pt>
                <c:pt idx="9">
                  <c:v>11.458331446024033</c:v>
                </c:pt>
                <c:pt idx="10">
                  <c:v>16.692160725416993</c:v>
                </c:pt>
                <c:pt idx="11">
                  <c:v>18.054844112565597</c:v>
                </c:pt>
                <c:pt idx="12">
                  <c:v>44.832554036361451</c:v>
                </c:pt>
                <c:pt idx="13">
                  <c:v>56.020633178250442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29-4F7B-A531-F9517AECCA52}"/>
            </c:ext>
          </c:extLst>
        </c:ser>
        <c:ser>
          <c:idx val="2"/>
          <c:order val="2"/>
          <c:tx>
            <c:v>M2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Volume'!$D$65:$D$87</c:f>
              <c:numCache>
                <c:formatCode>General</c:formatCode>
                <c:ptCount val="23"/>
                <c:pt idx="0">
                  <c:v>1</c:v>
                </c:pt>
                <c:pt idx="1">
                  <c:v>1.0632497958670937</c:v>
                </c:pt>
                <c:pt idx="2">
                  <c:v>1.5136863188809742</c:v>
                </c:pt>
                <c:pt idx="3">
                  <c:v>2.8871898529434046</c:v>
                </c:pt>
                <c:pt idx="4">
                  <c:v>3.0849932784340486</c:v>
                </c:pt>
                <c:pt idx="5">
                  <c:v>3.6676331445940558</c:v>
                </c:pt>
                <c:pt idx="6">
                  <c:v>3.6076071114888544</c:v>
                </c:pt>
                <c:pt idx="7">
                  <c:v>6.124021662432499</c:v>
                </c:pt>
                <c:pt idx="8">
                  <c:v>10.270419431893453</c:v>
                </c:pt>
                <c:pt idx="9">
                  <c:v>13.488942402526998</c:v>
                </c:pt>
                <c:pt idx="10">
                  <c:v>15.510722291431035</c:v>
                </c:pt>
                <c:pt idx="11">
                  <c:v>16.724707138598703</c:v>
                </c:pt>
                <c:pt idx="12">
                  <c:v>22.250014158019983</c:v>
                </c:pt>
                <c:pt idx="13">
                  <c:v>24.034233724565389</c:v>
                </c:pt>
                <c:pt idx="14">
                  <c:v>21.310681089754198</c:v>
                </c:pt>
                <c:pt idx="15">
                  <c:v>27.911617034164735</c:v>
                </c:pt>
                <c:pt idx="16">
                  <c:v>28.933428475227583</c:v>
                </c:pt>
                <c:pt idx="17">
                  <c:v>30.586850442914344</c:v>
                </c:pt>
                <c:pt idx="18">
                  <c:v>34.081782349825325</c:v>
                </c:pt>
                <c:pt idx="19">
                  <c:v>44.053251806673664</c:v>
                </c:pt>
                <c:pt idx="20">
                  <c:v>62.489013008756487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29-4F7B-A531-F9517AECCA52}"/>
            </c:ext>
          </c:extLst>
        </c:ser>
        <c:ser>
          <c:idx val="3"/>
          <c:order val="3"/>
          <c:tx>
            <c:v>M3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Volume'!$E$65:$E$82</c:f>
              <c:numCache>
                <c:formatCode>General</c:formatCode>
                <c:ptCount val="18"/>
                <c:pt idx="0">
                  <c:v>1</c:v>
                </c:pt>
                <c:pt idx="1">
                  <c:v>0.82780526223063622</c:v>
                </c:pt>
                <c:pt idx="2">
                  <c:v>1.2603498849438406</c:v>
                </c:pt>
                <c:pt idx="3">
                  <c:v>1.0069891433767246</c:v>
                </c:pt>
                <c:pt idx="4">
                  <c:v>2.078688063294071</c:v>
                </c:pt>
                <c:pt idx="5">
                  <c:v>2.8586507757552009</c:v>
                </c:pt>
                <c:pt idx="6">
                  <c:v>3.1291447814895736</c:v>
                </c:pt>
                <c:pt idx="7">
                  <c:v>4.1969173492619776</c:v>
                </c:pt>
                <c:pt idx="8">
                  <c:v>4.6796397368625771</c:v>
                </c:pt>
                <c:pt idx="9">
                  <c:v>5.8414363206457987</c:v>
                </c:pt>
                <c:pt idx="10">
                  <c:v>7.2089387689860729</c:v>
                </c:pt>
                <c:pt idx="11">
                  <c:v>7.6918630520444644</c:v>
                </c:pt>
                <c:pt idx="12">
                  <c:v>12.181572929785053</c:v>
                </c:pt>
                <c:pt idx="13">
                  <c:v>14.691952272125297</c:v>
                </c:pt>
                <c:pt idx="14">
                  <c:v>18.065398574528235</c:v>
                </c:pt>
                <c:pt idx="15">
                  <c:v>16.408271478878977</c:v>
                </c:pt>
                <c:pt idx="16">
                  <c:v>22.905649955980753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29-4F7B-A531-F9517AECCA52}"/>
            </c:ext>
          </c:extLst>
        </c:ser>
        <c:ser>
          <c:idx val="4"/>
          <c:order val="4"/>
          <c:tx>
            <c:v>M4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Volume'!$F$65:$F$82</c:f>
              <c:numCache>
                <c:formatCode>General</c:formatCode>
                <c:ptCount val="18"/>
                <c:pt idx="0">
                  <c:v>1</c:v>
                </c:pt>
                <c:pt idx="1">
                  <c:v>1.0003058131048814</c:v>
                </c:pt>
                <c:pt idx="2">
                  <c:v>1.8244483618975509</c:v>
                </c:pt>
                <c:pt idx="3">
                  <c:v>2.6544014546098404</c:v>
                </c:pt>
                <c:pt idx="4">
                  <c:v>3.0393323834455379</c:v>
                </c:pt>
                <c:pt idx="5">
                  <c:v>4.5870220068345287</c:v>
                </c:pt>
                <c:pt idx="6">
                  <c:v>5.2462247222383001</c:v>
                </c:pt>
                <c:pt idx="7">
                  <c:v>4.7641199211157703</c:v>
                </c:pt>
                <c:pt idx="8">
                  <c:v>6.8255358152376395</c:v>
                </c:pt>
                <c:pt idx="9">
                  <c:v>7.3812095685047501</c:v>
                </c:pt>
                <c:pt idx="10">
                  <c:v>9.0741114427016747</c:v>
                </c:pt>
                <c:pt idx="11">
                  <c:v>9.1107493351765623</c:v>
                </c:pt>
                <c:pt idx="12">
                  <c:v>14.391032993175275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29-4F7B-A531-F9517AECCA52}"/>
            </c:ext>
          </c:extLst>
        </c:ser>
        <c:ser>
          <c:idx val="5"/>
          <c:order val="5"/>
          <c:tx>
            <c:v>M5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'Normalized Volume'!$G$65:$G$85</c:f>
              <c:numCache>
                <c:formatCode>General</c:formatCode>
                <c:ptCount val="21"/>
                <c:pt idx="0">
                  <c:v>1</c:v>
                </c:pt>
                <c:pt idx="1">
                  <c:v>1.0758558473049895</c:v>
                </c:pt>
                <c:pt idx="2">
                  <c:v>2.0236601333776267</c:v>
                </c:pt>
                <c:pt idx="3">
                  <c:v>1.6435790265828698</c:v>
                </c:pt>
                <c:pt idx="4">
                  <c:v>2.8009064006345712</c:v>
                </c:pt>
                <c:pt idx="5">
                  <c:v>4.0390243455976558</c:v>
                </c:pt>
                <c:pt idx="6">
                  <c:v>5.3304994598906656</c:v>
                </c:pt>
                <c:pt idx="7">
                  <c:v>5.1388119628567468</c:v>
                </c:pt>
                <c:pt idx="8">
                  <c:v>7.426688632619439</c:v>
                </c:pt>
                <c:pt idx="9">
                  <c:v>8.4055675950219531</c:v>
                </c:pt>
                <c:pt idx="10">
                  <c:v>9.5028689071034531</c:v>
                </c:pt>
                <c:pt idx="11">
                  <c:v>11.315430437759741</c:v>
                </c:pt>
                <c:pt idx="12">
                  <c:v>14.086530345556975</c:v>
                </c:pt>
                <c:pt idx="13">
                  <c:v>15.613675071129459</c:v>
                </c:pt>
                <c:pt idx="14">
                  <c:v>22.269414698883395</c:v>
                </c:pt>
                <c:pt idx="15">
                  <c:v>19.19506498261028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F29-4F7B-A531-F9517AECCA52}"/>
            </c:ext>
          </c:extLst>
        </c:ser>
        <c:ser>
          <c:idx val="6"/>
          <c:order val="6"/>
          <c:tx>
            <c:v>M6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Volume'!$H$65:$H$82</c:f>
              <c:numCache>
                <c:formatCode>General</c:formatCode>
                <c:ptCount val="18"/>
                <c:pt idx="0">
                  <c:v>1</c:v>
                </c:pt>
                <c:pt idx="1">
                  <c:v>1.4167523072289043</c:v>
                </c:pt>
                <c:pt idx="2">
                  <c:v>1.9578719643272562</c:v>
                </c:pt>
                <c:pt idx="3">
                  <c:v>1.4971379564065894</c:v>
                </c:pt>
                <c:pt idx="4">
                  <c:v>2.6454335373248417</c:v>
                </c:pt>
                <c:pt idx="5">
                  <c:v>3.2226022736998132</c:v>
                </c:pt>
                <c:pt idx="6">
                  <c:v>3.847446379388916</c:v>
                </c:pt>
                <c:pt idx="7">
                  <c:v>5.6464539709347248</c:v>
                </c:pt>
                <c:pt idx="8">
                  <c:v>7.3855242133764607</c:v>
                </c:pt>
                <c:pt idx="9">
                  <c:v>9.0410265876264795</c:v>
                </c:pt>
                <c:pt idx="10">
                  <c:v>11.492316614647637</c:v>
                </c:pt>
                <c:pt idx="11">
                  <c:v>11.243031406410674</c:v>
                </c:pt>
                <c:pt idx="12">
                  <c:v>17.81356588461394</c:v>
                </c:pt>
                <c:pt idx="13">
                  <c:v>18.465825830766811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F29-4F7B-A531-F9517AECCA52}"/>
            </c:ext>
          </c:extLst>
        </c:ser>
        <c:ser>
          <c:idx val="7"/>
          <c:order val="7"/>
          <c:tx>
            <c:v>M7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'Normalized Volume'!$I$65:$I$85</c:f>
              <c:numCache>
                <c:formatCode>General</c:formatCode>
                <c:ptCount val="21"/>
                <c:pt idx="0">
                  <c:v>1</c:v>
                </c:pt>
                <c:pt idx="1">
                  <c:v>1.0746642988866884</c:v>
                </c:pt>
                <c:pt idx="2">
                  <c:v>1.3824016812638904</c:v>
                </c:pt>
                <c:pt idx="3">
                  <c:v>2.0510108073744435</c:v>
                </c:pt>
                <c:pt idx="4">
                  <c:v>2.559412078830261</c:v>
                </c:pt>
                <c:pt idx="5">
                  <c:v>2.6148096021183926</c:v>
                </c:pt>
                <c:pt idx="6">
                  <c:v>3.6965543547361732</c:v>
                </c:pt>
                <c:pt idx="7">
                  <c:v>4.6900392890355329</c:v>
                </c:pt>
                <c:pt idx="8">
                  <c:v>5.4909007014022801</c:v>
                </c:pt>
                <c:pt idx="9">
                  <c:v>6.6762208340119678</c:v>
                </c:pt>
                <c:pt idx="10">
                  <c:v>7.1451916210010875</c:v>
                </c:pt>
                <c:pt idx="11">
                  <c:v>9.2763525484282816</c:v>
                </c:pt>
                <c:pt idx="12">
                  <c:v>10.375116243636153</c:v>
                </c:pt>
                <c:pt idx="13">
                  <c:v>12.187895227837529</c:v>
                </c:pt>
                <c:pt idx="14">
                  <c:v>12.05241899197722</c:v>
                </c:pt>
                <c:pt idx="15">
                  <c:v>15.057964102914365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F29-4F7B-A531-F9517AECCA52}"/>
            </c:ext>
          </c:extLst>
        </c:ser>
        <c:ser>
          <c:idx val="8"/>
          <c:order val="8"/>
          <c:tx>
            <c:strRef>
              <c:f>'Normalized Volume'!$M$1:$P$1</c:f>
              <c:strCache>
                <c:ptCount val="1"/>
                <c:pt idx="0">
                  <c:v>αCD137-PBNP PTT</c:v>
                </c:pt>
              </c:strCache>
            </c:strRef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Volume'!$Q$65:$Q$75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</c:numCache>
            </c:numRef>
          </c:xVal>
          <c:yVal>
            <c:numRef>
              <c:f>'Normalized Volume'!$R$65:$R$75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0.74239060346092567</c:v>
                </c:pt>
                <c:pt idx="3">
                  <c:v>2.5349288948975839</c:v>
                </c:pt>
                <c:pt idx="4">
                  <c:v>2.8897041399844796</c:v>
                </c:pt>
                <c:pt idx="5">
                  <c:v>2.9648148401703809</c:v>
                </c:pt>
                <c:pt idx="6">
                  <c:v>5.2357675479840209</c:v>
                </c:pt>
                <c:pt idx="7">
                  <c:v>11.901091020317905</c:v>
                </c:pt>
                <c:pt idx="8">
                  <c:v>13.678335882715835</c:v>
                </c:pt>
                <c:pt idx="9">
                  <c:v>18.219261932453463</c:v>
                </c:pt>
                <c:pt idx="10">
                  <c:v>19.621498495687799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F29-4F7B-A531-F9517AECCA52}"/>
            </c:ext>
          </c:extLst>
        </c:ser>
        <c:ser>
          <c:idx val="9"/>
          <c:order val="9"/>
          <c:tx>
            <c:v>M1</c:v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Volume'!$Q$65:$Q$81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</c:numCache>
            </c:numRef>
          </c:xVal>
          <c:yVal>
            <c:numRef>
              <c:f>'Normalized Volume'!$S$65:$S$81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0.60055901759530772</c:v>
                </c:pt>
                <c:pt idx="10">
                  <c:v>1.8178185372789477</c:v>
                </c:pt>
                <c:pt idx="11">
                  <c:v>2.5025131631564914</c:v>
                </c:pt>
                <c:pt idx="12">
                  <c:v>4.6888991713320882</c:v>
                </c:pt>
                <c:pt idx="13">
                  <c:v>9.6410100639829341</c:v>
                </c:pt>
                <c:pt idx="14">
                  <c:v>18.870733337776588</c:v>
                </c:pt>
                <c:pt idx="15">
                  <c:v>26.005586288100943</c:v>
                </c:pt>
                <c:pt idx="16">
                  <c:v>30.658604672087435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F29-4F7B-A531-F9517AECCA52}"/>
            </c:ext>
          </c:extLst>
        </c:ser>
        <c:ser>
          <c:idx val="10"/>
          <c:order val="10"/>
          <c:tx>
            <c:v>M2</c:v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Volume'!$Q$65:$Q$75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</c:numCache>
            </c:numRef>
          </c:xVal>
          <c:yVal>
            <c:numRef>
              <c:f>'Normalized Volume'!$T$65:$T$75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0.28401360544217691</c:v>
                </c:pt>
                <c:pt idx="6">
                  <c:v>3.8174969195667261</c:v>
                </c:pt>
                <c:pt idx="7">
                  <c:v>4.5241767161410023</c:v>
                </c:pt>
                <c:pt idx="8">
                  <c:v>7.4403105756554613</c:v>
                </c:pt>
                <c:pt idx="9">
                  <c:v>12.330908953225412</c:v>
                </c:pt>
                <c:pt idx="10">
                  <c:v>11.047199877308547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F29-4F7B-A531-F9517AECC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910048"/>
        <c:axId val="1279910464"/>
      </c:scatterChart>
      <c:valAx>
        <c:axId val="127991004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Days Post 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464"/>
        <c:crosses val="autoZero"/>
        <c:crossBetween val="midCat"/>
      </c:valAx>
      <c:valAx>
        <c:axId val="1279910464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Normalized Volume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0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0.59929155730533679"/>
          <c:y val="0.15857276581686031"/>
          <c:w val="0.40070844269466316"/>
          <c:h val="0.25565479140282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 sz="1800">
                <a:latin typeface="Calibri" panose="020F0502020204030204" pitchFamily="34" charset="0"/>
                <a:cs typeface="Calibri" panose="020F0502020204030204" pitchFamily="34" charset="0"/>
              </a:rPr>
              <a:t>α</a:t>
            </a:r>
            <a:r>
              <a:rPr lang="en-US" sz="1800">
                <a:latin typeface="Calibri" panose="020F0502020204030204" pitchFamily="34" charset="0"/>
                <a:cs typeface="Calibri" panose="020F0502020204030204" pitchFamily="34" charset="0"/>
              </a:rPr>
              <a:t>CD137-PBNP PTT + 2 Boosters Tumor</a:t>
            </a:r>
            <a:r>
              <a:rPr lang="en-US" sz="1800" baseline="0">
                <a:latin typeface="Calibri" panose="020F0502020204030204" pitchFamily="34" charset="0"/>
                <a:cs typeface="Calibri" panose="020F0502020204030204" pitchFamily="34" charset="0"/>
              </a:rPr>
              <a:t> Volume</a:t>
            </a:r>
            <a:endParaRPr lang="en-US" sz="1800"/>
          </a:p>
        </c:rich>
      </c:tx>
      <c:layout>
        <c:manualLayout>
          <c:xMode val="edge"/>
          <c:yMode val="edge"/>
          <c:x val="0.1609374453193350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85214348206474"/>
          <c:y val="0.1050466608340624"/>
          <c:w val="0.8179951881014873"/>
          <c:h val="0.64956729367162447"/>
        </c:manualLayout>
      </c:layout>
      <c:scatterChart>
        <c:scatterStyle val="lineMarker"/>
        <c:varyColors val="0"/>
        <c:ser>
          <c:idx val="0"/>
          <c:order val="0"/>
          <c:tx>
            <c:v>Untreated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Volume'!$B$65:$B$87</c:f>
              <c:numCache>
                <c:formatCode>General</c:formatCode>
                <c:ptCount val="23"/>
                <c:pt idx="0">
                  <c:v>1</c:v>
                </c:pt>
                <c:pt idx="1">
                  <c:v>2.6047670819649107</c:v>
                </c:pt>
                <c:pt idx="2">
                  <c:v>3.5977499435378739</c:v>
                </c:pt>
                <c:pt idx="3">
                  <c:v>4.4746188037340291</c:v>
                </c:pt>
                <c:pt idx="4">
                  <c:v>3.9930363377216955</c:v>
                </c:pt>
                <c:pt idx="5">
                  <c:v>5.6439562089156601</c:v>
                </c:pt>
                <c:pt idx="6">
                  <c:v>7.6891725547736929</c:v>
                </c:pt>
                <c:pt idx="7">
                  <c:v>11.0910552794079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D8-407A-86CF-7693E524B810}"/>
            </c:ext>
          </c:extLst>
        </c:ser>
        <c:ser>
          <c:idx val="1"/>
          <c:order val="1"/>
          <c:tx>
            <c:v>M1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Volume'!$C$65:$C$87</c:f>
              <c:numCache>
                <c:formatCode>General</c:formatCode>
                <c:ptCount val="23"/>
                <c:pt idx="0">
                  <c:v>1</c:v>
                </c:pt>
                <c:pt idx="1">
                  <c:v>0.84944493262845033</c:v>
                </c:pt>
                <c:pt idx="2">
                  <c:v>1.4472720292133916</c:v>
                </c:pt>
                <c:pt idx="3">
                  <c:v>1.393491177098634</c:v>
                </c:pt>
                <c:pt idx="4">
                  <c:v>2.343247060650572</c:v>
                </c:pt>
                <c:pt idx="5">
                  <c:v>2.5689046833310689</c:v>
                </c:pt>
                <c:pt idx="6">
                  <c:v>2.734744117526525</c:v>
                </c:pt>
                <c:pt idx="7">
                  <c:v>4.7237968263006804</c:v>
                </c:pt>
                <c:pt idx="8">
                  <c:v>8.9582479730298115</c:v>
                </c:pt>
                <c:pt idx="9">
                  <c:v>11.458331446024033</c:v>
                </c:pt>
                <c:pt idx="10">
                  <c:v>16.692160725416993</c:v>
                </c:pt>
                <c:pt idx="11">
                  <c:v>18.054844112565597</c:v>
                </c:pt>
                <c:pt idx="12">
                  <c:v>44.832554036361451</c:v>
                </c:pt>
                <c:pt idx="13">
                  <c:v>56.020633178250442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D8-407A-86CF-7693E524B810}"/>
            </c:ext>
          </c:extLst>
        </c:ser>
        <c:ser>
          <c:idx val="2"/>
          <c:order val="2"/>
          <c:tx>
            <c:v>M2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Volume'!$D$65:$D$87</c:f>
              <c:numCache>
                <c:formatCode>General</c:formatCode>
                <c:ptCount val="23"/>
                <c:pt idx="0">
                  <c:v>1</c:v>
                </c:pt>
                <c:pt idx="1">
                  <c:v>1.0632497958670937</c:v>
                </c:pt>
                <c:pt idx="2">
                  <c:v>1.5136863188809742</c:v>
                </c:pt>
                <c:pt idx="3">
                  <c:v>2.8871898529434046</c:v>
                </c:pt>
                <c:pt idx="4">
                  <c:v>3.0849932784340486</c:v>
                </c:pt>
                <c:pt idx="5">
                  <c:v>3.6676331445940558</c:v>
                </c:pt>
                <c:pt idx="6">
                  <c:v>3.6076071114888544</c:v>
                </c:pt>
                <c:pt idx="7">
                  <c:v>6.124021662432499</c:v>
                </c:pt>
                <c:pt idx="8">
                  <c:v>10.270419431893453</c:v>
                </c:pt>
                <c:pt idx="9">
                  <c:v>13.488942402526998</c:v>
                </c:pt>
                <c:pt idx="10">
                  <c:v>15.510722291431035</c:v>
                </c:pt>
                <c:pt idx="11">
                  <c:v>16.724707138598703</c:v>
                </c:pt>
                <c:pt idx="12">
                  <c:v>22.250014158019983</c:v>
                </c:pt>
                <c:pt idx="13">
                  <c:v>24.034233724565389</c:v>
                </c:pt>
                <c:pt idx="14">
                  <c:v>21.310681089754198</c:v>
                </c:pt>
                <c:pt idx="15">
                  <c:v>27.911617034164735</c:v>
                </c:pt>
                <c:pt idx="16">
                  <c:v>28.933428475227583</c:v>
                </c:pt>
                <c:pt idx="17">
                  <c:v>30.586850442914344</c:v>
                </c:pt>
                <c:pt idx="18">
                  <c:v>34.081782349825325</c:v>
                </c:pt>
                <c:pt idx="19">
                  <c:v>44.053251806673664</c:v>
                </c:pt>
                <c:pt idx="20">
                  <c:v>62.489013008756487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D8-407A-86CF-7693E524B810}"/>
            </c:ext>
          </c:extLst>
        </c:ser>
        <c:ser>
          <c:idx val="3"/>
          <c:order val="3"/>
          <c:tx>
            <c:v>M3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Volume'!$E$65:$E$82</c:f>
              <c:numCache>
                <c:formatCode>General</c:formatCode>
                <c:ptCount val="18"/>
                <c:pt idx="0">
                  <c:v>1</c:v>
                </c:pt>
                <c:pt idx="1">
                  <c:v>0.82780526223063622</c:v>
                </c:pt>
                <c:pt idx="2">
                  <c:v>1.2603498849438406</c:v>
                </c:pt>
                <c:pt idx="3">
                  <c:v>1.0069891433767246</c:v>
                </c:pt>
                <c:pt idx="4">
                  <c:v>2.078688063294071</c:v>
                </c:pt>
                <c:pt idx="5">
                  <c:v>2.8586507757552009</c:v>
                </c:pt>
                <c:pt idx="6">
                  <c:v>3.1291447814895736</c:v>
                </c:pt>
                <c:pt idx="7">
                  <c:v>4.1969173492619776</c:v>
                </c:pt>
                <c:pt idx="8">
                  <c:v>4.6796397368625771</c:v>
                </c:pt>
                <c:pt idx="9">
                  <c:v>5.8414363206457987</c:v>
                </c:pt>
                <c:pt idx="10">
                  <c:v>7.2089387689860729</c:v>
                </c:pt>
                <c:pt idx="11">
                  <c:v>7.6918630520444644</c:v>
                </c:pt>
                <c:pt idx="12">
                  <c:v>12.181572929785053</c:v>
                </c:pt>
                <c:pt idx="13">
                  <c:v>14.691952272125297</c:v>
                </c:pt>
                <c:pt idx="14">
                  <c:v>18.065398574528235</c:v>
                </c:pt>
                <c:pt idx="15">
                  <c:v>16.408271478878977</c:v>
                </c:pt>
                <c:pt idx="16">
                  <c:v>22.905649955980753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D8-407A-86CF-7693E524B810}"/>
            </c:ext>
          </c:extLst>
        </c:ser>
        <c:ser>
          <c:idx val="4"/>
          <c:order val="4"/>
          <c:tx>
            <c:v>M4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Volume'!$F$65:$F$82</c:f>
              <c:numCache>
                <c:formatCode>General</c:formatCode>
                <c:ptCount val="18"/>
                <c:pt idx="0">
                  <c:v>1</c:v>
                </c:pt>
                <c:pt idx="1">
                  <c:v>1.0003058131048814</c:v>
                </c:pt>
                <c:pt idx="2">
                  <c:v>1.8244483618975509</c:v>
                </c:pt>
                <c:pt idx="3">
                  <c:v>2.6544014546098404</c:v>
                </c:pt>
                <c:pt idx="4">
                  <c:v>3.0393323834455379</c:v>
                </c:pt>
                <c:pt idx="5">
                  <c:v>4.5870220068345287</c:v>
                </c:pt>
                <c:pt idx="6">
                  <c:v>5.2462247222383001</c:v>
                </c:pt>
                <c:pt idx="7">
                  <c:v>4.7641199211157703</c:v>
                </c:pt>
                <c:pt idx="8">
                  <c:v>6.8255358152376395</c:v>
                </c:pt>
                <c:pt idx="9">
                  <c:v>7.3812095685047501</c:v>
                </c:pt>
                <c:pt idx="10">
                  <c:v>9.0741114427016747</c:v>
                </c:pt>
                <c:pt idx="11">
                  <c:v>9.1107493351765623</c:v>
                </c:pt>
                <c:pt idx="12">
                  <c:v>14.391032993175275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5D8-407A-86CF-7693E524B810}"/>
            </c:ext>
          </c:extLst>
        </c:ser>
        <c:ser>
          <c:idx val="5"/>
          <c:order val="5"/>
          <c:tx>
            <c:v>M5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'Normalized Volume'!$G$65:$G$85</c:f>
              <c:numCache>
                <c:formatCode>General</c:formatCode>
                <c:ptCount val="21"/>
                <c:pt idx="0">
                  <c:v>1</c:v>
                </c:pt>
                <c:pt idx="1">
                  <c:v>1.0758558473049895</c:v>
                </c:pt>
                <c:pt idx="2">
                  <c:v>2.0236601333776267</c:v>
                </c:pt>
                <c:pt idx="3">
                  <c:v>1.6435790265828698</c:v>
                </c:pt>
                <c:pt idx="4">
                  <c:v>2.8009064006345712</c:v>
                </c:pt>
                <c:pt idx="5">
                  <c:v>4.0390243455976558</c:v>
                </c:pt>
                <c:pt idx="6">
                  <c:v>5.3304994598906656</c:v>
                </c:pt>
                <c:pt idx="7">
                  <c:v>5.1388119628567468</c:v>
                </c:pt>
                <c:pt idx="8">
                  <c:v>7.426688632619439</c:v>
                </c:pt>
                <c:pt idx="9">
                  <c:v>8.4055675950219531</c:v>
                </c:pt>
                <c:pt idx="10">
                  <c:v>9.5028689071034531</c:v>
                </c:pt>
                <c:pt idx="11">
                  <c:v>11.315430437759741</c:v>
                </c:pt>
                <c:pt idx="12">
                  <c:v>14.086530345556975</c:v>
                </c:pt>
                <c:pt idx="13">
                  <c:v>15.613675071129459</c:v>
                </c:pt>
                <c:pt idx="14">
                  <c:v>22.269414698883395</c:v>
                </c:pt>
                <c:pt idx="15">
                  <c:v>19.19506498261028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5D8-407A-86CF-7693E524B810}"/>
            </c:ext>
          </c:extLst>
        </c:ser>
        <c:ser>
          <c:idx val="6"/>
          <c:order val="6"/>
          <c:tx>
            <c:v>M6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Volume'!$H$65:$H$82</c:f>
              <c:numCache>
                <c:formatCode>General</c:formatCode>
                <c:ptCount val="18"/>
                <c:pt idx="0">
                  <c:v>1</c:v>
                </c:pt>
                <c:pt idx="1">
                  <c:v>1.4167523072289043</c:v>
                </c:pt>
                <c:pt idx="2">
                  <c:v>1.9578719643272562</c:v>
                </c:pt>
                <c:pt idx="3">
                  <c:v>1.4971379564065894</c:v>
                </c:pt>
                <c:pt idx="4">
                  <c:v>2.6454335373248417</c:v>
                </c:pt>
                <c:pt idx="5">
                  <c:v>3.2226022736998132</c:v>
                </c:pt>
                <c:pt idx="6">
                  <c:v>3.847446379388916</c:v>
                </c:pt>
                <c:pt idx="7">
                  <c:v>5.6464539709347248</c:v>
                </c:pt>
                <c:pt idx="8">
                  <c:v>7.3855242133764607</c:v>
                </c:pt>
                <c:pt idx="9">
                  <c:v>9.0410265876264795</c:v>
                </c:pt>
                <c:pt idx="10">
                  <c:v>11.492316614647637</c:v>
                </c:pt>
                <c:pt idx="11">
                  <c:v>11.243031406410674</c:v>
                </c:pt>
                <c:pt idx="12">
                  <c:v>17.81356588461394</c:v>
                </c:pt>
                <c:pt idx="13">
                  <c:v>18.465825830766811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5D8-407A-86CF-7693E524B810}"/>
            </c:ext>
          </c:extLst>
        </c:ser>
        <c:ser>
          <c:idx val="7"/>
          <c:order val="7"/>
          <c:tx>
            <c:v>M7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'Normalized Volume'!$I$65:$I$85</c:f>
              <c:numCache>
                <c:formatCode>General</c:formatCode>
                <c:ptCount val="21"/>
                <c:pt idx="0">
                  <c:v>1</c:v>
                </c:pt>
                <c:pt idx="1">
                  <c:v>1.0746642988866884</c:v>
                </c:pt>
                <c:pt idx="2">
                  <c:v>1.3824016812638904</c:v>
                </c:pt>
                <c:pt idx="3">
                  <c:v>2.0510108073744435</c:v>
                </c:pt>
                <c:pt idx="4">
                  <c:v>2.559412078830261</c:v>
                </c:pt>
                <c:pt idx="5">
                  <c:v>2.6148096021183926</c:v>
                </c:pt>
                <c:pt idx="6">
                  <c:v>3.6965543547361732</c:v>
                </c:pt>
                <c:pt idx="7">
                  <c:v>4.6900392890355329</c:v>
                </c:pt>
                <c:pt idx="8">
                  <c:v>5.4909007014022801</c:v>
                </c:pt>
                <c:pt idx="9">
                  <c:v>6.6762208340119678</c:v>
                </c:pt>
                <c:pt idx="10">
                  <c:v>7.1451916210010875</c:v>
                </c:pt>
                <c:pt idx="11">
                  <c:v>9.2763525484282816</c:v>
                </c:pt>
                <c:pt idx="12">
                  <c:v>10.375116243636153</c:v>
                </c:pt>
                <c:pt idx="13">
                  <c:v>12.187895227837529</c:v>
                </c:pt>
                <c:pt idx="14">
                  <c:v>12.05241899197722</c:v>
                </c:pt>
                <c:pt idx="15">
                  <c:v>15.057964102914365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5D8-407A-86CF-7693E524B810}"/>
            </c:ext>
          </c:extLst>
        </c:ser>
        <c:ser>
          <c:idx val="8"/>
          <c:order val="8"/>
          <c:tx>
            <c:strRef>
              <c:f>'Normalized Volume'!$X$1:$AC$1</c:f>
              <c:strCache>
                <c:ptCount val="1"/>
                <c:pt idx="0">
                  <c:v>αCD137-PBNP PTT + 2 Boosters</c:v>
                </c:pt>
              </c:strCache>
            </c:strRef>
          </c:tx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Volume'!$AB$65:$AB$97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36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40</c:v>
                </c:pt>
                <c:pt idx="29">
                  <c:v>41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</c:numCache>
            </c:numRef>
          </c:xVal>
          <c:yVal>
            <c:numRef>
              <c:f>'Normalized Volume'!$AC$65:$AC$97</c:f>
              <c:numCache>
                <c:formatCode>General</c:formatCode>
                <c:ptCount val="33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0.35792139722523614</c:v>
                </c:pt>
                <c:pt idx="4">
                  <c:v>1.3579588222353964</c:v>
                </c:pt>
                <c:pt idx="5">
                  <c:v>0.72557107862328174</c:v>
                </c:pt>
                <c:pt idx="6">
                  <c:v>0.21732325887480752</c:v>
                </c:pt>
                <c:pt idx="7">
                  <c:v>1.0260338810527849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5D8-407A-86CF-7693E524B810}"/>
            </c:ext>
          </c:extLst>
        </c:ser>
        <c:ser>
          <c:idx val="9"/>
          <c:order val="9"/>
          <c:tx>
            <c:v>M2</c:v>
          </c:tx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Volume'!$AB$65:$AB$97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36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40</c:v>
                </c:pt>
                <c:pt idx="29">
                  <c:v>41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</c:numCache>
            </c:numRef>
          </c:xVal>
          <c:yVal>
            <c:numRef>
              <c:f>'Normalized Volume'!$AD$65:$AD$97</c:f>
              <c:numCache>
                <c:formatCode>General</c:formatCode>
                <c:ptCount val="33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5D8-407A-86CF-7693E524B810}"/>
            </c:ext>
          </c:extLst>
        </c:ser>
        <c:ser>
          <c:idx val="10"/>
          <c:order val="10"/>
          <c:tx>
            <c:v>M3</c:v>
          </c:tx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Volume'!$AB$65:$AB$81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</c:numCache>
            </c:numRef>
          </c:xVal>
          <c:yVal>
            <c:numRef>
              <c:f>'Normalized Volume'!$AE$65:$AE$81</c:f>
              <c:numCache>
                <c:formatCode>General</c:formatCode>
                <c:ptCount val="17"/>
                <c:pt idx="0">
                  <c:v>1</c:v>
                </c:pt>
                <c:pt idx="1">
                  <c:v>2.7907847096519527</c:v>
                </c:pt>
                <c:pt idx="2">
                  <c:v>2.4085507923016851</c:v>
                </c:pt>
                <c:pt idx="3">
                  <c:v>1.2189221689522187</c:v>
                </c:pt>
                <c:pt idx="4">
                  <c:v>1.4770307222338785</c:v>
                </c:pt>
                <c:pt idx="5">
                  <c:v>1.8159626697907263</c:v>
                </c:pt>
                <c:pt idx="6">
                  <c:v>0.96188504754419746</c:v>
                </c:pt>
                <c:pt idx="7">
                  <c:v>1.3107742401234721</c:v>
                </c:pt>
                <c:pt idx="8">
                  <c:v>0.4801224317064956</c:v>
                </c:pt>
                <c:pt idx="9">
                  <c:v>1.4972267556197258</c:v>
                </c:pt>
                <c:pt idx="10">
                  <c:v>0.49702790773524819</c:v>
                </c:pt>
                <c:pt idx="11">
                  <c:v>1.7144672890739032</c:v>
                </c:pt>
                <c:pt idx="12">
                  <c:v>2.4920664160712946</c:v>
                </c:pt>
                <c:pt idx="13">
                  <c:v>4.4610032194003288</c:v>
                </c:pt>
                <c:pt idx="14">
                  <c:v>5.22495434060209</c:v>
                </c:pt>
                <c:pt idx="15">
                  <c:v>8.2828926624394992</c:v>
                </c:pt>
                <c:pt idx="16">
                  <c:v>14.177316055495409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5D8-407A-86CF-7693E524B810}"/>
            </c:ext>
          </c:extLst>
        </c:ser>
        <c:ser>
          <c:idx val="11"/>
          <c:order val="11"/>
          <c:tx>
            <c:v>M0</c:v>
          </c:tx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Volume'!$AF$65:$AF$90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21</c:v>
                </c:pt>
                <c:pt idx="14">
                  <c:v>23</c:v>
                </c:pt>
                <c:pt idx="15">
                  <c:v>25</c:v>
                </c:pt>
                <c:pt idx="16">
                  <c:v>27</c:v>
                </c:pt>
                <c:pt idx="17">
                  <c:v>29</c:v>
                </c:pt>
                <c:pt idx="18">
                  <c:v>31</c:v>
                </c:pt>
                <c:pt idx="19">
                  <c:v>33</c:v>
                </c:pt>
                <c:pt idx="20">
                  <c:v>36</c:v>
                </c:pt>
                <c:pt idx="21">
                  <c:v>38</c:v>
                </c:pt>
                <c:pt idx="22">
                  <c:v>40</c:v>
                </c:pt>
                <c:pt idx="23">
                  <c:v>42</c:v>
                </c:pt>
                <c:pt idx="24">
                  <c:v>44</c:v>
                </c:pt>
                <c:pt idx="25">
                  <c:v>46</c:v>
                </c:pt>
              </c:numCache>
            </c:numRef>
          </c:xVal>
          <c:yVal>
            <c:numRef>
              <c:f>'Normalized Volume'!$AG$65:$AG$90</c:f>
              <c:numCache>
                <c:formatCode>General</c:formatCode>
                <c:ptCount val="2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5D8-407A-86CF-7693E524B810}"/>
            </c:ext>
          </c:extLst>
        </c:ser>
        <c:ser>
          <c:idx val="12"/>
          <c:order val="12"/>
          <c:tx>
            <c:v>M4</c:v>
          </c:tx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Volume'!$AF$65:$AF$81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21</c:v>
                </c:pt>
                <c:pt idx="14">
                  <c:v>23</c:v>
                </c:pt>
                <c:pt idx="15">
                  <c:v>25</c:v>
                </c:pt>
                <c:pt idx="16">
                  <c:v>27</c:v>
                </c:pt>
              </c:numCache>
            </c:numRef>
          </c:xVal>
          <c:yVal>
            <c:numRef>
              <c:f>'Normalized Volume'!$AH$65:$AH$81</c:f>
              <c:numCache>
                <c:formatCode>General</c:formatCode>
                <c:ptCount val="17"/>
                <c:pt idx="0">
                  <c:v>1</c:v>
                </c:pt>
                <c:pt idx="1">
                  <c:v>0.94485920679258695</c:v>
                </c:pt>
                <c:pt idx="2">
                  <c:v>0.31107721615183359</c:v>
                </c:pt>
                <c:pt idx="3">
                  <c:v>0.80195790480048357</c:v>
                </c:pt>
                <c:pt idx="4">
                  <c:v>0.79070650772481699</c:v>
                </c:pt>
                <c:pt idx="5">
                  <c:v>2.6138639759385622</c:v>
                </c:pt>
                <c:pt idx="6">
                  <c:v>1.5224440596598436</c:v>
                </c:pt>
                <c:pt idx="7">
                  <c:v>2.6069019848279327</c:v>
                </c:pt>
                <c:pt idx="8">
                  <c:v>1.6428321468650273</c:v>
                </c:pt>
                <c:pt idx="9">
                  <c:v>2.4018496438700421</c:v>
                </c:pt>
                <c:pt idx="10">
                  <c:v>2.2844740321550501</c:v>
                </c:pt>
                <c:pt idx="11">
                  <c:v>1.5127596301356445</c:v>
                </c:pt>
                <c:pt idx="12">
                  <c:v>3.64721212946825</c:v>
                </c:pt>
                <c:pt idx="13">
                  <c:v>6.107680465514421</c:v>
                </c:pt>
                <c:pt idx="14">
                  <c:v>18.588709591854016</c:v>
                </c:pt>
                <c:pt idx="15">
                  <c:v>23.454371956345486</c:v>
                </c:pt>
                <c:pt idx="16">
                  <c:v>32.60038264573874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5D8-407A-86CF-7693E524B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910048"/>
        <c:axId val="1279910464"/>
      </c:scatterChart>
      <c:valAx>
        <c:axId val="127991004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Days Post 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464"/>
        <c:crosses val="autoZero"/>
        <c:crossBetween val="midCat"/>
      </c:valAx>
      <c:valAx>
        <c:axId val="1279910464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Normalized Volume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0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ayout>
        <c:manualLayout>
          <c:xMode val="edge"/>
          <c:yMode val="edge"/>
          <c:x val="0.65762489063867013"/>
          <c:y val="0.36836297560707004"/>
          <c:w val="0.34166666666666667"/>
          <c:h val="0.37144944294550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 sz="1800">
                <a:latin typeface="Calibri" panose="020F0502020204030204" pitchFamily="34" charset="0"/>
                <a:cs typeface="Calibri" panose="020F0502020204030204" pitchFamily="34" charset="0"/>
              </a:rPr>
              <a:t>α</a:t>
            </a:r>
            <a:r>
              <a:rPr lang="en-US" sz="1800">
                <a:latin typeface="Calibri" panose="020F0502020204030204" pitchFamily="34" charset="0"/>
                <a:cs typeface="Calibri" panose="020F0502020204030204" pitchFamily="34" charset="0"/>
              </a:rPr>
              <a:t>CD137-PBNP PTT + 2 Boosters Tumor</a:t>
            </a:r>
            <a:r>
              <a:rPr lang="en-US" sz="1800" baseline="0">
                <a:latin typeface="Calibri" panose="020F0502020204030204" pitchFamily="34" charset="0"/>
                <a:cs typeface="Calibri" panose="020F0502020204030204" pitchFamily="34" charset="0"/>
              </a:rPr>
              <a:t> Volume</a:t>
            </a:r>
            <a:endParaRPr lang="en-US" sz="1800"/>
          </a:p>
        </c:rich>
      </c:tx>
      <c:layout>
        <c:manualLayout>
          <c:xMode val="edge"/>
          <c:yMode val="edge"/>
          <c:x val="0.1609374453193350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85214348206474"/>
          <c:y val="0.1050466608340624"/>
          <c:w val="0.8179951881014873"/>
          <c:h val="0.64956729367162447"/>
        </c:manualLayout>
      </c:layout>
      <c:scatterChart>
        <c:scatterStyle val="lineMarker"/>
        <c:varyColors val="0"/>
        <c:ser>
          <c:idx val="0"/>
          <c:order val="0"/>
          <c:tx>
            <c:v>Untreated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Volume'!$B$65:$B$87</c:f>
              <c:numCache>
                <c:formatCode>General</c:formatCode>
                <c:ptCount val="23"/>
                <c:pt idx="0">
                  <c:v>1</c:v>
                </c:pt>
                <c:pt idx="1">
                  <c:v>2.6047670819649107</c:v>
                </c:pt>
                <c:pt idx="2">
                  <c:v>3.5977499435378739</c:v>
                </c:pt>
                <c:pt idx="3">
                  <c:v>4.4746188037340291</c:v>
                </c:pt>
                <c:pt idx="4">
                  <c:v>3.9930363377216955</c:v>
                </c:pt>
                <c:pt idx="5">
                  <c:v>5.6439562089156601</c:v>
                </c:pt>
                <c:pt idx="6">
                  <c:v>7.6891725547736929</c:v>
                </c:pt>
                <c:pt idx="7">
                  <c:v>11.0910552794079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96-4672-A97A-202359F0CD70}"/>
            </c:ext>
          </c:extLst>
        </c:ser>
        <c:ser>
          <c:idx val="1"/>
          <c:order val="1"/>
          <c:tx>
            <c:v>M1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Volume'!$C$65:$C$87</c:f>
              <c:numCache>
                <c:formatCode>General</c:formatCode>
                <c:ptCount val="23"/>
                <c:pt idx="0">
                  <c:v>1</c:v>
                </c:pt>
                <c:pt idx="1">
                  <c:v>0.84944493262845033</c:v>
                </c:pt>
                <c:pt idx="2">
                  <c:v>1.4472720292133916</c:v>
                </c:pt>
                <c:pt idx="3">
                  <c:v>1.393491177098634</c:v>
                </c:pt>
                <c:pt idx="4">
                  <c:v>2.343247060650572</c:v>
                </c:pt>
                <c:pt idx="5">
                  <c:v>2.5689046833310689</c:v>
                </c:pt>
                <c:pt idx="6">
                  <c:v>2.734744117526525</c:v>
                </c:pt>
                <c:pt idx="7">
                  <c:v>4.7237968263006804</c:v>
                </c:pt>
                <c:pt idx="8">
                  <c:v>8.9582479730298115</c:v>
                </c:pt>
                <c:pt idx="9">
                  <c:v>11.458331446024033</c:v>
                </c:pt>
                <c:pt idx="10">
                  <c:v>16.692160725416993</c:v>
                </c:pt>
                <c:pt idx="11">
                  <c:v>18.054844112565597</c:v>
                </c:pt>
                <c:pt idx="12">
                  <c:v>44.832554036361451</c:v>
                </c:pt>
                <c:pt idx="13">
                  <c:v>56.020633178250442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96-4672-A97A-202359F0CD70}"/>
            </c:ext>
          </c:extLst>
        </c:ser>
        <c:ser>
          <c:idx val="2"/>
          <c:order val="2"/>
          <c:tx>
            <c:v>M2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Volume'!$D$65:$D$87</c:f>
              <c:numCache>
                <c:formatCode>General</c:formatCode>
                <c:ptCount val="23"/>
                <c:pt idx="0">
                  <c:v>1</c:v>
                </c:pt>
                <c:pt idx="1">
                  <c:v>1.0632497958670937</c:v>
                </c:pt>
                <c:pt idx="2">
                  <c:v>1.5136863188809742</c:v>
                </c:pt>
                <c:pt idx="3">
                  <c:v>2.8871898529434046</c:v>
                </c:pt>
                <c:pt idx="4">
                  <c:v>3.0849932784340486</c:v>
                </c:pt>
                <c:pt idx="5">
                  <c:v>3.6676331445940558</c:v>
                </c:pt>
                <c:pt idx="6">
                  <c:v>3.6076071114888544</c:v>
                </c:pt>
                <c:pt idx="7">
                  <c:v>6.124021662432499</c:v>
                </c:pt>
                <c:pt idx="8">
                  <c:v>10.270419431893453</c:v>
                </c:pt>
                <c:pt idx="9">
                  <c:v>13.488942402526998</c:v>
                </c:pt>
                <c:pt idx="10">
                  <c:v>15.510722291431035</c:v>
                </c:pt>
                <c:pt idx="11">
                  <c:v>16.724707138598703</c:v>
                </c:pt>
                <c:pt idx="12">
                  <c:v>22.250014158019983</c:v>
                </c:pt>
                <c:pt idx="13">
                  <c:v>24.034233724565389</c:v>
                </c:pt>
                <c:pt idx="14">
                  <c:v>21.310681089754198</c:v>
                </c:pt>
                <c:pt idx="15">
                  <c:v>27.911617034164735</c:v>
                </c:pt>
                <c:pt idx="16">
                  <c:v>28.933428475227583</c:v>
                </c:pt>
                <c:pt idx="17">
                  <c:v>30.586850442914344</c:v>
                </c:pt>
                <c:pt idx="18">
                  <c:v>34.081782349825325</c:v>
                </c:pt>
                <c:pt idx="19">
                  <c:v>44.053251806673664</c:v>
                </c:pt>
                <c:pt idx="20">
                  <c:v>62.489013008756487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96-4672-A97A-202359F0CD70}"/>
            </c:ext>
          </c:extLst>
        </c:ser>
        <c:ser>
          <c:idx val="3"/>
          <c:order val="3"/>
          <c:tx>
            <c:v>M3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Volume'!$E$65:$E$82</c:f>
              <c:numCache>
                <c:formatCode>General</c:formatCode>
                <c:ptCount val="18"/>
                <c:pt idx="0">
                  <c:v>1</c:v>
                </c:pt>
                <c:pt idx="1">
                  <c:v>0.82780526223063622</c:v>
                </c:pt>
                <c:pt idx="2">
                  <c:v>1.2603498849438406</c:v>
                </c:pt>
                <c:pt idx="3">
                  <c:v>1.0069891433767246</c:v>
                </c:pt>
                <c:pt idx="4">
                  <c:v>2.078688063294071</c:v>
                </c:pt>
                <c:pt idx="5">
                  <c:v>2.8586507757552009</c:v>
                </c:pt>
                <c:pt idx="6">
                  <c:v>3.1291447814895736</c:v>
                </c:pt>
                <c:pt idx="7">
                  <c:v>4.1969173492619776</c:v>
                </c:pt>
                <c:pt idx="8">
                  <c:v>4.6796397368625771</c:v>
                </c:pt>
                <c:pt idx="9">
                  <c:v>5.8414363206457987</c:v>
                </c:pt>
                <c:pt idx="10">
                  <c:v>7.2089387689860729</c:v>
                </c:pt>
                <c:pt idx="11">
                  <c:v>7.6918630520444644</c:v>
                </c:pt>
                <c:pt idx="12">
                  <c:v>12.181572929785053</c:v>
                </c:pt>
                <c:pt idx="13">
                  <c:v>14.691952272125297</c:v>
                </c:pt>
                <c:pt idx="14">
                  <c:v>18.065398574528235</c:v>
                </c:pt>
                <c:pt idx="15">
                  <c:v>16.408271478878977</c:v>
                </c:pt>
                <c:pt idx="16">
                  <c:v>22.905649955980753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196-4672-A97A-202359F0CD70}"/>
            </c:ext>
          </c:extLst>
        </c:ser>
        <c:ser>
          <c:idx val="4"/>
          <c:order val="4"/>
          <c:tx>
            <c:v>M4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Volume'!$F$65:$F$82</c:f>
              <c:numCache>
                <c:formatCode>General</c:formatCode>
                <c:ptCount val="18"/>
                <c:pt idx="0">
                  <c:v>1</c:v>
                </c:pt>
                <c:pt idx="1">
                  <c:v>1.0003058131048814</c:v>
                </c:pt>
                <c:pt idx="2">
                  <c:v>1.8244483618975509</c:v>
                </c:pt>
                <c:pt idx="3">
                  <c:v>2.6544014546098404</c:v>
                </c:pt>
                <c:pt idx="4">
                  <c:v>3.0393323834455379</c:v>
                </c:pt>
                <c:pt idx="5">
                  <c:v>4.5870220068345287</c:v>
                </c:pt>
                <c:pt idx="6">
                  <c:v>5.2462247222383001</c:v>
                </c:pt>
                <c:pt idx="7">
                  <c:v>4.7641199211157703</c:v>
                </c:pt>
                <c:pt idx="8">
                  <c:v>6.8255358152376395</c:v>
                </c:pt>
                <c:pt idx="9">
                  <c:v>7.3812095685047501</c:v>
                </c:pt>
                <c:pt idx="10">
                  <c:v>9.0741114427016747</c:v>
                </c:pt>
                <c:pt idx="11">
                  <c:v>9.1107493351765623</c:v>
                </c:pt>
                <c:pt idx="12">
                  <c:v>14.391032993175275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196-4672-A97A-202359F0CD70}"/>
            </c:ext>
          </c:extLst>
        </c:ser>
        <c:ser>
          <c:idx val="5"/>
          <c:order val="5"/>
          <c:tx>
            <c:v>M5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'Normalized Volume'!$G$65:$G$85</c:f>
              <c:numCache>
                <c:formatCode>General</c:formatCode>
                <c:ptCount val="21"/>
                <c:pt idx="0">
                  <c:v>1</c:v>
                </c:pt>
                <c:pt idx="1">
                  <c:v>1.0758558473049895</c:v>
                </c:pt>
                <c:pt idx="2">
                  <c:v>2.0236601333776267</c:v>
                </c:pt>
                <c:pt idx="3">
                  <c:v>1.6435790265828698</c:v>
                </c:pt>
                <c:pt idx="4">
                  <c:v>2.8009064006345712</c:v>
                </c:pt>
                <c:pt idx="5">
                  <c:v>4.0390243455976558</c:v>
                </c:pt>
                <c:pt idx="6">
                  <c:v>5.3304994598906656</c:v>
                </c:pt>
                <c:pt idx="7">
                  <c:v>5.1388119628567468</c:v>
                </c:pt>
                <c:pt idx="8">
                  <c:v>7.426688632619439</c:v>
                </c:pt>
                <c:pt idx="9">
                  <c:v>8.4055675950219531</c:v>
                </c:pt>
                <c:pt idx="10">
                  <c:v>9.5028689071034531</c:v>
                </c:pt>
                <c:pt idx="11">
                  <c:v>11.315430437759741</c:v>
                </c:pt>
                <c:pt idx="12">
                  <c:v>14.086530345556975</c:v>
                </c:pt>
                <c:pt idx="13">
                  <c:v>15.613675071129459</c:v>
                </c:pt>
                <c:pt idx="14">
                  <c:v>22.269414698883395</c:v>
                </c:pt>
                <c:pt idx="15">
                  <c:v>19.19506498261028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196-4672-A97A-202359F0CD70}"/>
            </c:ext>
          </c:extLst>
        </c:ser>
        <c:ser>
          <c:idx val="6"/>
          <c:order val="6"/>
          <c:tx>
            <c:v>M6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Volume'!$H$65:$H$82</c:f>
              <c:numCache>
                <c:formatCode>General</c:formatCode>
                <c:ptCount val="18"/>
                <c:pt idx="0">
                  <c:v>1</c:v>
                </c:pt>
                <c:pt idx="1">
                  <c:v>1.4167523072289043</c:v>
                </c:pt>
                <c:pt idx="2">
                  <c:v>1.9578719643272562</c:v>
                </c:pt>
                <c:pt idx="3">
                  <c:v>1.4971379564065894</c:v>
                </c:pt>
                <c:pt idx="4">
                  <c:v>2.6454335373248417</c:v>
                </c:pt>
                <c:pt idx="5">
                  <c:v>3.2226022736998132</c:v>
                </c:pt>
                <c:pt idx="6">
                  <c:v>3.847446379388916</c:v>
                </c:pt>
                <c:pt idx="7">
                  <c:v>5.6464539709347248</c:v>
                </c:pt>
                <c:pt idx="8">
                  <c:v>7.3855242133764607</c:v>
                </c:pt>
                <c:pt idx="9">
                  <c:v>9.0410265876264795</c:v>
                </c:pt>
                <c:pt idx="10">
                  <c:v>11.492316614647637</c:v>
                </c:pt>
                <c:pt idx="11">
                  <c:v>11.243031406410674</c:v>
                </c:pt>
                <c:pt idx="12">
                  <c:v>17.81356588461394</c:v>
                </c:pt>
                <c:pt idx="13">
                  <c:v>18.465825830766811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196-4672-A97A-202359F0CD70}"/>
            </c:ext>
          </c:extLst>
        </c:ser>
        <c:ser>
          <c:idx val="7"/>
          <c:order val="7"/>
          <c:tx>
            <c:v>M7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'Normalized Volume'!$I$65:$I$85</c:f>
              <c:numCache>
                <c:formatCode>General</c:formatCode>
                <c:ptCount val="21"/>
                <c:pt idx="0">
                  <c:v>1</c:v>
                </c:pt>
                <c:pt idx="1">
                  <c:v>1.0746642988866884</c:v>
                </c:pt>
                <c:pt idx="2">
                  <c:v>1.3824016812638904</c:v>
                </c:pt>
                <c:pt idx="3">
                  <c:v>2.0510108073744435</c:v>
                </c:pt>
                <c:pt idx="4">
                  <c:v>2.559412078830261</c:v>
                </c:pt>
                <c:pt idx="5">
                  <c:v>2.6148096021183926</c:v>
                </c:pt>
                <c:pt idx="6">
                  <c:v>3.6965543547361732</c:v>
                </c:pt>
                <c:pt idx="7">
                  <c:v>4.6900392890355329</c:v>
                </c:pt>
                <c:pt idx="8">
                  <c:v>5.4909007014022801</c:v>
                </c:pt>
                <c:pt idx="9">
                  <c:v>6.6762208340119678</c:v>
                </c:pt>
                <c:pt idx="10">
                  <c:v>7.1451916210010875</c:v>
                </c:pt>
                <c:pt idx="11">
                  <c:v>9.2763525484282816</c:v>
                </c:pt>
                <c:pt idx="12">
                  <c:v>10.375116243636153</c:v>
                </c:pt>
                <c:pt idx="13">
                  <c:v>12.187895227837529</c:v>
                </c:pt>
                <c:pt idx="14">
                  <c:v>12.05241899197722</c:v>
                </c:pt>
                <c:pt idx="15">
                  <c:v>15.057964102914365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196-4672-A97A-202359F0CD70}"/>
            </c:ext>
          </c:extLst>
        </c:ser>
        <c:ser>
          <c:idx val="8"/>
          <c:order val="8"/>
          <c:tx>
            <c:strRef>
              <c:f>'Normalized Volume'!$C$90:$G$90</c:f>
              <c:strCache>
                <c:ptCount val="1"/>
                <c:pt idx="0">
                  <c:v>αCD137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Volume'!$B$92:$B$106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'Normalized Volume'!$C$92:$C$106</c:f>
              <c:numCache>
                <c:formatCode>General</c:formatCode>
                <c:ptCount val="15"/>
                <c:pt idx="0">
                  <c:v>1</c:v>
                </c:pt>
                <c:pt idx="1">
                  <c:v>0.72037592509531267</c:v>
                </c:pt>
                <c:pt idx="2">
                  <c:v>1.9002786147829498</c:v>
                </c:pt>
                <c:pt idx="3">
                  <c:v>3.3321467097653041</c:v>
                </c:pt>
                <c:pt idx="4">
                  <c:v>3.9273486650299221</c:v>
                </c:pt>
                <c:pt idx="5">
                  <c:v>4.1618574342159622</c:v>
                </c:pt>
                <c:pt idx="6">
                  <c:v>6.5433732632234358</c:v>
                </c:pt>
                <c:pt idx="7">
                  <c:v>3.4902274091693526</c:v>
                </c:pt>
                <c:pt idx="8">
                  <c:v>6.3974344349471535</c:v>
                </c:pt>
                <c:pt idx="9">
                  <c:v>7.6643873569297734</c:v>
                </c:pt>
                <c:pt idx="10">
                  <c:v>7.6784498025717847</c:v>
                </c:pt>
                <c:pt idx="11">
                  <c:v>10.120618187973342</c:v>
                </c:pt>
                <c:pt idx="12">
                  <c:v>8.0232652191496658</c:v>
                </c:pt>
                <c:pt idx="13">
                  <c:v>27.909228526575461</c:v>
                </c:pt>
                <c:pt idx="14">
                  <c:v>17.094387716274902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196-4672-A97A-202359F0CD70}"/>
            </c:ext>
          </c:extLst>
        </c:ser>
        <c:ser>
          <c:idx val="9"/>
          <c:order val="9"/>
          <c:tx>
            <c:v>M1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Volume'!$B$92:$B$107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'Normalized Volume'!$D$92:$D$107</c:f>
              <c:numCache>
                <c:formatCode>General</c:formatCode>
                <c:ptCount val="16"/>
                <c:pt idx="0">
                  <c:v>1</c:v>
                </c:pt>
                <c:pt idx="1">
                  <c:v>2.0663452721004671</c:v>
                </c:pt>
                <c:pt idx="2">
                  <c:v>2.0386733703022926</c:v>
                </c:pt>
                <c:pt idx="3">
                  <c:v>1.6937633941330743</c:v>
                </c:pt>
                <c:pt idx="4">
                  <c:v>2.649717141694226</c:v>
                </c:pt>
                <c:pt idx="5">
                  <c:v>3.645563610581303</c:v>
                </c:pt>
                <c:pt idx="6">
                  <c:v>4.5459816217085809</c:v>
                </c:pt>
                <c:pt idx="7">
                  <c:v>6.4603198647156042</c:v>
                </c:pt>
                <c:pt idx="8">
                  <c:v>7.0795252200146237</c:v>
                </c:pt>
                <c:pt idx="9">
                  <c:v>9.1209249568622042</c:v>
                </c:pt>
                <c:pt idx="10">
                  <c:v>7.1851883152954485</c:v>
                </c:pt>
                <c:pt idx="11">
                  <c:v>10.807028647126318</c:v>
                </c:pt>
                <c:pt idx="12">
                  <c:v>14.533838029365956</c:v>
                </c:pt>
                <c:pt idx="13">
                  <c:v>17.432058167288261</c:v>
                </c:pt>
                <c:pt idx="14">
                  <c:v>14.604098296082505</c:v>
                </c:pt>
                <c:pt idx="15">
                  <c:v>19.49271903026651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196-4672-A97A-202359F0CD70}"/>
            </c:ext>
          </c:extLst>
        </c:ser>
        <c:ser>
          <c:idx val="10"/>
          <c:order val="10"/>
          <c:tx>
            <c:v>M2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Volume'!$B$92:$B$106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'Normalized Volume'!$E$92:$E$106</c:f>
              <c:numCache>
                <c:formatCode>General</c:formatCode>
                <c:ptCount val="15"/>
                <c:pt idx="0">
                  <c:v>1</c:v>
                </c:pt>
                <c:pt idx="1">
                  <c:v>1.4510285058362278</c:v>
                </c:pt>
                <c:pt idx="2">
                  <c:v>1.7076342213145306</c:v>
                </c:pt>
                <c:pt idx="3">
                  <c:v>2.0376178053398126</c:v>
                </c:pt>
                <c:pt idx="4">
                  <c:v>2.0809546667461727</c:v>
                </c:pt>
                <c:pt idx="5">
                  <c:v>2.6167236862897094</c:v>
                </c:pt>
                <c:pt idx="6">
                  <c:v>3.0221929428601246</c:v>
                </c:pt>
                <c:pt idx="7">
                  <c:v>5.6927044021406967</c:v>
                </c:pt>
                <c:pt idx="8">
                  <c:v>6.4922425664495176</c:v>
                </c:pt>
                <c:pt idx="9">
                  <c:v>7.5700510845097719</c:v>
                </c:pt>
                <c:pt idx="10">
                  <c:v>7.9147339783247119</c:v>
                </c:pt>
                <c:pt idx="11">
                  <c:v>10.839543024105184</c:v>
                </c:pt>
                <c:pt idx="12">
                  <c:v>14.877221096882876</c:v>
                </c:pt>
                <c:pt idx="13">
                  <c:v>18.085001607012423</c:v>
                </c:pt>
                <c:pt idx="14">
                  <c:v>18.235551789627465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196-4672-A97A-202359F0CD70}"/>
            </c:ext>
          </c:extLst>
        </c:ser>
        <c:ser>
          <c:idx val="11"/>
          <c:order val="11"/>
          <c:tx>
            <c:v>M3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Volume'!$B$92:$B$106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'Normalized Volume'!$F$92:$F$106</c:f>
              <c:numCache>
                <c:formatCode>General</c:formatCode>
                <c:ptCount val="15"/>
                <c:pt idx="0">
                  <c:v>1</c:v>
                </c:pt>
                <c:pt idx="1">
                  <c:v>0.94448961629881145</c:v>
                </c:pt>
                <c:pt idx="2">
                  <c:v>1.561557704584041</c:v>
                </c:pt>
                <c:pt idx="3">
                  <c:v>1.6385564685908318</c:v>
                </c:pt>
                <c:pt idx="4">
                  <c:v>2.1011902478777587</c:v>
                </c:pt>
                <c:pt idx="5">
                  <c:v>2.0261861052631578</c:v>
                </c:pt>
                <c:pt idx="6">
                  <c:v>4.1012516604414264</c:v>
                </c:pt>
                <c:pt idx="7">
                  <c:v>4.1983162512733454</c:v>
                </c:pt>
                <c:pt idx="8">
                  <c:v>6.2134679185059429</c:v>
                </c:pt>
                <c:pt idx="9">
                  <c:v>7.5365365568760616</c:v>
                </c:pt>
                <c:pt idx="10">
                  <c:v>7.9808847538200354</c:v>
                </c:pt>
                <c:pt idx="11">
                  <c:v>9.7111222546689326</c:v>
                </c:pt>
                <c:pt idx="12">
                  <c:v>11.962623877758915</c:v>
                </c:pt>
                <c:pt idx="13">
                  <c:v>15.247155178268253</c:v>
                </c:pt>
                <c:pt idx="14">
                  <c:v>16.912732156196942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196-4672-A97A-202359F0CD70}"/>
            </c:ext>
          </c:extLst>
        </c:ser>
        <c:ser>
          <c:idx val="12"/>
          <c:order val="12"/>
          <c:tx>
            <c:v>M4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Volume'!$B$92:$B$105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xVal>
          <c:yVal>
            <c:numRef>
              <c:f>'Normalized Volume'!$G$92:$G$105</c:f>
              <c:numCache>
                <c:formatCode>General</c:formatCode>
                <c:ptCount val="14"/>
                <c:pt idx="0">
                  <c:v>1</c:v>
                </c:pt>
                <c:pt idx="1">
                  <c:v>1.4340400109948128</c:v>
                </c:pt>
                <c:pt idx="2">
                  <c:v>1.7111997942298423</c:v>
                </c:pt>
                <c:pt idx="3">
                  <c:v>2.0243674362839417</c:v>
                </c:pt>
                <c:pt idx="4">
                  <c:v>2.9094721665843628</c:v>
                </c:pt>
                <c:pt idx="5">
                  <c:v>3.9151187798818472</c:v>
                </c:pt>
                <c:pt idx="6">
                  <c:v>4.3175596459764458</c:v>
                </c:pt>
                <c:pt idx="7">
                  <c:v>4.9170915777262048</c:v>
                </c:pt>
                <c:pt idx="8">
                  <c:v>5.4336964642965819</c:v>
                </c:pt>
                <c:pt idx="9">
                  <c:v>8.239289969352253</c:v>
                </c:pt>
                <c:pt idx="10">
                  <c:v>8.5824994364275558</c:v>
                </c:pt>
                <c:pt idx="11">
                  <c:v>9.558813472530332</c:v>
                </c:pt>
                <c:pt idx="12">
                  <c:v>12.84941839912465</c:v>
                </c:pt>
                <c:pt idx="13">
                  <c:v>19.271161630222316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196-4672-A97A-202359F0C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910048"/>
        <c:axId val="1279910464"/>
      </c:scatterChart>
      <c:valAx>
        <c:axId val="127991004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Days Post 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464"/>
        <c:crosses val="autoZero"/>
        <c:crossBetween val="midCat"/>
      </c:valAx>
      <c:valAx>
        <c:axId val="1279910464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Normalized Volume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0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ayout>
        <c:manualLayout>
          <c:xMode val="edge"/>
          <c:yMode val="edge"/>
          <c:x val="0.65762489063867013"/>
          <c:y val="0.36836297560707004"/>
          <c:w val="0.34166666666666667"/>
          <c:h val="0.37144944294550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SM1</a:t>
            </a:r>
            <a:r>
              <a:rPr lang="en-US" baseline="0"/>
              <a:t> Survival</a:t>
            </a:r>
            <a:endParaRPr lang="en-US"/>
          </a:p>
        </c:rich>
      </c:tx>
      <c:layout>
        <c:manualLayout>
          <c:xMode val="edge"/>
          <c:yMode val="edge"/>
          <c:x val="0.30671522309711285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764216972878373E-2"/>
          <c:y val="6.9907407407407418E-2"/>
          <c:w val="0.51733311461067366"/>
          <c:h val="0.78435185185185163"/>
        </c:manualLayout>
      </c:layout>
      <c:scatterChart>
        <c:scatterStyle val="lineMarker"/>
        <c:varyColors val="0"/>
        <c:ser>
          <c:idx val="0"/>
          <c:order val="0"/>
          <c:tx>
            <c:strRef>
              <c:f>Survival!$B$1</c:f>
              <c:strCache>
                <c:ptCount val="1"/>
                <c:pt idx="0">
                  <c:v>Untreated</c:v>
                </c:pt>
              </c:strCache>
            </c:strRef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Survival!$A$2:$A$81</c:f>
              <c:numCache>
                <c:formatCode>General</c:formatCode>
                <c:ptCount val="8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26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31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37</c:v>
                </c:pt>
                <c:pt idx="51">
                  <c:v>38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41</c:v>
                </c:pt>
                <c:pt idx="56">
                  <c:v>42</c:v>
                </c:pt>
                <c:pt idx="57">
                  <c:v>43</c:v>
                </c:pt>
                <c:pt idx="58">
                  <c:v>44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47</c:v>
                </c:pt>
                <c:pt idx="63">
                  <c:v>48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52</c:v>
                </c:pt>
                <c:pt idx="68">
                  <c:v>53</c:v>
                </c:pt>
                <c:pt idx="69">
                  <c:v>54</c:v>
                </c:pt>
                <c:pt idx="70">
                  <c:v>55</c:v>
                </c:pt>
                <c:pt idx="71">
                  <c:v>56</c:v>
                </c:pt>
                <c:pt idx="72">
                  <c:v>57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61</c:v>
                </c:pt>
                <c:pt idx="77">
                  <c:v>62</c:v>
                </c:pt>
                <c:pt idx="78">
                  <c:v>63</c:v>
                </c:pt>
                <c:pt idx="79">
                  <c:v>64</c:v>
                </c:pt>
              </c:numCache>
            </c:numRef>
          </c:xVal>
          <c:yVal>
            <c:numRef>
              <c:f>Survival!$B$2:$B$81</c:f>
              <c:numCache>
                <c:formatCode>General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66</c:v>
                </c:pt>
                <c:pt idx="15">
                  <c:v>66</c:v>
                </c:pt>
                <c:pt idx="16">
                  <c:v>66</c:v>
                </c:pt>
                <c:pt idx="17">
                  <c:v>66</c:v>
                </c:pt>
                <c:pt idx="18">
                  <c:v>66</c:v>
                </c:pt>
                <c:pt idx="19">
                  <c:v>66</c:v>
                </c:pt>
                <c:pt idx="20">
                  <c:v>66</c:v>
                </c:pt>
                <c:pt idx="21">
                  <c:v>66</c:v>
                </c:pt>
                <c:pt idx="22">
                  <c:v>66</c:v>
                </c:pt>
                <c:pt idx="23">
                  <c:v>66</c:v>
                </c:pt>
                <c:pt idx="24">
                  <c:v>66</c:v>
                </c:pt>
                <c:pt idx="25">
                  <c:v>66</c:v>
                </c:pt>
                <c:pt idx="26">
                  <c:v>66</c:v>
                </c:pt>
                <c:pt idx="27">
                  <c:v>66</c:v>
                </c:pt>
                <c:pt idx="28">
                  <c:v>66</c:v>
                </c:pt>
                <c:pt idx="29">
                  <c:v>66</c:v>
                </c:pt>
                <c:pt idx="30">
                  <c:v>33</c:v>
                </c:pt>
                <c:pt idx="31">
                  <c:v>33</c:v>
                </c:pt>
                <c:pt idx="32">
                  <c:v>33</c:v>
                </c:pt>
                <c:pt idx="33">
                  <c:v>33</c:v>
                </c:pt>
                <c:pt idx="34">
                  <c:v>33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33</c:v>
                </c:pt>
                <c:pt idx="40">
                  <c:v>33</c:v>
                </c:pt>
                <c:pt idx="41">
                  <c:v>33</c:v>
                </c:pt>
                <c:pt idx="42">
                  <c:v>33</c:v>
                </c:pt>
                <c:pt idx="43">
                  <c:v>33</c:v>
                </c:pt>
                <c:pt idx="44">
                  <c:v>33</c:v>
                </c:pt>
                <c:pt idx="45">
                  <c:v>33</c:v>
                </c:pt>
                <c:pt idx="46">
                  <c:v>33</c:v>
                </c:pt>
                <c:pt idx="47">
                  <c:v>33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6D-4112-8BD6-69CF9F592C14}"/>
            </c:ext>
          </c:extLst>
        </c:ser>
        <c:ser>
          <c:idx val="3"/>
          <c:order val="1"/>
          <c:tx>
            <c:strRef>
              <c:f>Survival!$H$1</c:f>
              <c:strCache>
                <c:ptCount val="1"/>
                <c:pt idx="0">
                  <c:v>αCD-137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Survival!$A$2:$A$81</c:f>
              <c:numCache>
                <c:formatCode>General</c:formatCode>
                <c:ptCount val="8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26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31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37</c:v>
                </c:pt>
                <c:pt idx="51">
                  <c:v>38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41</c:v>
                </c:pt>
                <c:pt idx="56">
                  <c:v>42</c:v>
                </c:pt>
                <c:pt idx="57">
                  <c:v>43</c:v>
                </c:pt>
                <c:pt idx="58">
                  <c:v>44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47</c:v>
                </c:pt>
                <c:pt idx="63">
                  <c:v>48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52</c:v>
                </c:pt>
                <c:pt idx="68">
                  <c:v>53</c:v>
                </c:pt>
                <c:pt idx="69">
                  <c:v>54</c:v>
                </c:pt>
                <c:pt idx="70">
                  <c:v>55</c:v>
                </c:pt>
                <c:pt idx="71">
                  <c:v>56</c:v>
                </c:pt>
                <c:pt idx="72">
                  <c:v>57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61</c:v>
                </c:pt>
                <c:pt idx="77">
                  <c:v>62</c:v>
                </c:pt>
                <c:pt idx="78">
                  <c:v>63</c:v>
                </c:pt>
                <c:pt idx="79">
                  <c:v>64</c:v>
                </c:pt>
              </c:numCache>
            </c:numRef>
          </c:xVal>
          <c:yVal>
            <c:numRef>
              <c:f>Survival!$H$2:$H$81</c:f>
              <c:numCache>
                <c:formatCode>General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2A-4325-9841-97D1981B72AF}"/>
            </c:ext>
          </c:extLst>
        </c:ser>
        <c:ser>
          <c:idx val="1"/>
          <c:order val="2"/>
          <c:tx>
            <c:v>PBNP PTT</c:v>
          </c:tx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Survival!$A$2:$A$81</c:f>
              <c:numCache>
                <c:formatCode>General</c:formatCode>
                <c:ptCount val="8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26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31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37</c:v>
                </c:pt>
                <c:pt idx="51">
                  <c:v>38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41</c:v>
                </c:pt>
                <c:pt idx="56">
                  <c:v>42</c:v>
                </c:pt>
                <c:pt idx="57">
                  <c:v>43</c:v>
                </c:pt>
                <c:pt idx="58">
                  <c:v>44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47</c:v>
                </c:pt>
                <c:pt idx="63">
                  <c:v>48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52</c:v>
                </c:pt>
                <c:pt idx="68">
                  <c:v>53</c:v>
                </c:pt>
                <c:pt idx="69">
                  <c:v>54</c:v>
                </c:pt>
                <c:pt idx="70">
                  <c:v>55</c:v>
                </c:pt>
                <c:pt idx="71">
                  <c:v>56</c:v>
                </c:pt>
                <c:pt idx="72">
                  <c:v>57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61</c:v>
                </c:pt>
                <c:pt idx="77">
                  <c:v>62</c:v>
                </c:pt>
                <c:pt idx="78">
                  <c:v>63</c:v>
                </c:pt>
                <c:pt idx="79">
                  <c:v>64</c:v>
                </c:pt>
              </c:numCache>
            </c:numRef>
          </c:xVal>
          <c:yVal>
            <c:numRef>
              <c:f>Survival!$C$2:$C$81</c:f>
              <c:numCache>
                <c:formatCode>General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66</c:v>
                </c:pt>
                <c:pt idx="26">
                  <c:v>66</c:v>
                </c:pt>
                <c:pt idx="27">
                  <c:v>66</c:v>
                </c:pt>
                <c:pt idx="28">
                  <c:v>66</c:v>
                </c:pt>
                <c:pt idx="29">
                  <c:v>66</c:v>
                </c:pt>
                <c:pt idx="30">
                  <c:v>66</c:v>
                </c:pt>
                <c:pt idx="31">
                  <c:v>66</c:v>
                </c:pt>
                <c:pt idx="32">
                  <c:v>66</c:v>
                </c:pt>
                <c:pt idx="33">
                  <c:v>66</c:v>
                </c:pt>
                <c:pt idx="34">
                  <c:v>66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33</c:v>
                </c:pt>
                <c:pt idx="40">
                  <c:v>33</c:v>
                </c:pt>
                <c:pt idx="41">
                  <c:v>33</c:v>
                </c:pt>
                <c:pt idx="42">
                  <c:v>33</c:v>
                </c:pt>
                <c:pt idx="43">
                  <c:v>33</c:v>
                </c:pt>
                <c:pt idx="44">
                  <c:v>33</c:v>
                </c:pt>
                <c:pt idx="45">
                  <c:v>33</c:v>
                </c:pt>
                <c:pt idx="46">
                  <c:v>33</c:v>
                </c:pt>
                <c:pt idx="47">
                  <c:v>33</c:v>
                </c:pt>
                <c:pt idx="48">
                  <c:v>33</c:v>
                </c:pt>
                <c:pt idx="49">
                  <c:v>33</c:v>
                </c:pt>
                <c:pt idx="50">
                  <c:v>33</c:v>
                </c:pt>
                <c:pt idx="51">
                  <c:v>33</c:v>
                </c:pt>
                <c:pt idx="52">
                  <c:v>33</c:v>
                </c:pt>
                <c:pt idx="53">
                  <c:v>33</c:v>
                </c:pt>
                <c:pt idx="54">
                  <c:v>33</c:v>
                </c:pt>
                <c:pt idx="55">
                  <c:v>33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6D-4112-8BD6-69CF9F592C14}"/>
            </c:ext>
          </c:extLst>
        </c:ser>
        <c:ser>
          <c:idx val="4"/>
          <c:order val="5"/>
          <c:tx>
            <c:strRef>
              <c:f>Survival!$F$1</c:f>
              <c:strCache>
                <c:ptCount val="1"/>
                <c:pt idx="0">
                  <c:v>αCD137-PBNP PTT + 2 Boosters</c:v>
                </c:pt>
              </c:strCache>
            </c:strRef>
          </c:tx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Survival!$A$2:$A$81</c:f>
              <c:numCache>
                <c:formatCode>General</c:formatCode>
                <c:ptCount val="8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26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31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37</c:v>
                </c:pt>
                <c:pt idx="51">
                  <c:v>38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41</c:v>
                </c:pt>
                <c:pt idx="56">
                  <c:v>42</c:v>
                </c:pt>
                <c:pt idx="57">
                  <c:v>43</c:v>
                </c:pt>
                <c:pt idx="58">
                  <c:v>44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47</c:v>
                </c:pt>
                <c:pt idx="63">
                  <c:v>48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52</c:v>
                </c:pt>
                <c:pt idx="68">
                  <c:v>53</c:v>
                </c:pt>
                <c:pt idx="69">
                  <c:v>54</c:v>
                </c:pt>
                <c:pt idx="70">
                  <c:v>55</c:v>
                </c:pt>
                <c:pt idx="71">
                  <c:v>56</c:v>
                </c:pt>
                <c:pt idx="72">
                  <c:v>57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61</c:v>
                </c:pt>
                <c:pt idx="77">
                  <c:v>62</c:v>
                </c:pt>
                <c:pt idx="78">
                  <c:v>63</c:v>
                </c:pt>
                <c:pt idx="79">
                  <c:v>64</c:v>
                </c:pt>
              </c:numCache>
            </c:numRef>
          </c:xVal>
          <c:yVal>
            <c:numRef>
              <c:f>Survival!$F$2:$F$81</c:f>
              <c:numCache>
                <c:formatCode>General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6D-4112-8BD6-69CF9F592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7377248"/>
        <c:axId val="2007383488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3"/>
                <c:tx>
                  <c:strRef>
                    <c:extLst>
                      <c:ext uri="{02D57815-91ED-43cb-92C2-25804820EDAC}">
                        <c15:formulaRef>
                          <c15:sqref>Survival!$I$1</c15:sqref>
                        </c15:formulaRef>
                      </c:ext>
                    </c:extLst>
                    <c:strCache>
                      <c:ptCount val="1"/>
                      <c:pt idx="0">
                        <c:v>PBNP PTT (17.3)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Survival!$A$2:$A$81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13</c:v>
                      </c:pt>
                      <c:pt idx="15">
                        <c:v>14</c:v>
                      </c:pt>
                      <c:pt idx="16">
                        <c:v>15</c:v>
                      </c:pt>
                      <c:pt idx="17">
                        <c:v>16</c:v>
                      </c:pt>
                      <c:pt idx="18">
                        <c:v>16</c:v>
                      </c:pt>
                      <c:pt idx="19">
                        <c:v>17</c:v>
                      </c:pt>
                      <c:pt idx="20">
                        <c:v>17</c:v>
                      </c:pt>
                      <c:pt idx="21">
                        <c:v>18</c:v>
                      </c:pt>
                      <c:pt idx="22">
                        <c:v>18</c:v>
                      </c:pt>
                      <c:pt idx="23">
                        <c:v>19</c:v>
                      </c:pt>
                      <c:pt idx="24">
                        <c:v>20</c:v>
                      </c:pt>
                      <c:pt idx="25">
                        <c:v>20</c:v>
                      </c:pt>
                      <c:pt idx="26">
                        <c:v>21</c:v>
                      </c:pt>
                      <c:pt idx="27">
                        <c:v>22</c:v>
                      </c:pt>
                      <c:pt idx="28">
                        <c:v>23</c:v>
                      </c:pt>
                      <c:pt idx="29">
                        <c:v>24</c:v>
                      </c:pt>
                      <c:pt idx="30">
                        <c:v>24</c:v>
                      </c:pt>
                      <c:pt idx="31">
                        <c:v>25</c:v>
                      </c:pt>
                      <c:pt idx="32">
                        <c:v>26</c:v>
                      </c:pt>
                      <c:pt idx="33">
                        <c:v>26</c:v>
                      </c:pt>
                      <c:pt idx="34">
                        <c:v>27</c:v>
                      </c:pt>
                      <c:pt idx="35">
                        <c:v>27</c:v>
                      </c:pt>
                      <c:pt idx="36">
                        <c:v>28</c:v>
                      </c:pt>
                      <c:pt idx="37">
                        <c:v>29</c:v>
                      </c:pt>
                      <c:pt idx="38">
                        <c:v>30</c:v>
                      </c:pt>
                      <c:pt idx="39">
                        <c:v>30</c:v>
                      </c:pt>
                      <c:pt idx="40">
                        <c:v>31</c:v>
                      </c:pt>
                      <c:pt idx="41">
                        <c:v>31</c:v>
                      </c:pt>
                      <c:pt idx="42">
                        <c:v>32</c:v>
                      </c:pt>
                      <c:pt idx="43">
                        <c:v>33</c:v>
                      </c:pt>
                      <c:pt idx="44">
                        <c:v>33</c:v>
                      </c:pt>
                      <c:pt idx="45">
                        <c:v>34</c:v>
                      </c:pt>
                      <c:pt idx="46">
                        <c:v>35</c:v>
                      </c:pt>
                      <c:pt idx="47">
                        <c:v>36</c:v>
                      </c:pt>
                      <c:pt idx="48">
                        <c:v>36</c:v>
                      </c:pt>
                      <c:pt idx="49">
                        <c:v>37</c:v>
                      </c:pt>
                      <c:pt idx="50">
                        <c:v>37</c:v>
                      </c:pt>
                      <c:pt idx="51">
                        <c:v>38</c:v>
                      </c:pt>
                      <c:pt idx="52">
                        <c:v>39</c:v>
                      </c:pt>
                      <c:pt idx="53">
                        <c:v>40</c:v>
                      </c:pt>
                      <c:pt idx="54">
                        <c:v>40</c:v>
                      </c:pt>
                      <c:pt idx="55">
                        <c:v>41</c:v>
                      </c:pt>
                      <c:pt idx="56">
                        <c:v>42</c:v>
                      </c:pt>
                      <c:pt idx="57">
                        <c:v>43</c:v>
                      </c:pt>
                      <c:pt idx="58">
                        <c:v>44</c:v>
                      </c:pt>
                      <c:pt idx="59">
                        <c:v>44</c:v>
                      </c:pt>
                      <c:pt idx="60">
                        <c:v>45</c:v>
                      </c:pt>
                      <c:pt idx="61">
                        <c:v>46</c:v>
                      </c:pt>
                      <c:pt idx="62">
                        <c:v>47</c:v>
                      </c:pt>
                      <c:pt idx="63">
                        <c:v>48</c:v>
                      </c:pt>
                      <c:pt idx="64">
                        <c:v>49</c:v>
                      </c:pt>
                      <c:pt idx="65">
                        <c:v>50</c:v>
                      </c:pt>
                      <c:pt idx="66">
                        <c:v>51</c:v>
                      </c:pt>
                      <c:pt idx="67">
                        <c:v>52</c:v>
                      </c:pt>
                      <c:pt idx="68">
                        <c:v>53</c:v>
                      </c:pt>
                      <c:pt idx="69">
                        <c:v>54</c:v>
                      </c:pt>
                      <c:pt idx="70">
                        <c:v>55</c:v>
                      </c:pt>
                      <c:pt idx="71">
                        <c:v>56</c:v>
                      </c:pt>
                      <c:pt idx="72">
                        <c:v>57</c:v>
                      </c:pt>
                      <c:pt idx="73">
                        <c:v>58</c:v>
                      </c:pt>
                      <c:pt idx="74">
                        <c:v>59</c:v>
                      </c:pt>
                      <c:pt idx="75">
                        <c:v>60</c:v>
                      </c:pt>
                      <c:pt idx="76">
                        <c:v>61</c:v>
                      </c:pt>
                      <c:pt idx="77">
                        <c:v>62</c:v>
                      </c:pt>
                      <c:pt idx="78">
                        <c:v>63</c:v>
                      </c:pt>
                      <c:pt idx="79">
                        <c:v>64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Survival!$I$2:$I$81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100</c:v>
                      </c:pt>
                      <c:pt idx="7">
                        <c:v>100</c:v>
                      </c:pt>
                      <c:pt idx="8">
                        <c:v>100</c:v>
                      </c:pt>
                      <c:pt idx="9">
                        <c:v>100</c:v>
                      </c:pt>
                      <c:pt idx="10">
                        <c:v>100</c:v>
                      </c:pt>
                      <c:pt idx="11">
                        <c:v>100</c:v>
                      </c:pt>
                      <c:pt idx="12">
                        <c:v>100</c:v>
                      </c:pt>
                      <c:pt idx="13">
                        <c:v>100</c:v>
                      </c:pt>
                      <c:pt idx="14">
                        <c:v>80</c:v>
                      </c:pt>
                      <c:pt idx="15">
                        <c:v>80</c:v>
                      </c:pt>
                      <c:pt idx="16">
                        <c:v>80</c:v>
                      </c:pt>
                      <c:pt idx="17">
                        <c:v>80</c:v>
                      </c:pt>
                      <c:pt idx="18">
                        <c:v>60</c:v>
                      </c:pt>
                      <c:pt idx="19">
                        <c:v>60</c:v>
                      </c:pt>
                      <c:pt idx="20">
                        <c:v>60</c:v>
                      </c:pt>
                      <c:pt idx="21">
                        <c:v>60</c:v>
                      </c:pt>
                      <c:pt idx="22">
                        <c:v>60</c:v>
                      </c:pt>
                      <c:pt idx="23">
                        <c:v>60</c:v>
                      </c:pt>
                      <c:pt idx="24">
                        <c:v>60</c:v>
                      </c:pt>
                      <c:pt idx="25">
                        <c:v>60</c:v>
                      </c:pt>
                      <c:pt idx="26">
                        <c:v>60</c:v>
                      </c:pt>
                      <c:pt idx="27">
                        <c:v>60</c:v>
                      </c:pt>
                      <c:pt idx="28">
                        <c:v>60</c:v>
                      </c:pt>
                      <c:pt idx="29">
                        <c:v>60</c:v>
                      </c:pt>
                      <c:pt idx="30">
                        <c:v>60</c:v>
                      </c:pt>
                      <c:pt idx="31">
                        <c:v>60</c:v>
                      </c:pt>
                      <c:pt idx="32">
                        <c:v>60</c:v>
                      </c:pt>
                      <c:pt idx="33">
                        <c:v>60</c:v>
                      </c:pt>
                      <c:pt idx="34">
                        <c:v>60</c:v>
                      </c:pt>
                      <c:pt idx="35">
                        <c:v>60</c:v>
                      </c:pt>
                      <c:pt idx="36">
                        <c:v>60</c:v>
                      </c:pt>
                      <c:pt idx="37">
                        <c:v>60</c:v>
                      </c:pt>
                      <c:pt idx="38">
                        <c:v>60</c:v>
                      </c:pt>
                      <c:pt idx="39">
                        <c:v>60</c:v>
                      </c:pt>
                      <c:pt idx="40">
                        <c:v>60</c:v>
                      </c:pt>
                      <c:pt idx="41">
                        <c:v>60</c:v>
                      </c:pt>
                      <c:pt idx="42">
                        <c:v>60</c:v>
                      </c:pt>
                      <c:pt idx="43">
                        <c:v>60</c:v>
                      </c:pt>
                      <c:pt idx="44">
                        <c:v>60</c:v>
                      </c:pt>
                      <c:pt idx="45">
                        <c:v>60</c:v>
                      </c:pt>
                      <c:pt idx="46">
                        <c:v>60</c:v>
                      </c:pt>
                      <c:pt idx="47">
                        <c:v>60</c:v>
                      </c:pt>
                      <c:pt idx="48">
                        <c:v>60</c:v>
                      </c:pt>
                      <c:pt idx="49">
                        <c:v>60</c:v>
                      </c:pt>
                      <c:pt idx="50">
                        <c:v>60</c:v>
                      </c:pt>
                      <c:pt idx="51">
                        <c:v>60</c:v>
                      </c:pt>
                      <c:pt idx="52">
                        <c:v>60</c:v>
                      </c:pt>
                      <c:pt idx="53">
                        <c:v>60</c:v>
                      </c:pt>
                      <c:pt idx="54">
                        <c:v>60</c:v>
                      </c:pt>
                      <c:pt idx="55">
                        <c:v>60</c:v>
                      </c:pt>
                      <c:pt idx="56">
                        <c:v>60</c:v>
                      </c:pt>
                      <c:pt idx="57">
                        <c:v>60</c:v>
                      </c:pt>
                      <c:pt idx="58">
                        <c:v>60</c:v>
                      </c:pt>
                      <c:pt idx="59">
                        <c:v>60</c:v>
                      </c:pt>
                      <c:pt idx="60">
                        <c:v>60</c:v>
                      </c:pt>
                      <c:pt idx="61">
                        <c:v>60</c:v>
                      </c:pt>
                      <c:pt idx="62">
                        <c:v>60</c:v>
                      </c:pt>
                      <c:pt idx="63">
                        <c:v>60</c:v>
                      </c:pt>
                      <c:pt idx="64">
                        <c:v>60</c:v>
                      </c:pt>
                      <c:pt idx="65">
                        <c:v>60</c:v>
                      </c:pt>
                      <c:pt idx="66">
                        <c:v>60</c:v>
                      </c:pt>
                      <c:pt idx="67">
                        <c:v>60</c:v>
                      </c:pt>
                      <c:pt idx="68">
                        <c:v>60</c:v>
                      </c:pt>
                      <c:pt idx="69">
                        <c:v>60</c:v>
                      </c:pt>
                      <c:pt idx="70">
                        <c:v>60</c:v>
                      </c:pt>
                      <c:pt idx="71">
                        <c:v>60</c:v>
                      </c:pt>
                      <c:pt idx="72">
                        <c:v>60</c:v>
                      </c:pt>
                      <c:pt idx="73">
                        <c:v>60</c:v>
                      </c:pt>
                      <c:pt idx="74">
                        <c:v>60</c:v>
                      </c:pt>
                      <c:pt idx="75">
                        <c:v>60</c:v>
                      </c:pt>
                      <c:pt idx="76">
                        <c:v>60</c:v>
                      </c:pt>
                      <c:pt idx="77">
                        <c:v>60</c:v>
                      </c:pt>
                      <c:pt idx="78">
                        <c:v>60</c:v>
                      </c:pt>
                      <c:pt idx="79">
                        <c:v>60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D92A-4325-9841-97D1981B72AF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Survival!$D$1</c15:sqref>
                        </c15:formulaRef>
                      </c:ext>
                    </c:extLst>
                    <c:strCache>
                      <c:ptCount val="1"/>
                      <c:pt idx="0">
                        <c:v>αCD137-PBNP PTT</c:v>
                      </c:pt>
                    </c:strCache>
                  </c:strRef>
                </c:tx>
                <c:spPr>
                  <a:ln w="19050" cap="rnd">
                    <a:solidFill>
                      <a:srgbClr val="9B6DD9"/>
                    </a:solidFill>
                    <a:round/>
                  </a:ln>
                  <a:effectLst/>
                </c:spPr>
                <c:marker>
                  <c:symbol val="none"/>
                </c:marker>
                <c:dPt>
                  <c:idx val="0"/>
                  <c:marker>
                    <c:symbol val="none"/>
                  </c:marker>
                  <c:bubble3D val="0"/>
                  <c:spPr>
                    <a:ln w="19050" cap="rnd">
                      <a:solidFill>
                        <a:srgbClr val="9B6DD9"/>
                      </a:solidFill>
                      <a:round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2726-43DE-85F8-384DFC52A592}"/>
                    </c:ext>
                  </c:extLst>
                </c:dPt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Survival!$A$2:$A$81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13</c:v>
                      </c:pt>
                      <c:pt idx="15">
                        <c:v>14</c:v>
                      </c:pt>
                      <c:pt idx="16">
                        <c:v>15</c:v>
                      </c:pt>
                      <c:pt idx="17">
                        <c:v>16</c:v>
                      </c:pt>
                      <c:pt idx="18">
                        <c:v>16</c:v>
                      </c:pt>
                      <c:pt idx="19">
                        <c:v>17</c:v>
                      </c:pt>
                      <c:pt idx="20">
                        <c:v>17</c:v>
                      </c:pt>
                      <c:pt idx="21">
                        <c:v>18</c:v>
                      </c:pt>
                      <c:pt idx="22">
                        <c:v>18</c:v>
                      </c:pt>
                      <c:pt idx="23">
                        <c:v>19</c:v>
                      </c:pt>
                      <c:pt idx="24">
                        <c:v>20</c:v>
                      </c:pt>
                      <c:pt idx="25">
                        <c:v>20</c:v>
                      </c:pt>
                      <c:pt idx="26">
                        <c:v>21</c:v>
                      </c:pt>
                      <c:pt idx="27">
                        <c:v>22</c:v>
                      </c:pt>
                      <c:pt idx="28">
                        <c:v>23</c:v>
                      </c:pt>
                      <c:pt idx="29">
                        <c:v>24</c:v>
                      </c:pt>
                      <c:pt idx="30">
                        <c:v>24</c:v>
                      </c:pt>
                      <c:pt idx="31">
                        <c:v>25</c:v>
                      </c:pt>
                      <c:pt idx="32">
                        <c:v>26</c:v>
                      </c:pt>
                      <c:pt idx="33">
                        <c:v>26</c:v>
                      </c:pt>
                      <c:pt idx="34">
                        <c:v>27</c:v>
                      </c:pt>
                      <c:pt idx="35">
                        <c:v>27</c:v>
                      </c:pt>
                      <c:pt idx="36">
                        <c:v>28</c:v>
                      </c:pt>
                      <c:pt idx="37">
                        <c:v>29</c:v>
                      </c:pt>
                      <c:pt idx="38">
                        <c:v>30</c:v>
                      </c:pt>
                      <c:pt idx="39">
                        <c:v>30</c:v>
                      </c:pt>
                      <c:pt idx="40">
                        <c:v>31</c:v>
                      </c:pt>
                      <c:pt idx="41">
                        <c:v>31</c:v>
                      </c:pt>
                      <c:pt idx="42">
                        <c:v>32</c:v>
                      </c:pt>
                      <c:pt idx="43">
                        <c:v>33</c:v>
                      </c:pt>
                      <c:pt idx="44">
                        <c:v>33</c:v>
                      </c:pt>
                      <c:pt idx="45">
                        <c:v>34</c:v>
                      </c:pt>
                      <c:pt idx="46">
                        <c:v>35</c:v>
                      </c:pt>
                      <c:pt idx="47">
                        <c:v>36</c:v>
                      </c:pt>
                      <c:pt idx="48">
                        <c:v>36</c:v>
                      </c:pt>
                      <c:pt idx="49">
                        <c:v>37</c:v>
                      </c:pt>
                      <c:pt idx="50">
                        <c:v>37</c:v>
                      </c:pt>
                      <c:pt idx="51">
                        <c:v>38</c:v>
                      </c:pt>
                      <c:pt idx="52">
                        <c:v>39</c:v>
                      </c:pt>
                      <c:pt idx="53">
                        <c:v>40</c:v>
                      </c:pt>
                      <c:pt idx="54">
                        <c:v>40</c:v>
                      </c:pt>
                      <c:pt idx="55">
                        <c:v>41</c:v>
                      </c:pt>
                      <c:pt idx="56">
                        <c:v>42</c:v>
                      </c:pt>
                      <c:pt idx="57">
                        <c:v>43</c:v>
                      </c:pt>
                      <c:pt idx="58">
                        <c:v>44</c:v>
                      </c:pt>
                      <c:pt idx="59">
                        <c:v>44</c:v>
                      </c:pt>
                      <c:pt idx="60">
                        <c:v>45</c:v>
                      </c:pt>
                      <c:pt idx="61">
                        <c:v>46</c:v>
                      </c:pt>
                      <c:pt idx="62">
                        <c:v>47</c:v>
                      </c:pt>
                      <c:pt idx="63">
                        <c:v>48</c:v>
                      </c:pt>
                      <c:pt idx="64">
                        <c:v>49</c:v>
                      </c:pt>
                      <c:pt idx="65">
                        <c:v>50</c:v>
                      </c:pt>
                      <c:pt idx="66">
                        <c:v>51</c:v>
                      </c:pt>
                      <c:pt idx="67">
                        <c:v>52</c:v>
                      </c:pt>
                      <c:pt idx="68">
                        <c:v>53</c:v>
                      </c:pt>
                      <c:pt idx="69">
                        <c:v>54</c:v>
                      </c:pt>
                      <c:pt idx="70">
                        <c:v>55</c:v>
                      </c:pt>
                      <c:pt idx="71">
                        <c:v>56</c:v>
                      </c:pt>
                      <c:pt idx="72">
                        <c:v>57</c:v>
                      </c:pt>
                      <c:pt idx="73">
                        <c:v>58</c:v>
                      </c:pt>
                      <c:pt idx="74">
                        <c:v>59</c:v>
                      </c:pt>
                      <c:pt idx="75">
                        <c:v>60</c:v>
                      </c:pt>
                      <c:pt idx="76">
                        <c:v>61</c:v>
                      </c:pt>
                      <c:pt idx="77">
                        <c:v>62</c:v>
                      </c:pt>
                      <c:pt idx="78">
                        <c:v>63</c:v>
                      </c:pt>
                      <c:pt idx="79">
                        <c:v>64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Survival!$E$2:$E$81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100</c:v>
                      </c:pt>
                      <c:pt idx="7">
                        <c:v>100</c:v>
                      </c:pt>
                      <c:pt idx="8">
                        <c:v>100</c:v>
                      </c:pt>
                      <c:pt idx="9">
                        <c:v>100</c:v>
                      </c:pt>
                      <c:pt idx="10">
                        <c:v>100</c:v>
                      </c:pt>
                      <c:pt idx="11">
                        <c:v>100</c:v>
                      </c:pt>
                      <c:pt idx="12">
                        <c:v>100</c:v>
                      </c:pt>
                      <c:pt idx="13">
                        <c:v>100</c:v>
                      </c:pt>
                      <c:pt idx="14">
                        <c:v>100</c:v>
                      </c:pt>
                      <c:pt idx="15">
                        <c:v>100</c:v>
                      </c:pt>
                      <c:pt idx="16">
                        <c:v>100</c:v>
                      </c:pt>
                      <c:pt idx="17">
                        <c:v>100</c:v>
                      </c:pt>
                      <c:pt idx="18">
                        <c:v>100</c:v>
                      </c:pt>
                      <c:pt idx="19">
                        <c:v>100</c:v>
                      </c:pt>
                      <c:pt idx="20">
                        <c:v>75</c:v>
                      </c:pt>
                      <c:pt idx="21">
                        <c:v>75</c:v>
                      </c:pt>
                      <c:pt idx="22">
                        <c:v>75</c:v>
                      </c:pt>
                      <c:pt idx="23">
                        <c:v>75</c:v>
                      </c:pt>
                      <c:pt idx="24">
                        <c:v>75</c:v>
                      </c:pt>
                      <c:pt idx="25">
                        <c:v>25</c:v>
                      </c:pt>
                      <c:pt idx="26">
                        <c:v>25</c:v>
                      </c:pt>
                      <c:pt idx="27">
                        <c:v>25</c:v>
                      </c:pt>
                      <c:pt idx="28">
                        <c:v>25</c:v>
                      </c:pt>
                      <c:pt idx="29">
                        <c:v>25</c:v>
                      </c:pt>
                      <c:pt idx="30">
                        <c:v>25</c:v>
                      </c:pt>
                      <c:pt idx="31">
                        <c:v>25</c:v>
                      </c:pt>
                      <c:pt idx="32">
                        <c:v>25</c:v>
                      </c:pt>
                      <c:pt idx="33">
                        <c:v>25</c:v>
                      </c:pt>
                      <c:pt idx="34">
                        <c:v>25</c:v>
                      </c:pt>
                      <c:pt idx="35">
                        <c:v>25</c:v>
                      </c:pt>
                      <c:pt idx="36">
                        <c:v>25</c:v>
                      </c:pt>
                      <c:pt idx="37">
                        <c:v>25</c:v>
                      </c:pt>
                      <c:pt idx="38">
                        <c:v>25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36D-4112-8BD6-69CF9F592C14}"/>
                  </c:ext>
                </c:extLst>
              </c15:ser>
            </c15:filteredScatterSeries>
          </c:ext>
        </c:extLst>
      </c:scatterChart>
      <c:valAx>
        <c:axId val="2007377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Days (Post Treatment)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7383488"/>
        <c:crosses val="autoZero"/>
        <c:crossBetween val="midCat"/>
      </c:valAx>
      <c:valAx>
        <c:axId val="200738348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Survival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737724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388888888888888"/>
          <c:y val="6.3034776902887141E-2"/>
          <c:w val="0.43333333333333329"/>
          <c:h val="0.735504520268299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S100A4 Survival Study</a:t>
            </a:r>
          </a:p>
        </c:rich>
      </c:tx>
      <c:layout>
        <c:manualLayout>
          <c:xMode val="edge"/>
          <c:yMode val="edge"/>
          <c:x val="0.61695122484689413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4838145231846"/>
          <c:y val="5.5972222222222236E-2"/>
          <c:w val="0.51183552055992998"/>
          <c:h val="0.73845691163604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Survival!$B$1</c:f>
              <c:strCache>
                <c:ptCount val="1"/>
                <c:pt idx="0">
                  <c:v>Untreated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Survival!$A$2:$A$81</c:f>
              <c:numCache>
                <c:formatCode>General</c:formatCode>
                <c:ptCount val="8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26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31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37</c:v>
                </c:pt>
                <c:pt idx="51">
                  <c:v>38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41</c:v>
                </c:pt>
                <c:pt idx="56">
                  <c:v>42</c:v>
                </c:pt>
                <c:pt idx="57">
                  <c:v>43</c:v>
                </c:pt>
                <c:pt idx="58">
                  <c:v>44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47</c:v>
                </c:pt>
                <c:pt idx="63">
                  <c:v>48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52</c:v>
                </c:pt>
                <c:pt idx="68">
                  <c:v>53</c:v>
                </c:pt>
                <c:pt idx="69">
                  <c:v>54</c:v>
                </c:pt>
                <c:pt idx="70">
                  <c:v>55</c:v>
                </c:pt>
                <c:pt idx="71">
                  <c:v>56</c:v>
                </c:pt>
                <c:pt idx="72">
                  <c:v>57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61</c:v>
                </c:pt>
                <c:pt idx="77">
                  <c:v>62</c:v>
                </c:pt>
                <c:pt idx="78">
                  <c:v>63</c:v>
                </c:pt>
                <c:pt idx="79">
                  <c:v>64</c:v>
                </c:pt>
              </c:numCache>
            </c:numRef>
          </c:xVal>
          <c:yVal>
            <c:numRef>
              <c:f>Survival!$B$2:$B$81</c:f>
              <c:numCache>
                <c:formatCode>General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66</c:v>
                </c:pt>
                <c:pt idx="15">
                  <c:v>66</c:v>
                </c:pt>
                <c:pt idx="16">
                  <c:v>66</c:v>
                </c:pt>
                <c:pt idx="17">
                  <c:v>66</c:v>
                </c:pt>
                <c:pt idx="18">
                  <c:v>66</c:v>
                </c:pt>
                <c:pt idx="19">
                  <c:v>66</c:v>
                </c:pt>
                <c:pt idx="20">
                  <c:v>66</c:v>
                </c:pt>
                <c:pt idx="21">
                  <c:v>66</c:v>
                </c:pt>
                <c:pt idx="22">
                  <c:v>66</c:v>
                </c:pt>
                <c:pt idx="23">
                  <c:v>66</c:v>
                </c:pt>
                <c:pt idx="24">
                  <c:v>66</c:v>
                </c:pt>
                <c:pt idx="25">
                  <c:v>66</c:v>
                </c:pt>
                <c:pt idx="26">
                  <c:v>66</c:v>
                </c:pt>
                <c:pt idx="27">
                  <c:v>66</c:v>
                </c:pt>
                <c:pt idx="28">
                  <c:v>66</c:v>
                </c:pt>
                <c:pt idx="29">
                  <c:v>66</c:v>
                </c:pt>
                <c:pt idx="30">
                  <c:v>33</c:v>
                </c:pt>
                <c:pt idx="31">
                  <c:v>33</c:v>
                </c:pt>
                <c:pt idx="32">
                  <c:v>33</c:v>
                </c:pt>
                <c:pt idx="33">
                  <c:v>33</c:v>
                </c:pt>
                <c:pt idx="34">
                  <c:v>33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33</c:v>
                </c:pt>
                <c:pt idx="40">
                  <c:v>33</c:v>
                </c:pt>
                <c:pt idx="41">
                  <c:v>33</c:v>
                </c:pt>
                <c:pt idx="42">
                  <c:v>33</c:v>
                </c:pt>
                <c:pt idx="43">
                  <c:v>33</c:v>
                </c:pt>
                <c:pt idx="44">
                  <c:v>33</c:v>
                </c:pt>
                <c:pt idx="45">
                  <c:v>33</c:v>
                </c:pt>
                <c:pt idx="46">
                  <c:v>33</c:v>
                </c:pt>
                <c:pt idx="47">
                  <c:v>33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93-487D-85F4-50DFA96CD29B}"/>
            </c:ext>
          </c:extLst>
        </c:ser>
        <c:ser>
          <c:idx val="1"/>
          <c:order val="1"/>
          <c:tx>
            <c:strRef>
              <c:f>Survival!$C$1</c:f>
              <c:strCache>
                <c:ptCount val="1"/>
                <c:pt idx="0">
                  <c:v>PBNP PTT (13.4)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Survival!$A$2:$A$81</c:f>
              <c:numCache>
                <c:formatCode>General</c:formatCode>
                <c:ptCount val="8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26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31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37</c:v>
                </c:pt>
                <c:pt idx="51">
                  <c:v>38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41</c:v>
                </c:pt>
                <c:pt idx="56">
                  <c:v>42</c:v>
                </c:pt>
                <c:pt idx="57">
                  <c:v>43</c:v>
                </c:pt>
                <c:pt idx="58">
                  <c:v>44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47</c:v>
                </c:pt>
                <c:pt idx="63">
                  <c:v>48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52</c:v>
                </c:pt>
                <c:pt idx="68">
                  <c:v>53</c:v>
                </c:pt>
                <c:pt idx="69">
                  <c:v>54</c:v>
                </c:pt>
                <c:pt idx="70">
                  <c:v>55</c:v>
                </c:pt>
                <c:pt idx="71">
                  <c:v>56</c:v>
                </c:pt>
                <c:pt idx="72">
                  <c:v>57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61</c:v>
                </c:pt>
                <c:pt idx="77">
                  <c:v>62</c:v>
                </c:pt>
                <c:pt idx="78">
                  <c:v>63</c:v>
                </c:pt>
                <c:pt idx="79">
                  <c:v>64</c:v>
                </c:pt>
              </c:numCache>
            </c:numRef>
          </c:xVal>
          <c:yVal>
            <c:numRef>
              <c:f>Survival!$C$2:$C$81</c:f>
              <c:numCache>
                <c:formatCode>General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66</c:v>
                </c:pt>
                <c:pt idx="26">
                  <c:v>66</c:v>
                </c:pt>
                <c:pt idx="27">
                  <c:v>66</c:v>
                </c:pt>
                <c:pt idx="28">
                  <c:v>66</c:v>
                </c:pt>
                <c:pt idx="29">
                  <c:v>66</c:v>
                </c:pt>
                <c:pt idx="30">
                  <c:v>66</c:v>
                </c:pt>
                <c:pt idx="31">
                  <c:v>66</c:v>
                </c:pt>
                <c:pt idx="32">
                  <c:v>66</c:v>
                </c:pt>
                <c:pt idx="33">
                  <c:v>66</c:v>
                </c:pt>
                <c:pt idx="34">
                  <c:v>66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33</c:v>
                </c:pt>
                <c:pt idx="40">
                  <c:v>33</c:v>
                </c:pt>
                <c:pt idx="41">
                  <c:v>33</c:v>
                </c:pt>
                <c:pt idx="42">
                  <c:v>33</c:v>
                </c:pt>
                <c:pt idx="43">
                  <c:v>33</c:v>
                </c:pt>
                <c:pt idx="44">
                  <c:v>33</c:v>
                </c:pt>
                <c:pt idx="45">
                  <c:v>33</c:v>
                </c:pt>
                <c:pt idx="46">
                  <c:v>33</c:v>
                </c:pt>
                <c:pt idx="47">
                  <c:v>33</c:v>
                </c:pt>
                <c:pt idx="48">
                  <c:v>33</c:v>
                </c:pt>
                <c:pt idx="49">
                  <c:v>33</c:v>
                </c:pt>
                <c:pt idx="50">
                  <c:v>33</c:v>
                </c:pt>
                <c:pt idx="51">
                  <c:v>33</c:v>
                </c:pt>
                <c:pt idx="52">
                  <c:v>33</c:v>
                </c:pt>
                <c:pt idx="53">
                  <c:v>33</c:v>
                </c:pt>
                <c:pt idx="54">
                  <c:v>33</c:v>
                </c:pt>
                <c:pt idx="55">
                  <c:v>33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93-487D-85F4-50DFA96CD29B}"/>
            </c:ext>
          </c:extLst>
        </c:ser>
        <c:ser>
          <c:idx val="2"/>
          <c:order val="2"/>
          <c:tx>
            <c:strRef>
              <c:f>Survival!$D$1</c:f>
              <c:strCache>
                <c:ptCount val="1"/>
                <c:pt idx="0">
                  <c:v>αCD137-PBNP PTT</c:v>
                </c:pt>
              </c:strCache>
            </c:strRef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Survival!$A$2:$A$81</c:f>
              <c:numCache>
                <c:formatCode>General</c:formatCode>
                <c:ptCount val="8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26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31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37</c:v>
                </c:pt>
                <c:pt idx="51">
                  <c:v>38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41</c:v>
                </c:pt>
                <c:pt idx="56">
                  <c:v>42</c:v>
                </c:pt>
                <c:pt idx="57">
                  <c:v>43</c:v>
                </c:pt>
                <c:pt idx="58">
                  <c:v>44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47</c:v>
                </c:pt>
                <c:pt idx="63">
                  <c:v>48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52</c:v>
                </c:pt>
                <c:pt idx="68">
                  <c:v>53</c:v>
                </c:pt>
                <c:pt idx="69">
                  <c:v>54</c:v>
                </c:pt>
                <c:pt idx="70">
                  <c:v>55</c:v>
                </c:pt>
                <c:pt idx="71">
                  <c:v>56</c:v>
                </c:pt>
                <c:pt idx="72">
                  <c:v>57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61</c:v>
                </c:pt>
                <c:pt idx="77">
                  <c:v>62</c:v>
                </c:pt>
                <c:pt idx="78">
                  <c:v>63</c:v>
                </c:pt>
                <c:pt idx="79">
                  <c:v>64</c:v>
                </c:pt>
              </c:numCache>
            </c:numRef>
          </c:xVal>
          <c:yVal>
            <c:numRef>
              <c:f>Survival!$D$2:$D$81</c:f>
              <c:numCache>
                <c:formatCode>General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33</c:v>
                </c:pt>
                <c:pt idx="26">
                  <c:v>33</c:v>
                </c:pt>
                <c:pt idx="27">
                  <c:v>33</c:v>
                </c:pt>
                <c:pt idx="28">
                  <c:v>33</c:v>
                </c:pt>
                <c:pt idx="29">
                  <c:v>33</c:v>
                </c:pt>
                <c:pt idx="30">
                  <c:v>33</c:v>
                </c:pt>
                <c:pt idx="31">
                  <c:v>33</c:v>
                </c:pt>
                <c:pt idx="32">
                  <c:v>33</c:v>
                </c:pt>
                <c:pt idx="33">
                  <c:v>33</c:v>
                </c:pt>
                <c:pt idx="34">
                  <c:v>33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33</c:v>
                </c:pt>
                <c:pt idx="40">
                  <c:v>33</c:v>
                </c:pt>
                <c:pt idx="41">
                  <c:v>33</c:v>
                </c:pt>
                <c:pt idx="42">
                  <c:v>33</c:v>
                </c:pt>
                <c:pt idx="43">
                  <c:v>33</c:v>
                </c:pt>
                <c:pt idx="44">
                  <c:v>33</c:v>
                </c:pt>
                <c:pt idx="45">
                  <c:v>33</c:v>
                </c:pt>
                <c:pt idx="46">
                  <c:v>33</c:v>
                </c:pt>
                <c:pt idx="47">
                  <c:v>33</c:v>
                </c:pt>
                <c:pt idx="48">
                  <c:v>33</c:v>
                </c:pt>
                <c:pt idx="49">
                  <c:v>33</c:v>
                </c:pt>
                <c:pt idx="50">
                  <c:v>33</c:v>
                </c:pt>
                <c:pt idx="51">
                  <c:v>33</c:v>
                </c:pt>
                <c:pt idx="52">
                  <c:v>33</c:v>
                </c:pt>
                <c:pt idx="53">
                  <c:v>33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93-487D-85F4-50DFA96CD29B}"/>
            </c:ext>
          </c:extLst>
        </c:ser>
        <c:ser>
          <c:idx val="3"/>
          <c:order val="3"/>
          <c:tx>
            <c:strRef>
              <c:f>Survival!$E$1</c:f>
              <c:strCache>
                <c:ptCount val="1"/>
                <c:pt idx="0">
                  <c:v>αCD137-PBNP PTT + S100A4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Survival!$A$2:$A$81</c:f>
              <c:numCache>
                <c:formatCode>General</c:formatCode>
                <c:ptCount val="8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26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31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37</c:v>
                </c:pt>
                <c:pt idx="51">
                  <c:v>38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41</c:v>
                </c:pt>
                <c:pt idx="56">
                  <c:v>42</c:v>
                </c:pt>
                <c:pt idx="57">
                  <c:v>43</c:v>
                </c:pt>
                <c:pt idx="58">
                  <c:v>44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47</c:v>
                </c:pt>
                <c:pt idx="63">
                  <c:v>48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52</c:v>
                </c:pt>
                <c:pt idx="68">
                  <c:v>53</c:v>
                </c:pt>
                <c:pt idx="69">
                  <c:v>54</c:v>
                </c:pt>
                <c:pt idx="70">
                  <c:v>55</c:v>
                </c:pt>
                <c:pt idx="71">
                  <c:v>56</c:v>
                </c:pt>
                <c:pt idx="72">
                  <c:v>57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61</c:v>
                </c:pt>
                <c:pt idx="77">
                  <c:v>62</c:v>
                </c:pt>
                <c:pt idx="78">
                  <c:v>63</c:v>
                </c:pt>
                <c:pt idx="79">
                  <c:v>64</c:v>
                </c:pt>
              </c:numCache>
            </c:numRef>
          </c:xVal>
          <c:yVal>
            <c:numRef>
              <c:f>Survival!$E$2:$E$81</c:f>
              <c:numCache>
                <c:formatCode>General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  <c:pt idx="30">
                  <c:v>25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93-487D-85F4-50DFA96CD29B}"/>
            </c:ext>
          </c:extLst>
        </c:ser>
        <c:ser>
          <c:idx val="4"/>
          <c:order val="4"/>
          <c:tx>
            <c:strRef>
              <c:f>Survival!$F$1</c:f>
              <c:strCache>
                <c:ptCount val="1"/>
                <c:pt idx="0">
                  <c:v>αCD137-PBNP PTT + 2 Boosters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Survival!$A$2:$A$81</c:f>
              <c:numCache>
                <c:formatCode>General</c:formatCode>
                <c:ptCount val="8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26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31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37</c:v>
                </c:pt>
                <c:pt idx="51">
                  <c:v>38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41</c:v>
                </c:pt>
                <c:pt idx="56">
                  <c:v>42</c:v>
                </c:pt>
                <c:pt idx="57">
                  <c:v>43</c:v>
                </c:pt>
                <c:pt idx="58">
                  <c:v>44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47</c:v>
                </c:pt>
                <c:pt idx="63">
                  <c:v>48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52</c:v>
                </c:pt>
                <c:pt idx="68">
                  <c:v>53</c:v>
                </c:pt>
                <c:pt idx="69">
                  <c:v>54</c:v>
                </c:pt>
                <c:pt idx="70">
                  <c:v>55</c:v>
                </c:pt>
                <c:pt idx="71">
                  <c:v>56</c:v>
                </c:pt>
                <c:pt idx="72">
                  <c:v>57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61</c:v>
                </c:pt>
                <c:pt idx="77">
                  <c:v>62</c:v>
                </c:pt>
                <c:pt idx="78">
                  <c:v>63</c:v>
                </c:pt>
                <c:pt idx="79">
                  <c:v>64</c:v>
                </c:pt>
              </c:numCache>
            </c:numRef>
          </c:xVal>
          <c:yVal>
            <c:numRef>
              <c:f>Survival!$F$2:$F$81</c:f>
              <c:numCache>
                <c:formatCode>General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693-487D-85F4-50DFA96CD29B}"/>
            </c:ext>
          </c:extLst>
        </c:ser>
        <c:ser>
          <c:idx val="5"/>
          <c:order val="5"/>
          <c:tx>
            <c:strRef>
              <c:f>Survival!$G$1</c:f>
              <c:strCache>
                <c:ptCount val="1"/>
                <c:pt idx="0">
                  <c:v>αCD137-PBNP PTT + 2 Boosters + S100A4</c:v>
                </c:pt>
              </c:strCache>
            </c:strRef>
          </c:tx>
          <c:spPr>
            <a:ln w="19050" cap="rnd">
              <a:solidFill>
                <a:srgbClr val="EC5A5A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Survival!$A$2:$A$81</c:f>
              <c:numCache>
                <c:formatCode>General</c:formatCode>
                <c:ptCount val="8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1">
                  <c:v>25</c:v>
                </c:pt>
                <c:pt idx="32">
                  <c:v>26</c:v>
                </c:pt>
                <c:pt idx="33">
                  <c:v>26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31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33</c:v>
                </c:pt>
                <c:pt idx="45">
                  <c:v>34</c:v>
                </c:pt>
                <c:pt idx="46">
                  <c:v>35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37</c:v>
                </c:pt>
                <c:pt idx="51">
                  <c:v>38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41</c:v>
                </c:pt>
                <c:pt idx="56">
                  <c:v>42</c:v>
                </c:pt>
                <c:pt idx="57">
                  <c:v>43</c:v>
                </c:pt>
                <c:pt idx="58">
                  <c:v>44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47</c:v>
                </c:pt>
                <c:pt idx="63">
                  <c:v>48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52</c:v>
                </c:pt>
                <c:pt idx="68">
                  <c:v>53</c:v>
                </c:pt>
                <c:pt idx="69">
                  <c:v>54</c:v>
                </c:pt>
                <c:pt idx="70">
                  <c:v>55</c:v>
                </c:pt>
                <c:pt idx="71">
                  <c:v>56</c:v>
                </c:pt>
                <c:pt idx="72">
                  <c:v>57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61</c:v>
                </c:pt>
                <c:pt idx="77">
                  <c:v>62</c:v>
                </c:pt>
                <c:pt idx="78">
                  <c:v>63</c:v>
                </c:pt>
                <c:pt idx="79">
                  <c:v>64</c:v>
                </c:pt>
              </c:numCache>
            </c:numRef>
          </c:xVal>
          <c:yVal>
            <c:numRef>
              <c:f>Survival!$G$2:$G$81</c:f>
              <c:numCache>
                <c:formatCode>General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693-487D-85F4-50DFA96CD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728479"/>
        <c:axId val="7162159"/>
      </c:scatterChart>
      <c:valAx>
        <c:axId val="1760728479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Days (Post Treatment)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62159"/>
        <c:crosses val="autoZero"/>
        <c:crossBetween val="midCat"/>
        <c:majorUnit val="10"/>
      </c:valAx>
      <c:valAx>
        <c:axId val="7162159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Survival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60728479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727383613354581"/>
          <c:y val="0.14733248861133738"/>
          <c:w val="0.35605952533697088"/>
          <c:h val="0.754489094035659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Rechallelnge Tumor 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Rechallenge!$J$3</c:f>
              <c:strCache>
                <c:ptCount val="1"/>
                <c:pt idx="0">
                  <c:v>M0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Rechallenge!$I$4:$I$56</c:f>
              <c:numCache>
                <c:formatCode>General</c:formatCode>
                <c:ptCount val="5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</c:numCache>
            </c:numRef>
          </c:xVal>
          <c:yVal>
            <c:numRef>
              <c:f>Rechallenge!$J$4:$J$56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2B-41CF-A731-B64DAA5C7E15}"/>
            </c:ext>
          </c:extLst>
        </c:ser>
        <c:ser>
          <c:idx val="1"/>
          <c:order val="1"/>
          <c:tx>
            <c:strRef>
              <c:f>Rechallenge!$K$3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Rechallenge!$I$4:$I$56</c:f>
              <c:numCache>
                <c:formatCode>General</c:formatCode>
                <c:ptCount val="5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</c:numCache>
            </c:numRef>
          </c:xVal>
          <c:yVal>
            <c:numRef>
              <c:f>Rechallenge!$K$4:$K$56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2B-41CF-A731-B64DAA5C7E15}"/>
            </c:ext>
          </c:extLst>
        </c:ser>
        <c:ser>
          <c:idx val="2"/>
          <c:order val="2"/>
          <c:tx>
            <c:strRef>
              <c:f>Rechallenge!$L$3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Rechallenge!$I$4:$I$56</c:f>
              <c:numCache>
                <c:formatCode>General</c:formatCode>
                <c:ptCount val="5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</c:numCache>
            </c:numRef>
          </c:xVal>
          <c:yVal>
            <c:numRef>
              <c:f>Rechallenge!$L$4:$L$56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2B-41CF-A731-B64DAA5C7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156976"/>
        <c:axId val="176403088"/>
      </c:scatterChart>
      <c:valAx>
        <c:axId val="81156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(Post</a:t>
                </a:r>
                <a:r>
                  <a:rPr lang="en-US" baseline="0"/>
                  <a:t> Rechallenge)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03088"/>
        <c:crosses val="autoZero"/>
        <c:crossBetween val="midCat"/>
      </c:valAx>
      <c:valAx>
        <c:axId val="176403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Tumor Volume (mm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56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38648293963255"/>
          <c:y val="6.0185185185185182E-2"/>
          <c:w val="0.81339129483814521"/>
          <c:h val="0.74866542723826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'Thermal Dose'!$C$1:$G$1</c:f>
              <c:strCache>
                <c:ptCount val="1"/>
                <c:pt idx="0">
                  <c:v>PBNP PTT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5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'Thermal Dose'!$G$3:$G$13</c:f>
                <c:numCache>
                  <c:formatCode>General</c:formatCode>
                  <c:ptCount val="11"/>
                  <c:pt idx="0">
                    <c:v>0.47258156262526219</c:v>
                  </c:pt>
                  <c:pt idx="1">
                    <c:v>5.5434646206140794</c:v>
                  </c:pt>
                  <c:pt idx="2">
                    <c:v>4.1235098318463299</c:v>
                  </c:pt>
                  <c:pt idx="3">
                    <c:v>4.3554563480765127</c:v>
                  </c:pt>
                  <c:pt idx="4">
                    <c:v>2.5146238950056414</c:v>
                  </c:pt>
                  <c:pt idx="5">
                    <c:v>2.5423086620891153</c:v>
                  </c:pt>
                  <c:pt idx="6">
                    <c:v>2.8213471959331735</c:v>
                  </c:pt>
                  <c:pt idx="7">
                    <c:v>1.9974984355438234</c:v>
                  </c:pt>
                  <c:pt idx="8">
                    <c:v>2.7055498516937324</c:v>
                  </c:pt>
                  <c:pt idx="9">
                    <c:v>3.9004273270160184</c:v>
                  </c:pt>
                  <c:pt idx="10">
                    <c:v>1.4294521094927706</c:v>
                  </c:pt>
                </c:numCache>
              </c:numRef>
            </c:plus>
            <c:minus>
              <c:numRef>
                <c:f>'Thermal Dose'!$G$3:$G$13</c:f>
                <c:numCache>
                  <c:formatCode>General</c:formatCode>
                  <c:ptCount val="11"/>
                  <c:pt idx="0">
                    <c:v>0.47258156262526219</c:v>
                  </c:pt>
                  <c:pt idx="1">
                    <c:v>5.5434646206140794</c:v>
                  </c:pt>
                  <c:pt idx="2">
                    <c:v>4.1235098318463299</c:v>
                  </c:pt>
                  <c:pt idx="3">
                    <c:v>4.3554563480765127</c:v>
                  </c:pt>
                  <c:pt idx="4">
                    <c:v>2.5146238950056414</c:v>
                  </c:pt>
                  <c:pt idx="5">
                    <c:v>2.5423086620891153</c:v>
                  </c:pt>
                  <c:pt idx="6">
                    <c:v>2.8213471959331735</c:v>
                  </c:pt>
                  <c:pt idx="7">
                    <c:v>1.9974984355438234</c:v>
                  </c:pt>
                  <c:pt idx="8">
                    <c:v>2.7055498516937324</c:v>
                  </c:pt>
                  <c:pt idx="9">
                    <c:v>3.9004273270160184</c:v>
                  </c:pt>
                  <c:pt idx="10">
                    <c:v>1.4294521094927706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'Thermal Dose'!$A$3:$A$13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'Thermal Dose'!$F$3:$F$13</c:f>
              <c:numCache>
                <c:formatCode>General</c:formatCode>
                <c:ptCount val="11"/>
                <c:pt idx="0">
                  <c:v>32.066666666666663</c:v>
                </c:pt>
                <c:pt idx="1">
                  <c:v>66.399999999999991</c:v>
                </c:pt>
                <c:pt idx="2">
                  <c:v>76.066666666666663</c:v>
                </c:pt>
                <c:pt idx="3">
                  <c:v>78.3</c:v>
                </c:pt>
                <c:pt idx="4">
                  <c:v>83.63333333333334</c:v>
                </c:pt>
                <c:pt idx="5">
                  <c:v>83.966666666666669</c:v>
                </c:pt>
                <c:pt idx="6">
                  <c:v>83.8</c:v>
                </c:pt>
                <c:pt idx="7">
                  <c:v>83.6</c:v>
                </c:pt>
                <c:pt idx="8">
                  <c:v>82.3</c:v>
                </c:pt>
                <c:pt idx="9">
                  <c:v>84.066666666666663</c:v>
                </c:pt>
                <c:pt idx="10">
                  <c:v>84.86666666666666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92-431D-86E1-5C5F07EA4E8D}"/>
            </c:ext>
          </c:extLst>
        </c:ser>
        <c:ser>
          <c:idx val="1"/>
          <c:order val="1"/>
          <c:tx>
            <c:strRef>
              <c:f>'Thermal Dose'!$I$1:$M$1</c:f>
              <c:strCache>
                <c:ptCount val="1"/>
                <c:pt idx="0">
                  <c:v>αCD137-PBNP PTT</c:v>
                </c:pt>
              </c:strCache>
            </c:strRef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B6DD9"/>
              </a:solidFill>
              <a:ln w="9525">
                <a:solidFill>
                  <a:srgbClr val="9B6DD9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'Thermal Dose'!$M$3:$M$13</c:f>
                <c:numCache>
                  <c:formatCode>General</c:formatCode>
                  <c:ptCount val="11"/>
                  <c:pt idx="0">
                    <c:v>0.51961524227066236</c:v>
                  </c:pt>
                  <c:pt idx="1">
                    <c:v>1.7320508075688772</c:v>
                  </c:pt>
                  <c:pt idx="2">
                    <c:v>3.9259818304894538</c:v>
                  </c:pt>
                  <c:pt idx="3">
                    <c:v>0.40414518843273967</c:v>
                  </c:pt>
                  <c:pt idx="4">
                    <c:v>3.059956426705015</c:v>
                  </c:pt>
                  <c:pt idx="5">
                    <c:v>0.57735026918962584</c:v>
                  </c:pt>
                  <c:pt idx="6">
                    <c:v>1.2701705922171784</c:v>
                  </c:pt>
                  <c:pt idx="7">
                    <c:v>2.0784609690826494</c:v>
                  </c:pt>
                  <c:pt idx="8">
                    <c:v>0.57735026918962573</c:v>
                  </c:pt>
                  <c:pt idx="9">
                    <c:v>1.7897858344878368</c:v>
                  </c:pt>
                  <c:pt idx="10">
                    <c:v>1.5011106998930319</c:v>
                  </c:pt>
                </c:numCache>
              </c:numRef>
            </c:plus>
            <c:minus>
              <c:numRef>
                <c:f>'Thermal Dose'!$M$3:$M$13</c:f>
                <c:numCache>
                  <c:formatCode>General</c:formatCode>
                  <c:ptCount val="11"/>
                  <c:pt idx="0">
                    <c:v>0.51961524227066236</c:v>
                  </c:pt>
                  <c:pt idx="1">
                    <c:v>1.7320508075688772</c:v>
                  </c:pt>
                  <c:pt idx="2">
                    <c:v>3.9259818304894538</c:v>
                  </c:pt>
                  <c:pt idx="3">
                    <c:v>0.40414518843273967</c:v>
                  </c:pt>
                  <c:pt idx="4">
                    <c:v>3.059956426705015</c:v>
                  </c:pt>
                  <c:pt idx="5">
                    <c:v>0.57735026918962584</c:v>
                  </c:pt>
                  <c:pt idx="6">
                    <c:v>1.2701705922171784</c:v>
                  </c:pt>
                  <c:pt idx="7">
                    <c:v>2.0784609690826494</c:v>
                  </c:pt>
                  <c:pt idx="8">
                    <c:v>0.57735026918962573</c:v>
                  </c:pt>
                  <c:pt idx="9">
                    <c:v>1.7897858344878368</c:v>
                  </c:pt>
                  <c:pt idx="10">
                    <c:v>1.5011106998930319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'Thermal Dose'!$A$3:$A$13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'Thermal Dose'!$L$3:$L$13</c:f>
              <c:numCache>
                <c:formatCode>General</c:formatCode>
                <c:ptCount val="11"/>
                <c:pt idx="0">
                  <c:v>31.400000000000002</c:v>
                </c:pt>
                <c:pt idx="1">
                  <c:v>67.599999999999994</c:v>
                </c:pt>
                <c:pt idx="2">
                  <c:v>78.433333333333337</c:v>
                </c:pt>
                <c:pt idx="3">
                  <c:v>80.766666666666666</c:v>
                </c:pt>
                <c:pt idx="4">
                  <c:v>82.933333333333337</c:v>
                </c:pt>
                <c:pt idx="5">
                  <c:v>81.966666666666654</c:v>
                </c:pt>
                <c:pt idx="6">
                  <c:v>82.233333333333334</c:v>
                </c:pt>
                <c:pt idx="7">
                  <c:v>81.600000000000009</c:v>
                </c:pt>
                <c:pt idx="8">
                  <c:v>81.833333333333329</c:v>
                </c:pt>
                <c:pt idx="9">
                  <c:v>82.233333333333334</c:v>
                </c:pt>
                <c:pt idx="10">
                  <c:v>82.666666666666671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492-431D-86E1-5C5F07EA4E8D}"/>
            </c:ext>
          </c:extLst>
        </c:ser>
        <c:ser>
          <c:idx val="2"/>
          <c:order val="2"/>
          <c:tx>
            <c:strRef>
              <c:f>'Thermal Dose'!$O$1:$T$1</c:f>
              <c:strCache>
                <c:ptCount val="1"/>
                <c:pt idx="0">
                  <c:v>αCD137-PBNP PTT + S100A4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'Thermal Dose'!$T$3:$T$13</c:f>
                <c:numCache>
                  <c:formatCode>General</c:formatCode>
                  <c:ptCount val="11"/>
                  <c:pt idx="0">
                    <c:v>1.1518101695447347</c:v>
                  </c:pt>
                  <c:pt idx="1">
                    <c:v>10.880065869898679</c:v>
                  </c:pt>
                  <c:pt idx="2">
                    <c:v>8.2309881950265691</c:v>
                  </c:pt>
                  <c:pt idx="3">
                    <c:v>5.6397399467233145</c:v>
                  </c:pt>
                  <c:pt idx="4">
                    <c:v>3.4557922391254947</c:v>
                  </c:pt>
                  <c:pt idx="5">
                    <c:v>3.348133808556641</c:v>
                  </c:pt>
                  <c:pt idx="6">
                    <c:v>3.3270357176722132</c:v>
                  </c:pt>
                  <c:pt idx="7">
                    <c:v>2.7825348155953056</c:v>
                  </c:pt>
                  <c:pt idx="8">
                    <c:v>3.5856194257989351</c:v>
                  </c:pt>
                  <c:pt idx="9">
                    <c:v>1.1116804097101511</c:v>
                  </c:pt>
                  <c:pt idx="10">
                    <c:v>1.4818344486930188</c:v>
                  </c:pt>
                </c:numCache>
              </c:numRef>
            </c:plus>
            <c:minus>
              <c:numRef>
                <c:f>'Thermal Dose'!$T$3:$T$13</c:f>
                <c:numCache>
                  <c:formatCode>General</c:formatCode>
                  <c:ptCount val="11"/>
                  <c:pt idx="0">
                    <c:v>1.1518101695447347</c:v>
                  </c:pt>
                  <c:pt idx="1">
                    <c:v>10.880065869898679</c:v>
                  </c:pt>
                  <c:pt idx="2">
                    <c:v>8.2309881950265691</c:v>
                  </c:pt>
                  <c:pt idx="3">
                    <c:v>5.6397399467233145</c:v>
                  </c:pt>
                  <c:pt idx="4">
                    <c:v>3.4557922391254947</c:v>
                  </c:pt>
                  <c:pt idx="5">
                    <c:v>3.348133808556641</c:v>
                  </c:pt>
                  <c:pt idx="6">
                    <c:v>3.3270357176722132</c:v>
                  </c:pt>
                  <c:pt idx="7">
                    <c:v>2.7825348155953056</c:v>
                  </c:pt>
                  <c:pt idx="8">
                    <c:v>3.5856194257989351</c:v>
                  </c:pt>
                  <c:pt idx="9">
                    <c:v>1.1116804097101511</c:v>
                  </c:pt>
                  <c:pt idx="10">
                    <c:v>1.4818344486930188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'Thermal Dose'!$A$3:$A$13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'Thermal Dose'!$S$3:$S$13</c:f>
              <c:numCache>
                <c:formatCode>General</c:formatCode>
                <c:ptCount val="11"/>
                <c:pt idx="0">
                  <c:v>31.2</c:v>
                </c:pt>
                <c:pt idx="1">
                  <c:v>70.625</c:v>
                </c:pt>
                <c:pt idx="2">
                  <c:v>76.075000000000003</c:v>
                </c:pt>
                <c:pt idx="3">
                  <c:v>80.099999999999994</c:v>
                </c:pt>
                <c:pt idx="4">
                  <c:v>81.474999999999994</c:v>
                </c:pt>
                <c:pt idx="5">
                  <c:v>83.75</c:v>
                </c:pt>
                <c:pt idx="6">
                  <c:v>83.824999999999989</c:v>
                </c:pt>
                <c:pt idx="7">
                  <c:v>83.924999999999997</c:v>
                </c:pt>
                <c:pt idx="8">
                  <c:v>84.15</c:v>
                </c:pt>
                <c:pt idx="9">
                  <c:v>84.025000000000006</c:v>
                </c:pt>
                <c:pt idx="10">
                  <c:v>84.525000000000006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492-431D-86E1-5C5F07EA4E8D}"/>
            </c:ext>
          </c:extLst>
        </c:ser>
        <c:ser>
          <c:idx val="3"/>
          <c:order val="3"/>
          <c:tx>
            <c:strRef>
              <c:f>'Thermal Dose'!$V$1:$AB$1</c:f>
              <c:strCache>
                <c:ptCount val="1"/>
                <c:pt idx="0">
                  <c:v>αCD137-PBNP PTT + 2 Boosters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'Thermal Dose'!$AB$3:$AB$13</c:f>
                <c:numCache>
                  <c:formatCode>General</c:formatCode>
                  <c:ptCount val="11"/>
                  <c:pt idx="0">
                    <c:v>0.81670067956381798</c:v>
                  </c:pt>
                  <c:pt idx="1">
                    <c:v>10.265086458476675</c:v>
                  </c:pt>
                  <c:pt idx="2">
                    <c:v>11.819179328532087</c:v>
                  </c:pt>
                  <c:pt idx="3">
                    <c:v>7.8671468779984037</c:v>
                  </c:pt>
                  <c:pt idx="4">
                    <c:v>5.005696754698592</c:v>
                  </c:pt>
                  <c:pt idx="5">
                    <c:v>3.6066605052319556</c:v>
                  </c:pt>
                  <c:pt idx="6">
                    <c:v>3.5232087647484063</c:v>
                  </c:pt>
                  <c:pt idx="7">
                    <c:v>2.1253235047869774</c:v>
                  </c:pt>
                  <c:pt idx="8">
                    <c:v>2.8696689704563512</c:v>
                  </c:pt>
                  <c:pt idx="9">
                    <c:v>5.3481772595904067</c:v>
                  </c:pt>
                  <c:pt idx="10">
                    <c:v>4.5427964955520519</c:v>
                  </c:pt>
                </c:numCache>
              </c:numRef>
            </c:plus>
            <c:minus>
              <c:numRef>
                <c:f>'Thermal Dose'!$AB$3:$AB$13</c:f>
                <c:numCache>
                  <c:formatCode>General</c:formatCode>
                  <c:ptCount val="11"/>
                  <c:pt idx="0">
                    <c:v>0.81670067956381798</c:v>
                  </c:pt>
                  <c:pt idx="1">
                    <c:v>10.265086458476675</c:v>
                  </c:pt>
                  <c:pt idx="2">
                    <c:v>11.819179328532087</c:v>
                  </c:pt>
                  <c:pt idx="3">
                    <c:v>7.8671468779984037</c:v>
                  </c:pt>
                  <c:pt idx="4">
                    <c:v>5.005696754698592</c:v>
                  </c:pt>
                  <c:pt idx="5">
                    <c:v>3.6066605052319556</c:v>
                  </c:pt>
                  <c:pt idx="6">
                    <c:v>3.5232087647484063</c:v>
                  </c:pt>
                  <c:pt idx="7">
                    <c:v>2.1253235047869774</c:v>
                  </c:pt>
                  <c:pt idx="8">
                    <c:v>2.8696689704563512</c:v>
                  </c:pt>
                  <c:pt idx="9">
                    <c:v>5.3481772595904067</c:v>
                  </c:pt>
                  <c:pt idx="10">
                    <c:v>4.5427964955520519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'Thermal Dose'!$A$3:$A$13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'Thermal Dose'!$AA$3:$AA$13</c:f>
              <c:numCache>
                <c:formatCode>General</c:formatCode>
                <c:ptCount val="11"/>
                <c:pt idx="0">
                  <c:v>32.42</c:v>
                </c:pt>
                <c:pt idx="1">
                  <c:v>71.88</c:v>
                </c:pt>
                <c:pt idx="2">
                  <c:v>80.64</c:v>
                </c:pt>
                <c:pt idx="3">
                  <c:v>84.38</c:v>
                </c:pt>
                <c:pt idx="4">
                  <c:v>87.72</c:v>
                </c:pt>
                <c:pt idx="5">
                  <c:v>87.16</c:v>
                </c:pt>
                <c:pt idx="6">
                  <c:v>87.140000000000015</c:v>
                </c:pt>
                <c:pt idx="7">
                  <c:v>88.72</c:v>
                </c:pt>
                <c:pt idx="8">
                  <c:v>86.3</c:v>
                </c:pt>
                <c:pt idx="9">
                  <c:v>86.960000000000008</c:v>
                </c:pt>
                <c:pt idx="10">
                  <c:v>87.28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492-431D-86E1-5C5F07EA4E8D}"/>
            </c:ext>
          </c:extLst>
        </c:ser>
        <c:ser>
          <c:idx val="4"/>
          <c:order val="4"/>
          <c:tx>
            <c:strRef>
              <c:f>'Thermal Dose'!$AD$1:$AI$1</c:f>
              <c:strCache>
                <c:ptCount val="1"/>
                <c:pt idx="0">
                  <c:v>αCD137-PBNP PTT + 2 Boosters + S100A4</c:v>
                </c:pt>
              </c:strCache>
            </c:strRef>
          </c:tx>
          <c:spPr>
            <a:ln w="19050" cap="rnd">
              <a:solidFill>
                <a:srgbClr val="EC5A5A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C5A5A"/>
              </a:solidFill>
              <a:ln w="9525">
                <a:solidFill>
                  <a:srgbClr val="EC5A5A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'Thermal Dose'!$AJ$3:$AJ$13</c:f>
                <c:numCache>
                  <c:formatCode>General</c:formatCode>
                  <c:ptCount val="11"/>
                  <c:pt idx="0">
                    <c:v>0.89050547443572647</c:v>
                  </c:pt>
                  <c:pt idx="1">
                    <c:v>19.340501544685967</c:v>
                  </c:pt>
                  <c:pt idx="2">
                    <c:v>10.266693722908014</c:v>
                  </c:pt>
                  <c:pt idx="3">
                    <c:v>3.5962480448378402</c:v>
                  </c:pt>
                  <c:pt idx="4">
                    <c:v>3.1627519662471193</c:v>
                  </c:pt>
                  <c:pt idx="5">
                    <c:v>3.5052817290483209</c:v>
                  </c:pt>
                  <c:pt idx="6">
                    <c:v>2.1290843102141359</c:v>
                  </c:pt>
                  <c:pt idx="7">
                    <c:v>1.2070625501605139</c:v>
                  </c:pt>
                  <c:pt idx="8">
                    <c:v>1.4892951352905159</c:v>
                  </c:pt>
                  <c:pt idx="9">
                    <c:v>0.99146356463563634</c:v>
                  </c:pt>
                  <c:pt idx="10">
                    <c:v>1.5274161188098025</c:v>
                  </c:pt>
                </c:numCache>
              </c:numRef>
            </c:plus>
            <c:minus>
              <c:numRef>
                <c:f>'Thermal Dose'!$AJ$3:$AJ$13</c:f>
                <c:numCache>
                  <c:formatCode>General</c:formatCode>
                  <c:ptCount val="11"/>
                  <c:pt idx="0">
                    <c:v>0.89050547443572647</c:v>
                  </c:pt>
                  <c:pt idx="1">
                    <c:v>19.340501544685967</c:v>
                  </c:pt>
                  <c:pt idx="2">
                    <c:v>10.266693722908014</c:v>
                  </c:pt>
                  <c:pt idx="3">
                    <c:v>3.5962480448378402</c:v>
                  </c:pt>
                  <c:pt idx="4">
                    <c:v>3.1627519662471193</c:v>
                  </c:pt>
                  <c:pt idx="5">
                    <c:v>3.5052817290483209</c:v>
                  </c:pt>
                  <c:pt idx="6">
                    <c:v>2.1290843102141359</c:v>
                  </c:pt>
                  <c:pt idx="7">
                    <c:v>1.2070625501605139</c:v>
                  </c:pt>
                  <c:pt idx="8">
                    <c:v>1.4892951352905159</c:v>
                  </c:pt>
                  <c:pt idx="9">
                    <c:v>0.99146356463563634</c:v>
                  </c:pt>
                  <c:pt idx="10">
                    <c:v>1.5274161188098025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'Thermal Dose'!$A$3:$A$13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'Thermal Dose'!$AI$3:$AI$13</c:f>
              <c:numCache>
                <c:formatCode>General</c:formatCode>
                <c:ptCount val="11"/>
                <c:pt idx="0">
                  <c:v>32.46</c:v>
                </c:pt>
                <c:pt idx="1">
                  <c:v>79</c:v>
                </c:pt>
                <c:pt idx="2">
                  <c:v>83.9</c:v>
                </c:pt>
                <c:pt idx="3">
                  <c:v>83.66</c:v>
                </c:pt>
                <c:pt idx="4">
                  <c:v>84.04</c:v>
                </c:pt>
                <c:pt idx="5">
                  <c:v>84.58</c:v>
                </c:pt>
                <c:pt idx="6">
                  <c:v>84.16</c:v>
                </c:pt>
                <c:pt idx="7">
                  <c:v>83.92</c:v>
                </c:pt>
                <c:pt idx="8">
                  <c:v>83.16</c:v>
                </c:pt>
                <c:pt idx="9">
                  <c:v>84.04</c:v>
                </c:pt>
                <c:pt idx="10">
                  <c:v>83.34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492-431D-86E1-5C5F07EA4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2298672"/>
        <c:axId val="1292301584"/>
      </c:scatterChart>
      <c:valAx>
        <c:axId val="1292298672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46036679790026247"/>
              <c:y val="0.897731481481481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2301584"/>
        <c:crosses val="autoZero"/>
        <c:crossBetween val="midCat"/>
      </c:valAx>
      <c:valAx>
        <c:axId val="129230158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Temperature (C)</a:t>
                </a:r>
              </a:p>
            </c:rich>
          </c:tx>
          <c:layout>
            <c:manualLayout>
              <c:xMode val="edge"/>
              <c:yMode val="edge"/>
              <c:x val="0"/>
              <c:y val="0.1844251239428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229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38648293963255"/>
          <c:y val="6.0185185185185182E-2"/>
          <c:w val="0.81339129483814521"/>
          <c:h val="0.74866542723826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'Thermal Dose'!$C$1:$G$1</c:f>
              <c:strCache>
                <c:ptCount val="1"/>
                <c:pt idx="0">
                  <c:v>PBNP PTT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5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'Thermal Dose'!$G$3:$G$13</c:f>
                <c:numCache>
                  <c:formatCode>General</c:formatCode>
                  <c:ptCount val="11"/>
                  <c:pt idx="0">
                    <c:v>0.47258156262526219</c:v>
                  </c:pt>
                  <c:pt idx="1">
                    <c:v>5.5434646206140794</c:v>
                  </c:pt>
                  <c:pt idx="2">
                    <c:v>4.1235098318463299</c:v>
                  </c:pt>
                  <c:pt idx="3">
                    <c:v>4.3554563480765127</c:v>
                  </c:pt>
                  <c:pt idx="4">
                    <c:v>2.5146238950056414</c:v>
                  </c:pt>
                  <c:pt idx="5">
                    <c:v>2.5423086620891153</c:v>
                  </c:pt>
                  <c:pt idx="6">
                    <c:v>2.8213471959331735</c:v>
                  </c:pt>
                  <c:pt idx="7">
                    <c:v>1.9974984355438234</c:v>
                  </c:pt>
                  <c:pt idx="8">
                    <c:v>2.7055498516937324</c:v>
                  </c:pt>
                  <c:pt idx="9">
                    <c:v>3.9004273270160184</c:v>
                  </c:pt>
                  <c:pt idx="10">
                    <c:v>1.4294521094927706</c:v>
                  </c:pt>
                </c:numCache>
              </c:numRef>
            </c:plus>
            <c:minus>
              <c:numRef>
                <c:f>'Thermal Dose'!$G$3:$G$13</c:f>
                <c:numCache>
                  <c:formatCode>General</c:formatCode>
                  <c:ptCount val="11"/>
                  <c:pt idx="0">
                    <c:v>0.47258156262526219</c:v>
                  </c:pt>
                  <c:pt idx="1">
                    <c:v>5.5434646206140794</c:v>
                  </c:pt>
                  <c:pt idx="2">
                    <c:v>4.1235098318463299</c:v>
                  </c:pt>
                  <c:pt idx="3">
                    <c:v>4.3554563480765127</c:v>
                  </c:pt>
                  <c:pt idx="4">
                    <c:v>2.5146238950056414</c:v>
                  </c:pt>
                  <c:pt idx="5">
                    <c:v>2.5423086620891153</c:v>
                  </c:pt>
                  <c:pt idx="6">
                    <c:v>2.8213471959331735</c:v>
                  </c:pt>
                  <c:pt idx="7">
                    <c:v>1.9974984355438234</c:v>
                  </c:pt>
                  <c:pt idx="8">
                    <c:v>2.7055498516937324</c:v>
                  </c:pt>
                  <c:pt idx="9">
                    <c:v>3.9004273270160184</c:v>
                  </c:pt>
                  <c:pt idx="10">
                    <c:v>1.4294521094927706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'Thermal Dose'!$A$3:$A$13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'Thermal Dose'!$F$3:$F$13</c:f>
              <c:numCache>
                <c:formatCode>General</c:formatCode>
                <c:ptCount val="11"/>
                <c:pt idx="0">
                  <c:v>32.066666666666663</c:v>
                </c:pt>
                <c:pt idx="1">
                  <c:v>66.399999999999991</c:v>
                </c:pt>
                <c:pt idx="2">
                  <c:v>76.066666666666663</c:v>
                </c:pt>
                <c:pt idx="3">
                  <c:v>78.3</c:v>
                </c:pt>
                <c:pt idx="4">
                  <c:v>83.63333333333334</c:v>
                </c:pt>
                <c:pt idx="5">
                  <c:v>83.966666666666669</c:v>
                </c:pt>
                <c:pt idx="6">
                  <c:v>83.8</c:v>
                </c:pt>
                <c:pt idx="7">
                  <c:v>83.6</c:v>
                </c:pt>
                <c:pt idx="8">
                  <c:v>82.3</c:v>
                </c:pt>
                <c:pt idx="9">
                  <c:v>84.066666666666663</c:v>
                </c:pt>
                <c:pt idx="10">
                  <c:v>84.86666666666666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FF-4B15-81B1-24DC1DF951BD}"/>
            </c:ext>
          </c:extLst>
        </c:ser>
        <c:ser>
          <c:idx val="1"/>
          <c:order val="1"/>
          <c:tx>
            <c:strRef>
              <c:f>'Thermal Dose'!$I$1:$M$1</c:f>
              <c:strCache>
                <c:ptCount val="1"/>
                <c:pt idx="0">
                  <c:v>αCD137-PBNP PTT</c:v>
                </c:pt>
              </c:strCache>
            </c:strRef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B6DD9"/>
              </a:solidFill>
              <a:ln w="9525">
                <a:solidFill>
                  <a:srgbClr val="9B6DD9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'Thermal Dose'!$M$3:$M$13</c:f>
                <c:numCache>
                  <c:formatCode>General</c:formatCode>
                  <c:ptCount val="11"/>
                  <c:pt idx="0">
                    <c:v>0.51961524227066236</c:v>
                  </c:pt>
                  <c:pt idx="1">
                    <c:v>1.7320508075688772</c:v>
                  </c:pt>
                  <c:pt idx="2">
                    <c:v>3.9259818304894538</c:v>
                  </c:pt>
                  <c:pt idx="3">
                    <c:v>0.40414518843273967</c:v>
                  </c:pt>
                  <c:pt idx="4">
                    <c:v>3.059956426705015</c:v>
                  </c:pt>
                  <c:pt idx="5">
                    <c:v>0.57735026918962584</c:v>
                  </c:pt>
                  <c:pt idx="6">
                    <c:v>1.2701705922171784</c:v>
                  </c:pt>
                  <c:pt idx="7">
                    <c:v>2.0784609690826494</c:v>
                  </c:pt>
                  <c:pt idx="8">
                    <c:v>0.57735026918962573</c:v>
                  </c:pt>
                  <c:pt idx="9">
                    <c:v>1.7897858344878368</c:v>
                  </c:pt>
                  <c:pt idx="10">
                    <c:v>1.5011106998930319</c:v>
                  </c:pt>
                </c:numCache>
              </c:numRef>
            </c:plus>
            <c:minus>
              <c:numRef>
                <c:f>'Thermal Dose'!$M$3:$M$13</c:f>
                <c:numCache>
                  <c:formatCode>General</c:formatCode>
                  <c:ptCount val="11"/>
                  <c:pt idx="0">
                    <c:v>0.51961524227066236</c:v>
                  </c:pt>
                  <c:pt idx="1">
                    <c:v>1.7320508075688772</c:v>
                  </c:pt>
                  <c:pt idx="2">
                    <c:v>3.9259818304894538</c:v>
                  </c:pt>
                  <c:pt idx="3">
                    <c:v>0.40414518843273967</c:v>
                  </c:pt>
                  <c:pt idx="4">
                    <c:v>3.059956426705015</c:v>
                  </c:pt>
                  <c:pt idx="5">
                    <c:v>0.57735026918962584</c:v>
                  </c:pt>
                  <c:pt idx="6">
                    <c:v>1.2701705922171784</c:v>
                  </c:pt>
                  <c:pt idx="7">
                    <c:v>2.0784609690826494</c:v>
                  </c:pt>
                  <c:pt idx="8">
                    <c:v>0.57735026918962573</c:v>
                  </c:pt>
                  <c:pt idx="9">
                    <c:v>1.7897858344878368</c:v>
                  </c:pt>
                  <c:pt idx="10">
                    <c:v>1.5011106998930319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'Thermal Dose'!$A$3:$A$13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'Thermal Dose'!$L$3:$L$13</c:f>
              <c:numCache>
                <c:formatCode>General</c:formatCode>
                <c:ptCount val="11"/>
                <c:pt idx="0">
                  <c:v>31.400000000000002</c:v>
                </c:pt>
                <c:pt idx="1">
                  <c:v>67.599999999999994</c:v>
                </c:pt>
                <c:pt idx="2">
                  <c:v>78.433333333333337</c:v>
                </c:pt>
                <c:pt idx="3">
                  <c:v>80.766666666666666</c:v>
                </c:pt>
                <c:pt idx="4">
                  <c:v>82.933333333333337</c:v>
                </c:pt>
                <c:pt idx="5">
                  <c:v>81.966666666666654</c:v>
                </c:pt>
                <c:pt idx="6">
                  <c:v>82.233333333333334</c:v>
                </c:pt>
                <c:pt idx="7">
                  <c:v>81.600000000000009</c:v>
                </c:pt>
                <c:pt idx="8">
                  <c:v>81.833333333333329</c:v>
                </c:pt>
                <c:pt idx="9">
                  <c:v>82.233333333333334</c:v>
                </c:pt>
                <c:pt idx="10">
                  <c:v>82.666666666666671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FF-4B15-81B1-24DC1DF951BD}"/>
            </c:ext>
          </c:extLst>
        </c:ser>
        <c:ser>
          <c:idx val="2"/>
          <c:order val="2"/>
          <c:tx>
            <c:strRef>
              <c:f>'Thermal Dose'!$O$1:$T$1</c:f>
              <c:strCache>
                <c:ptCount val="1"/>
                <c:pt idx="0">
                  <c:v>αCD137-PBNP PTT + S100A4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'Thermal Dose'!$T$3:$T$13</c:f>
                <c:numCache>
                  <c:formatCode>General</c:formatCode>
                  <c:ptCount val="11"/>
                  <c:pt idx="0">
                    <c:v>1.1518101695447347</c:v>
                  </c:pt>
                  <c:pt idx="1">
                    <c:v>10.880065869898679</c:v>
                  </c:pt>
                  <c:pt idx="2">
                    <c:v>8.2309881950265691</c:v>
                  </c:pt>
                  <c:pt idx="3">
                    <c:v>5.6397399467233145</c:v>
                  </c:pt>
                  <c:pt idx="4">
                    <c:v>3.4557922391254947</c:v>
                  </c:pt>
                  <c:pt idx="5">
                    <c:v>3.348133808556641</c:v>
                  </c:pt>
                  <c:pt idx="6">
                    <c:v>3.3270357176722132</c:v>
                  </c:pt>
                  <c:pt idx="7">
                    <c:v>2.7825348155953056</c:v>
                  </c:pt>
                  <c:pt idx="8">
                    <c:v>3.5856194257989351</c:v>
                  </c:pt>
                  <c:pt idx="9">
                    <c:v>1.1116804097101511</c:v>
                  </c:pt>
                  <c:pt idx="10">
                    <c:v>1.4818344486930188</c:v>
                  </c:pt>
                </c:numCache>
              </c:numRef>
            </c:plus>
            <c:minus>
              <c:numRef>
                <c:f>'Thermal Dose'!$T$3:$T$13</c:f>
                <c:numCache>
                  <c:formatCode>General</c:formatCode>
                  <c:ptCount val="11"/>
                  <c:pt idx="0">
                    <c:v>1.1518101695447347</c:v>
                  </c:pt>
                  <c:pt idx="1">
                    <c:v>10.880065869898679</c:v>
                  </c:pt>
                  <c:pt idx="2">
                    <c:v>8.2309881950265691</c:v>
                  </c:pt>
                  <c:pt idx="3">
                    <c:v>5.6397399467233145</c:v>
                  </c:pt>
                  <c:pt idx="4">
                    <c:v>3.4557922391254947</c:v>
                  </c:pt>
                  <c:pt idx="5">
                    <c:v>3.348133808556641</c:v>
                  </c:pt>
                  <c:pt idx="6">
                    <c:v>3.3270357176722132</c:v>
                  </c:pt>
                  <c:pt idx="7">
                    <c:v>2.7825348155953056</c:v>
                  </c:pt>
                  <c:pt idx="8">
                    <c:v>3.5856194257989351</c:v>
                  </c:pt>
                  <c:pt idx="9">
                    <c:v>1.1116804097101511</c:v>
                  </c:pt>
                  <c:pt idx="10">
                    <c:v>1.4818344486930188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'Thermal Dose'!$A$3:$A$13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'Thermal Dose'!$S$3:$S$13</c:f>
              <c:numCache>
                <c:formatCode>General</c:formatCode>
                <c:ptCount val="11"/>
                <c:pt idx="0">
                  <c:v>31.2</c:v>
                </c:pt>
                <c:pt idx="1">
                  <c:v>70.625</c:v>
                </c:pt>
                <c:pt idx="2">
                  <c:v>76.075000000000003</c:v>
                </c:pt>
                <c:pt idx="3">
                  <c:v>80.099999999999994</c:v>
                </c:pt>
                <c:pt idx="4">
                  <c:v>81.474999999999994</c:v>
                </c:pt>
                <c:pt idx="5">
                  <c:v>83.75</c:v>
                </c:pt>
                <c:pt idx="6">
                  <c:v>83.824999999999989</c:v>
                </c:pt>
                <c:pt idx="7">
                  <c:v>83.924999999999997</c:v>
                </c:pt>
                <c:pt idx="8">
                  <c:v>84.15</c:v>
                </c:pt>
                <c:pt idx="9">
                  <c:v>84.025000000000006</c:v>
                </c:pt>
                <c:pt idx="10">
                  <c:v>84.525000000000006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FFF-4B15-81B1-24DC1DF951BD}"/>
            </c:ext>
          </c:extLst>
        </c:ser>
        <c:ser>
          <c:idx val="3"/>
          <c:order val="3"/>
          <c:tx>
            <c:strRef>
              <c:f>'Thermal Dose'!$V$1:$AB$1</c:f>
              <c:strCache>
                <c:ptCount val="1"/>
                <c:pt idx="0">
                  <c:v>αCD137-PBNP PTT + 2 Boosters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'Thermal Dose'!$AB$3:$AB$13</c:f>
                <c:numCache>
                  <c:formatCode>General</c:formatCode>
                  <c:ptCount val="11"/>
                  <c:pt idx="0">
                    <c:v>0.81670067956381798</c:v>
                  </c:pt>
                  <c:pt idx="1">
                    <c:v>10.265086458476675</c:v>
                  </c:pt>
                  <c:pt idx="2">
                    <c:v>11.819179328532087</c:v>
                  </c:pt>
                  <c:pt idx="3">
                    <c:v>7.8671468779984037</c:v>
                  </c:pt>
                  <c:pt idx="4">
                    <c:v>5.005696754698592</c:v>
                  </c:pt>
                  <c:pt idx="5">
                    <c:v>3.6066605052319556</c:v>
                  </c:pt>
                  <c:pt idx="6">
                    <c:v>3.5232087647484063</c:v>
                  </c:pt>
                  <c:pt idx="7">
                    <c:v>2.1253235047869774</c:v>
                  </c:pt>
                  <c:pt idx="8">
                    <c:v>2.8696689704563512</c:v>
                  </c:pt>
                  <c:pt idx="9">
                    <c:v>5.3481772595904067</c:v>
                  </c:pt>
                  <c:pt idx="10">
                    <c:v>4.5427964955520519</c:v>
                  </c:pt>
                </c:numCache>
              </c:numRef>
            </c:plus>
            <c:minus>
              <c:numRef>
                <c:f>'Thermal Dose'!$AB$3:$AB$13</c:f>
                <c:numCache>
                  <c:formatCode>General</c:formatCode>
                  <c:ptCount val="11"/>
                  <c:pt idx="0">
                    <c:v>0.81670067956381798</c:v>
                  </c:pt>
                  <c:pt idx="1">
                    <c:v>10.265086458476675</c:v>
                  </c:pt>
                  <c:pt idx="2">
                    <c:v>11.819179328532087</c:v>
                  </c:pt>
                  <c:pt idx="3">
                    <c:v>7.8671468779984037</c:v>
                  </c:pt>
                  <c:pt idx="4">
                    <c:v>5.005696754698592</c:v>
                  </c:pt>
                  <c:pt idx="5">
                    <c:v>3.6066605052319556</c:v>
                  </c:pt>
                  <c:pt idx="6">
                    <c:v>3.5232087647484063</c:v>
                  </c:pt>
                  <c:pt idx="7">
                    <c:v>2.1253235047869774</c:v>
                  </c:pt>
                  <c:pt idx="8">
                    <c:v>2.8696689704563512</c:v>
                  </c:pt>
                  <c:pt idx="9">
                    <c:v>5.3481772595904067</c:v>
                  </c:pt>
                  <c:pt idx="10">
                    <c:v>4.5427964955520519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'Thermal Dose'!$A$3:$A$13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'Thermal Dose'!$AA$3:$AA$13</c:f>
              <c:numCache>
                <c:formatCode>General</c:formatCode>
                <c:ptCount val="11"/>
                <c:pt idx="0">
                  <c:v>32.42</c:v>
                </c:pt>
                <c:pt idx="1">
                  <c:v>71.88</c:v>
                </c:pt>
                <c:pt idx="2">
                  <c:v>80.64</c:v>
                </c:pt>
                <c:pt idx="3">
                  <c:v>84.38</c:v>
                </c:pt>
                <c:pt idx="4">
                  <c:v>87.72</c:v>
                </c:pt>
                <c:pt idx="5">
                  <c:v>87.16</c:v>
                </c:pt>
                <c:pt idx="6">
                  <c:v>87.140000000000015</c:v>
                </c:pt>
                <c:pt idx="7">
                  <c:v>88.72</c:v>
                </c:pt>
                <c:pt idx="8">
                  <c:v>86.3</c:v>
                </c:pt>
                <c:pt idx="9">
                  <c:v>86.960000000000008</c:v>
                </c:pt>
                <c:pt idx="10">
                  <c:v>87.28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FFF-4B15-81B1-24DC1DF951BD}"/>
            </c:ext>
          </c:extLst>
        </c:ser>
        <c:ser>
          <c:idx val="4"/>
          <c:order val="4"/>
          <c:tx>
            <c:strRef>
              <c:f>'Thermal Dose'!$AD$1:$AI$1</c:f>
              <c:strCache>
                <c:ptCount val="1"/>
                <c:pt idx="0">
                  <c:v>αCD137-PBNP PTT + 2 Boosters + S100A4</c:v>
                </c:pt>
              </c:strCache>
            </c:strRef>
          </c:tx>
          <c:spPr>
            <a:ln w="19050" cap="rnd">
              <a:solidFill>
                <a:srgbClr val="EC5A5A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C5A5A"/>
              </a:solidFill>
              <a:ln w="9525">
                <a:solidFill>
                  <a:srgbClr val="EC5A5A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'Thermal Dose'!$AJ$3:$AJ$13</c:f>
                <c:numCache>
                  <c:formatCode>General</c:formatCode>
                  <c:ptCount val="11"/>
                  <c:pt idx="0">
                    <c:v>0.89050547443572647</c:v>
                  </c:pt>
                  <c:pt idx="1">
                    <c:v>19.340501544685967</c:v>
                  </c:pt>
                  <c:pt idx="2">
                    <c:v>10.266693722908014</c:v>
                  </c:pt>
                  <c:pt idx="3">
                    <c:v>3.5962480448378402</c:v>
                  </c:pt>
                  <c:pt idx="4">
                    <c:v>3.1627519662471193</c:v>
                  </c:pt>
                  <c:pt idx="5">
                    <c:v>3.5052817290483209</c:v>
                  </c:pt>
                  <c:pt idx="6">
                    <c:v>2.1290843102141359</c:v>
                  </c:pt>
                  <c:pt idx="7">
                    <c:v>1.2070625501605139</c:v>
                  </c:pt>
                  <c:pt idx="8">
                    <c:v>1.4892951352905159</c:v>
                  </c:pt>
                  <c:pt idx="9">
                    <c:v>0.99146356463563634</c:v>
                  </c:pt>
                  <c:pt idx="10">
                    <c:v>1.5274161188098025</c:v>
                  </c:pt>
                </c:numCache>
              </c:numRef>
            </c:plus>
            <c:minus>
              <c:numRef>
                <c:f>'Thermal Dose'!$AJ$3:$AJ$13</c:f>
                <c:numCache>
                  <c:formatCode>General</c:formatCode>
                  <c:ptCount val="11"/>
                  <c:pt idx="0">
                    <c:v>0.89050547443572647</c:v>
                  </c:pt>
                  <c:pt idx="1">
                    <c:v>19.340501544685967</c:v>
                  </c:pt>
                  <c:pt idx="2">
                    <c:v>10.266693722908014</c:v>
                  </c:pt>
                  <c:pt idx="3">
                    <c:v>3.5962480448378402</c:v>
                  </c:pt>
                  <c:pt idx="4">
                    <c:v>3.1627519662471193</c:v>
                  </c:pt>
                  <c:pt idx="5">
                    <c:v>3.5052817290483209</c:v>
                  </c:pt>
                  <c:pt idx="6">
                    <c:v>2.1290843102141359</c:v>
                  </c:pt>
                  <c:pt idx="7">
                    <c:v>1.2070625501605139</c:v>
                  </c:pt>
                  <c:pt idx="8">
                    <c:v>1.4892951352905159</c:v>
                  </c:pt>
                  <c:pt idx="9">
                    <c:v>0.99146356463563634</c:v>
                  </c:pt>
                  <c:pt idx="10">
                    <c:v>1.5274161188098025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'Thermal Dose'!$A$3:$A$13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'Thermal Dose'!$AI$3:$AI$13</c:f>
              <c:numCache>
                <c:formatCode>General</c:formatCode>
                <c:ptCount val="11"/>
                <c:pt idx="0">
                  <c:v>32.46</c:v>
                </c:pt>
                <c:pt idx="1">
                  <c:v>79</c:v>
                </c:pt>
                <c:pt idx="2">
                  <c:v>83.9</c:v>
                </c:pt>
                <c:pt idx="3">
                  <c:v>83.66</c:v>
                </c:pt>
                <c:pt idx="4">
                  <c:v>84.04</c:v>
                </c:pt>
                <c:pt idx="5">
                  <c:v>84.58</c:v>
                </c:pt>
                <c:pt idx="6">
                  <c:v>84.16</c:v>
                </c:pt>
                <c:pt idx="7">
                  <c:v>83.92</c:v>
                </c:pt>
                <c:pt idx="8">
                  <c:v>83.16</c:v>
                </c:pt>
                <c:pt idx="9">
                  <c:v>84.04</c:v>
                </c:pt>
                <c:pt idx="10">
                  <c:v>83.34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FFF-4B15-81B1-24DC1DF95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2298672"/>
        <c:axId val="1292301584"/>
      </c:scatterChart>
      <c:valAx>
        <c:axId val="1292298672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46036679790026247"/>
              <c:y val="0.897731481481481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2301584"/>
        <c:crosses val="autoZero"/>
        <c:crossBetween val="midCat"/>
      </c:valAx>
      <c:valAx>
        <c:axId val="129230158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Temperature (C)</a:t>
                </a:r>
              </a:p>
            </c:rich>
          </c:tx>
          <c:layout>
            <c:manualLayout>
              <c:xMode val="edge"/>
              <c:yMode val="edge"/>
              <c:x val="0"/>
              <c:y val="0.1844251239428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2298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4052777777777784"/>
          <c:y val="0.34037802566345871"/>
          <c:w val="0.74836111111111103"/>
          <c:h val="0.421095800524934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Thermal</a:t>
            </a:r>
            <a:r>
              <a:rPr lang="en-US" baseline="0"/>
              <a:t> Dose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4A2-4BC0-A9EB-5B65B73945FF}"/>
              </c:ext>
            </c:extLst>
          </c:dPt>
          <c:dPt>
            <c:idx val="1"/>
            <c:invertIfNegative val="0"/>
            <c:bubble3D val="0"/>
            <c:spPr>
              <a:solidFill>
                <a:srgbClr val="9B6DD9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4A2-4BC0-A9EB-5B65B73945F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4A2-4BC0-A9EB-5B65B73945F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4A2-4BC0-A9EB-5B65B73945FF}"/>
              </c:ext>
            </c:extLst>
          </c:dPt>
          <c:dPt>
            <c:idx val="4"/>
            <c:invertIfNegative val="0"/>
            <c:bubble3D val="0"/>
            <c:spPr>
              <a:solidFill>
                <a:srgbClr val="EC5A5A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14A2-4BC0-A9EB-5B65B73945FF}"/>
              </c:ext>
            </c:extLst>
          </c:dPt>
          <c:dLbls>
            <c:dLbl>
              <c:idx val="2"/>
              <c:layout>
                <c:manualLayout>
                  <c:x val="2.8581633082496571E-3"/>
                  <c:y val="-2.992051920346633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A2-4BC0-A9EB-5B65B73945FF}"/>
                </c:ext>
              </c:extLst>
            </c:dLbl>
            <c:dLbl>
              <c:idx val="3"/>
              <c:layout>
                <c:manualLayout>
                  <c:x val="0"/>
                  <c:y val="-3.36605841038995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A2-4BC0-A9EB-5B65B73945FF}"/>
                </c:ext>
              </c:extLst>
            </c:dLbl>
            <c:dLbl>
              <c:idx val="4"/>
              <c:layout>
                <c:manualLayout>
                  <c:x val="-1.0479811066577409E-16"/>
                  <c:y val="-2.61804543030330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A2-4BC0-A9EB-5B65B73945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'Thermal Dose'!$G$59:$G$63</c:f>
                <c:numCache>
                  <c:formatCode>General</c:formatCode>
                  <c:ptCount val="5"/>
                  <c:pt idx="0">
                    <c:v>0.28805950327830671</c:v>
                  </c:pt>
                  <c:pt idx="1">
                    <c:v>0.15908724233967661</c:v>
                  </c:pt>
                  <c:pt idx="2">
                    <c:v>0.89354324014518249</c:v>
                  </c:pt>
                  <c:pt idx="3">
                    <c:v>0.86850663564433006</c:v>
                  </c:pt>
                  <c:pt idx="4">
                    <c:v>0.98378804586260438</c:v>
                  </c:pt>
                </c:numCache>
              </c:numRef>
            </c:plus>
            <c:minus>
              <c:numRef>
                <c:f>'Thermal Dose'!$G$59:$G$63</c:f>
                <c:numCache>
                  <c:formatCode>General</c:formatCode>
                  <c:ptCount val="5"/>
                  <c:pt idx="0">
                    <c:v>0.28805950327830671</c:v>
                  </c:pt>
                  <c:pt idx="1">
                    <c:v>0.15908724233967661</c:v>
                  </c:pt>
                  <c:pt idx="2">
                    <c:v>0.89354324014518249</c:v>
                  </c:pt>
                  <c:pt idx="3">
                    <c:v>0.86850663564433006</c:v>
                  </c:pt>
                  <c:pt idx="4">
                    <c:v>0.98378804586260438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'Thermal Dose'!$E$59:$E$63</c:f>
              <c:strCache>
                <c:ptCount val="5"/>
                <c:pt idx="0">
                  <c:v>PBNP PTT</c:v>
                </c:pt>
                <c:pt idx="1">
                  <c:v>αCD137-PBNP PTT</c:v>
                </c:pt>
                <c:pt idx="2">
                  <c:v>αCD137-PBNP PTT + S100A4</c:v>
                </c:pt>
                <c:pt idx="3">
                  <c:v>αCD137-PBNP PTT + 2 Boosters</c:v>
                </c:pt>
                <c:pt idx="4">
                  <c:v>αCD137-PBNP PTT + 2 Boosters + S100A4</c:v>
                </c:pt>
              </c:strCache>
            </c:strRef>
          </c:cat>
          <c:val>
            <c:numRef>
              <c:f>'Thermal Dose'!$F$59:$F$63</c:f>
              <c:numCache>
                <c:formatCode>0.0</c:formatCode>
                <c:ptCount val="5"/>
                <c:pt idx="0">
                  <c:v>13.362030702426788</c:v>
                </c:pt>
                <c:pt idx="1">
                  <c:v>12.752718074173934</c:v>
                </c:pt>
                <c:pt idx="2">
                  <c:v>13.181066692109024</c:v>
                </c:pt>
                <c:pt idx="3">
                  <c:v>14.671890011423121</c:v>
                </c:pt>
                <c:pt idx="4">
                  <c:v>14.401453560216741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A2-4BC0-A9EB-5B65B73945F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65677136"/>
        <c:axId val="765674640"/>
      </c:barChart>
      <c:catAx>
        <c:axId val="76567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674640"/>
        <c:crosses val="autoZero"/>
        <c:auto val="1"/>
        <c:lblAlgn val="ctr"/>
        <c:lblOffset val="100"/>
        <c:noMultiLvlLbl val="0"/>
      </c:catAx>
      <c:valAx>
        <c:axId val="76567464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log(</a:t>
                </a:r>
                <a:r>
                  <a:rPr lang="el-GR" sz="1400"/>
                  <a:t>Σ</a:t>
                </a:r>
                <a:r>
                  <a:rPr lang="en-US" sz="1400"/>
                  <a:t>CEM43)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308638086905803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677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15507436570429"/>
          <c:y val="8.9696034372515027E-2"/>
          <c:w val="0.81812270341207349"/>
          <c:h val="0.7483169676254237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'Tumor Volume (Manuscript)'!$O$1:$S$1</c:f>
              <c:strCache>
                <c:ptCount val="1"/>
                <c:pt idx="0">
                  <c:v>αCD137 it (n=10)</c:v>
                </c:pt>
              </c:strCache>
            </c:strRef>
          </c:tx>
          <c:spPr>
            <a:ln w="19050" cap="rnd">
              <a:solidFill>
                <a:srgbClr val="FFD966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(Manuscript)'!$A$3:$A$17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'Tumor Volume (Manuscript)'!$O$3:$O$15</c:f>
              <c:numCache>
                <c:formatCode>General</c:formatCode>
                <c:ptCount val="13"/>
                <c:pt idx="0">
                  <c:v>103.02073600000001</c:v>
                </c:pt>
                <c:pt idx="1">
                  <c:v>74.213657999999995</c:v>
                </c:pt>
                <c:pt idx="2">
                  <c:v>195.7681015</c:v>
                </c:pt>
                <c:pt idx="3">
                  <c:v>343.28020650000008</c:v>
                </c:pt>
                <c:pt idx="4">
                  <c:v>404.5983500000001</c:v>
                </c:pt>
                <c:pt idx="5">
                  <c:v>428.75761600000004</c:v>
                </c:pt>
                <c:pt idx="6">
                  <c:v>674.10312950000014</c:v>
                </c:pt>
                <c:pt idx="7">
                  <c:v>359.56579649999992</c:v>
                </c:pt>
                <c:pt idx="8">
                  <c:v>659.06840399999999</c:v>
                </c:pt>
                <c:pt idx="9">
                  <c:v>789.59082650000005</c:v>
                </c:pt>
                <c:pt idx="10">
                  <c:v>791.03955000000008</c:v>
                </c:pt>
                <c:pt idx="11">
                  <c:v>1042.6335345000002</c:v>
                </c:pt>
                <c:pt idx="12">
                  <c:v>826.56268799999998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6E-4A95-A075-89560682B890}"/>
            </c:ext>
          </c:extLst>
        </c:ser>
        <c:ser>
          <c:idx val="1"/>
          <c:order val="1"/>
          <c:spPr>
            <a:ln w="19050" cap="rnd">
              <a:solidFill>
                <a:srgbClr val="FFD966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(Manuscript)'!$A$3:$A$18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'Tumor Volume (Manuscript)'!$P$3:$P$18</c:f>
              <c:numCache>
                <c:formatCode>General</c:formatCode>
                <c:ptCount val="16"/>
                <c:pt idx="0">
                  <c:v>90.518642999999983</c:v>
                </c:pt>
                <c:pt idx="1">
                  <c:v>187.04277000000002</c:v>
                </c:pt>
                <c:pt idx="2">
                  <c:v>184.537947</c:v>
                </c:pt>
                <c:pt idx="3">
                  <c:v>153.31716400000002</c:v>
                </c:pt>
                <c:pt idx="4">
                  <c:v>239.84880000000001</c:v>
                </c:pt>
                <c:pt idx="5">
                  <c:v>329.99147099999993</c:v>
                </c:pt>
                <c:pt idx="6">
                  <c:v>411.49608750000004</c:v>
                </c:pt>
                <c:pt idx="7">
                  <c:v>584.77938749999998</c:v>
                </c:pt>
                <c:pt idx="8">
                  <c:v>640.82901600000002</c:v>
                </c:pt>
                <c:pt idx="9">
                  <c:v>825.6137500000001</c:v>
                </c:pt>
                <c:pt idx="10">
                  <c:v>650.39349600000003</c:v>
                </c:pt>
                <c:pt idx="11">
                  <c:v>978.23756800000001</c:v>
                </c:pt>
                <c:pt idx="12">
                  <c:v>1315.5832960000002</c:v>
                </c:pt>
                <c:pt idx="13">
                  <c:v>1577.92625</c:v>
                </c:pt>
                <c:pt idx="14">
                  <c:v>1321.9431600000003</c:v>
                </c:pt>
                <c:pt idx="15">
                  <c:v>1764.4544750000002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6E-4A95-A075-89560682B890}"/>
            </c:ext>
          </c:extLst>
        </c:ser>
        <c:ser>
          <c:idx val="2"/>
          <c:order val="2"/>
          <c:spPr>
            <a:ln w="19050" cap="rnd">
              <a:solidFill>
                <a:srgbClr val="FFD966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(Manuscript)'!$A$3:$A$17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'Tumor Volume (Manuscript)'!$Q$3:$Q$17</c:f>
              <c:numCache>
                <c:formatCode>General</c:formatCode>
                <c:ptCount val="15"/>
                <c:pt idx="0">
                  <c:v>83.851249999999993</c:v>
                </c:pt>
                <c:pt idx="1">
                  <c:v>121.67055399999998</c:v>
                </c:pt>
                <c:pt idx="2">
                  <c:v>143.18726400000003</c:v>
                </c:pt>
                <c:pt idx="3">
                  <c:v>170.85679999999996</c:v>
                </c:pt>
                <c:pt idx="4">
                  <c:v>174.49065000000002</c:v>
                </c:pt>
                <c:pt idx="5">
                  <c:v>219.41555199999999</c:v>
                </c:pt>
                <c:pt idx="6">
                  <c:v>253.41465600000001</c:v>
                </c:pt>
                <c:pt idx="7">
                  <c:v>477.34038000000004</c:v>
                </c:pt>
                <c:pt idx="8">
                  <c:v>544.38265450000006</c:v>
                </c:pt>
                <c:pt idx="9">
                  <c:v>634.75824599999999</c:v>
                </c:pt>
                <c:pt idx="10">
                  <c:v>663.66033749999997</c:v>
                </c:pt>
                <c:pt idx="11">
                  <c:v>908.90923199999975</c:v>
                </c:pt>
                <c:pt idx="12">
                  <c:v>1247.4735855000001</c:v>
                </c:pt>
                <c:pt idx="13">
                  <c:v>1516.4499910000002</c:v>
                </c:pt>
                <c:pt idx="14">
                  <c:v>1529.0738119999999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6E-4A95-A075-89560682B890}"/>
            </c:ext>
          </c:extLst>
        </c:ser>
        <c:ser>
          <c:idx val="3"/>
          <c:order val="3"/>
          <c:spPr>
            <a:ln w="19050" cap="rnd">
              <a:solidFill>
                <a:srgbClr val="FFD966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(Manuscript)'!$A$3:$A$17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'Tumor Volume (Manuscript)'!$R$3:$R$17</c:f>
              <c:numCache>
                <c:formatCode>General</c:formatCode>
                <c:ptCount val="15"/>
                <c:pt idx="0">
                  <c:v>73.625</c:v>
                </c:pt>
                <c:pt idx="1">
                  <c:v>69.538047999999989</c:v>
                </c:pt>
                <c:pt idx="2">
                  <c:v>114.96968600000001</c:v>
                </c:pt>
                <c:pt idx="3">
                  <c:v>120.63871999999999</c:v>
                </c:pt>
                <c:pt idx="4">
                  <c:v>154.700132</c:v>
                </c:pt>
                <c:pt idx="5">
                  <c:v>149.177952</c:v>
                </c:pt>
                <c:pt idx="6">
                  <c:v>301.95465350000001</c:v>
                </c:pt>
                <c:pt idx="7">
                  <c:v>309.10103400000003</c:v>
                </c:pt>
                <c:pt idx="8">
                  <c:v>457.46657550000003</c:v>
                </c:pt>
                <c:pt idx="9">
                  <c:v>554.87750400000004</c:v>
                </c:pt>
                <c:pt idx="10">
                  <c:v>587.59264000000007</c:v>
                </c:pt>
                <c:pt idx="11">
                  <c:v>714.98137600000018</c:v>
                </c:pt>
                <c:pt idx="12">
                  <c:v>880.74818300000015</c:v>
                </c:pt>
                <c:pt idx="13">
                  <c:v>1122.5718000000002</c:v>
                </c:pt>
                <c:pt idx="14">
                  <c:v>1245.1999049999997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06E-4A95-A075-89560682B890}"/>
            </c:ext>
          </c:extLst>
        </c:ser>
        <c:ser>
          <c:idx val="4"/>
          <c:order val="4"/>
          <c:spPr>
            <a:ln w="19050" cap="rnd">
              <a:solidFill>
                <a:srgbClr val="FFD966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(Manuscript)'!$A$3:$A$16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xVal>
          <c:yVal>
            <c:numRef>
              <c:f>'Tumor Volume (Manuscript)'!$S$3:$S$16</c:f>
              <c:numCache>
                <c:formatCode>General</c:formatCode>
                <c:ptCount val="14"/>
                <c:pt idx="0">
                  <c:v>84.949150000000003</c:v>
                </c:pt>
                <c:pt idx="1">
                  <c:v>121.82048</c:v>
                </c:pt>
                <c:pt idx="2">
                  <c:v>145.364968</c:v>
                </c:pt>
                <c:pt idx="3">
                  <c:v>171.96829300000002</c:v>
                </c:pt>
                <c:pt idx="4">
                  <c:v>247.15718750000002</c:v>
                </c:pt>
                <c:pt idx="5">
                  <c:v>332.58601250000004</c:v>
                </c:pt>
                <c:pt idx="6">
                  <c:v>366.77302200000003</c:v>
                </c:pt>
                <c:pt idx="7">
                  <c:v>417.70275000000004</c:v>
                </c:pt>
                <c:pt idx="8">
                  <c:v>461.587896</c:v>
                </c:pt>
                <c:pt idx="9">
                  <c:v>699.92067950000001</c:v>
                </c:pt>
                <c:pt idx="10">
                  <c:v>729.07603199999994</c:v>
                </c:pt>
                <c:pt idx="11">
                  <c:v>812.01307950000012</c:v>
                </c:pt>
                <c:pt idx="12">
                  <c:v>1091.5471709999997</c:v>
                </c:pt>
                <c:pt idx="13">
                  <c:v>1637.0688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06E-4A95-A075-89560682B890}"/>
            </c:ext>
          </c:extLst>
        </c:ser>
        <c:ser>
          <c:idx val="5"/>
          <c:order val="5"/>
          <c:spPr>
            <a:ln w="19050" cap="rnd">
              <a:solidFill>
                <a:srgbClr val="FFD966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(Manuscript)'!$N$27:$N$50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 (Manuscript)'!$O$27:$O$50</c:f>
              <c:numCache>
                <c:formatCode>General</c:formatCode>
                <c:ptCount val="24"/>
                <c:pt idx="0">
                  <c:v>33.252415999999997</c:v>
                </c:pt>
                <c:pt idx="1">
                  <c:v>72.199145999999985</c:v>
                </c:pt>
                <c:pt idx="2">
                  <c:v>64.008999999999986</c:v>
                </c:pt>
                <c:pt idx="3">
                  <c:v>55.630840499999991</c:v>
                </c:pt>
                <c:pt idx="4">
                  <c:v>36.641992000000002</c:v>
                </c:pt>
                <c:pt idx="5">
                  <c:v>31.853070500000001</c:v>
                </c:pt>
                <c:pt idx="6">
                  <c:v>33.827455499999999</c:v>
                </c:pt>
                <c:pt idx="7">
                  <c:v>23.33625</c:v>
                </c:pt>
                <c:pt idx="8">
                  <c:v>17.055148000000003</c:v>
                </c:pt>
                <c:pt idx="9">
                  <c:v>20.229999999999997</c:v>
                </c:pt>
                <c:pt idx="10">
                  <c:v>15.376000000000003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89-4F33-804E-10C21F623B5C}"/>
            </c:ext>
          </c:extLst>
        </c:ser>
        <c:ser>
          <c:idx val="6"/>
          <c:order val="6"/>
          <c:spPr>
            <a:ln w="19050" cap="rnd">
              <a:solidFill>
                <a:srgbClr val="FFD966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(Manuscript)'!$N$27:$N$50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 (Manuscript)'!$P$27:$P$50</c:f>
              <c:numCache>
                <c:formatCode>General</c:formatCode>
                <c:ptCount val="24"/>
                <c:pt idx="0">
                  <c:v>12.644768499999998</c:v>
                </c:pt>
                <c:pt idx="1">
                  <c:v>36.538847999999994</c:v>
                </c:pt>
                <c:pt idx="2">
                  <c:v>21.755303999999999</c:v>
                </c:pt>
                <c:pt idx="3">
                  <c:v>19.472710000000003</c:v>
                </c:pt>
                <c:pt idx="4">
                  <c:v>9.6048989999999996</c:v>
                </c:pt>
                <c:pt idx="5">
                  <c:v>31.689936000000003</c:v>
                </c:pt>
                <c:pt idx="6">
                  <c:v>32.460911999999993</c:v>
                </c:pt>
                <c:pt idx="7">
                  <c:v>20.761109999999995</c:v>
                </c:pt>
                <c:pt idx="8">
                  <c:v>16.007325499999997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89-4F33-804E-10C21F623B5C}"/>
            </c:ext>
          </c:extLst>
        </c:ser>
        <c:ser>
          <c:idx val="7"/>
          <c:order val="7"/>
          <c:spPr>
            <a:ln w="19050" cap="rnd">
              <a:solidFill>
                <a:srgbClr val="FFD966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(Manuscript)'!$N$27:$N$46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</c:numCache>
            </c:numRef>
          </c:xVal>
          <c:yVal>
            <c:numRef>
              <c:f>'Tumor Volume (Manuscript)'!$Q$27:$Q$46</c:f>
              <c:numCache>
                <c:formatCode>General</c:formatCode>
                <c:ptCount val="20"/>
                <c:pt idx="0">
                  <c:v>41.307991999999999</c:v>
                </c:pt>
                <c:pt idx="1">
                  <c:v>246.48999999999998</c:v>
                </c:pt>
                <c:pt idx="2">
                  <c:v>140.46777</c:v>
                </c:pt>
                <c:pt idx="3">
                  <c:v>280.17048600000004</c:v>
                </c:pt>
                <c:pt idx="4">
                  <c:v>72.312948000000006</c:v>
                </c:pt>
                <c:pt idx="5">
                  <c:v>224.11384000000001</c:v>
                </c:pt>
                <c:pt idx="6">
                  <c:v>206.02880000000005</c:v>
                </c:pt>
                <c:pt idx="7">
                  <c:v>212.06605950000002</c:v>
                </c:pt>
                <c:pt idx="8">
                  <c:v>271.212444</c:v>
                </c:pt>
                <c:pt idx="9">
                  <c:v>200.51084800000001</c:v>
                </c:pt>
                <c:pt idx="10">
                  <c:v>290.34028799999999</c:v>
                </c:pt>
                <c:pt idx="11">
                  <c:v>356.57382149999995</c:v>
                </c:pt>
                <c:pt idx="12">
                  <c:v>232.45960650000001</c:v>
                </c:pt>
                <c:pt idx="13">
                  <c:v>272.71849599999996</c:v>
                </c:pt>
                <c:pt idx="14">
                  <c:v>258.50633749999997</c:v>
                </c:pt>
                <c:pt idx="15">
                  <c:v>329.81156799999997</c:v>
                </c:pt>
                <c:pt idx="16">
                  <c:v>383.69812000000002</c:v>
                </c:pt>
                <c:pt idx="17">
                  <c:v>433.94169599999987</c:v>
                </c:pt>
                <c:pt idx="18">
                  <c:v>829.12578749999989</c:v>
                </c:pt>
                <c:pt idx="19">
                  <c:v>1852.9453125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089-4F33-804E-10C21F623B5C}"/>
            </c:ext>
          </c:extLst>
        </c:ser>
        <c:ser>
          <c:idx val="8"/>
          <c:order val="8"/>
          <c:spPr>
            <a:ln w="19050" cap="rnd">
              <a:solidFill>
                <a:srgbClr val="FFD966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(Manuscript)'!$N$27:$N$40</c:f>
              <c:numCache>
                <c:formatCode>General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</c:numCache>
            </c:numRef>
          </c:xVal>
          <c:yVal>
            <c:numRef>
              <c:f>'Tumor Volume (Manuscript)'!$R$27:$R$40</c:f>
              <c:numCache>
                <c:formatCode>General</c:formatCode>
                <c:ptCount val="14"/>
                <c:pt idx="0">
                  <c:v>54.740338999999992</c:v>
                </c:pt>
                <c:pt idx="1">
                  <c:v>294.93606600000004</c:v>
                </c:pt>
                <c:pt idx="2">
                  <c:v>386.76184949999998</c:v>
                </c:pt>
                <c:pt idx="3">
                  <c:v>444.93249999999995</c:v>
                </c:pt>
                <c:pt idx="4">
                  <c:v>345.156116</c:v>
                </c:pt>
                <c:pt idx="5">
                  <c:v>346.42834600000003</c:v>
                </c:pt>
                <c:pt idx="6">
                  <c:v>413.356086</c:v>
                </c:pt>
                <c:pt idx="7">
                  <c:v>226.53820800000003</c:v>
                </c:pt>
                <c:pt idx="8">
                  <c:v>386.41029349999997</c:v>
                </c:pt>
                <c:pt idx="9">
                  <c:v>619.84043200000008</c:v>
                </c:pt>
                <c:pt idx="10">
                  <c:v>512.34448999999995</c:v>
                </c:pt>
                <c:pt idx="11">
                  <c:v>805.48925599999995</c:v>
                </c:pt>
                <c:pt idx="12">
                  <c:v>885.79574600000001</c:v>
                </c:pt>
                <c:pt idx="13">
                  <c:v>1126.8079200000002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089-4F33-804E-10C21F623B5C}"/>
            </c:ext>
          </c:extLst>
        </c:ser>
        <c:ser>
          <c:idx val="9"/>
          <c:order val="9"/>
          <c:spPr>
            <a:ln w="19050" cap="rnd">
              <a:solidFill>
                <a:srgbClr val="FFD966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(Manuscript)'!$N$27:$N$35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xVal>
          <c:yVal>
            <c:numRef>
              <c:f>'Tumor Volume (Manuscript)'!$S$27:$S$35</c:f>
              <c:numCache>
                <c:formatCode>General</c:formatCode>
                <c:ptCount val="9"/>
                <c:pt idx="0">
                  <c:v>110.1981555</c:v>
                </c:pt>
                <c:pt idx="1">
                  <c:v>679.8807855</c:v>
                </c:pt>
                <c:pt idx="2">
                  <c:v>482.33892599999996</c:v>
                </c:pt>
                <c:pt idx="3">
                  <c:v>485.85723750000005</c:v>
                </c:pt>
                <c:pt idx="4">
                  <c:v>833.73299200000008</c:v>
                </c:pt>
                <c:pt idx="5">
                  <c:v>699.63566399999979</c:v>
                </c:pt>
                <c:pt idx="6">
                  <c:v>1091.5184959999999</c:v>
                </c:pt>
                <c:pt idx="7">
                  <c:v>1414.8287999999998</c:v>
                </c:pt>
                <c:pt idx="8">
                  <c:v>1476.4640080000001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089-4F33-804E-10C21F623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32959"/>
        <c:axId val="1244027551"/>
      </c:scatterChart>
      <c:valAx>
        <c:axId val="12440329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Days (Post Treatment)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44027551"/>
        <c:crosses val="autoZero"/>
        <c:crossBetween val="midCat"/>
      </c:valAx>
      <c:valAx>
        <c:axId val="1244027551"/>
        <c:scaling>
          <c:orientation val="minMax"/>
          <c:max val="5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Tumor Volume (mm3)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440329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65871631583900614"/>
          <c:y val="8.1109758187443093E-2"/>
          <c:w val="0.32342650395792166"/>
          <c:h val="0.12399718151173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A9D08E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('Thermal Dose'!$AB$21,'Thermal Dose'!$AB$34,'Thermal Dose'!$AB$47,'Thermal Dose'!$AB$60,'Thermal Dose'!$AB$73)</c:f>
              <c:numCache>
                <c:formatCode>General</c:formatCode>
                <c:ptCount val="5"/>
                <c:pt idx="0">
                  <c:v>15.413963838583758</c:v>
                </c:pt>
                <c:pt idx="1">
                  <c:v>13.76479255050169</c:v>
                </c:pt>
                <c:pt idx="2">
                  <c:v>15.759425042345489</c:v>
                </c:pt>
                <c:pt idx="3">
                  <c:v>14.343806482675561</c:v>
                </c:pt>
                <c:pt idx="4">
                  <c:v>14.077462143009111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84-4584-9165-AE333ED43A0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4936927"/>
        <c:axId val="126205247"/>
      </c:barChart>
      <c:catAx>
        <c:axId val="1949369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205247"/>
        <c:crosses val="autoZero"/>
        <c:auto val="1"/>
        <c:lblAlgn val="ctr"/>
        <c:lblOffset val="100"/>
        <c:noMultiLvlLbl val="0"/>
      </c:catAx>
      <c:valAx>
        <c:axId val="126205247"/>
        <c:scaling>
          <c:orientation val="minMax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93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28443468375976"/>
          <c:y val="0.1112962962962963"/>
          <c:w val="0.78515114182155799"/>
          <c:h val="0.78131926217556136"/>
        </c:manualLayout>
      </c:layout>
      <c:scatterChart>
        <c:scatterStyle val="smoothMarker"/>
        <c:varyColors val="0"/>
        <c:ser>
          <c:idx val="0"/>
          <c:order val="0"/>
          <c:tx>
            <c:v>PBNP PTT (n=10)</c:v>
          </c:tx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(Manuscript)'!$Z$3:$Z$13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</c:numCache>
            </c:numRef>
          </c:xVal>
          <c:yVal>
            <c:numRef>
              <c:f>'Tumor Volume (Manuscript)'!$AA$3:$AA$13</c:f>
              <c:numCache>
                <c:formatCode>General</c:formatCode>
                <c:ptCount val="11"/>
                <c:pt idx="0">
                  <c:v>51.841999999999999</c:v>
                </c:pt>
                <c:pt idx="1">
                  <c:v>148.53784049999999</c:v>
                </c:pt>
                <c:pt idx="2">
                  <c:v>244.40625</c:v>
                </c:pt>
                <c:pt idx="3">
                  <c:v>173.99039400000001</c:v>
                </c:pt>
                <c:pt idx="4">
                  <c:v>356.65548749999994</c:v>
                </c:pt>
                <c:pt idx="5">
                  <c:v>513.12711800000011</c:v>
                </c:pt>
                <c:pt idx="6">
                  <c:v>884.72168950000002</c:v>
                </c:pt>
                <c:pt idx="7">
                  <c:v>992.48927399999991</c:v>
                </c:pt>
                <c:pt idx="8">
                  <c:v>1092.52115</c:v>
                </c:pt>
                <c:pt idx="9">
                  <c:v>1513.0769420000001</c:v>
                </c:pt>
                <c:pt idx="10">
                  <c:v>1622.9657500000003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F7-4D23-90F7-5A8CF389B4C8}"/>
            </c:ext>
          </c:extLst>
        </c:ser>
        <c:ser>
          <c:idx val="1"/>
          <c:order val="1"/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(Manuscript)'!$Z$3:$Z$14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</c:numCache>
            </c:numRef>
          </c:xVal>
          <c:yVal>
            <c:numRef>
              <c:f>'Tumor Volume (Manuscript)'!$AB$3:$AB$14</c:f>
              <c:numCache>
                <c:formatCode>General</c:formatCode>
                <c:ptCount val="12"/>
                <c:pt idx="0">
                  <c:v>43.894106500000007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72.204370000000011</c:v>
                </c:pt>
                <c:pt idx="5">
                  <c:v>120.73653650000003</c:v>
                </c:pt>
                <c:pt idx="6">
                  <c:v>113.53927</c:v>
                </c:pt>
                <c:pt idx="7">
                  <c:v>107.99192699999998</c:v>
                </c:pt>
                <c:pt idx="8">
                  <c:v>242.96335650000003</c:v>
                </c:pt>
                <c:pt idx="9">
                  <c:v>225.74614399999999</c:v>
                </c:pt>
                <c:pt idx="10">
                  <c:v>871.48425000000009</c:v>
                </c:pt>
                <c:pt idx="11">
                  <c:v>1148.1450420000001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F7-4D23-90F7-5A8CF389B4C8}"/>
            </c:ext>
          </c:extLst>
        </c:ser>
        <c:ser>
          <c:idx val="2"/>
          <c:order val="2"/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(Manuscript)'!$Z$3:$Z$22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  <c:pt idx="17">
                  <c:v>37</c:v>
                </c:pt>
                <c:pt idx="18">
                  <c:v>40</c:v>
                </c:pt>
                <c:pt idx="19">
                  <c:v>43</c:v>
                </c:pt>
              </c:numCache>
            </c:numRef>
          </c:xVal>
          <c:yVal>
            <c:numRef>
              <c:f>'Tumor Volume (Manuscript)'!$AC$3:$AC$22</c:f>
              <c:numCache>
                <c:formatCode>General</c:formatCode>
                <c:ptCount val="20"/>
                <c:pt idx="0">
                  <c:v>27.767620500000003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69.346778500000013</c:v>
                </c:pt>
                <c:pt idx="7">
                  <c:v>122.49265000000001</c:v>
                </c:pt>
                <c:pt idx="8">
                  <c:v>125.81360000000001</c:v>
                </c:pt>
                <c:pt idx="9">
                  <c:v>415.125</c:v>
                </c:pt>
                <c:pt idx="10">
                  <c:v>666.61876600000005</c:v>
                </c:pt>
                <c:pt idx="11">
                  <c:v>661.93920000000003</c:v>
                </c:pt>
                <c:pt idx="12">
                  <c:v>672.98457600000006</c:v>
                </c:pt>
                <c:pt idx="13">
                  <c:v>690.17591250000009</c:v>
                </c:pt>
                <c:pt idx="14">
                  <c:v>354.031925</c:v>
                </c:pt>
                <c:pt idx="15">
                  <c:v>560.79472800000008</c:v>
                </c:pt>
                <c:pt idx="16">
                  <c:v>508.01589000000001</c:v>
                </c:pt>
                <c:pt idx="17">
                  <c:v>308.83142550000002</c:v>
                </c:pt>
                <c:pt idx="18">
                  <c:v>542.34361349999995</c:v>
                </c:pt>
                <c:pt idx="19">
                  <c:v>632.64822400000003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8F7-4D23-90F7-5A8CF389B4C8}"/>
            </c:ext>
          </c:extLst>
        </c:ser>
        <c:ser>
          <c:idx val="3"/>
          <c:order val="3"/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(Manuscript)'!$Z$25:$Z$46</c:f>
              <c:numCache>
                <c:formatCode>General</c:formatCode>
                <c:ptCount val="2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28</c:v>
                </c:pt>
                <c:pt idx="20">
                  <c:v>29</c:v>
                </c:pt>
                <c:pt idx="21">
                  <c:v>32</c:v>
                </c:pt>
              </c:numCache>
            </c:numRef>
          </c:xVal>
          <c:yVal>
            <c:numRef>
              <c:f>'Tumor Volume (Manuscript)'!$AA$25:$AA$46</c:f>
              <c:numCache>
                <c:formatCode>General</c:formatCode>
                <c:ptCount val="22"/>
                <c:pt idx="0">
                  <c:v>34.209792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28-44CA-AB5F-8D62E4B9F1A6}"/>
            </c:ext>
          </c:extLst>
        </c:ser>
        <c:ser>
          <c:idx val="4"/>
          <c:order val="4"/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(Manuscript)'!$Z$25:$Z$41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24</c:v>
                </c:pt>
              </c:numCache>
            </c:numRef>
          </c:xVal>
          <c:yVal>
            <c:numRef>
              <c:f>'Tumor Volume (Manuscript)'!$AB$25:$AB$41</c:f>
              <c:numCache>
                <c:formatCode>General</c:formatCode>
                <c:ptCount val="17"/>
                <c:pt idx="0">
                  <c:v>105.18894900000002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62.115479999999998</c:v>
                </c:pt>
                <c:pt idx="7">
                  <c:v>53.806824500000005</c:v>
                </c:pt>
                <c:pt idx="8">
                  <c:v>69.408299999999983</c:v>
                </c:pt>
                <c:pt idx="9">
                  <c:v>245.39576249999996</c:v>
                </c:pt>
                <c:pt idx="10">
                  <c:v>401.10677199999998</c:v>
                </c:pt>
                <c:pt idx="11">
                  <c:v>410.298384</c:v>
                </c:pt>
                <c:pt idx="12">
                  <c:v>405.50281649999999</c:v>
                </c:pt>
                <c:pt idx="13">
                  <c:v>497.76435199999992</c:v>
                </c:pt>
                <c:pt idx="14">
                  <c:v>820.94835199999989</c:v>
                </c:pt>
                <c:pt idx="15">
                  <c:v>550.70668799999999</c:v>
                </c:pt>
                <c:pt idx="16">
                  <c:v>1697.5890260000003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28-44CA-AB5F-8D62E4B9F1A6}"/>
            </c:ext>
          </c:extLst>
        </c:ser>
        <c:ser>
          <c:idx val="5"/>
          <c:order val="5"/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(Manuscript)'!$Z$25:$Z$36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</c:numCache>
            </c:numRef>
          </c:xVal>
          <c:yVal>
            <c:numRef>
              <c:f>'Tumor Volume (Manuscript)'!$AC$25:$AC$36</c:f>
              <c:numCache>
                <c:formatCode>General</c:formatCode>
                <c:ptCount val="12"/>
                <c:pt idx="0">
                  <c:v>90.97545599999998</c:v>
                </c:pt>
                <c:pt idx="1">
                  <c:v>30.624075000000001</c:v>
                </c:pt>
                <c:pt idx="2">
                  <c:v>81.841073999999978</c:v>
                </c:pt>
                <c:pt idx="3">
                  <c:v>133.02285750000001</c:v>
                </c:pt>
                <c:pt idx="4">
                  <c:v>188.8747875</c:v>
                </c:pt>
                <c:pt idx="5">
                  <c:v>202.77532449999998</c:v>
                </c:pt>
                <c:pt idx="6">
                  <c:v>363.09565400000002</c:v>
                </c:pt>
                <c:pt idx="7">
                  <c:v>709.32882599999994</c:v>
                </c:pt>
                <c:pt idx="8">
                  <c:v>722.82759150000004</c:v>
                </c:pt>
                <c:pt idx="9">
                  <c:v>758.4570460000001</c:v>
                </c:pt>
                <c:pt idx="10">
                  <c:v>1221.8592665000001</c:v>
                </c:pt>
                <c:pt idx="11">
                  <c:v>1003.621311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728-44CA-AB5F-8D62E4B9F1A6}"/>
            </c:ext>
          </c:extLst>
        </c:ser>
        <c:ser>
          <c:idx val="6"/>
          <c:order val="6"/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(Manuscript)'!$Z$25:$Z$38</c:f>
              <c:numCache>
                <c:formatCode>General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</c:numCache>
            </c:numRef>
          </c:xVal>
          <c:yVal>
            <c:numRef>
              <c:f>'Tumor Volume (Manuscript)'!$AD$25:$AD$38</c:f>
              <c:numCache>
                <c:formatCode>General</c:formatCode>
                <c:ptCount val="14"/>
                <c:pt idx="0">
                  <c:v>130.45855949999998</c:v>
                </c:pt>
                <c:pt idx="1">
                  <c:v>0</c:v>
                </c:pt>
                <c:pt idx="2">
                  <c:v>109.62811350000001</c:v>
                </c:pt>
                <c:pt idx="3">
                  <c:v>115.73777199999998</c:v>
                </c:pt>
                <c:pt idx="4">
                  <c:v>140.50568749999999</c:v>
                </c:pt>
                <c:pt idx="5">
                  <c:v>157.21599999999998</c:v>
                </c:pt>
                <c:pt idx="6">
                  <c:v>128.02393749999999</c:v>
                </c:pt>
                <c:pt idx="7">
                  <c:v>104.79229200000003</c:v>
                </c:pt>
                <c:pt idx="8">
                  <c:v>142.445156</c:v>
                </c:pt>
                <c:pt idx="9">
                  <c:v>215.18443749999997</c:v>
                </c:pt>
                <c:pt idx="10">
                  <c:v>696.83430650000003</c:v>
                </c:pt>
                <c:pt idx="11">
                  <c:v>740.77200000000005</c:v>
                </c:pt>
                <c:pt idx="12">
                  <c:v>804.92022400000019</c:v>
                </c:pt>
                <c:pt idx="13">
                  <c:v>1644.0041514999998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28-44CA-AB5F-8D62E4B9F1A6}"/>
            </c:ext>
          </c:extLst>
        </c:ser>
        <c:ser>
          <c:idx val="7"/>
          <c:order val="7"/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(Manuscript)'!$Z$25:$Z$46</c:f>
              <c:numCache>
                <c:formatCode>General</c:formatCode>
                <c:ptCount val="2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28</c:v>
                </c:pt>
                <c:pt idx="20">
                  <c:v>29</c:v>
                </c:pt>
                <c:pt idx="21">
                  <c:v>32</c:v>
                </c:pt>
              </c:numCache>
            </c:numRef>
          </c:xVal>
          <c:yVal>
            <c:numRef>
              <c:f>'Tumor Volume (Manuscript)'!$AE$25:$AE$46</c:f>
              <c:numCache>
                <c:formatCode>General</c:formatCode>
                <c:ptCount val="22"/>
                <c:pt idx="0">
                  <c:v>44.445309999999999</c:v>
                </c:pt>
                <c:pt idx="1">
                  <c:v>0</c:v>
                </c:pt>
                <c:pt idx="2">
                  <c:v>30.331781999999993</c:v>
                </c:pt>
                <c:pt idx="3">
                  <c:v>18.352656</c:v>
                </c:pt>
                <c:pt idx="4">
                  <c:v>43.048687499999986</c:v>
                </c:pt>
                <c:pt idx="5">
                  <c:v>38.602452500000005</c:v>
                </c:pt>
                <c:pt idx="6">
                  <c:v>43.124400000000001</c:v>
                </c:pt>
                <c:pt idx="7">
                  <c:v>40.966613999999993</c:v>
                </c:pt>
                <c:pt idx="8">
                  <c:v>50.397362500000007</c:v>
                </c:pt>
                <c:pt idx="9">
                  <c:v>88.935000000000002</c:v>
                </c:pt>
                <c:pt idx="10">
                  <c:v>70.381237500000012</c:v>
                </c:pt>
                <c:pt idx="11">
                  <c:v>119.11360999999997</c:v>
                </c:pt>
                <c:pt idx="12">
                  <c:v>129.11708249999998</c:v>
                </c:pt>
                <c:pt idx="13">
                  <c:v>148.34707200000003</c:v>
                </c:pt>
                <c:pt idx="14">
                  <c:v>208.54838800000002</c:v>
                </c:pt>
                <c:pt idx="15">
                  <c:v>128.34</c:v>
                </c:pt>
                <c:pt idx="16">
                  <c:v>251.10739199999998</c:v>
                </c:pt>
                <c:pt idx="17">
                  <c:v>458.46585399999998</c:v>
                </c:pt>
                <c:pt idx="18">
                  <c:v>491.96403199999986</c:v>
                </c:pt>
                <c:pt idx="19">
                  <c:v>600.32521600000007</c:v>
                </c:pt>
                <c:pt idx="20">
                  <c:v>411.68704000000002</c:v>
                </c:pt>
                <c:pt idx="21">
                  <c:v>1333.7984354999999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728-44CA-AB5F-8D62E4B9F1A6}"/>
            </c:ext>
          </c:extLst>
        </c:ser>
        <c:ser>
          <c:idx val="8"/>
          <c:order val="8"/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(Manuscript)'!$Z$25:$Z$42</c:f>
              <c:numCache>
                <c:formatCode>General</c:formatCode>
                <c:ptCount val="1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</c:numCache>
            </c:numRef>
          </c:xVal>
          <c:yVal>
            <c:numRef>
              <c:f>'Tumor Volume (Manuscript)'!$AF$25:$AF$42</c:f>
              <c:numCache>
                <c:formatCode>General</c:formatCode>
                <c:ptCount val="18"/>
                <c:pt idx="0">
                  <c:v>82.027775999999989</c:v>
                </c:pt>
                <c:pt idx="1">
                  <c:v>93.472137000000018</c:v>
                </c:pt>
                <c:pt idx="2">
                  <c:v>197.02411499999999</c:v>
                </c:pt>
                <c:pt idx="3">
                  <c:v>167.703284</c:v>
                </c:pt>
                <c:pt idx="4">
                  <c:v>36.292535999999998</c:v>
                </c:pt>
                <c:pt idx="5">
                  <c:v>184.53322800000007</c:v>
                </c:pt>
                <c:pt idx="6">
                  <c:v>28.331694000000006</c:v>
                </c:pt>
                <c:pt idx="7">
                  <c:v>82.624377499999994</c:v>
                </c:pt>
                <c:pt idx="8">
                  <c:v>165.16719999999998</c:v>
                </c:pt>
                <c:pt idx="9">
                  <c:v>197.55722499999999</c:v>
                </c:pt>
                <c:pt idx="10">
                  <c:v>302.56647499999997</c:v>
                </c:pt>
                <c:pt idx="11">
                  <c:v>276.71058449999998</c:v>
                </c:pt>
                <c:pt idx="12">
                  <c:v>413.6076250000001</c:v>
                </c:pt>
                <c:pt idx="13">
                  <c:v>375.903549</c:v>
                </c:pt>
                <c:pt idx="14">
                  <c:v>395.29505599999999</c:v>
                </c:pt>
                <c:pt idx="15">
                  <c:v>302.92889600000001</c:v>
                </c:pt>
                <c:pt idx="16">
                  <c:v>968.89648650000015</c:v>
                </c:pt>
                <c:pt idx="17">
                  <c:v>1050.9354500000002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728-44CA-AB5F-8D62E4B9F1A6}"/>
            </c:ext>
          </c:extLst>
        </c:ser>
        <c:ser>
          <c:idx val="9"/>
          <c:order val="9"/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(Manuscript)'!$Z$25:$Z$37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</c:numCache>
            </c:numRef>
          </c:xVal>
          <c:yVal>
            <c:numRef>
              <c:f>'Tumor Volume (Manuscript)'!$AG$25:$AG$37</c:f>
              <c:numCache>
                <c:formatCode>General</c:formatCode>
                <c:ptCount val="13"/>
                <c:pt idx="0">
                  <c:v>67.5371655</c:v>
                </c:pt>
                <c:pt idx="1">
                  <c:v>0</c:v>
                </c:pt>
                <c:pt idx="2">
                  <c:v>58.476982500000013</c:v>
                </c:pt>
                <c:pt idx="3">
                  <c:v>70.560350000000014</c:v>
                </c:pt>
                <c:pt idx="4">
                  <c:v>34.59375</c:v>
                </c:pt>
                <c:pt idx="5">
                  <c:v>77.570165000000003</c:v>
                </c:pt>
                <c:pt idx="6">
                  <c:v>134.92594100000002</c:v>
                </c:pt>
                <c:pt idx="7">
                  <c:v>358.36459200000002</c:v>
                </c:pt>
                <c:pt idx="8">
                  <c:v>332.62319200000002</c:v>
                </c:pt>
                <c:pt idx="9">
                  <c:v>582.73995449999995</c:v>
                </c:pt>
                <c:pt idx="10">
                  <c:v>1074.3958259999999</c:v>
                </c:pt>
                <c:pt idx="11">
                  <c:v>1573.5063779999998</c:v>
                </c:pt>
                <c:pt idx="12">
                  <c:v>1337.5285550000001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728-44CA-AB5F-8D62E4B9F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32959"/>
        <c:axId val="1244027551"/>
      </c:scatterChart>
      <c:valAx>
        <c:axId val="12440329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Days (Post Treatment)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44027551"/>
        <c:crosses val="autoZero"/>
        <c:crossBetween val="midCat"/>
      </c:valAx>
      <c:valAx>
        <c:axId val="1244027551"/>
        <c:scaling>
          <c:orientation val="minMax"/>
          <c:max val="5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Tumor Volume (mm3)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440329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67275757197017028"/>
          <c:y val="0.34998687664041994"/>
          <c:w val="0.28653482545276482"/>
          <c:h val="6.8729585885097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15507436570429"/>
          <c:y val="6.4814814814814811E-2"/>
          <c:w val="0.83381714785651795"/>
          <c:h val="0.7571449402158063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'Tumor Volume (Manuscript)'!$AM$1</c:f>
              <c:strCache>
                <c:ptCount val="1"/>
                <c:pt idx="0">
                  <c:v>αCD137-PBNP PTT + 2 Boosters (n=10)</c:v>
                </c:pt>
              </c:strCache>
            </c:strRef>
          </c:tx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(Manuscript)'!$AL$3:$AL$25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37</c:v>
                </c:pt>
              </c:numCache>
            </c:numRef>
          </c:xVal>
          <c:yVal>
            <c:numRef>
              <c:f>'Tumor Volume (Manuscript)'!$AM$3:$AM$25</c:f>
              <c:numCache>
                <c:formatCode>General</c:formatCode>
                <c:ptCount val="23"/>
                <c:pt idx="0">
                  <c:v>53.640599999999992</c:v>
                </c:pt>
                <c:pt idx="1">
                  <c:v>0</c:v>
                </c:pt>
                <c:pt idx="2">
                  <c:v>0</c:v>
                </c:pt>
                <c:pt idx="3">
                  <c:v>19.199118499999997</c:v>
                </c:pt>
                <c:pt idx="4">
                  <c:v>72.841725999999994</c:v>
                </c:pt>
                <c:pt idx="5">
                  <c:v>38.920068000000001</c:v>
                </c:pt>
                <c:pt idx="6">
                  <c:v>11.657349999999999</c:v>
                </c:pt>
                <c:pt idx="7">
                  <c:v>55.037073000000007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F5-4784-B6A1-EEAEC57A9528}"/>
            </c:ext>
          </c:extLst>
        </c:ser>
        <c:ser>
          <c:idx val="1"/>
          <c:order val="1"/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(Manuscript)'!$AL$3:$AL$25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37</c:v>
                </c:pt>
              </c:numCache>
            </c:numRef>
          </c:xVal>
          <c:yVal>
            <c:numRef>
              <c:f>'Tumor Volume (Manuscript)'!$AN$3:$AN$25</c:f>
              <c:numCache>
                <c:formatCode>General</c:formatCode>
                <c:ptCount val="23"/>
                <c:pt idx="0">
                  <c:v>41.312659500000009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F5-4784-B6A1-EEAEC57A9528}"/>
            </c:ext>
          </c:extLst>
        </c:ser>
        <c:ser>
          <c:idx val="2"/>
          <c:order val="2"/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(Manuscript)'!$AL$3:$AL$19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</c:numCache>
            </c:numRef>
          </c:xVal>
          <c:yVal>
            <c:numRef>
              <c:f>'Tumor Volume (Manuscript)'!$AO$3:$AO$19</c:f>
              <c:numCache>
                <c:formatCode>General</c:formatCode>
                <c:ptCount val="17"/>
                <c:pt idx="0">
                  <c:v>123.02368750000001</c:v>
                </c:pt>
                <c:pt idx="1">
                  <c:v>343.33262600000006</c:v>
                </c:pt>
                <c:pt idx="2">
                  <c:v>296.30879999999996</c:v>
                </c:pt>
                <c:pt idx="3">
                  <c:v>149.95629999999997</c:v>
                </c:pt>
                <c:pt idx="4">
                  <c:v>181.709766</c:v>
                </c:pt>
                <c:pt idx="5">
                  <c:v>223.40642400000002</c:v>
                </c:pt>
                <c:pt idx="6">
                  <c:v>118.33464549999999</c:v>
                </c:pt>
                <c:pt idx="7">
                  <c:v>161.2562805</c:v>
                </c:pt>
                <c:pt idx="8">
                  <c:v>59.066432000000013</c:v>
                </c:pt>
                <c:pt idx="9">
                  <c:v>184.19435650000003</c:v>
                </c:pt>
                <c:pt idx="10">
                  <c:v>61.146206000000006</c:v>
                </c:pt>
                <c:pt idx="11">
                  <c:v>210.92008800000005</c:v>
                </c:pt>
                <c:pt idx="12">
                  <c:v>306.58319999999998</c:v>
                </c:pt>
                <c:pt idx="13">
                  <c:v>548.80906600000003</c:v>
                </c:pt>
                <c:pt idx="14">
                  <c:v>642.79315000000008</c:v>
                </c:pt>
                <c:pt idx="15">
                  <c:v>1018.9919985</c:v>
                </c:pt>
                <c:pt idx="16">
                  <c:v>1744.1456999999998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F5-4784-B6A1-EEAEC57A9528}"/>
            </c:ext>
          </c:extLst>
        </c:ser>
        <c:ser>
          <c:idx val="3"/>
          <c:order val="3"/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(Manuscript)'!$AS$3:$AS$23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21</c:v>
                </c:pt>
                <c:pt idx="14">
                  <c:v>23</c:v>
                </c:pt>
                <c:pt idx="15">
                  <c:v>25</c:v>
                </c:pt>
                <c:pt idx="16">
                  <c:v>27</c:v>
                </c:pt>
                <c:pt idx="17">
                  <c:v>29</c:v>
                </c:pt>
                <c:pt idx="18">
                  <c:v>31</c:v>
                </c:pt>
                <c:pt idx="19">
                  <c:v>33</c:v>
                </c:pt>
                <c:pt idx="20">
                  <c:v>36</c:v>
                </c:pt>
              </c:numCache>
            </c:numRef>
          </c:xVal>
          <c:yVal>
            <c:numRef>
              <c:f>'Tumor Volume (Manuscript)'!$AQ$3:$AQ$20</c:f>
              <c:numCache>
                <c:formatCode>General</c:formatCode>
                <c:ptCount val="18"/>
                <c:pt idx="0">
                  <c:v>42.223912000000006</c:v>
                </c:pt>
                <c:pt idx="1">
                  <c:v>39.895651999999998</c:v>
                </c:pt>
                <c:pt idx="2">
                  <c:v>13.134897000000002</c:v>
                </c:pt>
                <c:pt idx="3">
                  <c:v>33.861800000000002</c:v>
                </c:pt>
                <c:pt idx="4">
                  <c:v>33.386721999999999</c:v>
                </c:pt>
                <c:pt idx="5">
                  <c:v>110.36756249999999</c:v>
                </c:pt>
                <c:pt idx="6">
                  <c:v>64.283543999999992</c:v>
                </c:pt>
                <c:pt idx="7">
                  <c:v>110.07359999999998</c:v>
                </c:pt>
                <c:pt idx="8">
                  <c:v>69.366799999999998</c:v>
                </c:pt>
                <c:pt idx="9">
                  <c:v>101.415488</c:v>
                </c:pt>
                <c:pt idx="10">
                  <c:v>96.459430500000011</c:v>
                </c:pt>
                <c:pt idx="11">
                  <c:v>63.874629500000012</c:v>
                </c:pt>
                <c:pt idx="12">
                  <c:v>153.99956400000002</c:v>
                </c:pt>
                <c:pt idx="13">
                  <c:v>257.89016249999997</c:v>
                </c:pt>
                <c:pt idx="14">
                  <c:v>784.88803800000005</c:v>
                </c:pt>
                <c:pt idx="15">
                  <c:v>990.33533749999981</c:v>
                </c:pt>
                <c:pt idx="16">
                  <c:v>1376.515688</c:v>
                </c:pt>
                <c:pt idx="17">
                  <c:v>1941.6740749999999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1F5-4784-B6A1-EEAEC57A9528}"/>
            </c:ext>
          </c:extLst>
        </c:ser>
        <c:ser>
          <c:idx val="4"/>
          <c:order val="4"/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(Manuscript)'!$AS$3:$AS$23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21</c:v>
                </c:pt>
                <c:pt idx="14">
                  <c:v>23</c:v>
                </c:pt>
                <c:pt idx="15">
                  <c:v>25</c:v>
                </c:pt>
                <c:pt idx="16">
                  <c:v>27</c:v>
                </c:pt>
                <c:pt idx="17">
                  <c:v>29</c:v>
                </c:pt>
                <c:pt idx="18">
                  <c:v>31</c:v>
                </c:pt>
                <c:pt idx="19">
                  <c:v>33</c:v>
                </c:pt>
                <c:pt idx="20">
                  <c:v>36</c:v>
                </c:pt>
              </c:numCache>
            </c:numRef>
          </c:xVal>
          <c:yVal>
            <c:numRef>
              <c:f>'Tumor Volume (Manuscript)'!$AR$3:$AR$23</c:f>
              <c:numCache>
                <c:formatCode>General</c:formatCode>
                <c:ptCount val="21"/>
                <c:pt idx="0">
                  <c:v>40.709828000000002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1F5-4784-B6A1-EEAEC57A9528}"/>
            </c:ext>
          </c:extLst>
        </c:ser>
        <c:ser>
          <c:idx val="5"/>
          <c:order val="5"/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(Manuscript)'!$AL$27:$AL$50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 (Manuscript)'!$AM$27:$AM$50</c:f>
              <c:numCache>
                <c:formatCode>General</c:formatCode>
                <c:ptCount val="24"/>
                <c:pt idx="0">
                  <c:v>69.346778500000013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10.408752</c:v>
                </c:pt>
                <c:pt idx="14">
                  <c:v>17.083872</c:v>
                </c:pt>
                <c:pt idx="15">
                  <c:v>31.629311999999999</c:v>
                </c:pt>
                <c:pt idx="16">
                  <c:v>39.155043499999998</c:v>
                </c:pt>
                <c:pt idx="17">
                  <c:v>98.398880000000005</c:v>
                </c:pt>
                <c:pt idx="18">
                  <c:v>213.99249700000001</c:v>
                </c:pt>
                <c:pt idx="19">
                  <c:v>326.11687199999989</c:v>
                </c:pt>
                <c:pt idx="20">
                  <c:v>372.23420850000002</c:v>
                </c:pt>
                <c:pt idx="21">
                  <c:v>307.0548</c:v>
                </c:pt>
                <c:pt idx="22">
                  <c:v>407.11820149999994</c:v>
                </c:pt>
                <c:pt idx="23">
                  <c:v>867.06610499999999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90-418C-9C5E-25408C89CC08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(Manuscript)'!$AL$27:$AL$50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 (Manuscript)'!$AN$27:$AN$50</c:f>
              <c:numCache>
                <c:formatCode>General</c:formatCode>
                <c:ptCount val="24"/>
                <c:pt idx="0">
                  <c:v>126.8180685</c:v>
                </c:pt>
                <c:pt idx="1">
                  <c:v>97.052269499999994</c:v>
                </c:pt>
                <c:pt idx="2">
                  <c:v>65.548255999999995</c:v>
                </c:pt>
                <c:pt idx="3">
                  <c:v>27.219969500000001</c:v>
                </c:pt>
                <c:pt idx="4">
                  <c:v>28.533312500000005</c:v>
                </c:pt>
                <c:pt idx="5">
                  <c:v>0</c:v>
                </c:pt>
                <c:pt idx="6">
                  <c:v>0</c:v>
                </c:pt>
                <c:pt idx="7">
                  <c:v>30.581492000000001</c:v>
                </c:pt>
                <c:pt idx="8">
                  <c:v>21.4375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90-418C-9C5E-25408C89CC08}"/>
            </c:ext>
          </c:extLst>
        </c:ser>
        <c:ser>
          <c:idx val="7"/>
          <c:order val="7"/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(Manuscript)'!$AL$27:$AL$50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 (Manuscript)'!$AO$27:$AO$49</c:f>
              <c:numCache>
                <c:formatCode>General</c:formatCode>
                <c:ptCount val="23"/>
                <c:pt idx="0">
                  <c:v>25.033206</c:v>
                </c:pt>
                <c:pt idx="1">
                  <c:v>0</c:v>
                </c:pt>
                <c:pt idx="2">
                  <c:v>27.092025</c:v>
                </c:pt>
                <c:pt idx="3">
                  <c:v>34.373668000000002</c:v>
                </c:pt>
                <c:pt idx="4">
                  <c:v>15.129399999999997</c:v>
                </c:pt>
                <c:pt idx="5">
                  <c:v>49.168736000000003</c:v>
                </c:pt>
                <c:pt idx="6">
                  <c:v>76.868725499999996</c:v>
                </c:pt>
                <c:pt idx="7">
                  <c:v>11.904335999999999</c:v>
                </c:pt>
                <c:pt idx="8">
                  <c:v>9.3409579999999988</c:v>
                </c:pt>
                <c:pt idx="9">
                  <c:v>2.9160000000000004</c:v>
                </c:pt>
                <c:pt idx="10">
                  <c:v>0</c:v>
                </c:pt>
                <c:pt idx="11">
                  <c:v>26.543104</c:v>
                </c:pt>
                <c:pt idx="12">
                  <c:v>0</c:v>
                </c:pt>
                <c:pt idx="13">
                  <c:v>49.548672000000003</c:v>
                </c:pt>
                <c:pt idx="14">
                  <c:v>132.582528</c:v>
                </c:pt>
                <c:pt idx="15">
                  <c:v>238.47918750000005</c:v>
                </c:pt>
                <c:pt idx="16">
                  <c:v>271.74139199999996</c:v>
                </c:pt>
                <c:pt idx="17">
                  <c:v>344.96646799999996</c:v>
                </c:pt>
                <c:pt idx="18">
                  <c:v>557.53380000000004</c:v>
                </c:pt>
                <c:pt idx="19">
                  <c:v>731.20561199999997</c:v>
                </c:pt>
                <c:pt idx="20">
                  <c:v>679.03562399999998</c:v>
                </c:pt>
                <c:pt idx="21">
                  <c:v>819.7890000000001</c:v>
                </c:pt>
                <c:pt idx="22">
                  <c:v>863.69321250000007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990-418C-9C5E-25408C89CC08}"/>
            </c:ext>
          </c:extLst>
        </c:ser>
        <c:ser>
          <c:idx val="8"/>
          <c:order val="8"/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(Manuscript)'!$AL$27:$AL$47</c:f>
              <c:numCache>
                <c:formatCode>General</c:formatCode>
                <c:ptCount val="21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</c:numCache>
            </c:numRef>
          </c:xVal>
          <c:yVal>
            <c:numRef>
              <c:f>'Tumor Volume (Manuscript)'!$AP$27:$AP$47</c:f>
              <c:numCache>
                <c:formatCode>General</c:formatCode>
                <c:ptCount val="21"/>
                <c:pt idx="0">
                  <c:v>77.480496000000016</c:v>
                </c:pt>
                <c:pt idx="1">
                  <c:v>0</c:v>
                </c:pt>
                <c:pt idx="2">
                  <c:v>14.0403375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100.93626399999998</c:v>
                </c:pt>
                <c:pt idx="14">
                  <c:v>160.88225399999999</c:v>
                </c:pt>
                <c:pt idx="15">
                  <c:v>243.87048000000001</c:v>
                </c:pt>
                <c:pt idx="16">
                  <c:v>223.17399099999997</c:v>
                </c:pt>
                <c:pt idx="17">
                  <c:v>433.79758799999996</c:v>
                </c:pt>
                <c:pt idx="18">
                  <c:v>807.54333750000001</c:v>
                </c:pt>
                <c:pt idx="19">
                  <c:v>1365.18435</c:v>
                </c:pt>
                <c:pt idx="20">
                  <c:v>1551.8340720000001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990-418C-9C5E-25408C89CC08}"/>
            </c:ext>
          </c:extLst>
        </c:ser>
        <c:ser>
          <c:idx val="9"/>
          <c:order val="9"/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'Tumor Volume (Manuscript)'!$AL$27:$AL$50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 (Manuscript)'!$AQ$27:$AQ$50</c:f>
              <c:numCache>
                <c:formatCode>General</c:formatCode>
                <c:ptCount val="24"/>
                <c:pt idx="0">
                  <c:v>21.827734499999998</c:v>
                </c:pt>
                <c:pt idx="1">
                  <c:v>0</c:v>
                </c:pt>
                <c:pt idx="2">
                  <c:v>7.9100820000000009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990-418C-9C5E-25408C89C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32959"/>
        <c:axId val="1244027551"/>
      </c:scatterChart>
      <c:valAx>
        <c:axId val="12440329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Days (Post Treatment)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44027551"/>
        <c:crosses val="autoZero"/>
        <c:crossBetween val="midCat"/>
      </c:valAx>
      <c:valAx>
        <c:axId val="1244027551"/>
        <c:scaling>
          <c:orientation val="minMax"/>
          <c:max val="5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Tumor Volume (mm3)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440329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3649039481766907"/>
          <c:y val="0.13290116282242267"/>
          <c:w val="0.32792567152510194"/>
          <c:h val="0.150320035359405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PBNP PTT Tumor</a:t>
            </a:r>
            <a:r>
              <a:rPr lang="en-US" sz="1800" baseline="0"/>
              <a:t> Volume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85214348206474"/>
          <c:y val="0.1050466608340624"/>
          <c:w val="0.8179951881014873"/>
          <c:h val="0.64956729367162447"/>
        </c:manualLayout>
      </c:layout>
      <c:scatterChart>
        <c:scatterStyle val="lineMarker"/>
        <c:varyColors val="0"/>
        <c:ser>
          <c:idx val="0"/>
          <c:order val="0"/>
          <c:tx>
            <c:v>Untreated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Volume'!$B$65:$B$87</c:f>
              <c:numCache>
                <c:formatCode>General</c:formatCode>
                <c:ptCount val="23"/>
                <c:pt idx="0">
                  <c:v>1</c:v>
                </c:pt>
                <c:pt idx="1">
                  <c:v>2.6047670819649107</c:v>
                </c:pt>
                <c:pt idx="2">
                  <c:v>3.5977499435378739</c:v>
                </c:pt>
                <c:pt idx="3">
                  <c:v>4.4746188037340291</c:v>
                </c:pt>
                <c:pt idx="4">
                  <c:v>3.9930363377216955</c:v>
                </c:pt>
                <c:pt idx="5">
                  <c:v>5.6439562089156601</c:v>
                </c:pt>
                <c:pt idx="6">
                  <c:v>7.6891725547736929</c:v>
                </c:pt>
                <c:pt idx="7">
                  <c:v>11.0910552794079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25-4F43-92D2-99D119F7867C}"/>
            </c:ext>
          </c:extLst>
        </c:ser>
        <c:ser>
          <c:idx val="1"/>
          <c:order val="1"/>
          <c:tx>
            <c:v>M1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Volume'!$C$65:$C$87</c:f>
              <c:numCache>
                <c:formatCode>General</c:formatCode>
                <c:ptCount val="23"/>
                <c:pt idx="0">
                  <c:v>1</c:v>
                </c:pt>
                <c:pt idx="1">
                  <c:v>0.84944493262845033</c:v>
                </c:pt>
                <c:pt idx="2">
                  <c:v>1.4472720292133916</c:v>
                </c:pt>
                <c:pt idx="3">
                  <c:v>1.393491177098634</c:v>
                </c:pt>
                <c:pt idx="4">
                  <c:v>2.343247060650572</c:v>
                </c:pt>
                <c:pt idx="5">
                  <c:v>2.5689046833310689</c:v>
                </c:pt>
                <c:pt idx="6">
                  <c:v>2.734744117526525</c:v>
                </c:pt>
                <c:pt idx="7">
                  <c:v>4.7237968263006804</c:v>
                </c:pt>
                <c:pt idx="8">
                  <c:v>8.9582479730298115</c:v>
                </c:pt>
                <c:pt idx="9">
                  <c:v>11.458331446024033</c:v>
                </c:pt>
                <c:pt idx="10">
                  <c:v>16.692160725416993</c:v>
                </c:pt>
                <c:pt idx="11">
                  <c:v>18.054844112565597</c:v>
                </c:pt>
                <c:pt idx="12">
                  <c:v>44.832554036361451</c:v>
                </c:pt>
                <c:pt idx="13">
                  <c:v>56.020633178250442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25-4F43-92D2-99D119F7867C}"/>
            </c:ext>
          </c:extLst>
        </c:ser>
        <c:ser>
          <c:idx val="2"/>
          <c:order val="2"/>
          <c:tx>
            <c:v>M2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Volume'!$A$65:$A$87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36</c:v>
                </c:pt>
              </c:numCache>
            </c:numRef>
          </c:xVal>
          <c:yVal>
            <c:numRef>
              <c:f>'Normalized Volume'!$D$65:$D$87</c:f>
              <c:numCache>
                <c:formatCode>General</c:formatCode>
                <c:ptCount val="23"/>
                <c:pt idx="0">
                  <c:v>1</c:v>
                </c:pt>
                <c:pt idx="1">
                  <c:v>1.0632497958670937</c:v>
                </c:pt>
                <c:pt idx="2">
                  <c:v>1.5136863188809742</c:v>
                </c:pt>
                <c:pt idx="3">
                  <c:v>2.8871898529434046</c:v>
                </c:pt>
                <c:pt idx="4">
                  <c:v>3.0849932784340486</c:v>
                </c:pt>
                <c:pt idx="5">
                  <c:v>3.6676331445940558</c:v>
                </c:pt>
                <c:pt idx="6">
                  <c:v>3.6076071114888544</c:v>
                </c:pt>
                <c:pt idx="7">
                  <c:v>6.124021662432499</c:v>
                </c:pt>
                <c:pt idx="8">
                  <c:v>10.270419431893453</c:v>
                </c:pt>
                <c:pt idx="9">
                  <c:v>13.488942402526998</c:v>
                </c:pt>
                <c:pt idx="10">
                  <c:v>15.510722291431035</c:v>
                </c:pt>
                <c:pt idx="11">
                  <c:v>16.724707138598703</c:v>
                </c:pt>
                <c:pt idx="12">
                  <c:v>22.250014158019983</c:v>
                </c:pt>
                <c:pt idx="13">
                  <c:v>24.034233724565389</c:v>
                </c:pt>
                <c:pt idx="14">
                  <c:v>21.310681089754198</c:v>
                </c:pt>
                <c:pt idx="15">
                  <c:v>27.911617034164735</c:v>
                </c:pt>
                <c:pt idx="16">
                  <c:v>28.933428475227583</c:v>
                </c:pt>
                <c:pt idx="17">
                  <c:v>30.586850442914344</c:v>
                </c:pt>
                <c:pt idx="18">
                  <c:v>34.081782349825325</c:v>
                </c:pt>
                <c:pt idx="19">
                  <c:v>44.053251806673664</c:v>
                </c:pt>
                <c:pt idx="20">
                  <c:v>62.489013008756487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25-4F43-92D2-99D119F7867C}"/>
            </c:ext>
          </c:extLst>
        </c:ser>
        <c:ser>
          <c:idx val="3"/>
          <c:order val="3"/>
          <c:tx>
            <c:v>M3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Volume'!$E$65:$E$82</c:f>
              <c:numCache>
                <c:formatCode>General</c:formatCode>
                <c:ptCount val="18"/>
                <c:pt idx="0">
                  <c:v>1</c:v>
                </c:pt>
                <c:pt idx="1">
                  <c:v>0.82780526223063622</c:v>
                </c:pt>
                <c:pt idx="2">
                  <c:v>1.2603498849438406</c:v>
                </c:pt>
                <c:pt idx="3">
                  <c:v>1.0069891433767246</c:v>
                </c:pt>
                <c:pt idx="4">
                  <c:v>2.078688063294071</c:v>
                </c:pt>
                <c:pt idx="5">
                  <c:v>2.8586507757552009</c:v>
                </c:pt>
                <c:pt idx="6">
                  <c:v>3.1291447814895736</c:v>
                </c:pt>
                <c:pt idx="7">
                  <c:v>4.1969173492619776</c:v>
                </c:pt>
                <c:pt idx="8">
                  <c:v>4.6796397368625771</c:v>
                </c:pt>
                <c:pt idx="9">
                  <c:v>5.8414363206457987</c:v>
                </c:pt>
                <c:pt idx="10">
                  <c:v>7.2089387689860729</c:v>
                </c:pt>
                <c:pt idx="11">
                  <c:v>7.6918630520444644</c:v>
                </c:pt>
                <c:pt idx="12">
                  <c:v>12.181572929785053</c:v>
                </c:pt>
                <c:pt idx="13">
                  <c:v>14.691952272125297</c:v>
                </c:pt>
                <c:pt idx="14">
                  <c:v>18.065398574528235</c:v>
                </c:pt>
                <c:pt idx="15">
                  <c:v>16.408271478878977</c:v>
                </c:pt>
                <c:pt idx="16">
                  <c:v>22.905649955980753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19-4D1A-8C3F-653F1FE44F2E}"/>
            </c:ext>
          </c:extLst>
        </c:ser>
        <c:ser>
          <c:idx val="4"/>
          <c:order val="4"/>
          <c:tx>
            <c:v>M4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Volume'!$F$65:$F$82</c:f>
              <c:numCache>
                <c:formatCode>General</c:formatCode>
                <c:ptCount val="18"/>
                <c:pt idx="0">
                  <c:v>1</c:v>
                </c:pt>
                <c:pt idx="1">
                  <c:v>1.0003058131048814</c:v>
                </c:pt>
                <c:pt idx="2">
                  <c:v>1.8244483618975509</c:v>
                </c:pt>
                <c:pt idx="3">
                  <c:v>2.6544014546098404</c:v>
                </c:pt>
                <c:pt idx="4">
                  <c:v>3.0393323834455379</c:v>
                </c:pt>
                <c:pt idx="5">
                  <c:v>4.5870220068345287</c:v>
                </c:pt>
                <c:pt idx="6">
                  <c:v>5.2462247222383001</c:v>
                </c:pt>
                <c:pt idx="7">
                  <c:v>4.7641199211157703</c:v>
                </c:pt>
                <c:pt idx="8">
                  <c:v>6.8255358152376395</c:v>
                </c:pt>
                <c:pt idx="9">
                  <c:v>7.3812095685047501</c:v>
                </c:pt>
                <c:pt idx="10">
                  <c:v>9.0741114427016747</c:v>
                </c:pt>
                <c:pt idx="11">
                  <c:v>9.1107493351765623</c:v>
                </c:pt>
                <c:pt idx="12">
                  <c:v>14.391032993175275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19-4D1A-8C3F-653F1FE44F2E}"/>
            </c:ext>
          </c:extLst>
        </c:ser>
        <c:ser>
          <c:idx val="5"/>
          <c:order val="5"/>
          <c:tx>
            <c:v>M5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'Normalized Volume'!$G$65:$G$85</c:f>
              <c:numCache>
                <c:formatCode>General</c:formatCode>
                <c:ptCount val="21"/>
                <c:pt idx="0">
                  <c:v>1</c:v>
                </c:pt>
                <c:pt idx="1">
                  <c:v>1.0758558473049895</c:v>
                </c:pt>
                <c:pt idx="2">
                  <c:v>2.0236601333776267</c:v>
                </c:pt>
                <c:pt idx="3">
                  <c:v>1.6435790265828698</c:v>
                </c:pt>
                <c:pt idx="4">
                  <c:v>2.8009064006345712</c:v>
                </c:pt>
                <c:pt idx="5">
                  <c:v>4.0390243455976558</c:v>
                </c:pt>
                <c:pt idx="6">
                  <c:v>5.3304994598906656</c:v>
                </c:pt>
                <c:pt idx="7">
                  <c:v>5.1388119628567468</c:v>
                </c:pt>
                <c:pt idx="8">
                  <c:v>7.426688632619439</c:v>
                </c:pt>
                <c:pt idx="9">
                  <c:v>8.4055675950219531</c:v>
                </c:pt>
                <c:pt idx="10">
                  <c:v>9.5028689071034531</c:v>
                </c:pt>
                <c:pt idx="11">
                  <c:v>11.315430437759741</c:v>
                </c:pt>
                <c:pt idx="12">
                  <c:v>14.086530345556975</c:v>
                </c:pt>
                <c:pt idx="13">
                  <c:v>15.613675071129459</c:v>
                </c:pt>
                <c:pt idx="14">
                  <c:v>22.269414698883395</c:v>
                </c:pt>
                <c:pt idx="15">
                  <c:v>19.19506498261028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19-4D1A-8C3F-653F1FE44F2E}"/>
            </c:ext>
          </c:extLst>
        </c:ser>
        <c:ser>
          <c:idx val="6"/>
          <c:order val="6"/>
          <c:tx>
            <c:v>M6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</c:numCache>
            </c:numRef>
          </c:xVal>
          <c:yVal>
            <c:numRef>
              <c:f>'Normalized Volume'!$H$65:$H$82</c:f>
              <c:numCache>
                <c:formatCode>General</c:formatCode>
                <c:ptCount val="18"/>
                <c:pt idx="0">
                  <c:v>1</c:v>
                </c:pt>
                <c:pt idx="1">
                  <c:v>1.4167523072289043</c:v>
                </c:pt>
                <c:pt idx="2">
                  <c:v>1.9578719643272562</c:v>
                </c:pt>
                <c:pt idx="3">
                  <c:v>1.4971379564065894</c:v>
                </c:pt>
                <c:pt idx="4">
                  <c:v>2.6454335373248417</c:v>
                </c:pt>
                <c:pt idx="5">
                  <c:v>3.2226022736998132</c:v>
                </c:pt>
                <c:pt idx="6">
                  <c:v>3.847446379388916</c:v>
                </c:pt>
                <c:pt idx="7">
                  <c:v>5.6464539709347248</c:v>
                </c:pt>
                <c:pt idx="8">
                  <c:v>7.3855242133764607</c:v>
                </c:pt>
                <c:pt idx="9">
                  <c:v>9.0410265876264795</c:v>
                </c:pt>
                <c:pt idx="10">
                  <c:v>11.492316614647637</c:v>
                </c:pt>
                <c:pt idx="11">
                  <c:v>11.243031406410674</c:v>
                </c:pt>
                <c:pt idx="12">
                  <c:v>17.81356588461394</c:v>
                </c:pt>
                <c:pt idx="13">
                  <c:v>18.465825830766811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19-4D1A-8C3F-653F1FE44F2E}"/>
            </c:ext>
          </c:extLst>
        </c:ser>
        <c:ser>
          <c:idx val="7"/>
          <c:order val="7"/>
          <c:tx>
            <c:v>M7</c:v>
          </c:tx>
          <c:spPr>
            <a:ln w="19050" cap="rnd">
              <a:solidFill>
                <a:srgbClr val="76717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Volume'!$J$65:$J$85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'Normalized Volume'!$I$65:$I$85</c:f>
              <c:numCache>
                <c:formatCode>General</c:formatCode>
                <c:ptCount val="21"/>
                <c:pt idx="0">
                  <c:v>1</c:v>
                </c:pt>
                <c:pt idx="1">
                  <c:v>1.0746642988866884</c:v>
                </c:pt>
                <c:pt idx="2">
                  <c:v>1.3824016812638904</c:v>
                </c:pt>
                <c:pt idx="3">
                  <c:v>2.0510108073744435</c:v>
                </c:pt>
                <c:pt idx="4">
                  <c:v>2.559412078830261</c:v>
                </c:pt>
                <c:pt idx="5">
                  <c:v>2.6148096021183926</c:v>
                </c:pt>
                <c:pt idx="6">
                  <c:v>3.6965543547361732</c:v>
                </c:pt>
                <c:pt idx="7">
                  <c:v>4.6900392890355329</c:v>
                </c:pt>
                <c:pt idx="8">
                  <c:v>5.4909007014022801</c:v>
                </c:pt>
                <c:pt idx="9">
                  <c:v>6.6762208340119678</c:v>
                </c:pt>
                <c:pt idx="10">
                  <c:v>7.1451916210010875</c:v>
                </c:pt>
                <c:pt idx="11">
                  <c:v>9.2763525484282816</c:v>
                </c:pt>
                <c:pt idx="12">
                  <c:v>10.375116243636153</c:v>
                </c:pt>
                <c:pt idx="13">
                  <c:v>12.187895227837529</c:v>
                </c:pt>
                <c:pt idx="14">
                  <c:v>12.05241899197722</c:v>
                </c:pt>
                <c:pt idx="15">
                  <c:v>15.057964102914365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19-4D1A-8C3F-653F1FE44F2E}"/>
            </c:ext>
          </c:extLst>
        </c:ser>
        <c:ser>
          <c:idx val="8"/>
          <c:order val="8"/>
          <c:tx>
            <c:v>PBNP PTT</c:v>
          </c:tx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Volume'!$L$65:$L$75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</c:numCache>
            </c:numRef>
          </c:xVal>
          <c:yVal>
            <c:numRef>
              <c:f>'Normalized Volume'!$M$65:$M$75</c:f>
              <c:numCache>
                <c:formatCode>General</c:formatCode>
                <c:ptCount val="11"/>
                <c:pt idx="0">
                  <c:v>1</c:v>
                </c:pt>
                <c:pt idx="1">
                  <c:v>2.8652027410207936</c:v>
                </c:pt>
                <c:pt idx="2">
                  <c:v>4.7144448516646733</c:v>
                </c:pt>
                <c:pt idx="3">
                  <c:v>3.3561666988156325</c:v>
                </c:pt>
                <c:pt idx="4">
                  <c:v>6.8796629663207431</c:v>
                </c:pt>
                <c:pt idx="5">
                  <c:v>9.8979035916824216</c:v>
                </c:pt>
                <c:pt idx="6">
                  <c:v>17.065732215192316</c:v>
                </c:pt>
                <c:pt idx="7">
                  <c:v>19.144502025384821</c:v>
                </c:pt>
                <c:pt idx="8">
                  <c:v>21.074054820415881</c:v>
                </c:pt>
                <c:pt idx="9">
                  <c:v>29.186314995563446</c:v>
                </c:pt>
                <c:pt idx="10">
                  <c:v>31.306001890359173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919-4D1A-8C3F-653F1FE44F2E}"/>
            </c:ext>
          </c:extLst>
        </c:ser>
        <c:ser>
          <c:idx val="9"/>
          <c:order val="9"/>
          <c:tx>
            <c:v>M1</c:v>
          </c:tx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Volume'!$L$65:$L$76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</c:numCache>
            </c:numRef>
          </c:xVal>
          <c:yVal>
            <c:numRef>
              <c:f>'Normalized Volume'!$N$64:$N$76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1.6449673032984509</c:v>
                </c:pt>
                <c:pt idx="6">
                  <c:v>2.7506320580873429</c:v>
                </c:pt>
                <c:pt idx="7">
                  <c:v>2.5866632004458272</c:v>
                </c:pt>
                <c:pt idx="8">
                  <c:v>2.4602830678419201</c:v>
                </c:pt>
                <c:pt idx="9">
                  <c:v>5.5352159064907722</c:v>
                </c:pt>
                <c:pt idx="10">
                  <c:v>5.1429716196637916</c:v>
                </c:pt>
                <c:pt idx="11">
                  <c:v>19.854242846929804</c:v>
                </c:pt>
                <c:pt idx="12">
                  <c:v>26.157157157305388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919-4D1A-8C3F-653F1FE44F2E}"/>
            </c:ext>
          </c:extLst>
        </c:ser>
        <c:ser>
          <c:idx val="10"/>
          <c:order val="10"/>
          <c:tx>
            <c:v>M2</c:v>
          </c:tx>
          <c:spPr>
            <a:ln w="19050" cap="rnd">
              <a:solidFill>
                <a:srgbClr val="8EA9DB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Volume'!$L$65:$L$84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  <c:pt idx="17">
                  <c:v>37</c:v>
                </c:pt>
                <c:pt idx="18">
                  <c:v>40</c:v>
                </c:pt>
                <c:pt idx="19">
                  <c:v>43</c:v>
                </c:pt>
              </c:numCache>
            </c:numRef>
          </c:xVal>
          <c:yVal>
            <c:numRef>
              <c:f>'Normalized Volume'!$O$65:$O$84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2.4973972292656481</c:v>
                </c:pt>
                <c:pt idx="7">
                  <c:v>4.4113484625014951</c:v>
                </c:pt>
                <c:pt idx="8">
                  <c:v>4.530946394920659</c:v>
                </c:pt>
                <c:pt idx="9">
                  <c:v>14.949966634699576</c:v>
                </c:pt>
                <c:pt idx="10">
                  <c:v>24.007054043395616</c:v>
                </c:pt>
                <c:pt idx="11">
                  <c:v>23.838528043841567</c:v>
                </c:pt>
                <c:pt idx="12">
                  <c:v>24.236307032502118</c:v>
                </c:pt>
                <c:pt idx="13">
                  <c:v>24.855421533148654</c:v>
                </c:pt>
                <c:pt idx="14">
                  <c:v>12.749811421544024</c:v>
                </c:pt>
                <c:pt idx="15">
                  <c:v>20.195995115966095</c:v>
                </c:pt>
                <c:pt idx="16">
                  <c:v>18.295261922064945</c:v>
                </c:pt>
                <c:pt idx="17">
                  <c:v>11.121998210109505</c:v>
                </c:pt>
                <c:pt idx="18">
                  <c:v>19.531512017747428</c:v>
                </c:pt>
                <c:pt idx="19">
                  <c:v>22.783667185310314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919-4D1A-8C3F-653F1FE44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910048"/>
        <c:axId val="1279910464"/>
      </c:scatterChart>
      <c:valAx>
        <c:axId val="127991004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Days Post 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464"/>
        <c:crosses val="autoZero"/>
        <c:crossBetween val="midCat"/>
      </c:valAx>
      <c:valAx>
        <c:axId val="1279910464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Normalized Volume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0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0.7770693350831146"/>
          <c:y val="0.15857276581686031"/>
          <c:w val="0.2229306649168854"/>
          <c:h val="0.213696749444780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PBNP PTT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85214348206474"/>
          <c:y val="0.1050466608340624"/>
          <c:w val="0.8179951881014873"/>
          <c:h val="0.64956729367162447"/>
        </c:manualLayout>
      </c:layout>
      <c:scatterChart>
        <c:scatterStyle val="lineMarker"/>
        <c:varyColors val="0"/>
        <c:ser>
          <c:idx val="0"/>
          <c:order val="0"/>
          <c:tx>
            <c:v>M0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Volume'!$L$65:$L$84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  <c:pt idx="17">
                  <c:v>37</c:v>
                </c:pt>
                <c:pt idx="18">
                  <c:v>40</c:v>
                </c:pt>
                <c:pt idx="19">
                  <c:v>43</c:v>
                </c:pt>
              </c:numCache>
            </c:numRef>
          </c:xVal>
          <c:yVal>
            <c:numRef>
              <c:f>'Normalized Volume'!$M$65:$M$84</c:f>
              <c:numCache>
                <c:formatCode>General</c:formatCode>
                <c:ptCount val="20"/>
                <c:pt idx="0">
                  <c:v>1</c:v>
                </c:pt>
                <c:pt idx="1">
                  <c:v>2.8652027410207936</c:v>
                </c:pt>
                <c:pt idx="2">
                  <c:v>4.7144448516646733</c:v>
                </c:pt>
                <c:pt idx="3">
                  <c:v>3.3561666988156325</c:v>
                </c:pt>
                <c:pt idx="4">
                  <c:v>6.8796629663207431</c:v>
                </c:pt>
                <c:pt idx="5">
                  <c:v>9.8979035916824216</c:v>
                </c:pt>
                <c:pt idx="6">
                  <c:v>17.065732215192316</c:v>
                </c:pt>
                <c:pt idx="7">
                  <c:v>19.144502025384821</c:v>
                </c:pt>
                <c:pt idx="8">
                  <c:v>21.074054820415881</c:v>
                </c:pt>
                <c:pt idx="9">
                  <c:v>29.186314995563446</c:v>
                </c:pt>
                <c:pt idx="10">
                  <c:v>31.306001890359173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25-4F43-92D2-99D119F7867C}"/>
            </c:ext>
          </c:extLst>
        </c:ser>
        <c:ser>
          <c:idx val="1"/>
          <c:order val="1"/>
          <c:tx>
            <c:v>M1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Volume'!$L$65:$L$84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  <c:pt idx="17">
                  <c:v>37</c:v>
                </c:pt>
                <c:pt idx="18">
                  <c:v>40</c:v>
                </c:pt>
                <c:pt idx="19">
                  <c:v>43</c:v>
                </c:pt>
              </c:numCache>
            </c:numRef>
          </c:xVal>
          <c:yVal>
            <c:numRef>
              <c:f>'Normalized Volume'!$N$65:$N$84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1.6449673032984509</c:v>
                </c:pt>
                <c:pt idx="5">
                  <c:v>2.7506320580873429</c:v>
                </c:pt>
                <c:pt idx="6">
                  <c:v>2.5866632004458272</c:v>
                </c:pt>
                <c:pt idx="7">
                  <c:v>2.4602830678419201</c:v>
                </c:pt>
                <c:pt idx="8">
                  <c:v>5.5352159064907722</c:v>
                </c:pt>
                <c:pt idx="9">
                  <c:v>5.1429716196637916</c:v>
                </c:pt>
                <c:pt idx="10">
                  <c:v>19.854242846929804</c:v>
                </c:pt>
                <c:pt idx="11">
                  <c:v>26.157157157305388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25-4F43-92D2-99D119F7867C}"/>
            </c:ext>
          </c:extLst>
        </c:ser>
        <c:ser>
          <c:idx val="2"/>
          <c:order val="2"/>
          <c:tx>
            <c:v>M2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Volume'!$L$65:$L$84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  <c:pt idx="17">
                  <c:v>37</c:v>
                </c:pt>
                <c:pt idx="18">
                  <c:v>40</c:v>
                </c:pt>
                <c:pt idx="19">
                  <c:v>43</c:v>
                </c:pt>
              </c:numCache>
            </c:numRef>
          </c:xVal>
          <c:yVal>
            <c:numRef>
              <c:f>'Normalized Volume'!$O$65:$O$84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2.4973972292656481</c:v>
                </c:pt>
                <c:pt idx="7">
                  <c:v>4.4113484625014951</c:v>
                </c:pt>
                <c:pt idx="8">
                  <c:v>4.530946394920659</c:v>
                </c:pt>
                <c:pt idx="9">
                  <c:v>14.949966634699576</c:v>
                </c:pt>
                <c:pt idx="10">
                  <c:v>24.007054043395616</c:v>
                </c:pt>
                <c:pt idx="11">
                  <c:v>23.838528043841567</c:v>
                </c:pt>
                <c:pt idx="12">
                  <c:v>24.236307032502118</c:v>
                </c:pt>
                <c:pt idx="13">
                  <c:v>24.855421533148654</c:v>
                </c:pt>
                <c:pt idx="14">
                  <c:v>12.749811421544024</c:v>
                </c:pt>
                <c:pt idx="15">
                  <c:v>20.195995115966095</c:v>
                </c:pt>
                <c:pt idx="16">
                  <c:v>18.295261922064945</c:v>
                </c:pt>
                <c:pt idx="17">
                  <c:v>11.121998210109505</c:v>
                </c:pt>
                <c:pt idx="18">
                  <c:v>19.531512017747428</c:v>
                </c:pt>
                <c:pt idx="19">
                  <c:v>22.783667185310314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25-4F43-92D2-99D119F78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910048"/>
        <c:axId val="1279910464"/>
      </c:scatterChart>
      <c:valAx>
        <c:axId val="127991004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Days Post Treatment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464"/>
        <c:crosses val="autoZero"/>
        <c:crossBetween val="midCat"/>
      </c:valAx>
      <c:valAx>
        <c:axId val="1279910464"/>
        <c:scaling>
          <c:orientation val="minMax"/>
          <c:max val="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Normalized Volume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8263998250218724E-2"/>
              <c:y val="0.177314814814814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262489063867012"/>
          <c:y val="0.18141594524441351"/>
          <c:w val="0.1362917760279965"/>
          <c:h val="0.3183191163604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α</a:t>
            </a:r>
            <a:r>
              <a:rPr lang="en-US"/>
              <a:t>CD137-PBNP PTT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85214348206474"/>
          <c:y val="0.1050466608340624"/>
          <c:w val="0.8179951881014873"/>
          <c:h val="0.64956729367162447"/>
        </c:manualLayout>
      </c:layout>
      <c:scatterChart>
        <c:scatterStyle val="lineMarker"/>
        <c:varyColors val="0"/>
        <c:ser>
          <c:idx val="0"/>
          <c:order val="0"/>
          <c:tx>
            <c:v>M2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Volume'!$Q$65:$Q$84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  <c:pt idx="17">
                  <c:v>37</c:v>
                </c:pt>
                <c:pt idx="18">
                  <c:v>40</c:v>
                </c:pt>
                <c:pt idx="19">
                  <c:v>43</c:v>
                </c:pt>
              </c:numCache>
            </c:numRef>
          </c:xVal>
          <c:yVal>
            <c:numRef>
              <c:f>'Normalized Volume'!$R$65:$R$84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0.74239060346092567</c:v>
                </c:pt>
                <c:pt idx="3">
                  <c:v>2.5349288948975839</c:v>
                </c:pt>
                <c:pt idx="4">
                  <c:v>2.8897041399844796</c:v>
                </c:pt>
                <c:pt idx="5">
                  <c:v>2.9648148401703809</c:v>
                </c:pt>
                <c:pt idx="6">
                  <c:v>5.2357675479840209</c:v>
                </c:pt>
                <c:pt idx="7">
                  <c:v>11.901091020317905</c:v>
                </c:pt>
                <c:pt idx="8">
                  <c:v>13.678335882715835</c:v>
                </c:pt>
                <c:pt idx="9">
                  <c:v>18.219261932453463</c:v>
                </c:pt>
                <c:pt idx="10">
                  <c:v>19.621498495687799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25-4F43-92D2-99D119F7867C}"/>
            </c:ext>
          </c:extLst>
        </c:ser>
        <c:ser>
          <c:idx val="1"/>
          <c:order val="1"/>
          <c:tx>
            <c:v>M3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Volume'!$Q$65:$Q$84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  <c:pt idx="17">
                  <c:v>37</c:v>
                </c:pt>
                <c:pt idx="18">
                  <c:v>40</c:v>
                </c:pt>
                <c:pt idx="19">
                  <c:v>43</c:v>
                </c:pt>
              </c:numCache>
            </c:numRef>
          </c:xVal>
          <c:yVal>
            <c:numRef>
              <c:f>'Normalized Volume'!$S$65:$S$84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0.60055901759530772</c:v>
                </c:pt>
                <c:pt idx="10">
                  <c:v>1.8178185372789477</c:v>
                </c:pt>
                <c:pt idx="11">
                  <c:v>2.5025131631564914</c:v>
                </c:pt>
                <c:pt idx="12">
                  <c:v>4.6888991713320882</c:v>
                </c:pt>
                <c:pt idx="13">
                  <c:v>9.6410100639829341</c:v>
                </c:pt>
                <c:pt idx="14">
                  <c:v>18.870733337776588</c:v>
                </c:pt>
                <c:pt idx="15">
                  <c:v>26.005586288100943</c:v>
                </c:pt>
                <c:pt idx="16">
                  <c:v>30.658604672087435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25-4F43-92D2-99D119F7867C}"/>
            </c:ext>
          </c:extLst>
        </c:ser>
        <c:ser>
          <c:idx val="2"/>
          <c:order val="2"/>
          <c:tx>
            <c:v>M4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Volume'!$Q$65:$Q$84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  <c:pt idx="17">
                  <c:v>37</c:v>
                </c:pt>
                <c:pt idx="18">
                  <c:v>40</c:v>
                </c:pt>
                <c:pt idx="19">
                  <c:v>43</c:v>
                </c:pt>
              </c:numCache>
            </c:numRef>
          </c:xVal>
          <c:yVal>
            <c:numRef>
              <c:f>'Normalized Volume'!$T$65:$T$84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0.28401360544217691</c:v>
                </c:pt>
                <c:pt idx="6">
                  <c:v>3.8174969195667261</c:v>
                </c:pt>
                <c:pt idx="7">
                  <c:v>4.5241767161410023</c:v>
                </c:pt>
                <c:pt idx="8">
                  <c:v>7.4403105756554613</c:v>
                </c:pt>
                <c:pt idx="9">
                  <c:v>12.330908953225412</c:v>
                </c:pt>
                <c:pt idx="10">
                  <c:v>11.047199877308547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25-4F43-92D2-99D119F78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910048"/>
        <c:axId val="1279910464"/>
      </c:scatterChart>
      <c:valAx>
        <c:axId val="127991004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Days Post Treatment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464"/>
        <c:crosses val="autoZero"/>
        <c:crossBetween val="midCat"/>
      </c:valAx>
      <c:valAx>
        <c:axId val="1279910464"/>
        <c:scaling>
          <c:orientation val="minMax"/>
          <c:max val="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Normalized Volume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4373600174978122"/>
          <c:y val="0.18625314394810524"/>
          <c:w val="0.1362917760279965"/>
          <c:h val="0.3183191163604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α</a:t>
            </a:r>
            <a:r>
              <a:rPr lang="en-US"/>
              <a:t>CD137-PBNP PTT + S100A4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85214348206474"/>
          <c:y val="0.1050466608340624"/>
          <c:w val="0.8179951881014873"/>
          <c:h val="0.64956729367162447"/>
        </c:manualLayout>
      </c:layout>
      <c:scatterChart>
        <c:scatterStyle val="lineMarker"/>
        <c:varyColors val="0"/>
        <c:ser>
          <c:idx val="0"/>
          <c:order val="0"/>
          <c:tx>
            <c:v>M1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Volume'!$W$65:$W$80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</c:numCache>
            </c:numRef>
          </c:xVal>
          <c:yVal>
            <c:numRef>
              <c:f>'Normalized Volume'!$X$65:$X$80</c:f>
              <c:numCache>
                <c:formatCode>General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1.4688644856994311</c:v>
                </c:pt>
                <c:pt idx="6">
                  <c:v>6.2678188262203562</c:v>
                </c:pt>
                <c:pt idx="7">
                  <c:v>4.217915599579964</c:v>
                </c:pt>
                <c:pt idx="8">
                  <c:v>18.989896652798137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25-4F43-92D2-99D119F7867C}"/>
            </c:ext>
          </c:extLst>
        </c:ser>
        <c:ser>
          <c:idx val="1"/>
          <c:order val="1"/>
          <c:tx>
            <c:v>M2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Volume'!$W$65:$W$80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</c:numCache>
            </c:numRef>
          </c:xVal>
          <c:yVal>
            <c:numRef>
              <c:f>'Normalized Volume'!$Y$65:$Y$80</c:f>
              <c:numCache>
                <c:formatCode>General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2.8855319142797931</c:v>
                </c:pt>
                <c:pt idx="4">
                  <c:v>0.54470317031282034</c:v>
                </c:pt>
                <c:pt idx="5">
                  <c:v>2.5205307945726556</c:v>
                </c:pt>
                <c:pt idx="6">
                  <c:v>4.1355075572660205</c:v>
                </c:pt>
                <c:pt idx="7">
                  <c:v>4.336164777397812</c:v>
                </c:pt>
                <c:pt idx="8">
                  <c:v>7.7641303854150516</c:v>
                </c:pt>
                <c:pt idx="9">
                  <c:v>14.826059704231684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25-4F43-92D2-99D119F7867C}"/>
            </c:ext>
          </c:extLst>
        </c:ser>
        <c:ser>
          <c:idx val="2"/>
          <c:order val="2"/>
          <c:tx>
            <c:v>M3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Volume'!$W$65:$W$80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</c:numCache>
            </c:numRef>
          </c:xVal>
          <c:yVal>
            <c:numRef>
              <c:f>'Normalized Volume'!$Z$65:$Z$80</c:f>
              <c:numCache>
                <c:formatCode>General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0.55221084663770859</c:v>
                </c:pt>
                <c:pt idx="3">
                  <c:v>3.676120579692213</c:v>
                </c:pt>
                <c:pt idx="4">
                  <c:v>1.1588695175147883</c:v>
                </c:pt>
                <c:pt idx="5">
                  <c:v>4.0853595071968085</c:v>
                </c:pt>
                <c:pt idx="6">
                  <c:v>8.5212466727554528</c:v>
                </c:pt>
                <c:pt idx="7">
                  <c:v>15.792442425343785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25-4F43-92D2-99D119F7867C}"/>
            </c:ext>
          </c:extLst>
        </c:ser>
        <c:ser>
          <c:idx val="3"/>
          <c:order val="3"/>
          <c:tx>
            <c:v>M4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Volume'!$W$65:$W$80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30</c:v>
                </c:pt>
              </c:numCache>
            </c:numRef>
          </c:xVal>
          <c:yVal>
            <c:numRef>
              <c:f>'Normalized Volume'!$AA$65:$AA$80</c:f>
              <c:numCache>
                <c:formatCode>General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1.8891235525960945</c:v>
                </c:pt>
                <c:pt idx="4">
                  <c:v>2.6259841610276276</c:v>
                </c:pt>
                <c:pt idx="5">
                  <c:v>3.217708488529623</c:v>
                </c:pt>
                <c:pt idx="6">
                  <c:v>4.4181595872976951</c:v>
                </c:pt>
                <c:pt idx="7">
                  <c:v>6.3839420537839597</c:v>
                </c:pt>
                <c:pt idx="8">
                  <c:v>14.655339069965667</c:v>
                </c:pt>
                <c:pt idx="9">
                  <c:v>11.762319819814941</c:v>
                </c:pt>
                <c:pt idx="10">
                  <c:v>13.688323117808276</c:v>
                </c:pt>
                <c:pt idx="11">
                  <c:v>13.707355524525923</c:v>
                </c:pt>
                <c:pt idx="12">
                  <c:v>13.657039642329579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35F-4630-939E-E066ABD21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910048"/>
        <c:axId val="1279910464"/>
      </c:scatterChart>
      <c:valAx>
        <c:axId val="127991004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Days Post Treatment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464"/>
        <c:crosses val="autoZero"/>
        <c:crossBetween val="midCat"/>
      </c:valAx>
      <c:valAx>
        <c:axId val="1279910464"/>
        <c:scaling>
          <c:orientation val="minMax"/>
          <c:max val="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Normalized Volume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540266841644789"/>
          <c:y val="0.19062408865558469"/>
          <c:w val="0.1362917760279965"/>
          <c:h val="0.3183191163604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α</a:t>
            </a:r>
            <a:r>
              <a:rPr lang="en-US"/>
              <a:t>CD137-PBNP PTT + 2 Boosters + S100A4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85214348206474"/>
          <c:y val="0.1050466608340624"/>
          <c:w val="0.8179951881014873"/>
          <c:h val="0.64956729367162447"/>
        </c:manualLayout>
      </c:layout>
      <c:scatterChart>
        <c:scatterStyle val="lineMarker"/>
        <c:varyColors val="0"/>
        <c:ser>
          <c:idx val="0"/>
          <c:order val="0"/>
          <c:tx>
            <c:v>M0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Volume'!$AI$65:$AI$87</c:f>
              <c:numCache>
                <c:formatCode>General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37</c:v>
                </c:pt>
              </c:numCache>
            </c:numRef>
          </c:xVal>
          <c:yVal>
            <c:numRef>
              <c:f>'Normalized Volume'!$AJ$65:$AJ$87</c:f>
              <c:numCache>
                <c:formatCode>General</c:formatCode>
                <c:ptCount val="23"/>
                <c:pt idx="0">
                  <c:v>1</c:v>
                </c:pt>
                <c:pt idx="1">
                  <c:v>2.8192870782705972</c:v>
                </c:pt>
                <c:pt idx="2">
                  <c:v>2.2015219750474282</c:v>
                </c:pt>
                <c:pt idx="3">
                  <c:v>1.6509188234139625</c:v>
                </c:pt>
                <c:pt idx="4">
                  <c:v>0.69650115574829241</c:v>
                </c:pt>
                <c:pt idx="5">
                  <c:v>0.42482759693901273</c:v>
                </c:pt>
                <c:pt idx="6">
                  <c:v>0.49069377965878991</c:v>
                </c:pt>
                <c:pt idx="7">
                  <c:v>0.55617053748382717</c:v>
                </c:pt>
                <c:pt idx="8">
                  <c:v>0.40169378281134888</c:v>
                </c:pt>
                <c:pt idx="9">
                  <c:v>0.81915968050624466</c:v>
                </c:pt>
                <c:pt idx="10">
                  <c:v>0.50562693651812463</c:v>
                </c:pt>
                <c:pt idx="11">
                  <c:v>1.2979023726897694</c:v>
                </c:pt>
                <c:pt idx="12">
                  <c:v>1.2307519287792628</c:v>
                </c:pt>
                <c:pt idx="13">
                  <c:v>1.7086678539517297</c:v>
                </c:pt>
                <c:pt idx="14">
                  <c:v>1.416665709440164</c:v>
                </c:pt>
                <c:pt idx="15">
                  <c:v>3.9814817336365245</c:v>
                </c:pt>
                <c:pt idx="16">
                  <c:v>6.5073858800432491</c:v>
                </c:pt>
                <c:pt idx="17">
                  <c:v>10.963613028601159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25-4F43-92D2-99D119F7867C}"/>
            </c:ext>
          </c:extLst>
        </c:ser>
        <c:ser>
          <c:idx val="1"/>
          <c:order val="1"/>
          <c:tx>
            <c:v>M1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('Normalized Volume'!$AI$65:$AI$72,'Normalized Volume'!$AI$74:$AI$82)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12</c:v>
                </c:pt>
                <c:pt idx="9">
                  <c:v>13</c:v>
                </c:pt>
                <c:pt idx="10">
                  <c:v>15</c:v>
                </c:pt>
                <c:pt idx="11">
                  <c:v>17</c:v>
                </c:pt>
                <c:pt idx="12">
                  <c:v>19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</c:numCache>
            </c:numRef>
          </c:xVal>
          <c:yVal>
            <c:numRef>
              <c:f>('Normalized Volume'!$AK$65:$AK$72,'Normalized Volume'!$AK$74:$AK$82)</c:f>
              <c:numCache>
                <c:formatCode>General</c:formatCode>
                <c:ptCount val="17"/>
                <c:pt idx="0">
                  <c:v>1</c:v>
                </c:pt>
                <c:pt idx="1">
                  <c:v>5.6189774971084541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1.6298580463866958</c:v>
                </c:pt>
                <c:pt idx="8">
                  <c:v>6.1890172718670708</c:v>
                </c:pt>
                <c:pt idx="9">
                  <c:v>6.014205582661222</c:v>
                </c:pt>
                <c:pt idx="10">
                  <c:v>7.2643870256398051</c:v>
                </c:pt>
                <c:pt idx="11">
                  <c:v>6.4921415766873709</c:v>
                </c:pt>
                <c:pt idx="12">
                  <c:v>5.8882260001715796</c:v>
                </c:pt>
                <c:pt idx="13">
                  <c:v>13.114959839357427</c:v>
                </c:pt>
                <c:pt idx="14">
                  <c:v>23.52251914231319</c:v>
                </c:pt>
                <c:pt idx="15">
                  <c:v>38.310469350305787</c:v>
                </c:pt>
                <c:pt idx="16">
                  <c:v>43.128917971063522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25-4F43-92D2-99D119F7867C}"/>
            </c:ext>
          </c:extLst>
        </c:ser>
        <c:ser>
          <c:idx val="2"/>
          <c:order val="2"/>
          <c:tx>
            <c:v>M2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Volume'!$AI$65:$AI$89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37</c:v>
                </c:pt>
                <c:pt idx="23">
                  <c:v>40</c:v>
                </c:pt>
                <c:pt idx="24">
                  <c:v>44</c:v>
                </c:pt>
              </c:numCache>
            </c:numRef>
          </c:xVal>
          <c:yVal>
            <c:numRef>
              <c:f>'Normalized Volume'!$AL$65:$AL$89</c:f>
              <c:numCache>
                <c:formatCode>General</c:formatCode>
                <c:ptCount val="25"/>
                <c:pt idx="0">
                  <c:v>1</c:v>
                </c:pt>
                <c:pt idx="1">
                  <c:v>3.5724751297577853</c:v>
                </c:pt>
                <c:pt idx="2">
                  <c:v>4.0667685776872418</c:v>
                </c:pt>
                <c:pt idx="3">
                  <c:v>3.7125376716151366</c:v>
                </c:pt>
                <c:pt idx="4">
                  <c:v>3.425737697039601</c:v>
                </c:pt>
                <c:pt idx="5">
                  <c:v>3.390922143584663</c:v>
                </c:pt>
                <c:pt idx="6">
                  <c:v>4.2925144233452404</c:v>
                </c:pt>
                <c:pt idx="7">
                  <c:v>3.8722329457458979</c:v>
                </c:pt>
                <c:pt idx="8">
                  <c:v>3.8085869917820068</c:v>
                </c:pt>
                <c:pt idx="9">
                  <c:v>6.9984015482181183</c:v>
                </c:pt>
                <c:pt idx="10">
                  <c:v>5.6063346981542468</c:v>
                </c:pt>
                <c:pt idx="11">
                  <c:v>1.3017435330394016</c:v>
                </c:pt>
                <c:pt idx="12">
                  <c:v>0.91739539150574856</c:v>
                </c:pt>
                <c:pt idx="13">
                  <c:v>1.1452899629174884</c:v>
                </c:pt>
                <c:pt idx="14">
                  <c:v>2.4579933877013809</c:v>
                </c:pt>
                <c:pt idx="15">
                  <c:v>4.77166825182002</c:v>
                </c:pt>
                <c:pt idx="16">
                  <c:v>5.9321781213374827</c:v>
                </c:pt>
                <c:pt idx="17">
                  <c:v>12.316158303335566</c:v>
                </c:pt>
                <c:pt idx="18">
                  <c:v>14.821521421661641</c:v>
                </c:pt>
                <c:pt idx="19">
                  <c:v>26.226063372900157</c:v>
                </c:pt>
                <c:pt idx="20">
                  <c:v>31.318143548038289</c:v>
                </c:pt>
                <c:pt idx="21">
                  <c:v>40.046984584868099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25-4F43-92D2-99D119F7867C}"/>
            </c:ext>
          </c:extLst>
        </c:ser>
        <c:ser>
          <c:idx val="3"/>
          <c:order val="3"/>
          <c:tx>
            <c:v>M3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Volume'!$AI$65:$AI$82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</c:numCache>
            </c:numRef>
          </c:xVal>
          <c:yVal>
            <c:numRef>
              <c:f>'Normalized Volume'!$AM$65:$AM$82</c:f>
              <c:numCache>
                <c:formatCode>General</c:formatCode>
                <c:ptCount val="18"/>
                <c:pt idx="0">
                  <c:v>1</c:v>
                </c:pt>
                <c:pt idx="1">
                  <c:v>2.2089969866432937</c:v>
                </c:pt>
                <c:pt idx="2">
                  <c:v>1.7658864857355958</c:v>
                </c:pt>
                <c:pt idx="3">
                  <c:v>2.8550776088268028</c:v>
                </c:pt>
                <c:pt idx="4">
                  <c:v>1.7249884596848195</c:v>
                </c:pt>
                <c:pt idx="5">
                  <c:v>1.5355242162614726</c:v>
                </c:pt>
                <c:pt idx="6">
                  <c:v>1.5984452153582509</c:v>
                </c:pt>
                <c:pt idx="7">
                  <c:v>1.8430260814438475</c:v>
                </c:pt>
                <c:pt idx="8">
                  <c:v>0.76352363590269701</c:v>
                </c:pt>
                <c:pt idx="9">
                  <c:v>3.2596069739420406</c:v>
                </c:pt>
                <c:pt idx="10">
                  <c:v>3.6991759214818734</c:v>
                </c:pt>
                <c:pt idx="11">
                  <c:v>9.3713928986365254</c:v>
                </c:pt>
                <c:pt idx="12">
                  <c:v>12.052162114103963</c:v>
                </c:pt>
                <c:pt idx="13">
                  <c:v>16.210713473838766</c:v>
                </c:pt>
                <c:pt idx="14">
                  <c:v>20.224283614973753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61-422B-B457-E1B6C881D997}"/>
            </c:ext>
          </c:extLst>
        </c:ser>
        <c:ser>
          <c:idx val="4"/>
          <c:order val="4"/>
          <c:tx>
            <c:v>M4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'Normalized Volume'!$AI$65:$AI$89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17</c:v>
                </c:pt>
                <c:pt idx="13">
                  <c:v>19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26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34</c:v>
                </c:pt>
                <c:pt idx="22">
                  <c:v>37</c:v>
                </c:pt>
                <c:pt idx="23">
                  <c:v>40</c:v>
                </c:pt>
                <c:pt idx="24">
                  <c:v>44</c:v>
                </c:pt>
              </c:numCache>
            </c:numRef>
          </c:xVal>
          <c:yVal>
            <c:numRef>
              <c:f>'Normalized Volume'!$AN$65:$AN$89</c:f>
              <c:numCache>
                <c:formatCode>General</c:formatCode>
                <c:ptCount val="25"/>
                <c:pt idx="0">
                  <c:v>1</c:v>
                </c:pt>
                <c:pt idx="1">
                  <c:v>3.6121908776138052</c:v>
                </c:pt>
                <c:pt idx="2">
                  <c:v>3.1505060905768185</c:v>
                </c:pt>
                <c:pt idx="3">
                  <c:v>0.56280679166331382</c:v>
                </c:pt>
                <c:pt idx="4">
                  <c:v>0.27002277286796017</c:v>
                </c:pt>
                <c:pt idx="5">
                  <c:v>0.83852196829484182</c:v>
                </c:pt>
                <c:pt idx="6">
                  <c:v>0.36355133445570165</c:v>
                </c:pt>
                <c:pt idx="7">
                  <c:v>1.3094636886639326</c:v>
                </c:pt>
                <c:pt idx="8">
                  <c:v>0.60208192768847002</c:v>
                </c:pt>
                <c:pt idx="9">
                  <c:v>0.96061546527481889</c:v>
                </c:pt>
                <c:pt idx="10">
                  <c:v>0.38342210503058427</c:v>
                </c:pt>
                <c:pt idx="11">
                  <c:v>0.28484191477285431</c:v>
                </c:pt>
                <c:pt idx="12">
                  <c:v>0.22958686263098319</c:v>
                </c:pt>
                <c:pt idx="13">
                  <c:v>0.24529377940800651</c:v>
                </c:pt>
                <c:pt idx="14">
                  <c:v>0.57010580723923787</c:v>
                </c:pt>
                <c:pt idx="15">
                  <c:v>1.3424145202645932</c:v>
                </c:pt>
                <c:pt idx="16">
                  <c:v>3.7489848407004605</c:v>
                </c:pt>
                <c:pt idx="17">
                  <c:v>4.4693689324619674</c:v>
                </c:pt>
                <c:pt idx="18">
                  <c:v>10.031623045935202</c:v>
                </c:pt>
                <c:pt idx="19">
                  <c:v>9.8228546785440471</c:v>
                </c:pt>
                <c:pt idx="20">
                  <c:v>11.327739556308684</c:v>
                </c:pt>
                <c:pt idx="21">
                  <c:v>22.573252898970804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61-422B-B457-E1B6C881D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910048"/>
        <c:axId val="1279910464"/>
      </c:scatterChart>
      <c:valAx>
        <c:axId val="127991004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Days Post Treatment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464"/>
        <c:crosses val="autoZero"/>
        <c:crossBetween val="midCat"/>
      </c:valAx>
      <c:valAx>
        <c:axId val="1279910464"/>
        <c:scaling>
          <c:orientation val="minMax"/>
          <c:max val="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Normalized Volume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9100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429155730533684"/>
          <c:y val="0.23229075532225138"/>
          <c:w val="0.1362917760279965"/>
          <c:h val="0.3183191163604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140970</xdr:colOff>
      <xdr:row>20</xdr:row>
      <xdr:rowOff>80962</xdr:rowOff>
    </xdr:from>
    <xdr:to>
      <xdr:col>10</xdr:col>
      <xdr:colOff>49530</xdr:colOff>
      <xdr:row>34</xdr:row>
      <xdr:rowOff>149542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3B5AB1-AF49-0FBB-DE5B-7137CA14FE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518160</xdr:colOff>
      <xdr:row>4</xdr:row>
      <xdr:rowOff>99060</xdr:rowOff>
    </xdr:from>
    <xdr:to>
      <xdr:col>7</xdr:col>
      <xdr:colOff>80010</xdr:colOff>
      <xdr:row>19</xdr:row>
      <xdr:rowOff>5715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90CC5E-7CDD-4F57-BA81-F0F16C48A5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95250</xdr:colOff>
      <xdr:row>2</xdr:row>
      <xdr:rowOff>114300</xdr:rowOff>
    </xdr:from>
    <xdr:to>
      <xdr:col>13</xdr:col>
      <xdr:colOff>146685</xdr:colOff>
      <xdr:row>17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ECFDB54-A77F-4E17-AD15-00EA99BEC3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508635</xdr:colOff>
      <xdr:row>21</xdr:row>
      <xdr:rowOff>177165</xdr:rowOff>
    </xdr:from>
    <xdr:to>
      <xdr:col>21</xdr:col>
      <xdr:colOff>432435</xdr:colOff>
      <xdr:row>36</xdr:row>
      <xdr:rowOff>60960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4C3E321-EC03-4F90-A06A-AE6D54D64F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46</xdr:row>
      <xdr:rowOff>42862</xdr:rowOff>
    </xdr:from>
    <xdr:to>
      <xdr:col>8</xdr:col>
      <xdr:colOff>228600</xdr:colOff>
      <xdr:row>60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7D3BC2-7DC2-494D-8ED6-6B45FD3DCF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395287</xdr:colOff>
      <xdr:row>31</xdr:row>
      <xdr:rowOff>71437</xdr:rowOff>
    </xdr:from>
    <xdr:to>
      <xdr:col>8</xdr:col>
      <xdr:colOff>90487</xdr:colOff>
      <xdr:row>45</xdr:row>
      <xdr:rowOff>166687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F3C6EC-1D3C-451B-B3F6-63A40C1D6E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344805</xdr:colOff>
      <xdr:row>16</xdr:row>
      <xdr:rowOff>39052</xdr:rowOff>
    </xdr:from>
    <xdr:to>
      <xdr:col>16</xdr:col>
      <xdr:colOff>40005</xdr:colOff>
      <xdr:row>30</xdr:row>
      <xdr:rowOff>100012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0CBCDA5-AF65-43CD-9E8F-C6E944F2AD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461962</xdr:colOff>
      <xdr:row>31</xdr:row>
      <xdr:rowOff>119062</xdr:rowOff>
    </xdr:from>
    <xdr:to>
      <xdr:col>16</xdr:col>
      <xdr:colOff>157162</xdr:colOff>
      <xdr:row>45</xdr:row>
      <xdr:rowOff>176212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8381494-19CE-4CD2-ACF8-EDC0EBFD01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280987</xdr:colOff>
      <xdr:row>31</xdr:row>
      <xdr:rowOff>147637</xdr:rowOff>
    </xdr:from>
    <xdr:to>
      <xdr:col>23</xdr:col>
      <xdr:colOff>585787</xdr:colOff>
      <xdr:row>46</xdr:row>
      <xdr:rowOff>33337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52A877F-EC4A-4B61-9EDB-A595D44A8F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261937</xdr:colOff>
      <xdr:row>15</xdr:row>
      <xdr:rowOff>157162</xdr:rowOff>
    </xdr:from>
    <xdr:to>
      <xdr:col>23</xdr:col>
      <xdr:colOff>566737</xdr:colOff>
      <xdr:row>30</xdr:row>
      <xdr:rowOff>42862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6715D45-36E3-4C67-AFCC-9965C39724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381000</xdr:colOff>
      <xdr:row>46</xdr:row>
      <xdr:rowOff>85725</xdr:rowOff>
    </xdr:from>
    <xdr:to>
      <xdr:col>16</xdr:col>
      <xdr:colOff>76200</xdr:colOff>
      <xdr:row>60</xdr:row>
      <xdr:rowOff>142875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E632E50-8095-448A-8A2C-56ACA16307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523875</xdr:colOff>
      <xdr:row>46</xdr:row>
      <xdr:rowOff>66675</xdr:rowOff>
    </xdr:from>
    <xdr:to>
      <xdr:col>24</xdr:col>
      <xdr:colOff>219075</xdr:colOff>
      <xdr:row>60</xdr:row>
      <xdr:rowOff>123825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33F60CB-62A2-4378-8692-D1E22666F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533400</xdr:colOff>
      <xdr:row>88</xdr:row>
      <xdr:rowOff>180975</xdr:rowOff>
    </xdr:from>
    <xdr:to>
      <xdr:col>15</xdr:col>
      <xdr:colOff>228600</xdr:colOff>
      <xdr:row>103</xdr:row>
      <xdr:rowOff>47625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AD309C7-C999-43E4-A91B-0F1A6B719E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285750</xdr:colOff>
      <xdr:row>6</xdr:row>
      <xdr:rowOff>42862</xdr:rowOff>
    </xdr:from>
    <xdr:to>
      <xdr:col>17</xdr:col>
      <xdr:colOff>598170</xdr:colOff>
      <xdr:row>20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64890E-FC4B-4985-B64A-B5EF5A9275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328612</xdr:colOff>
      <xdr:row>34</xdr:row>
      <xdr:rowOff>123825</xdr:rowOff>
    </xdr:from>
    <xdr:to>
      <xdr:col>18</xdr:col>
      <xdr:colOff>190500</xdr:colOff>
      <xdr:row>52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C830B9-9F58-408E-BCE3-B6F0774410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600075</xdr:colOff>
      <xdr:row>1</xdr:row>
      <xdr:rowOff>185737</xdr:rowOff>
    </xdr:from>
    <xdr:to>
      <xdr:col>19</xdr:col>
      <xdr:colOff>295275</xdr:colOff>
      <xdr:row>16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610C8B-208F-46EF-BF47-76FAD17CCC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381000</xdr:colOff>
      <xdr:row>15</xdr:row>
      <xdr:rowOff>71437</xdr:rowOff>
    </xdr:from>
    <xdr:to>
      <xdr:col>33</xdr:col>
      <xdr:colOff>76200</xdr:colOff>
      <xdr:row>29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B305ED-79E4-4A9E-8F69-0BA3F13BA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16</xdr:row>
      <xdr:rowOff>48577</xdr:rowOff>
    </xdr:from>
    <xdr:to>
      <xdr:col>11</xdr:col>
      <xdr:colOff>95250</xdr:colOff>
      <xdr:row>30</xdr:row>
      <xdr:rowOff>124777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09FAF8-B85F-40FE-8DB2-DB469EF6CE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138112</xdr:colOff>
      <xdr:row>1</xdr:row>
      <xdr:rowOff>109536</xdr:rowOff>
    </xdr:from>
    <xdr:to>
      <xdr:col>36</xdr:col>
      <xdr:colOff>314325</xdr:colOff>
      <xdr:row>19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A7B615-CE81-4813-936B-8F5A736FF9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369570</xdr:colOff>
      <xdr:row>0</xdr:row>
      <xdr:rowOff>119062</xdr:rowOff>
    </xdr:from>
    <xdr:to>
      <xdr:col>12</xdr:col>
      <xdr:colOff>64770</xdr:colOff>
      <xdr:row>15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60AAE3-0A85-49DB-9A2D-307FD491A9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961EA-62CF-4706-8D59-CD81B4C35A51}">
  <dimension ref="A1:BY44"/>
  <sheetViews>
    <sheetView workbookViewId="0">
      <selection activeCell="BM12" sqref="BM12"/>
    </sheetView>
  </sheetViews>
  <sheetFormatPr defaultRowHeight="15" x14ac:dyDescent="0.25"/>
  <cols>
    <col min="1" max="1" width="7.7109375" customWidth="1"/>
    <col min="2" max="2" width="10.7109375" customWidth="1"/>
    <col min="14" max="14" width="7.42578125" customWidth="1"/>
    <col min="15" max="15" width="10.140625" customWidth="1"/>
    <col min="16" max="16" width="11.42578125" customWidth="1"/>
    <col min="27" max="27" width="7.7109375" customWidth="1"/>
    <col min="28" max="28" width="10" customWidth="1"/>
    <col min="30" max="30" width="11.28515625" customWidth="1"/>
    <col min="40" max="40" width="7.140625" customWidth="1"/>
    <col min="41" max="41" width="10.85546875" customWidth="1"/>
    <col min="44" max="44" width="10.7109375" customWidth="1"/>
    <col min="53" max="53" width="7.5703125" customWidth="1"/>
    <col min="54" max="54" width="11.140625" customWidth="1"/>
    <col min="58" max="58" width="11.28515625" customWidth="1"/>
    <col min="66" max="66" width="7.5703125" customWidth="1"/>
    <col min="67" max="67" width="10.85546875" customWidth="1"/>
    <col min="72" max="72" width="10.85546875" customWidth="1"/>
  </cols>
  <sheetData>
    <row r="1" spans="1:77" x14ac:dyDescent="0.25">
      <c r="C1" s="82" t="s">
        <v>12</v>
      </c>
      <c r="D1" s="82"/>
      <c r="E1" s="82"/>
      <c r="F1" s="82"/>
      <c r="G1" s="82"/>
      <c r="H1" s="82"/>
      <c r="I1" s="82"/>
      <c r="J1" s="82"/>
      <c r="K1" s="82"/>
      <c r="L1" s="82"/>
      <c r="P1" s="82" t="s">
        <v>13</v>
      </c>
      <c r="Q1" s="82"/>
      <c r="R1" s="82"/>
      <c r="S1" s="82"/>
      <c r="T1" s="82"/>
      <c r="U1" s="82"/>
      <c r="V1" s="82"/>
      <c r="W1" s="82"/>
      <c r="X1" s="82"/>
      <c r="Y1" s="82"/>
      <c r="AC1" s="82" t="s">
        <v>14</v>
      </c>
      <c r="AD1" s="82"/>
      <c r="AE1" s="82"/>
      <c r="AF1" s="82"/>
      <c r="AG1" s="82"/>
      <c r="AH1" s="82"/>
      <c r="AI1" s="82"/>
      <c r="AJ1" s="82"/>
      <c r="AK1" s="82"/>
      <c r="AL1" s="82"/>
      <c r="AP1" s="82" t="s">
        <v>15</v>
      </c>
      <c r="AQ1" s="82"/>
      <c r="AR1" s="82"/>
      <c r="AS1" s="82"/>
      <c r="AT1" s="82"/>
      <c r="AU1" s="82"/>
      <c r="AV1" s="82"/>
      <c r="AW1" s="82"/>
      <c r="AX1" s="82"/>
      <c r="AY1" s="82"/>
      <c r="BC1" s="82" t="s">
        <v>16</v>
      </c>
      <c r="BD1" s="82"/>
      <c r="BE1" s="82"/>
      <c r="BF1" s="82"/>
      <c r="BG1" s="82"/>
      <c r="BH1" s="82"/>
      <c r="BI1" s="82"/>
      <c r="BJ1" s="82"/>
      <c r="BK1" s="82"/>
      <c r="BL1" s="82"/>
      <c r="BP1" s="82" t="s">
        <v>17</v>
      </c>
      <c r="BQ1" s="82"/>
      <c r="BR1" s="82"/>
      <c r="BS1" s="82"/>
      <c r="BT1" s="82"/>
      <c r="BU1" s="82"/>
      <c r="BV1" s="82"/>
      <c r="BW1" s="82"/>
      <c r="BX1" s="82"/>
      <c r="BY1" s="82"/>
    </row>
    <row r="2" spans="1:77" x14ac:dyDescent="0.25">
      <c r="C2" s="83" t="s">
        <v>6</v>
      </c>
      <c r="D2" s="83"/>
      <c r="E2" s="83">
        <v>1</v>
      </c>
      <c r="F2" s="83"/>
      <c r="G2" s="83">
        <v>2</v>
      </c>
      <c r="H2" s="83"/>
      <c r="I2" s="83">
        <v>3</v>
      </c>
      <c r="J2" s="83"/>
      <c r="K2" s="83">
        <v>4</v>
      </c>
      <c r="L2" s="83"/>
      <c r="P2" s="83" t="s">
        <v>6</v>
      </c>
      <c r="Q2" s="83"/>
      <c r="R2" s="83">
        <v>1</v>
      </c>
      <c r="S2" s="83"/>
      <c r="T2" s="83">
        <v>2</v>
      </c>
      <c r="U2" s="83"/>
      <c r="V2" s="83">
        <v>3</v>
      </c>
      <c r="W2" s="83"/>
      <c r="X2" s="83">
        <v>4</v>
      </c>
      <c r="Y2" s="83"/>
      <c r="AC2" s="83" t="s">
        <v>6</v>
      </c>
      <c r="AD2" s="83"/>
      <c r="AE2" s="83">
        <v>1</v>
      </c>
      <c r="AF2" s="83"/>
      <c r="AG2" s="83">
        <v>2</v>
      </c>
      <c r="AH2" s="83"/>
      <c r="AI2" s="83">
        <v>3</v>
      </c>
      <c r="AJ2" s="83"/>
      <c r="AK2" s="83">
        <v>4</v>
      </c>
      <c r="AL2" s="83"/>
      <c r="AP2" s="83" t="s">
        <v>6</v>
      </c>
      <c r="AQ2" s="83"/>
      <c r="AR2" s="83">
        <v>1</v>
      </c>
      <c r="AS2" s="83"/>
      <c r="AT2" s="83">
        <v>2</v>
      </c>
      <c r="AU2" s="83"/>
      <c r="AV2" s="83">
        <v>3</v>
      </c>
      <c r="AW2" s="83"/>
      <c r="AX2" s="83">
        <v>4</v>
      </c>
      <c r="AY2" s="83"/>
      <c r="BC2" s="83" t="s">
        <v>6</v>
      </c>
      <c r="BD2" s="83"/>
      <c r="BE2" s="83">
        <v>1</v>
      </c>
      <c r="BF2" s="83"/>
      <c r="BG2" s="83">
        <v>2</v>
      </c>
      <c r="BH2" s="83"/>
      <c r="BI2" s="83">
        <v>3</v>
      </c>
      <c r="BJ2" s="83"/>
      <c r="BK2" s="83">
        <v>4</v>
      </c>
      <c r="BL2" s="83"/>
      <c r="BP2" s="83" t="s">
        <v>6</v>
      </c>
      <c r="BQ2" s="83"/>
      <c r="BR2" s="83">
        <v>1</v>
      </c>
      <c r="BS2" s="83"/>
      <c r="BT2" s="83">
        <v>2</v>
      </c>
      <c r="BU2" s="83"/>
      <c r="BV2" s="83">
        <v>3</v>
      </c>
      <c r="BW2" s="83"/>
      <c r="BX2" s="83">
        <v>4</v>
      </c>
      <c r="BY2" s="83"/>
    </row>
    <row r="3" spans="1:77" x14ac:dyDescent="0.25">
      <c r="C3" s="84" t="s">
        <v>9</v>
      </c>
      <c r="D3" s="84"/>
      <c r="E3" s="84" t="s">
        <v>9</v>
      </c>
      <c r="F3" s="84"/>
      <c r="G3" s="84" t="s">
        <v>9</v>
      </c>
      <c r="H3" s="84"/>
      <c r="I3" s="84" t="s">
        <v>9</v>
      </c>
      <c r="J3" s="84"/>
      <c r="K3" s="84" t="s">
        <v>9</v>
      </c>
      <c r="L3" s="84"/>
      <c r="P3" s="84" t="s">
        <v>9</v>
      </c>
      <c r="Q3" s="84"/>
      <c r="R3" s="84" t="s">
        <v>9</v>
      </c>
      <c r="S3" s="84"/>
      <c r="T3" s="84" t="s">
        <v>9</v>
      </c>
      <c r="U3" s="84"/>
      <c r="V3" s="84" t="s">
        <v>9</v>
      </c>
      <c r="W3" s="84"/>
      <c r="X3" s="84" t="s">
        <v>9</v>
      </c>
      <c r="Y3" s="84"/>
      <c r="AC3" s="84" t="s">
        <v>9</v>
      </c>
      <c r="AD3" s="84"/>
      <c r="AE3" s="84" t="s">
        <v>9</v>
      </c>
      <c r="AF3" s="84"/>
      <c r="AG3" s="84" t="s">
        <v>9</v>
      </c>
      <c r="AH3" s="84"/>
      <c r="AI3" s="84" t="s">
        <v>9</v>
      </c>
      <c r="AJ3" s="84"/>
      <c r="AK3" s="84" t="s">
        <v>9</v>
      </c>
      <c r="AL3" s="84"/>
      <c r="AP3" s="84" t="s">
        <v>9</v>
      </c>
      <c r="AQ3" s="84"/>
      <c r="AR3" s="84" t="s">
        <v>9</v>
      </c>
      <c r="AS3" s="84"/>
      <c r="AT3" s="84" t="s">
        <v>9</v>
      </c>
      <c r="AU3" s="84"/>
      <c r="AV3" s="84" t="s">
        <v>9</v>
      </c>
      <c r="AW3" s="84"/>
      <c r="AX3" s="84" t="s">
        <v>9</v>
      </c>
      <c r="AY3" s="84"/>
      <c r="BC3" s="84" t="s">
        <v>9</v>
      </c>
      <c r="BD3" s="84"/>
      <c r="BE3" s="84" t="s">
        <v>9</v>
      </c>
      <c r="BF3" s="84"/>
      <c r="BG3" s="84" t="s">
        <v>9</v>
      </c>
      <c r="BH3" s="84"/>
      <c r="BI3" s="84" t="s">
        <v>9</v>
      </c>
      <c r="BJ3" s="84"/>
      <c r="BK3" s="84" t="s">
        <v>9</v>
      </c>
      <c r="BL3" s="84"/>
      <c r="BP3" s="84" t="s">
        <v>9</v>
      </c>
      <c r="BQ3" s="84"/>
      <c r="BR3" s="84" t="s">
        <v>9</v>
      </c>
      <c r="BS3" s="84"/>
      <c r="BT3" s="84" t="s">
        <v>9</v>
      </c>
      <c r="BU3" s="84"/>
      <c r="BV3" s="84" t="s">
        <v>9</v>
      </c>
      <c r="BW3" s="84"/>
      <c r="BX3" s="84" t="s">
        <v>9</v>
      </c>
      <c r="BY3" s="84"/>
    </row>
    <row r="4" spans="1:77" x14ac:dyDescent="0.25">
      <c r="A4" s="3" t="s">
        <v>11</v>
      </c>
      <c r="B4" s="1" t="s">
        <v>10</v>
      </c>
      <c r="C4" s="2" t="s">
        <v>7</v>
      </c>
      <c r="D4" s="2" t="s">
        <v>8</v>
      </c>
      <c r="E4" s="2" t="s">
        <v>7</v>
      </c>
      <c r="F4" s="2" t="s">
        <v>8</v>
      </c>
      <c r="G4" s="2" t="s">
        <v>7</v>
      </c>
      <c r="H4" s="2" t="s">
        <v>8</v>
      </c>
      <c r="I4" s="2" t="s">
        <v>7</v>
      </c>
      <c r="J4" s="2" t="s">
        <v>8</v>
      </c>
      <c r="K4" s="2" t="s">
        <v>7</v>
      </c>
      <c r="L4" s="2" t="s">
        <v>8</v>
      </c>
      <c r="N4" s="3" t="s">
        <v>11</v>
      </c>
      <c r="O4" s="1" t="s">
        <v>10</v>
      </c>
      <c r="P4" s="2" t="s">
        <v>7</v>
      </c>
      <c r="Q4" s="2" t="s">
        <v>8</v>
      </c>
      <c r="R4" s="2" t="s">
        <v>7</v>
      </c>
      <c r="S4" s="2" t="s">
        <v>8</v>
      </c>
      <c r="T4" s="2" t="s">
        <v>7</v>
      </c>
      <c r="U4" s="2" t="s">
        <v>8</v>
      </c>
      <c r="V4" s="2" t="s">
        <v>7</v>
      </c>
      <c r="W4" s="2" t="s">
        <v>8</v>
      </c>
      <c r="X4" s="2" t="s">
        <v>7</v>
      </c>
      <c r="Y4" s="2" t="s">
        <v>8</v>
      </c>
      <c r="AA4" s="3" t="s">
        <v>11</v>
      </c>
      <c r="AB4" s="1" t="s">
        <v>10</v>
      </c>
      <c r="AC4" s="2" t="s">
        <v>7</v>
      </c>
      <c r="AD4" s="2" t="s">
        <v>8</v>
      </c>
      <c r="AE4" s="2" t="s">
        <v>7</v>
      </c>
      <c r="AF4" s="2" t="s">
        <v>8</v>
      </c>
      <c r="AG4" s="2" t="s">
        <v>7</v>
      </c>
      <c r="AH4" s="2" t="s">
        <v>8</v>
      </c>
      <c r="AI4" s="2" t="s">
        <v>7</v>
      </c>
      <c r="AJ4" s="2" t="s">
        <v>8</v>
      </c>
      <c r="AK4" s="2" t="s">
        <v>7</v>
      </c>
      <c r="AL4" s="2" t="s">
        <v>8</v>
      </c>
      <c r="AN4" s="3" t="s">
        <v>11</v>
      </c>
      <c r="AO4" s="1" t="s">
        <v>10</v>
      </c>
      <c r="AP4" s="2" t="s">
        <v>7</v>
      </c>
      <c r="AQ4" s="2" t="s">
        <v>8</v>
      </c>
      <c r="AR4" s="2" t="s">
        <v>7</v>
      </c>
      <c r="AS4" s="2" t="s">
        <v>8</v>
      </c>
      <c r="AT4" s="2" t="s">
        <v>7</v>
      </c>
      <c r="AU4" s="2" t="s">
        <v>8</v>
      </c>
      <c r="AV4" s="2" t="s">
        <v>7</v>
      </c>
      <c r="AW4" s="2" t="s">
        <v>8</v>
      </c>
      <c r="AX4" s="2" t="s">
        <v>7</v>
      </c>
      <c r="AY4" s="2" t="s">
        <v>8</v>
      </c>
      <c r="BA4" s="3" t="s">
        <v>11</v>
      </c>
      <c r="BB4" s="1" t="s">
        <v>10</v>
      </c>
      <c r="BC4" s="2" t="s">
        <v>7</v>
      </c>
      <c r="BD4" s="2" t="s">
        <v>8</v>
      </c>
      <c r="BE4" s="2" t="s">
        <v>7</v>
      </c>
      <c r="BF4" s="2" t="s">
        <v>8</v>
      </c>
      <c r="BG4" s="2" t="s">
        <v>7</v>
      </c>
      <c r="BH4" s="2" t="s">
        <v>8</v>
      </c>
      <c r="BI4" s="2" t="s">
        <v>7</v>
      </c>
      <c r="BJ4" s="2" t="s">
        <v>8</v>
      </c>
      <c r="BK4" s="2" t="s">
        <v>7</v>
      </c>
      <c r="BL4" s="2" t="s">
        <v>8</v>
      </c>
      <c r="BN4" s="3" t="s">
        <v>11</v>
      </c>
      <c r="BO4" s="1" t="s">
        <v>10</v>
      </c>
      <c r="BP4" s="2" t="s">
        <v>7</v>
      </c>
      <c r="BQ4" s="2" t="s">
        <v>8</v>
      </c>
      <c r="BR4" s="2" t="s">
        <v>7</v>
      </c>
      <c r="BS4" s="2" t="s">
        <v>8</v>
      </c>
      <c r="BT4" s="2" t="s">
        <v>7</v>
      </c>
      <c r="BU4" s="2" t="s">
        <v>8</v>
      </c>
      <c r="BV4" s="2" t="s">
        <v>7</v>
      </c>
      <c r="BW4" s="2" t="s">
        <v>8</v>
      </c>
      <c r="BX4" s="2" t="s">
        <v>7</v>
      </c>
      <c r="BY4" s="2" t="s">
        <v>8</v>
      </c>
    </row>
    <row r="5" spans="1:77" x14ac:dyDescent="0.25">
      <c r="A5" s="5">
        <v>-7</v>
      </c>
      <c r="B5" s="4">
        <v>44607</v>
      </c>
      <c r="C5" s="3"/>
      <c r="D5" s="3"/>
      <c r="E5" s="3"/>
      <c r="F5" s="3"/>
      <c r="G5" s="3"/>
      <c r="H5" s="3"/>
      <c r="I5" s="3"/>
      <c r="J5" s="3"/>
      <c r="K5" s="3"/>
      <c r="L5" s="3"/>
      <c r="N5" s="5">
        <v>-7</v>
      </c>
      <c r="O5" s="4">
        <v>44607</v>
      </c>
      <c r="P5" s="3"/>
      <c r="Q5" s="3"/>
      <c r="R5" s="3"/>
      <c r="S5" s="3"/>
      <c r="T5" s="3"/>
      <c r="U5" s="3"/>
      <c r="V5" s="3"/>
      <c r="W5" s="3"/>
      <c r="X5" s="3"/>
      <c r="Y5" s="3"/>
      <c r="AA5" s="5">
        <v>-7</v>
      </c>
      <c r="AB5" s="4">
        <v>44607</v>
      </c>
      <c r="AC5" s="3"/>
      <c r="AD5" s="3"/>
      <c r="AE5" s="3"/>
      <c r="AF5" s="3"/>
      <c r="AG5" s="3"/>
      <c r="AH5" s="3"/>
      <c r="AI5" s="3"/>
      <c r="AJ5" s="3"/>
      <c r="AK5" s="3"/>
      <c r="AL5" s="3"/>
      <c r="AN5" s="5">
        <v>-7</v>
      </c>
      <c r="AO5" s="4">
        <v>44607</v>
      </c>
      <c r="AP5" s="3"/>
      <c r="AQ5" s="3"/>
      <c r="AR5" s="3"/>
      <c r="AS5" s="3"/>
      <c r="AT5" s="3"/>
      <c r="AU5" s="3"/>
      <c r="AV5" s="3"/>
      <c r="AW5" s="3"/>
      <c r="AX5" s="3"/>
      <c r="AY5" s="3"/>
      <c r="BA5" s="5">
        <v>-7</v>
      </c>
      <c r="BB5" s="4">
        <v>44607</v>
      </c>
      <c r="BC5" s="3"/>
      <c r="BD5" s="3"/>
      <c r="BE5" s="3"/>
      <c r="BF5" s="3"/>
      <c r="BG5" s="3"/>
      <c r="BH5" s="3"/>
      <c r="BI5" s="3"/>
      <c r="BJ5" s="3"/>
      <c r="BK5" s="3"/>
      <c r="BL5" s="3"/>
      <c r="BN5" s="5">
        <v>-7</v>
      </c>
      <c r="BO5" s="4">
        <v>44607</v>
      </c>
      <c r="BP5" s="3"/>
      <c r="BQ5" s="3"/>
      <c r="BR5" s="3"/>
      <c r="BS5" s="3"/>
      <c r="BT5" s="3"/>
      <c r="BU5" s="3"/>
      <c r="BV5" s="3"/>
      <c r="BW5" s="3"/>
      <c r="BX5" s="3"/>
      <c r="BY5" s="3"/>
    </row>
    <row r="6" spans="1:77" x14ac:dyDescent="0.25">
      <c r="A6" s="5">
        <v>-6</v>
      </c>
      <c r="B6" s="4">
        <v>44608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N6" s="5">
        <v>-6</v>
      </c>
      <c r="O6" s="4">
        <v>44608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AA6" s="5">
        <v>-6</v>
      </c>
      <c r="AB6" s="4">
        <v>44608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N6" s="5">
        <v>-6</v>
      </c>
      <c r="AO6" s="4">
        <v>44608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BA6" s="5">
        <v>-6</v>
      </c>
      <c r="BB6" s="4">
        <v>44608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N6" s="5">
        <v>-6</v>
      </c>
      <c r="BO6" s="4">
        <v>44608</v>
      </c>
      <c r="BP6" s="3">
        <v>0</v>
      </c>
      <c r="BQ6" s="3">
        <v>0</v>
      </c>
      <c r="BR6" s="3">
        <v>0</v>
      </c>
      <c r="BS6" s="3">
        <v>0</v>
      </c>
      <c r="BT6" s="3">
        <v>0</v>
      </c>
      <c r="BU6" s="3">
        <v>0</v>
      </c>
      <c r="BV6" s="3">
        <v>0</v>
      </c>
      <c r="BW6" s="3">
        <v>0</v>
      </c>
      <c r="BX6" s="3">
        <v>0</v>
      </c>
      <c r="BY6" s="3">
        <v>0</v>
      </c>
    </row>
    <row r="7" spans="1:77" x14ac:dyDescent="0.25">
      <c r="A7" s="5">
        <v>-5</v>
      </c>
      <c r="B7" s="4">
        <v>44609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N7" s="5">
        <v>-5</v>
      </c>
      <c r="O7" s="4">
        <v>44609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AA7" s="5">
        <v>-5</v>
      </c>
      <c r="AB7" s="4">
        <v>44609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N7" s="5">
        <v>-5</v>
      </c>
      <c r="AO7" s="4">
        <v>44609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BA7" s="5">
        <v>-5</v>
      </c>
      <c r="BB7" s="4">
        <v>44609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N7" s="5">
        <v>-5</v>
      </c>
      <c r="BO7" s="4">
        <v>44609</v>
      </c>
      <c r="BP7" s="3">
        <v>0</v>
      </c>
      <c r="BQ7" s="3">
        <v>0</v>
      </c>
      <c r="BR7" s="3">
        <v>0</v>
      </c>
      <c r="BS7" s="3">
        <v>0</v>
      </c>
      <c r="BT7" s="3">
        <v>0</v>
      </c>
      <c r="BU7" s="3">
        <v>0</v>
      </c>
      <c r="BV7" s="3">
        <v>0</v>
      </c>
      <c r="BW7" s="3">
        <v>0</v>
      </c>
      <c r="BX7" s="3">
        <v>0</v>
      </c>
      <c r="BY7" s="3">
        <v>0</v>
      </c>
    </row>
    <row r="8" spans="1:77" x14ac:dyDescent="0.25">
      <c r="A8" s="5">
        <v>-4</v>
      </c>
      <c r="B8" s="4">
        <v>44610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N8" s="5">
        <v>-4</v>
      </c>
      <c r="O8" s="4">
        <v>44610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AA8" s="5">
        <v>-4</v>
      </c>
      <c r="AB8" s="4">
        <v>44610</v>
      </c>
      <c r="AC8" s="3">
        <v>0</v>
      </c>
      <c r="AD8" s="3">
        <v>0</v>
      </c>
      <c r="AE8" s="3">
        <v>0</v>
      </c>
      <c r="AF8" s="3">
        <v>0</v>
      </c>
      <c r="AG8" s="3">
        <v>3.65</v>
      </c>
      <c r="AH8" s="3">
        <v>3.39</v>
      </c>
      <c r="AI8" s="3">
        <v>2.4900000000000002</v>
      </c>
      <c r="AJ8" s="3">
        <v>2.57</v>
      </c>
      <c r="AK8" s="3">
        <v>0</v>
      </c>
      <c r="AL8" s="3">
        <v>0</v>
      </c>
      <c r="AN8" s="5">
        <v>-4</v>
      </c>
      <c r="AO8" s="4">
        <v>44610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BA8" s="5">
        <v>-4</v>
      </c>
      <c r="BB8" s="4">
        <v>44610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N8" s="5">
        <v>-4</v>
      </c>
      <c r="BO8" s="4">
        <v>44610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</row>
    <row r="9" spans="1:77" x14ac:dyDescent="0.25">
      <c r="A9" s="5">
        <v>-3</v>
      </c>
      <c r="B9" s="4">
        <v>44611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N9" s="5">
        <v>-3</v>
      </c>
      <c r="O9" s="4">
        <v>44611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AA9" s="5">
        <v>-3</v>
      </c>
      <c r="AB9" s="4">
        <v>44611</v>
      </c>
      <c r="AC9" s="3">
        <v>0</v>
      </c>
      <c r="AD9" s="3">
        <v>0</v>
      </c>
      <c r="AE9" s="3">
        <v>0</v>
      </c>
      <c r="AF9" s="3">
        <v>0</v>
      </c>
      <c r="AG9" s="3">
        <v>3.45</v>
      </c>
      <c r="AH9" s="3">
        <v>3.3</v>
      </c>
      <c r="AI9" s="3">
        <v>0</v>
      </c>
      <c r="AJ9" s="3">
        <v>0</v>
      </c>
      <c r="AK9" s="3">
        <v>0</v>
      </c>
      <c r="AL9" s="3">
        <v>0</v>
      </c>
      <c r="AN9" s="5">
        <v>-3</v>
      </c>
      <c r="AO9" s="4">
        <v>44611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BA9" s="5">
        <v>-3</v>
      </c>
      <c r="BB9" s="4">
        <v>44611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N9" s="5">
        <v>-3</v>
      </c>
      <c r="BO9" s="4">
        <v>44611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</row>
    <row r="10" spans="1:77" x14ac:dyDescent="0.25">
      <c r="A10" s="5">
        <v>-2</v>
      </c>
      <c r="B10" s="4">
        <v>44612</v>
      </c>
      <c r="C10" s="3"/>
      <c r="D10" s="3"/>
      <c r="E10" s="3"/>
      <c r="F10" s="3"/>
      <c r="G10" s="3"/>
      <c r="H10" s="3"/>
      <c r="I10" s="3"/>
      <c r="J10" s="3"/>
      <c r="K10" s="3"/>
      <c r="L10" s="3"/>
      <c r="N10" s="5">
        <v>-2</v>
      </c>
      <c r="O10" s="4">
        <v>44612</v>
      </c>
      <c r="P10" s="3"/>
      <c r="Q10" s="3"/>
      <c r="R10" s="3"/>
      <c r="S10" s="3"/>
      <c r="T10" s="3"/>
      <c r="U10" s="3"/>
      <c r="V10" s="3"/>
      <c r="W10" s="3"/>
      <c r="X10" s="3"/>
      <c r="Y10" s="3"/>
      <c r="AA10" s="5">
        <v>-2</v>
      </c>
      <c r="AB10" s="4">
        <v>44612</v>
      </c>
      <c r="AC10" s="3"/>
      <c r="AD10" s="3"/>
      <c r="AE10" s="3"/>
      <c r="AF10" s="3"/>
      <c r="AG10" s="3"/>
      <c r="AH10" s="3"/>
      <c r="AI10" s="3"/>
      <c r="AJ10" s="3"/>
      <c r="AK10" s="3"/>
      <c r="AL10" s="3"/>
      <c r="AN10" s="5">
        <v>-2</v>
      </c>
      <c r="AO10" s="4">
        <v>44612</v>
      </c>
      <c r="AP10" s="3"/>
      <c r="AQ10" s="3"/>
      <c r="AR10" s="3"/>
      <c r="AS10" s="3"/>
      <c r="AT10" s="3"/>
      <c r="AU10" s="3"/>
      <c r="AV10" s="3"/>
      <c r="AW10" s="3"/>
      <c r="AX10" s="3"/>
      <c r="AY10" s="3"/>
      <c r="BA10" s="5">
        <v>-2</v>
      </c>
      <c r="BB10" s="4">
        <v>44612</v>
      </c>
      <c r="BC10" s="3"/>
      <c r="BD10" s="3"/>
      <c r="BE10" s="3"/>
      <c r="BF10" s="3"/>
      <c r="BG10" s="3"/>
      <c r="BH10" s="3"/>
      <c r="BI10" s="3"/>
      <c r="BJ10" s="3"/>
      <c r="BK10" s="3"/>
      <c r="BL10" s="3"/>
      <c r="BN10" s="5">
        <v>-2</v>
      </c>
      <c r="BO10" s="4">
        <v>44612</v>
      </c>
      <c r="BP10" s="3"/>
      <c r="BQ10" s="3"/>
      <c r="BR10" s="3"/>
      <c r="BS10" s="3"/>
      <c r="BT10" s="3"/>
      <c r="BU10" s="3"/>
      <c r="BV10" s="3"/>
      <c r="BW10" s="3"/>
      <c r="BX10" s="3"/>
      <c r="BY10" s="3"/>
    </row>
    <row r="11" spans="1:77" x14ac:dyDescent="0.25">
      <c r="A11" s="5">
        <v>-1</v>
      </c>
      <c r="B11" s="4">
        <v>44613</v>
      </c>
      <c r="C11" s="3">
        <v>4.2</v>
      </c>
      <c r="D11" s="3">
        <v>4.38</v>
      </c>
      <c r="E11" s="3">
        <v>4.3899999999999997</v>
      </c>
      <c r="F11" s="3">
        <v>3.01</v>
      </c>
      <c r="G11" s="3">
        <v>4.26</v>
      </c>
      <c r="H11" s="3">
        <v>4.6399999999999997</v>
      </c>
      <c r="I11" s="3">
        <v>0</v>
      </c>
      <c r="J11" s="3">
        <v>0</v>
      </c>
      <c r="K11" s="3">
        <v>0</v>
      </c>
      <c r="L11" s="3">
        <v>0</v>
      </c>
      <c r="N11" s="5">
        <v>-1</v>
      </c>
      <c r="O11" s="4">
        <v>44613</v>
      </c>
      <c r="P11" s="3">
        <v>6.77</v>
      </c>
      <c r="Q11" s="3">
        <v>6.01</v>
      </c>
      <c r="R11" s="3">
        <v>0</v>
      </c>
      <c r="S11" s="3">
        <v>0</v>
      </c>
      <c r="T11" s="3">
        <v>5.0599999999999996</v>
      </c>
      <c r="U11" s="3">
        <v>6.28</v>
      </c>
      <c r="V11" s="3">
        <v>4.4400000000000004</v>
      </c>
      <c r="W11" s="3">
        <v>5.27</v>
      </c>
      <c r="X11" s="3">
        <v>0</v>
      </c>
      <c r="Y11" s="3">
        <v>0</v>
      </c>
      <c r="AA11" s="5">
        <v>-1</v>
      </c>
      <c r="AB11" s="4">
        <v>44613</v>
      </c>
      <c r="AC11" s="3">
        <v>3.95</v>
      </c>
      <c r="AD11" s="3">
        <v>5.5</v>
      </c>
      <c r="AE11" s="3">
        <v>4.43</v>
      </c>
      <c r="AF11" s="3">
        <v>6.07</v>
      </c>
      <c r="AG11" s="3">
        <v>4.9800000000000004</v>
      </c>
      <c r="AH11" s="3">
        <v>6.9</v>
      </c>
      <c r="AI11" s="3">
        <v>4.47</v>
      </c>
      <c r="AJ11" s="3">
        <v>5.79</v>
      </c>
      <c r="AK11" s="3">
        <v>5.32</v>
      </c>
      <c r="AL11" s="3">
        <v>5.0999999999999996</v>
      </c>
      <c r="AN11" s="5">
        <v>-1</v>
      </c>
      <c r="AO11" s="4">
        <v>44613</v>
      </c>
      <c r="AP11" s="3">
        <v>0</v>
      </c>
      <c r="AQ11" s="3">
        <v>0</v>
      </c>
      <c r="AR11" s="3">
        <v>3.98</v>
      </c>
      <c r="AS11" s="3">
        <v>4.88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BA11" s="5">
        <v>-1</v>
      </c>
      <c r="BB11" s="4">
        <v>44613</v>
      </c>
      <c r="BC11" s="3">
        <v>0</v>
      </c>
      <c r="BD11" s="3">
        <v>0</v>
      </c>
      <c r="BE11" s="3">
        <v>3.93</v>
      </c>
      <c r="BF11" s="3">
        <v>4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N11" s="5">
        <v>-1</v>
      </c>
      <c r="BO11" s="4">
        <v>44613</v>
      </c>
      <c r="BP11" s="3">
        <v>0</v>
      </c>
      <c r="BQ11" s="3">
        <v>0</v>
      </c>
      <c r="BR11" s="3">
        <v>3.95</v>
      </c>
      <c r="BS11" s="3">
        <v>3.33</v>
      </c>
      <c r="BT11" s="3">
        <v>3.9</v>
      </c>
      <c r="BU11" s="3">
        <v>3.95</v>
      </c>
      <c r="BV11" s="3">
        <v>0</v>
      </c>
      <c r="BW11" s="3">
        <v>0</v>
      </c>
      <c r="BX11" s="3">
        <v>0</v>
      </c>
      <c r="BY11" s="3">
        <v>0</v>
      </c>
    </row>
    <row r="12" spans="1:77" x14ac:dyDescent="0.25">
      <c r="A12" s="5">
        <v>0</v>
      </c>
      <c r="B12" s="4">
        <v>44614</v>
      </c>
      <c r="C12" s="3"/>
      <c r="D12" s="3"/>
      <c r="E12" s="3"/>
      <c r="F12" s="3"/>
      <c r="G12" s="3"/>
      <c r="H12" s="3"/>
      <c r="I12" s="3"/>
      <c r="J12" s="3"/>
      <c r="K12" s="3"/>
      <c r="L12" s="3"/>
      <c r="N12" s="5">
        <v>0</v>
      </c>
      <c r="O12" s="4">
        <v>44614</v>
      </c>
      <c r="P12" s="3">
        <v>7.61</v>
      </c>
      <c r="Q12" s="3">
        <v>6.43</v>
      </c>
      <c r="R12" s="3">
        <v>0</v>
      </c>
      <c r="S12" s="3">
        <v>0</v>
      </c>
      <c r="T12" s="3">
        <v>5.53</v>
      </c>
      <c r="U12" s="3">
        <v>5.86</v>
      </c>
      <c r="V12" s="3">
        <v>4.63</v>
      </c>
      <c r="W12" s="3">
        <v>5.0199999999999996</v>
      </c>
      <c r="X12" s="3">
        <v>3.34</v>
      </c>
      <c r="Y12" s="3">
        <v>2.72</v>
      </c>
      <c r="AA12" s="5">
        <v>0</v>
      </c>
      <c r="AB12" s="4">
        <v>44614</v>
      </c>
      <c r="AC12" s="3">
        <v>10.84</v>
      </c>
      <c r="AD12" s="3">
        <v>2.76</v>
      </c>
      <c r="AE12" s="3">
        <v>4.04</v>
      </c>
      <c r="AF12" s="3">
        <v>6.39</v>
      </c>
      <c r="AG12" s="3">
        <v>4.42</v>
      </c>
      <c r="AH12" s="3">
        <v>6.76</v>
      </c>
      <c r="AI12" s="3">
        <v>5.97</v>
      </c>
      <c r="AJ12" s="3">
        <v>4.6100000000000003</v>
      </c>
      <c r="AK12" s="3">
        <v>5.47</v>
      </c>
      <c r="AL12" s="3">
        <v>4.71</v>
      </c>
      <c r="AN12" s="5">
        <v>0</v>
      </c>
      <c r="AO12" s="4">
        <v>44614</v>
      </c>
      <c r="AP12" s="3">
        <v>0</v>
      </c>
      <c r="AQ12" s="3">
        <v>0</v>
      </c>
      <c r="AR12" s="3">
        <v>3.8820000000000001</v>
      </c>
      <c r="AS12" s="3">
        <v>4.99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BA12" s="5">
        <v>0</v>
      </c>
      <c r="BB12" s="4">
        <v>44614</v>
      </c>
      <c r="BC12" s="3">
        <v>0</v>
      </c>
      <c r="BD12" s="3">
        <v>0</v>
      </c>
      <c r="BE12" s="3"/>
      <c r="BF12" s="3"/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N12" s="5">
        <v>0</v>
      </c>
      <c r="BO12" s="4">
        <v>44614</v>
      </c>
      <c r="BP12" s="3">
        <v>0</v>
      </c>
      <c r="BQ12" s="3">
        <v>0</v>
      </c>
      <c r="BR12" s="3">
        <v>3.72</v>
      </c>
      <c r="BS12" s="3">
        <v>3.21</v>
      </c>
      <c r="BT12" s="3">
        <v>3.55</v>
      </c>
      <c r="BU12" s="3">
        <v>3.35</v>
      </c>
      <c r="BV12" s="3">
        <v>0</v>
      </c>
      <c r="BW12" s="3">
        <v>0</v>
      </c>
      <c r="BX12" s="3">
        <v>0</v>
      </c>
      <c r="BY12" s="3">
        <v>0</v>
      </c>
    </row>
    <row r="13" spans="1:77" x14ac:dyDescent="0.25">
      <c r="A13" s="5">
        <v>1</v>
      </c>
      <c r="B13" s="4">
        <v>44615</v>
      </c>
      <c r="C13" s="3"/>
      <c r="D13" s="3"/>
      <c r="E13" s="3"/>
      <c r="F13" s="3"/>
      <c r="G13" s="3"/>
      <c r="H13" s="3"/>
      <c r="I13" s="3"/>
      <c r="J13" s="3"/>
      <c r="K13" s="3"/>
      <c r="L13" s="3"/>
      <c r="N13" s="5">
        <v>1</v>
      </c>
      <c r="O13" s="4">
        <v>44615</v>
      </c>
      <c r="P13" s="3"/>
      <c r="Q13" s="3"/>
      <c r="R13" s="3"/>
      <c r="S13" s="3"/>
      <c r="T13" s="3"/>
      <c r="U13" s="3"/>
      <c r="V13" s="3"/>
      <c r="W13" s="3"/>
      <c r="X13" s="3"/>
      <c r="Y13" s="3"/>
      <c r="AA13" s="5">
        <v>1</v>
      </c>
      <c r="AB13" s="4">
        <v>44615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N13" s="5">
        <v>1</v>
      </c>
      <c r="AO13" s="4">
        <v>44615</v>
      </c>
      <c r="AP13" s="3"/>
      <c r="AQ13" s="3"/>
      <c r="AR13" s="3"/>
      <c r="AS13" s="3"/>
      <c r="AT13" s="3"/>
      <c r="AU13" s="3"/>
      <c r="AV13" s="3"/>
      <c r="AW13" s="3"/>
      <c r="AX13" s="3"/>
      <c r="AY13" s="3"/>
      <c r="BA13" s="5">
        <v>1</v>
      </c>
      <c r="BB13" s="4">
        <v>44615</v>
      </c>
      <c r="BC13" s="3"/>
      <c r="BD13" s="3"/>
      <c r="BE13" s="3"/>
      <c r="BF13" s="3"/>
      <c r="BG13" s="3"/>
      <c r="BH13" s="3"/>
      <c r="BI13" s="3"/>
      <c r="BJ13" s="3"/>
      <c r="BK13" s="3"/>
      <c r="BL13" s="3"/>
      <c r="BN13" s="5">
        <v>1</v>
      </c>
      <c r="BO13" s="4">
        <v>44615</v>
      </c>
      <c r="BP13" s="3"/>
      <c r="BQ13" s="3"/>
      <c r="BR13" s="3"/>
      <c r="BS13" s="3"/>
      <c r="BT13" s="3"/>
      <c r="BU13" s="3"/>
      <c r="BV13" s="3"/>
      <c r="BW13" s="3"/>
      <c r="BX13" s="3"/>
      <c r="BY13" s="3"/>
    </row>
    <row r="14" spans="1:77" x14ac:dyDescent="0.25">
      <c r="A14" s="5">
        <v>2</v>
      </c>
      <c r="B14" s="4">
        <v>44616</v>
      </c>
      <c r="C14" s="3"/>
      <c r="D14" s="3"/>
      <c r="E14" s="3"/>
      <c r="F14" s="3"/>
      <c r="G14" s="3"/>
      <c r="H14" s="3"/>
      <c r="I14" s="3"/>
      <c r="J14" s="3"/>
      <c r="K14" s="3"/>
      <c r="L14" s="3"/>
      <c r="N14" s="5">
        <v>2</v>
      </c>
      <c r="O14" s="4">
        <v>44616</v>
      </c>
      <c r="P14" s="3"/>
      <c r="Q14" s="3"/>
      <c r="R14" s="3"/>
      <c r="S14" s="3"/>
      <c r="T14" s="3"/>
      <c r="U14" s="3"/>
      <c r="V14" s="3"/>
      <c r="W14" s="3"/>
      <c r="X14" s="3"/>
      <c r="Y14" s="3"/>
      <c r="AA14" s="5">
        <v>2</v>
      </c>
      <c r="AB14" s="4">
        <v>44616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N14" s="5">
        <v>2</v>
      </c>
      <c r="AO14" s="4">
        <v>44616</v>
      </c>
      <c r="AP14" s="3"/>
      <c r="AQ14" s="3"/>
      <c r="AR14" s="3"/>
      <c r="AS14" s="3"/>
      <c r="AT14" s="3"/>
      <c r="AU14" s="3"/>
      <c r="AV14" s="3"/>
      <c r="AW14" s="3"/>
      <c r="AX14" s="3"/>
      <c r="AY14" s="3"/>
      <c r="BA14" s="5">
        <v>2</v>
      </c>
      <c r="BB14" s="4">
        <v>44616</v>
      </c>
      <c r="BC14" s="3"/>
      <c r="BD14" s="3"/>
      <c r="BE14" s="3"/>
      <c r="BF14" s="3"/>
      <c r="BG14" s="3"/>
      <c r="BH14" s="3"/>
      <c r="BI14" s="3"/>
      <c r="BJ14" s="3"/>
      <c r="BK14" s="3"/>
      <c r="BL14" s="3"/>
      <c r="BN14" s="5">
        <v>2</v>
      </c>
      <c r="BO14" s="4">
        <v>44616</v>
      </c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77" x14ac:dyDescent="0.25">
      <c r="A15" s="5">
        <v>3</v>
      </c>
      <c r="B15" s="4">
        <v>44617</v>
      </c>
      <c r="C15" s="3"/>
      <c r="D15" s="3"/>
      <c r="E15" s="3"/>
      <c r="F15" s="3"/>
      <c r="G15" s="3"/>
      <c r="H15" s="3"/>
      <c r="I15" s="3"/>
      <c r="J15" s="3"/>
      <c r="K15" s="3"/>
      <c r="L15" s="3"/>
      <c r="N15" s="5">
        <v>3</v>
      </c>
      <c r="O15" s="4">
        <v>44617</v>
      </c>
      <c r="P15" s="3"/>
      <c r="Q15" s="3"/>
      <c r="R15" s="3"/>
      <c r="S15" s="3"/>
      <c r="T15" s="3"/>
      <c r="U15" s="3"/>
      <c r="V15" s="3"/>
      <c r="W15" s="3"/>
      <c r="X15" s="3"/>
      <c r="Y15" s="3"/>
      <c r="AA15" s="5">
        <v>3</v>
      </c>
      <c r="AB15" s="4">
        <v>44617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N15" s="5">
        <v>3</v>
      </c>
      <c r="AO15" s="4">
        <v>44617</v>
      </c>
      <c r="AP15" s="3"/>
      <c r="AQ15" s="3"/>
      <c r="AR15" s="3"/>
      <c r="AS15" s="3"/>
      <c r="AT15" s="3"/>
      <c r="AU15" s="3"/>
      <c r="AV15" s="3"/>
      <c r="AW15" s="3"/>
      <c r="AX15" s="3"/>
      <c r="AY15" s="3"/>
      <c r="BA15" s="5">
        <v>3</v>
      </c>
      <c r="BB15" s="4">
        <v>44617</v>
      </c>
      <c r="BC15" s="3"/>
      <c r="BD15" s="3"/>
      <c r="BE15" s="3"/>
      <c r="BF15" s="3"/>
      <c r="BG15" s="3"/>
      <c r="BH15" s="3"/>
      <c r="BI15" s="3"/>
      <c r="BJ15" s="3"/>
      <c r="BK15" s="3"/>
      <c r="BL15" s="3"/>
      <c r="BN15" s="5">
        <v>3</v>
      </c>
      <c r="BO15" s="4">
        <v>44617</v>
      </c>
      <c r="BP15" s="3"/>
      <c r="BQ15" s="3"/>
      <c r="BR15" s="3"/>
      <c r="BS15" s="3"/>
      <c r="BT15" s="3"/>
      <c r="BU15" s="3"/>
      <c r="BV15" s="3"/>
      <c r="BW15" s="3"/>
      <c r="BX15" s="3"/>
      <c r="BY15" s="3"/>
    </row>
    <row r="16" spans="1:77" x14ac:dyDescent="0.25">
      <c r="A16" s="5">
        <v>4</v>
      </c>
      <c r="B16" s="4">
        <v>44618</v>
      </c>
      <c r="C16" s="3"/>
      <c r="D16" s="3"/>
      <c r="E16" s="3"/>
      <c r="F16" s="3"/>
      <c r="G16" s="3"/>
      <c r="H16" s="3"/>
      <c r="I16" s="3"/>
      <c r="J16" s="3"/>
      <c r="K16" s="3"/>
      <c r="L16" s="3"/>
      <c r="N16" s="5">
        <v>4</v>
      </c>
      <c r="O16" s="4">
        <v>44618</v>
      </c>
      <c r="P16" s="3"/>
      <c r="Q16" s="3"/>
      <c r="R16" s="3"/>
      <c r="S16" s="3"/>
      <c r="T16" s="3"/>
      <c r="U16" s="3"/>
      <c r="V16" s="3"/>
      <c r="W16" s="3"/>
      <c r="X16" s="3"/>
      <c r="Y16" s="3"/>
      <c r="AA16" s="5">
        <v>4</v>
      </c>
      <c r="AB16" s="4">
        <v>44618</v>
      </c>
      <c r="AC16" s="3"/>
      <c r="AD16" s="3"/>
      <c r="AE16" s="3"/>
      <c r="AF16" s="3"/>
      <c r="AG16" s="3"/>
      <c r="AH16" s="3"/>
      <c r="AI16" s="3"/>
      <c r="AJ16" s="3"/>
      <c r="AK16" s="3"/>
      <c r="AL16" s="3"/>
      <c r="AN16" s="5">
        <v>4</v>
      </c>
      <c r="AO16" s="4">
        <v>44618</v>
      </c>
      <c r="AP16" s="3"/>
      <c r="AQ16" s="3"/>
      <c r="AR16" s="3"/>
      <c r="AS16" s="3"/>
      <c r="AT16" s="3"/>
      <c r="AU16" s="3"/>
      <c r="AV16" s="3"/>
      <c r="AW16" s="3"/>
      <c r="AX16" s="3"/>
      <c r="AY16" s="3"/>
      <c r="BA16" s="5">
        <v>4</v>
      </c>
      <c r="BB16" s="4">
        <v>44618</v>
      </c>
      <c r="BC16" s="3"/>
      <c r="BD16" s="3"/>
      <c r="BE16" s="3"/>
      <c r="BF16" s="3"/>
      <c r="BG16" s="3"/>
      <c r="BH16" s="3"/>
      <c r="BI16" s="3"/>
      <c r="BJ16" s="3"/>
      <c r="BK16" s="3"/>
      <c r="BL16" s="3"/>
      <c r="BN16" s="5">
        <v>4</v>
      </c>
      <c r="BO16" s="4">
        <v>44618</v>
      </c>
      <c r="BP16" s="3"/>
      <c r="BQ16" s="3"/>
      <c r="BR16" s="3"/>
      <c r="BS16" s="3"/>
      <c r="BT16" s="3"/>
      <c r="BU16" s="3"/>
      <c r="BV16" s="3"/>
      <c r="BW16" s="3"/>
      <c r="BX16" s="3"/>
      <c r="BY16" s="3"/>
    </row>
    <row r="17" spans="1:77" x14ac:dyDescent="0.25">
      <c r="A17" s="5">
        <v>5</v>
      </c>
      <c r="B17" s="4">
        <v>44619</v>
      </c>
      <c r="C17" s="3"/>
      <c r="D17" s="3"/>
      <c r="E17" s="3"/>
      <c r="F17" s="3"/>
      <c r="G17" s="3"/>
      <c r="H17" s="3"/>
      <c r="I17" s="3"/>
      <c r="J17" s="3"/>
      <c r="K17" s="3"/>
      <c r="L17" s="3"/>
      <c r="N17" s="5">
        <v>5</v>
      </c>
      <c r="O17" s="4">
        <v>44619</v>
      </c>
      <c r="P17" s="3"/>
      <c r="Q17" s="3"/>
      <c r="R17" s="3"/>
      <c r="S17" s="3"/>
      <c r="T17" s="3"/>
      <c r="U17" s="3"/>
      <c r="V17" s="3"/>
      <c r="W17" s="3"/>
      <c r="X17" s="3"/>
      <c r="Y17" s="3"/>
      <c r="AA17" s="5">
        <v>5</v>
      </c>
      <c r="AB17" s="4">
        <v>44619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N17" s="5">
        <v>5</v>
      </c>
      <c r="AO17" s="4">
        <v>44619</v>
      </c>
      <c r="AP17" s="3"/>
      <c r="AQ17" s="3"/>
      <c r="AR17" s="3"/>
      <c r="AS17" s="3"/>
      <c r="AT17" s="3"/>
      <c r="AU17" s="3"/>
      <c r="AV17" s="3"/>
      <c r="AW17" s="3"/>
      <c r="AX17" s="3"/>
      <c r="AY17" s="3"/>
      <c r="BA17" s="5">
        <v>5</v>
      </c>
      <c r="BB17" s="4">
        <v>44619</v>
      </c>
      <c r="BC17" s="3"/>
      <c r="BD17" s="3"/>
      <c r="BE17" s="3"/>
      <c r="BF17" s="3"/>
      <c r="BG17" s="3"/>
      <c r="BH17" s="3"/>
      <c r="BI17" s="3"/>
      <c r="BJ17" s="3"/>
      <c r="BK17" s="3"/>
      <c r="BL17" s="3"/>
      <c r="BN17" s="5">
        <v>5</v>
      </c>
      <c r="BO17" s="4">
        <v>44619</v>
      </c>
      <c r="BP17" s="3"/>
      <c r="BQ17" s="3"/>
      <c r="BR17" s="3"/>
      <c r="BS17" s="3"/>
      <c r="BT17" s="3"/>
      <c r="BU17" s="3"/>
      <c r="BV17" s="3"/>
      <c r="BW17" s="3"/>
      <c r="BX17" s="3"/>
      <c r="BY17" s="3"/>
    </row>
    <row r="18" spans="1:77" x14ac:dyDescent="0.25">
      <c r="A18" s="5">
        <v>6</v>
      </c>
      <c r="B18" s="4">
        <v>44620</v>
      </c>
      <c r="C18" s="3"/>
      <c r="D18" s="3"/>
      <c r="E18" s="3"/>
      <c r="F18" s="3"/>
      <c r="G18" s="3"/>
      <c r="H18" s="3"/>
      <c r="I18" s="3"/>
      <c r="J18" s="3"/>
      <c r="K18" s="3"/>
      <c r="L18" s="3"/>
      <c r="N18" s="5">
        <v>6</v>
      </c>
      <c r="O18" s="4">
        <v>44620</v>
      </c>
      <c r="P18" s="3"/>
      <c r="Q18" s="3"/>
      <c r="R18" s="3"/>
      <c r="S18" s="3"/>
      <c r="T18" s="3"/>
      <c r="U18" s="3"/>
      <c r="V18" s="3"/>
      <c r="W18" s="3"/>
      <c r="X18" s="3"/>
      <c r="Y18" s="3"/>
      <c r="AA18" s="5">
        <v>6</v>
      </c>
      <c r="AB18" s="4">
        <v>44620</v>
      </c>
      <c r="AC18" s="3"/>
      <c r="AD18" s="3"/>
      <c r="AE18" s="3"/>
      <c r="AF18" s="3"/>
      <c r="AG18" s="3"/>
      <c r="AH18" s="3"/>
      <c r="AI18" s="3"/>
      <c r="AJ18" s="3"/>
      <c r="AK18" s="3"/>
      <c r="AL18" s="3"/>
      <c r="AN18" s="5">
        <v>6</v>
      </c>
      <c r="AO18" s="4">
        <v>44620</v>
      </c>
      <c r="AP18" s="3"/>
      <c r="AQ18" s="3"/>
      <c r="AR18" s="3"/>
      <c r="AS18" s="3"/>
      <c r="AT18" s="3"/>
      <c r="AU18" s="3"/>
      <c r="AV18" s="3"/>
      <c r="AW18" s="3"/>
      <c r="AX18" s="3"/>
      <c r="AY18" s="3"/>
      <c r="BA18" s="5">
        <v>6</v>
      </c>
      <c r="BB18" s="4">
        <v>44620</v>
      </c>
      <c r="BC18" s="3"/>
      <c r="BD18" s="3"/>
      <c r="BE18" s="3"/>
      <c r="BF18" s="3"/>
      <c r="BG18" s="3"/>
      <c r="BH18" s="3"/>
      <c r="BI18" s="3"/>
      <c r="BJ18" s="3"/>
      <c r="BK18" s="3"/>
      <c r="BL18" s="3"/>
      <c r="BN18" s="5">
        <v>6</v>
      </c>
      <c r="BO18" s="4">
        <v>44620</v>
      </c>
      <c r="BP18" s="3"/>
      <c r="BQ18" s="3"/>
      <c r="BR18" s="3"/>
      <c r="BS18" s="3"/>
      <c r="BT18" s="3"/>
      <c r="BU18" s="3"/>
      <c r="BV18" s="3"/>
      <c r="BW18" s="3"/>
      <c r="BX18" s="3"/>
      <c r="BY18" s="3"/>
    </row>
    <row r="19" spans="1:77" x14ac:dyDescent="0.25">
      <c r="A19" s="5">
        <v>7</v>
      </c>
      <c r="B19" s="4">
        <v>44621</v>
      </c>
      <c r="C19" s="3"/>
      <c r="D19" s="3"/>
      <c r="E19" s="3"/>
      <c r="F19" s="3"/>
      <c r="G19" s="3"/>
      <c r="H19" s="3"/>
      <c r="I19" s="3"/>
      <c r="J19" s="3"/>
      <c r="K19" s="3"/>
      <c r="L19" s="3"/>
      <c r="N19" s="5">
        <v>7</v>
      </c>
      <c r="O19" s="4">
        <v>44621</v>
      </c>
      <c r="P19" s="3"/>
      <c r="Q19" s="3"/>
      <c r="R19" s="3"/>
      <c r="S19" s="3"/>
      <c r="T19" s="3"/>
      <c r="U19" s="3"/>
      <c r="V19" s="3"/>
      <c r="W19" s="3"/>
      <c r="X19" s="3"/>
      <c r="Y19" s="3"/>
      <c r="AA19" s="5">
        <v>7</v>
      </c>
      <c r="AB19" s="4">
        <v>44621</v>
      </c>
      <c r="AC19" s="3"/>
      <c r="AD19" s="3"/>
      <c r="AE19" s="3"/>
      <c r="AF19" s="3"/>
      <c r="AG19" s="3"/>
      <c r="AH19" s="3"/>
      <c r="AI19" s="3"/>
      <c r="AJ19" s="3"/>
      <c r="AK19" s="3"/>
      <c r="AL19" s="3"/>
      <c r="AN19" s="5">
        <v>7</v>
      </c>
      <c r="AO19" s="4">
        <v>44621</v>
      </c>
      <c r="AP19" s="3"/>
      <c r="AQ19" s="3"/>
      <c r="AR19" s="3"/>
      <c r="AS19" s="3"/>
      <c r="AT19" s="3"/>
      <c r="AU19" s="3"/>
      <c r="AV19" s="3"/>
      <c r="AW19" s="3"/>
      <c r="AX19" s="3"/>
      <c r="AY19" s="3"/>
      <c r="BA19" s="5">
        <v>7</v>
      </c>
      <c r="BB19" s="4">
        <v>44621</v>
      </c>
      <c r="BC19" s="3"/>
      <c r="BD19" s="3"/>
      <c r="BE19" s="3"/>
      <c r="BF19" s="3"/>
      <c r="BG19" s="3"/>
      <c r="BH19" s="3"/>
      <c r="BI19" s="3"/>
      <c r="BJ19" s="3"/>
      <c r="BK19" s="3"/>
      <c r="BL19" s="3"/>
      <c r="BN19" s="5">
        <v>7</v>
      </c>
      <c r="BO19" s="4">
        <v>44621</v>
      </c>
      <c r="BP19" s="3"/>
      <c r="BQ19" s="3"/>
      <c r="BR19" s="3"/>
      <c r="BS19" s="3"/>
      <c r="BT19" s="3"/>
      <c r="BU19" s="3"/>
      <c r="BV19" s="3"/>
      <c r="BW19" s="3"/>
      <c r="BX19" s="3"/>
      <c r="BY19" s="3"/>
    </row>
    <row r="20" spans="1:77" x14ac:dyDescent="0.25">
      <c r="A20" s="5">
        <v>8</v>
      </c>
      <c r="B20" s="4">
        <v>44622</v>
      </c>
      <c r="C20" s="3"/>
      <c r="D20" s="3"/>
      <c r="E20" s="3"/>
      <c r="F20" s="3"/>
      <c r="G20" s="3"/>
      <c r="H20" s="3"/>
      <c r="I20" s="3"/>
      <c r="J20" s="3"/>
      <c r="K20" s="3"/>
      <c r="L20" s="3"/>
      <c r="N20" s="5">
        <v>8</v>
      </c>
      <c r="O20" s="4">
        <v>44622</v>
      </c>
      <c r="P20" s="3"/>
      <c r="Q20" s="3"/>
      <c r="R20" s="3"/>
      <c r="S20" s="3"/>
      <c r="T20" s="3"/>
      <c r="U20" s="3"/>
      <c r="V20" s="3"/>
      <c r="W20" s="3"/>
      <c r="X20" s="3"/>
      <c r="Y20" s="3"/>
      <c r="AA20" s="5">
        <v>8</v>
      </c>
      <c r="AB20" s="4">
        <v>44622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N20" s="5">
        <v>8</v>
      </c>
      <c r="AO20" s="4">
        <v>44622</v>
      </c>
      <c r="AP20" s="3"/>
      <c r="AQ20" s="3"/>
      <c r="AR20" s="3"/>
      <c r="AS20" s="3"/>
      <c r="AT20" s="3"/>
      <c r="AU20" s="3"/>
      <c r="AV20" s="3"/>
      <c r="AW20" s="3"/>
      <c r="AX20" s="3"/>
      <c r="AY20" s="3"/>
      <c r="BA20" s="5">
        <v>8</v>
      </c>
      <c r="BB20" s="4">
        <v>44622</v>
      </c>
      <c r="BC20" s="3"/>
      <c r="BD20" s="3"/>
      <c r="BE20" s="3"/>
      <c r="BF20" s="3"/>
      <c r="BG20" s="3"/>
      <c r="BH20" s="3"/>
      <c r="BI20" s="3"/>
      <c r="BJ20" s="3"/>
      <c r="BK20" s="3"/>
      <c r="BL20" s="3"/>
      <c r="BN20" s="5">
        <v>8</v>
      </c>
      <c r="BO20" s="4">
        <v>44622</v>
      </c>
      <c r="BP20" s="3"/>
      <c r="BQ20" s="3"/>
      <c r="BR20" s="3"/>
      <c r="BS20" s="3"/>
      <c r="BT20" s="3"/>
      <c r="BU20" s="3"/>
      <c r="BV20" s="3"/>
      <c r="BW20" s="3"/>
      <c r="BX20" s="3"/>
      <c r="BY20" s="3"/>
    </row>
    <row r="21" spans="1:77" x14ac:dyDescent="0.25">
      <c r="A21" s="5">
        <v>9</v>
      </c>
      <c r="B21" s="4">
        <v>44623</v>
      </c>
      <c r="C21" s="3"/>
      <c r="D21" s="3"/>
      <c r="E21" s="3"/>
      <c r="F21" s="3"/>
      <c r="G21" s="3"/>
      <c r="H21" s="3"/>
      <c r="I21" s="3"/>
      <c r="J21" s="3"/>
      <c r="K21" s="3"/>
      <c r="L21" s="3"/>
      <c r="N21" s="5">
        <v>9</v>
      </c>
      <c r="O21" s="4">
        <v>44623</v>
      </c>
      <c r="P21" s="3"/>
      <c r="Q21" s="3"/>
      <c r="R21" s="3"/>
      <c r="S21" s="3"/>
      <c r="T21" s="3"/>
      <c r="U21" s="3"/>
      <c r="V21" s="3"/>
      <c r="W21" s="3"/>
      <c r="X21" s="3"/>
      <c r="Y21" s="3"/>
      <c r="AA21" s="5">
        <v>9</v>
      </c>
      <c r="AB21" s="4">
        <v>44623</v>
      </c>
      <c r="AC21" s="3"/>
      <c r="AD21" s="3"/>
      <c r="AE21" s="3"/>
      <c r="AF21" s="3"/>
      <c r="AG21" s="3"/>
      <c r="AH21" s="3"/>
      <c r="AI21" s="3"/>
      <c r="AJ21" s="3"/>
      <c r="AK21" s="3"/>
      <c r="AL21" s="3"/>
      <c r="AN21" s="5">
        <v>9</v>
      </c>
      <c r="AO21" s="4">
        <v>44623</v>
      </c>
      <c r="AP21" s="3"/>
      <c r="AQ21" s="3"/>
      <c r="AR21" s="3"/>
      <c r="AS21" s="3"/>
      <c r="AT21" s="3"/>
      <c r="AU21" s="3"/>
      <c r="AV21" s="3"/>
      <c r="AW21" s="3"/>
      <c r="AX21" s="3"/>
      <c r="AY21" s="3"/>
      <c r="BA21" s="5">
        <v>9</v>
      </c>
      <c r="BB21" s="4">
        <v>44623</v>
      </c>
      <c r="BC21" s="3"/>
      <c r="BD21" s="3"/>
      <c r="BE21" s="3"/>
      <c r="BF21" s="3"/>
      <c r="BG21" s="3"/>
      <c r="BH21" s="3"/>
      <c r="BI21" s="3"/>
      <c r="BJ21" s="3"/>
      <c r="BK21" s="3"/>
      <c r="BL21" s="3"/>
      <c r="BN21" s="5">
        <v>9</v>
      </c>
      <c r="BO21" s="4">
        <v>44623</v>
      </c>
      <c r="BP21" s="3"/>
      <c r="BQ21" s="3"/>
      <c r="BR21" s="3"/>
      <c r="BS21" s="3"/>
      <c r="BT21" s="3"/>
      <c r="BU21" s="3"/>
      <c r="BV21" s="3"/>
      <c r="BW21" s="3"/>
      <c r="BX21" s="3"/>
      <c r="BY21" s="3"/>
    </row>
    <row r="22" spans="1:77" x14ac:dyDescent="0.25">
      <c r="A22" s="5">
        <v>10</v>
      </c>
      <c r="B22" s="4">
        <v>44624</v>
      </c>
      <c r="C22" s="3"/>
      <c r="D22" s="3"/>
      <c r="E22" s="3"/>
      <c r="F22" s="3"/>
      <c r="G22" s="3"/>
      <c r="H22" s="3"/>
      <c r="I22" s="3"/>
      <c r="J22" s="3"/>
      <c r="K22" s="3"/>
      <c r="L22" s="3"/>
      <c r="N22" s="5">
        <v>10</v>
      </c>
      <c r="O22" s="4">
        <v>44624</v>
      </c>
      <c r="P22" s="3"/>
      <c r="Q22" s="3"/>
      <c r="R22" s="3"/>
      <c r="S22" s="3"/>
      <c r="T22" s="3"/>
      <c r="U22" s="3"/>
      <c r="V22" s="3"/>
      <c r="W22" s="3"/>
      <c r="X22" s="3"/>
      <c r="Y22" s="3"/>
      <c r="AA22" s="5">
        <v>10</v>
      </c>
      <c r="AB22" s="4">
        <v>44624</v>
      </c>
      <c r="AC22" s="3"/>
      <c r="AD22" s="3"/>
      <c r="AE22" s="3"/>
      <c r="AF22" s="3"/>
      <c r="AG22" s="3"/>
      <c r="AH22" s="3"/>
      <c r="AI22" s="3"/>
      <c r="AJ22" s="3"/>
      <c r="AK22" s="3"/>
      <c r="AL22" s="3"/>
      <c r="AN22" s="5">
        <v>10</v>
      </c>
      <c r="AO22" s="4">
        <v>44624</v>
      </c>
      <c r="AP22" s="3"/>
      <c r="AQ22" s="3"/>
      <c r="AR22" s="3"/>
      <c r="AS22" s="3"/>
      <c r="AT22" s="3"/>
      <c r="AU22" s="3"/>
      <c r="AV22" s="3"/>
      <c r="AW22" s="3"/>
      <c r="AX22" s="3"/>
      <c r="AY22" s="3"/>
      <c r="BA22" s="5">
        <v>10</v>
      </c>
      <c r="BB22" s="4">
        <v>44624</v>
      </c>
      <c r="BC22" s="3"/>
      <c r="BD22" s="3"/>
      <c r="BE22" s="3"/>
      <c r="BF22" s="3"/>
      <c r="BG22" s="3"/>
      <c r="BH22" s="3"/>
      <c r="BI22" s="3"/>
      <c r="BJ22" s="3"/>
      <c r="BK22" s="3"/>
      <c r="BL22" s="3"/>
      <c r="BN22" s="5">
        <v>10</v>
      </c>
      <c r="BO22" s="4">
        <v>44624</v>
      </c>
      <c r="BP22" s="3"/>
      <c r="BQ22" s="3"/>
      <c r="BR22" s="3"/>
      <c r="BS22" s="3"/>
      <c r="BT22" s="3"/>
      <c r="BU22" s="3"/>
      <c r="BV22" s="3"/>
      <c r="BW22" s="3"/>
      <c r="BX22" s="3"/>
      <c r="BY22" s="3"/>
    </row>
    <row r="23" spans="1:77" x14ac:dyDescent="0.25">
      <c r="A23" s="5">
        <v>11</v>
      </c>
      <c r="B23" s="4">
        <v>44625</v>
      </c>
      <c r="C23" s="3"/>
      <c r="D23" s="3"/>
      <c r="E23" s="3"/>
      <c r="F23" s="3"/>
      <c r="G23" s="3"/>
      <c r="H23" s="3"/>
      <c r="I23" s="3"/>
      <c r="J23" s="3"/>
      <c r="K23" s="3"/>
      <c r="L23" s="3"/>
      <c r="N23" s="5">
        <v>11</v>
      </c>
      <c r="O23" s="4">
        <v>44625</v>
      </c>
      <c r="P23" s="3"/>
      <c r="Q23" s="3"/>
      <c r="R23" s="3"/>
      <c r="S23" s="3"/>
      <c r="T23" s="3"/>
      <c r="U23" s="3"/>
      <c r="V23" s="3"/>
      <c r="W23" s="3"/>
      <c r="X23" s="3"/>
      <c r="Y23" s="3"/>
      <c r="AA23" s="5">
        <v>11</v>
      </c>
      <c r="AB23" s="4">
        <v>44625</v>
      </c>
      <c r="AC23" s="3"/>
      <c r="AD23" s="3"/>
      <c r="AE23" s="3"/>
      <c r="AF23" s="3"/>
      <c r="AG23" s="3"/>
      <c r="AH23" s="3"/>
      <c r="AI23" s="3"/>
      <c r="AJ23" s="3"/>
      <c r="AK23" s="3"/>
      <c r="AL23" s="3"/>
      <c r="AN23" s="5">
        <v>11</v>
      </c>
      <c r="AO23" s="4">
        <v>44625</v>
      </c>
      <c r="AP23" s="3"/>
      <c r="AQ23" s="3"/>
      <c r="AR23" s="3"/>
      <c r="AS23" s="3"/>
      <c r="AT23" s="3"/>
      <c r="AU23" s="3"/>
      <c r="AV23" s="3"/>
      <c r="AW23" s="3"/>
      <c r="AX23" s="3"/>
      <c r="AY23" s="3"/>
      <c r="BA23" s="5">
        <v>11</v>
      </c>
      <c r="BB23" s="4">
        <v>44625</v>
      </c>
      <c r="BC23" s="3"/>
      <c r="BD23" s="3"/>
      <c r="BE23" s="3"/>
      <c r="BF23" s="3"/>
      <c r="BG23" s="3"/>
      <c r="BH23" s="3"/>
      <c r="BI23" s="3"/>
      <c r="BJ23" s="3"/>
      <c r="BK23" s="3"/>
      <c r="BL23" s="3"/>
      <c r="BN23" s="5">
        <v>11</v>
      </c>
      <c r="BO23" s="4">
        <v>44625</v>
      </c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77" x14ac:dyDescent="0.25">
      <c r="A24" s="5">
        <v>12</v>
      </c>
      <c r="B24" s="4">
        <v>44626</v>
      </c>
      <c r="C24" s="3"/>
      <c r="D24" s="3"/>
      <c r="E24" s="3"/>
      <c r="F24" s="3"/>
      <c r="G24" s="3"/>
      <c r="H24" s="3"/>
      <c r="I24" s="3"/>
      <c r="J24" s="3"/>
      <c r="K24" s="3"/>
      <c r="L24" s="3"/>
      <c r="N24" s="5">
        <v>12</v>
      </c>
      <c r="O24" s="4">
        <v>44626</v>
      </c>
      <c r="P24" s="3"/>
      <c r="Q24" s="3"/>
      <c r="R24" s="3"/>
      <c r="S24" s="3"/>
      <c r="T24" s="3"/>
      <c r="U24" s="3"/>
      <c r="V24" s="3"/>
      <c r="W24" s="3"/>
      <c r="X24" s="3"/>
      <c r="Y24" s="3"/>
      <c r="AA24" s="5">
        <v>12</v>
      </c>
      <c r="AB24" s="4">
        <v>44626</v>
      </c>
      <c r="AC24" s="3"/>
      <c r="AD24" s="3"/>
      <c r="AE24" s="3"/>
      <c r="AF24" s="3"/>
      <c r="AG24" s="3"/>
      <c r="AH24" s="3"/>
      <c r="AI24" s="3"/>
      <c r="AJ24" s="3"/>
      <c r="AK24" s="3"/>
      <c r="AL24" s="3"/>
      <c r="AN24" s="5">
        <v>12</v>
      </c>
      <c r="AO24" s="4">
        <v>44626</v>
      </c>
      <c r="AP24" s="3"/>
      <c r="AQ24" s="3"/>
      <c r="AR24" s="3"/>
      <c r="AS24" s="3"/>
      <c r="AT24" s="3"/>
      <c r="AU24" s="3"/>
      <c r="AV24" s="3"/>
      <c r="AW24" s="3"/>
      <c r="AX24" s="3"/>
      <c r="AY24" s="3"/>
      <c r="BA24" s="5">
        <v>12</v>
      </c>
      <c r="BB24" s="4">
        <v>44626</v>
      </c>
      <c r="BC24" s="3"/>
      <c r="BD24" s="3"/>
      <c r="BE24" s="3"/>
      <c r="BF24" s="3"/>
      <c r="BG24" s="3"/>
      <c r="BH24" s="3"/>
      <c r="BI24" s="3"/>
      <c r="BJ24" s="3"/>
      <c r="BK24" s="3"/>
      <c r="BL24" s="3"/>
      <c r="BN24" s="5">
        <v>12</v>
      </c>
      <c r="BO24" s="4">
        <v>44626</v>
      </c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77" x14ac:dyDescent="0.25">
      <c r="A25" s="5">
        <v>13</v>
      </c>
      <c r="B25" s="4">
        <v>44627</v>
      </c>
      <c r="C25" s="3"/>
      <c r="D25" s="3"/>
      <c r="E25" s="3"/>
      <c r="F25" s="3"/>
      <c r="G25" s="3"/>
      <c r="H25" s="3"/>
      <c r="I25" s="3"/>
      <c r="J25" s="3"/>
      <c r="K25" s="3"/>
      <c r="L25" s="3"/>
      <c r="N25" s="5">
        <v>13</v>
      </c>
      <c r="O25" s="4">
        <v>44627</v>
      </c>
      <c r="P25" s="3"/>
      <c r="Q25" s="3"/>
      <c r="R25" s="3"/>
      <c r="S25" s="3"/>
      <c r="T25" s="3"/>
      <c r="U25" s="3"/>
      <c r="V25" s="3"/>
      <c r="W25" s="3"/>
      <c r="X25" s="3"/>
      <c r="Y25" s="3"/>
      <c r="AA25" s="5">
        <v>13</v>
      </c>
      <c r="AB25" s="4">
        <v>44627</v>
      </c>
      <c r="AC25" s="3"/>
      <c r="AD25" s="3"/>
      <c r="AE25" s="3"/>
      <c r="AF25" s="3"/>
      <c r="AG25" s="3"/>
      <c r="AH25" s="3"/>
      <c r="AI25" s="3"/>
      <c r="AJ25" s="3"/>
      <c r="AK25" s="3"/>
      <c r="AL25" s="3"/>
      <c r="AN25" s="5">
        <v>13</v>
      </c>
      <c r="AO25" s="4">
        <v>44627</v>
      </c>
      <c r="AP25" s="3"/>
      <c r="AQ25" s="3"/>
      <c r="AR25" s="3"/>
      <c r="AS25" s="3"/>
      <c r="AT25" s="3"/>
      <c r="AU25" s="3"/>
      <c r="AV25" s="3"/>
      <c r="AW25" s="3"/>
      <c r="AX25" s="3"/>
      <c r="AY25" s="3"/>
      <c r="BA25" s="5">
        <v>13</v>
      </c>
      <c r="BB25" s="4">
        <v>44627</v>
      </c>
      <c r="BC25" s="3"/>
      <c r="BD25" s="3"/>
      <c r="BE25" s="3"/>
      <c r="BF25" s="3"/>
      <c r="BG25" s="3"/>
      <c r="BH25" s="3"/>
      <c r="BI25" s="3"/>
      <c r="BJ25" s="3"/>
      <c r="BK25" s="3"/>
      <c r="BL25" s="3"/>
      <c r="BN25" s="5">
        <v>13</v>
      </c>
      <c r="BO25" s="4">
        <v>44627</v>
      </c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77" x14ac:dyDescent="0.25">
      <c r="A26" s="5">
        <v>14</v>
      </c>
      <c r="B26" s="4">
        <v>44628</v>
      </c>
      <c r="C26" s="3"/>
      <c r="D26" s="3"/>
      <c r="E26" s="3"/>
      <c r="F26" s="3"/>
      <c r="G26" s="3"/>
      <c r="H26" s="3"/>
      <c r="I26" s="3"/>
      <c r="J26" s="3"/>
      <c r="K26" s="3"/>
      <c r="L26" s="3"/>
      <c r="N26" s="5">
        <v>14</v>
      </c>
      <c r="O26" s="4">
        <v>44628</v>
      </c>
      <c r="P26" s="3"/>
      <c r="Q26" s="3"/>
      <c r="R26" s="3"/>
      <c r="S26" s="3"/>
      <c r="T26" s="3"/>
      <c r="U26" s="3"/>
      <c r="V26" s="3"/>
      <c r="W26" s="3"/>
      <c r="X26" s="3"/>
      <c r="Y26" s="3"/>
      <c r="AA26" s="5">
        <v>14</v>
      </c>
      <c r="AB26" s="4">
        <v>44628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N26" s="5">
        <v>14</v>
      </c>
      <c r="AO26" s="4">
        <v>44628</v>
      </c>
      <c r="AP26" s="3"/>
      <c r="AQ26" s="3"/>
      <c r="AR26" s="3"/>
      <c r="AS26" s="3"/>
      <c r="AT26" s="3"/>
      <c r="AU26" s="3"/>
      <c r="AV26" s="3"/>
      <c r="AW26" s="3"/>
      <c r="AX26" s="3"/>
      <c r="AY26" s="3"/>
      <c r="BA26" s="5">
        <v>14</v>
      </c>
      <c r="BB26" s="4">
        <v>44628</v>
      </c>
      <c r="BC26" s="3"/>
      <c r="BD26" s="3"/>
      <c r="BE26" s="3"/>
      <c r="BF26" s="3"/>
      <c r="BG26" s="3"/>
      <c r="BH26" s="3"/>
      <c r="BI26" s="3"/>
      <c r="BJ26" s="3"/>
      <c r="BK26" s="3"/>
      <c r="BL26" s="3"/>
      <c r="BN26" s="5">
        <v>14</v>
      </c>
      <c r="BO26" s="4">
        <v>44628</v>
      </c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77" x14ac:dyDescent="0.25">
      <c r="A27" s="5">
        <v>15</v>
      </c>
      <c r="B27" s="4">
        <v>44629</v>
      </c>
      <c r="C27" s="3"/>
      <c r="D27" s="3"/>
      <c r="E27" s="3"/>
      <c r="F27" s="3"/>
      <c r="G27" s="3"/>
      <c r="H27" s="3"/>
      <c r="I27" s="3"/>
      <c r="J27" s="3"/>
      <c r="K27" s="3"/>
      <c r="L27" s="3"/>
      <c r="N27" s="5">
        <v>15</v>
      </c>
      <c r="O27" s="4">
        <v>44629</v>
      </c>
      <c r="P27" s="3"/>
      <c r="Q27" s="3"/>
      <c r="R27" s="3"/>
      <c r="S27" s="3"/>
      <c r="T27" s="3"/>
      <c r="U27" s="3"/>
      <c r="V27" s="3"/>
      <c r="W27" s="3"/>
      <c r="X27" s="3"/>
      <c r="Y27" s="3"/>
      <c r="AA27" s="5">
        <v>15</v>
      </c>
      <c r="AB27" s="4">
        <v>44629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N27" s="5">
        <v>15</v>
      </c>
      <c r="AO27" s="4">
        <v>44629</v>
      </c>
      <c r="AP27" s="3"/>
      <c r="AQ27" s="3"/>
      <c r="AR27" s="3"/>
      <c r="AS27" s="3"/>
      <c r="AT27" s="3"/>
      <c r="AU27" s="3"/>
      <c r="AV27" s="3"/>
      <c r="AW27" s="3"/>
      <c r="AX27" s="3"/>
      <c r="AY27" s="3"/>
      <c r="BA27" s="5">
        <v>15</v>
      </c>
      <c r="BB27" s="4">
        <v>44629</v>
      </c>
      <c r="BC27" s="3"/>
      <c r="BD27" s="3"/>
      <c r="BE27" s="3"/>
      <c r="BF27" s="3"/>
      <c r="BG27" s="3"/>
      <c r="BH27" s="3"/>
      <c r="BI27" s="3"/>
      <c r="BJ27" s="3"/>
      <c r="BK27" s="3"/>
      <c r="BL27" s="3"/>
      <c r="BN27" s="5">
        <v>15</v>
      </c>
      <c r="BO27" s="4">
        <v>44629</v>
      </c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77" x14ac:dyDescent="0.25">
      <c r="A28" s="5">
        <v>16</v>
      </c>
      <c r="B28" s="4">
        <v>44630</v>
      </c>
      <c r="C28" s="3"/>
      <c r="D28" s="3"/>
      <c r="E28" s="3"/>
      <c r="F28" s="3"/>
      <c r="G28" s="3"/>
      <c r="H28" s="3"/>
      <c r="I28" s="3"/>
      <c r="J28" s="3"/>
      <c r="K28" s="3"/>
      <c r="L28" s="3"/>
      <c r="N28" s="5">
        <v>16</v>
      </c>
      <c r="O28" s="4">
        <v>44630</v>
      </c>
      <c r="P28" s="3"/>
      <c r="Q28" s="3"/>
      <c r="R28" s="3"/>
      <c r="S28" s="3"/>
      <c r="T28" s="3"/>
      <c r="U28" s="3"/>
      <c r="V28" s="3"/>
      <c r="W28" s="3"/>
      <c r="X28" s="3"/>
      <c r="Y28" s="3"/>
      <c r="AA28" s="5">
        <v>16</v>
      </c>
      <c r="AB28" s="4">
        <v>44630</v>
      </c>
      <c r="AC28" s="3"/>
      <c r="AD28" s="3"/>
      <c r="AE28" s="3"/>
      <c r="AF28" s="3"/>
      <c r="AG28" s="3"/>
      <c r="AH28" s="3"/>
      <c r="AI28" s="3"/>
      <c r="AJ28" s="3"/>
      <c r="AK28" s="3"/>
      <c r="AL28" s="3"/>
      <c r="AN28" s="5">
        <v>16</v>
      </c>
      <c r="AO28" s="4">
        <v>44630</v>
      </c>
      <c r="AP28" s="3"/>
      <c r="AQ28" s="3"/>
      <c r="AR28" s="3"/>
      <c r="AS28" s="3"/>
      <c r="AT28" s="3"/>
      <c r="AU28" s="3"/>
      <c r="AV28" s="3"/>
      <c r="AW28" s="3"/>
      <c r="AX28" s="3"/>
      <c r="AY28" s="3"/>
      <c r="BA28" s="5">
        <v>16</v>
      </c>
      <c r="BB28" s="4">
        <v>44630</v>
      </c>
      <c r="BC28" s="3"/>
      <c r="BD28" s="3"/>
      <c r="BE28" s="3"/>
      <c r="BF28" s="3"/>
      <c r="BG28" s="3"/>
      <c r="BH28" s="3"/>
      <c r="BI28" s="3"/>
      <c r="BJ28" s="3"/>
      <c r="BK28" s="3"/>
      <c r="BL28" s="3"/>
      <c r="BN28" s="5">
        <v>16</v>
      </c>
      <c r="BO28" s="4">
        <v>44630</v>
      </c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77" x14ac:dyDescent="0.25">
      <c r="A29" s="5">
        <v>17</v>
      </c>
      <c r="B29" s="4">
        <v>44631</v>
      </c>
      <c r="C29" s="3"/>
      <c r="D29" s="3"/>
      <c r="E29" s="3"/>
      <c r="F29" s="3"/>
      <c r="G29" s="3"/>
      <c r="H29" s="3"/>
      <c r="I29" s="3"/>
      <c r="J29" s="3"/>
      <c r="K29" s="3"/>
      <c r="L29" s="3"/>
      <c r="N29" s="5">
        <v>17</v>
      </c>
      <c r="O29" s="4">
        <v>44631</v>
      </c>
      <c r="P29" s="3"/>
      <c r="Q29" s="3"/>
      <c r="R29" s="3"/>
      <c r="S29" s="3"/>
      <c r="T29" s="3"/>
      <c r="U29" s="3"/>
      <c r="V29" s="3"/>
      <c r="W29" s="3"/>
      <c r="X29" s="3"/>
      <c r="Y29" s="3"/>
      <c r="AA29" s="5">
        <v>17</v>
      </c>
      <c r="AB29" s="4">
        <v>44631</v>
      </c>
      <c r="AC29" s="3"/>
      <c r="AD29" s="3"/>
      <c r="AE29" s="3"/>
      <c r="AF29" s="3"/>
      <c r="AG29" s="3"/>
      <c r="AH29" s="3"/>
      <c r="AI29" s="3"/>
      <c r="AJ29" s="3"/>
      <c r="AK29" s="3"/>
      <c r="AL29" s="3"/>
      <c r="AN29" s="5">
        <v>17</v>
      </c>
      <c r="AO29" s="4">
        <v>44631</v>
      </c>
      <c r="AP29" s="3"/>
      <c r="AQ29" s="3"/>
      <c r="AR29" s="3"/>
      <c r="AS29" s="3"/>
      <c r="AT29" s="3"/>
      <c r="AU29" s="3"/>
      <c r="AV29" s="3"/>
      <c r="AW29" s="3"/>
      <c r="AX29" s="3"/>
      <c r="AY29" s="3"/>
      <c r="BA29" s="5">
        <v>17</v>
      </c>
      <c r="BB29" s="4">
        <v>44631</v>
      </c>
      <c r="BC29" s="3"/>
      <c r="BD29" s="3"/>
      <c r="BE29" s="3"/>
      <c r="BF29" s="3"/>
      <c r="BG29" s="3"/>
      <c r="BH29" s="3"/>
      <c r="BI29" s="3"/>
      <c r="BJ29" s="3"/>
      <c r="BK29" s="3"/>
      <c r="BL29" s="3"/>
      <c r="BN29" s="5">
        <v>17</v>
      </c>
      <c r="BO29" s="4">
        <v>44631</v>
      </c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77" x14ac:dyDescent="0.25">
      <c r="A30" s="5">
        <v>18</v>
      </c>
      <c r="B30" s="4">
        <v>44632</v>
      </c>
      <c r="C30" s="3"/>
      <c r="D30" s="3"/>
      <c r="E30" s="3"/>
      <c r="F30" s="3"/>
      <c r="G30" s="3"/>
      <c r="H30" s="3"/>
      <c r="I30" s="3"/>
      <c r="J30" s="3"/>
      <c r="K30" s="3"/>
      <c r="L30" s="3"/>
      <c r="N30" s="5">
        <v>18</v>
      </c>
      <c r="O30" s="4">
        <v>44632</v>
      </c>
      <c r="P30" s="3"/>
      <c r="Q30" s="3"/>
      <c r="R30" s="3"/>
      <c r="S30" s="3"/>
      <c r="T30" s="3"/>
      <c r="U30" s="3"/>
      <c r="V30" s="3"/>
      <c r="W30" s="3"/>
      <c r="X30" s="3"/>
      <c r="Y30" s="3"/>
      <c r="AA30" s="5">
        <v>18</v>
      </c>
      <c r="AB30" s="4">
        <v>44632</v>
      </c>
      <c r="AC30" s="3"/>
      <c r="AD30" s="3"/>
      <c r="AE30" s="3"/>
      <c r="AF30" s="3"/>
      <c r="AG30" s="3"/>
      <c r="AH30" s="3"/>
      <c r="AI30" s="3"/>
      <c r="AJ30" s="3"/>
      <c r="AK30" s="3"/>
      <c r="AL30" s="3"/>
      <c r="AN30" s="5">
        <v>18</v>
      </c>
      <c r="AO30" s="4">
        <v>44632</v>
      </c>
      <c r="AP30" s="3"/>
      <c r="AQ30" s="3"/>
      <c r="AR30" s="3"/>
      <c r="AS30" s="3"/>
      <c r="AT30" s="3"/>
      <c r="AU30" s="3"/>
      <c r="AV30" s="3"/>
      <c r="AW30" s="3"/>
      <c r="AX30" s="3"/>
      <c r="AY30" s="3"/>
      <c r="BA30" s="5">
        <v>18</v>
      </c>
      <c r="BB30" s="4">
        <v>44632</v>
      </c>
      <c r="BC30" s="3"/>
      <c r="BD30" s="3"/>
      <c r="BE30" s="3"/>
      <c r="BF30" s="3"/>
      <c r="BG30" s="3"/>
      <c r="BH30" s="3"/>
      <c r="BI30" s="3"/>
      <c r="BJ30" s="3"/>
      <c r="BK30" s="3"/>
      <c r="BL30" s="3"/>
      <c r="BN30" s="5">
        <v>18</v>
      </c>
      <c r="BO30" s="4">
        <v>44632</v>
      </c>
      <c r="BP30" s="3"/>
      <c r="BQ30" s="3"/>
      <c r="BR30" s="3"/>
      <c r="BS30" s="3"/>
      <c r="BT30" s="3"/>
      <c r="BU30" s="3"/>
      <c r="BV30" s="3"/>
      <c r="BW30" s="3"/>
      <c r="BX30" s="3"/>
      <c r="BY30" s="3"/>
    </row>
    <row r="31" spans="1:77" x14ac:dyDescent="0.25">
      <c r="A31" s="5">
        <v>19</v>
      </c>
      <c r="B31" s="4">
        <v>44633</v>
      </c>
      <c r="C31" s="3"/>
      <c r="D31" s="3"/>
      <c r="E31" s="3"/>
      <c r="F31" s="3"/>
      <c r="G31" s="3"/>
      <c r="H31" s="3"/>
      <c r="I31" s="3"/>
      <c r="J31" s="3"/>
      <c r="K31" s="3"/>
      <c r="L31" s="3"/>
      <c r="N31" s="5">
        <v>19</v>
      </c>
      <c r="O31" s="4">
        <v>44633</v>
      </c>
      <c r="P31" s="3"/>
      <c r="Q31" s="3"/>
      <c r="R31" s="3"/>
      <c r="S31" s="3"/>
      <c r="T31" s="3"/>
      <c r="U31" s="3"/>
      <c r="V31" s="3"/>
      <c r="W31" s="3"/>
      <c r="X31" s="3"/>
      <c r="Y31" s="3"/>
      <c r="AA31" s="5">
        <v>19</v>
      </c>
      <c r="AB31" s="4">
        <v>44633</v>
      </c>
      <c r="AC31" s="3"/>
      <c r="AD31" s="3"/>
      <c r="AE31" s="3"/>
      <c r="AF31" s="3"/>
      <c r="AG31" s="3"/>
      <c r="AH31" s="3"/>
      <c r="AI31" s="3"/>
      <c r="AJ31" s="3"/>
      <c r="AK31" s="3"/>
      <c r="AL31" s="3"/>
      <c r="AN31" s="5">
        <v>19</v>
      </c>
      <c r="AO31" s="4">
        <v>44633</v>
      </c>
      <c r="AP31" s="3"/>
      <c r="AQ31" s="3"/>
      <c r="AR31" s="3"/>
      <c r="AS31" s="3"/>
      <c r="AT31" s="3"/>
      <c r="AU31" s="3"/>
      <c r="AV31" s="3"/>
      <c r="AW31" s="3"/>
      <c r="AX31" s="3"/>
      <c r="AY31" s="3"/>
      <c r="BA31" s="5">
        <v>19</v>
      </c>
      <c r="BB31" s="4">
        <v>44633</v>
      </c>
      <c r="BC31" s="3"/>
      <c r="BD31" s="3"/>
      <c r="BE31" s="3"/>
      <c r="BF31" s="3"/>
      <c r="BG31" s="3"/>
      <c r="BH31" s="3"/>
      <c r="BI31" s="3"/>
      <c r="BJ31" s="3"/>
      <c r="BK31" s="3"/>
      <c r="BL31" s="3"/>
      <c r="BN31" s="5">
        <v>19</v>
      </c>
      <c r="BO31" s="4">
        <v>44633</v>
      </c>
      <c r="BP31" s="3"/>
      <c r="BQ31" s="3"/>
      <c r="BR31" s="3"/>
      <c r="BS31" s="3"/>
      <c r="BT31" s="3"/>
      <c r="BU31" s="3"/>
      <c r="BV31" s="3"/>
      <c r="BW31" s="3"/>
      <c r="BX31" s="3"/>
      <c r="BY31" s="3"/>
    </row>
    <row r="32" spans="1:77" x14ac:dyDescent="0.25">
      <c r="A32" s="5">
        <v>20</v>
      </c>
      <c r="B32" s="4">
        <v>44634</v>
      </c>
      <c r="C32" s="3"/>
      <c r="D32" s="3"/>
      <c r="E32" s="3"/>
      <c r="F32" s="3"/>
      <c r="G32" s="3"/>
      <c r="H32" s="3"/>
      <c r="I32" s="3"/>
      <c r="J32" s="3"/>
      <c r="K32" s="3"/>
      <c r="L32" s="3"/>
      <c r="N32" s="5">
        <v>20</v>
      </c>
      <c r="O32" s="4">
        <v>44634</v>
      </c>
      <c r="P32" s="3"/>
      <c r="Q32" s="3"/>
      <c r="R32" s="3"/>
      <c r="S32" s="3"/>
      <c r="T32" s="3"/>
      <c r="U32" s="3"/>
      <c r="V32" s="3"/>
      <c r="W32" s="3"/>
      <c r="X32" s="3"/>
      <c r="Y32" s="3"/>
      <c r="AA32" s="5">
        <v>20</v>
      </c>
      <c r="AB32" s="4">
        <v>44634</v>
      </c>
      <c r="AC32" s="3"/>
      <c r="AD32" s="3"/>
      <c r="AE32" s="3"/>
      <c r="AF32" s="3"/>
      <c r="AG32" s="3"/>
      <c r="AH32" s="3"/>
      <c r="AI32" s="3"/>
      <c r="AJ32" s="3"/>
      <c r="AK32" s="3"/>
      <c r="AL32" s="3"/>
      <c r="AN32" s="5">
        <v>20</v>
      </c>
      <c r="AO32" s="4">
        <v>44634</v>
      </c>
      <c r="AP32" s="3"/>
      <c r="AQ32" s="3"/>
      <c r="AR32" s="3"/>
      <c r="AS32" s="3"/>
      <c r="AT32" s="3"/>
      <c r="AU32" s="3"/>
      <c r="AV32" s="3"/>
      <c r="AW32" s="3"/>
      <c r="AX32" s="3"/>
      <c r="AY32" s="3"/>
      <c r="BA32" s="5">
        <v>20</v>
      </c>
      <c r="BB32" s="4">
        <v>44634</v>
      </c>
      <c r="BC32" s="3"/>
      <c r="BD32" s="3"/>
      <c r="BE32" s="3"/>
      <c r="BF32" s="3"/>
      <c r="BG32" s="3"/>
      <c r="BH32" s="3"/>
      <c r="BI32" s="3"/>
      <c r="BJ32" s="3"/>
      <c r="BK32" s="3"/>
      <c r="BL32" s="3"/>
      <c r="BN32" s="5">
        <v>20</v>
      </c>
      <c r="BO32" s="4">
        <v>44634</v>
      </c>
      <c r="BP32" s="3"/>
      <c r="BQ32" s="3"/>
      <c r="BR32" s="3"/>
      <c r="BS32" s="3"/>
      <c r="BT32" s="3"/>
      <c r="BU32" s="3"/>
      <c r="BV32" s="3"/>
      <c r="BW32" s="3"/>
      <c r="BX32" s="3"/>
      <c r="BY32" s="3"/>
    </row>
    <row r="33" spans="1:77" x14ac:dyDescent="0.25">
      <c r="A33" s="5">
        <v>21</v>
      </c>
      <c r="B33" s="4">
        <v>44635</v>
      </c>
      <c r="C33" s="3"/>
      <c r="D33" s="3"/>
      <c r="E33" s="3"/>
      <c r="F33" s="3"/>
      <c r="G33" s="3"/>
      <c r="H33" s="3"/>
      <c r="I33" s="3"/>
      <c r="J33" s="3"/>
      <c r="K33" s="3"/>
      <c r="L33" s="3"/>
      <c r="N33" s="5">
        <v>21</v>
      </c>
      <c r="O33" s="4">
        <v>44635</v>
      </c>
      <c r="P33" s="3"/>
      <c r="Q33" s="3"/>
      <c r="R33" s="3"/>
      <c r="S33" s="3"/>
      <c r="T33" s="3"/>
      <c r="U33" s="3"/>
      <c r="V33" s="3"/>
      <c r="W33" s="3"/>
      <c r="X33" s="3"/>
      <c r="Y33" s="3"/>
      <c r="AA33" s="5">
        <v>21</v>
      </c>
      <c r="AB33" s="4">
        <v>44635</v>
      </c>
      <c r="AC33" s="3"/>
      <c r="AD33" s="3"/>
      <c r="AE33" s="3"/>
      <c r="AF33" s="3"/>
      <c r="AG33" s="3"/>
      <c r="AH33" s="3"/>
      <c r="AI33" s="3"/>
      <c r="AJ33" s="3"/>
      <c r="AK33" s="3"/>
      <c r="AL33" s="3"/>
      <c r="AN33" s="5">
        <v>21</v>
      </c>
      <c r="AO33" s="4">
        <v>44635</v>
      </c>
      <c r="AP33" s="3"/>
      <c r="AQ33" s="3"/>
      <c r="AR33" s="3"/>
      <c r="AS33" s="3"/>
      <c r="AT33" s="3"/>
      <c r="AU33" s="3"/>
      <c r="AV33" s="3"/>
      <c r="AW33" s="3"/>
      <c r="AX33" s="3"/>
      <c r="AY33" s="3"/>
      <c r="BA33" s="5">
        <v>21</v>
      </c>
      <c r="BB33" s="4">
        <v>44635</v>
      </c>
      <c r="BC33" s="3"/>
      <c r="BD33" s="3"/>
      <c r="BE33" s="3"/>
      <c r="BF33" s="3"/>
      <c r="BG33" s="3"/>
      <c r="BH33" s="3"/>
      <c r="BI33" s="3"/>
      <c r="BJ33" s="3"/>
      <c r="BK33" s="3"/>
      <c r="BL33" s="3"/>
      <c r="BN33" s="5">
        <v>21</v>
      </c>
      <c r="BO33" s="4">
        <v>44635</v>
      </c>
      <c r="BP33" s="3"/>
      <c r="BQ33" s="3"/>
      <c r="BR33" s="3"/>
      <c r="BS33" s="3"/>
      <c r="BT33" s="3"/>
      <c r="BU33" s="3"/>
      <c r="BV33" s="3"/>
      <c r="BW33" s="3"/>
      <c r="BX33" s="3"/>
      <c r="BY33" s="3"/>
    </row>
    <row r="34" spans="1:77" x14ac:dyDescent="0.25">
      <c r="A34" s="5">
        <v>22</v>
      </c>
      <c r="B34" s="4">
        <v>44636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26"/>
      <c r="N34" s="5">
        <v>22</v>
      </c>
      <c r="O34" s="4">
        <v>44636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26"/>
      <c r="AA34" s="5">
        <v>22</v>
      </c>
      <c r="AB34" s="4">
        <v>44636</v>
      </c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26"/>
      <c r="AN34" s="5">
        <v>22</v>
      </c>
      <c r="AO34" s="4">
        <v>44636</v>
      </c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26"/>
      <c r="BA34" s="5">
        <v>22</v>
      </c>
      <c r="BB34" s="4">
        <v>44636</v>
      </c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26"/>
      <c r="BN34" s="5">
        <v>22</v>
      </c>
      <c r="BO34" s="4">
        <v>44636</v>
      </c>
      <c r="BP34" s="3"/>
      <c r="BQ34" s="3"/>
      <c r="BR34" s="3"/>
      <c r="BS34" s="3"/>
      <c r="BT34" s="3"/>
      <c r="BU34" s="3"/>
      <c r="BV34" s="3"/>
      <c r="BW34" s="3"/>
      <c r="BX34" s="3"/>
      <c r="BY34" s="3"/>
    </row>
    <row r="35" spans="1:77" x14ac:dyDescent="0.25">
      <c r="A35" s="7"/>
      <c r="B35" s="8"/>
      <c r="N35" s="7"/>
      <c r="O35" s="8"/>
      <c r="AA35" s="7"/>
      <c r="AB35" s="8"/>
      <c r="AN35" s="7"/>
      <c r="AO35" s="8"/>
      <c r="BA35" s="7"/>
      <c r="BB35" s="8"/>
      <c r="BN35" s="7"/>
      <c r="BO35" s="8"/>
    </row>
    <row r="36" spans="1:77" x14ac:dyDescent="0.25">
      <c r="A36" s="7"/>
      <c r="B36" s="8"/>
      <c r="O36" s="7"/>
      <c r="P36" s="8"/>
      <c r="AC36" s="7"/>
      <c r="AD36" s="8"/>
      <c r="BE36" s="7"/>
      <c r="BF36" s="8"/>
    </row>
    <row r="37" spans="1:77" x14ac:dyDescent="0.25">
      <c r="A37" s="7"/>
      <c r="B37" s="8"/>
      <c r="AC37" s="7"/>
      <c r="AD37" s="8"/>
      <c r="BE37" s="7"/>
      <c r="BF37" s="8"/>
    </row>
    <row r="38" spans="1:77" x14ac:dyDescent="0.25">
      <c r="A38" s="7"/>
      <c r="B38" s="8"/>
    </row>
    <row r="39" spans="1:77" x14ac:dyDescent="0.25">
      <c r="A39" s="7"/>
      <c r="B39" s="8"/>
    </row>
    <row r="40" spans="1:77" x14ac:dyDescent="0.25">
      <c r="A40" s="7"/>
      <c r="B40" s="8"/>
    </row>
    <row r="41" spans="1:77" x14ac:dyDescent="0.25">
      <c r="A41" s="7"/>
      <c r="B41" s="8"/>
    </row>
    <row r="42" spans="1:77" x14ac:dyDescent="0.25">
      <c r="A42" s="7"/>
      <c r="B42" s="8"/>
    </row>
    <row r="43" spans="1:77" x14ac:dyDescent="0.25">
      <c r="A43" s="7"/>
      <c r="B43" s="8"/>
    </row>
    <row r="44" spans="1:77" x14ac:dyDescent="0.25">
      <c r="A44" s="7"/>
      <c r="B44" s="8"/>
    </row>
  </sheetData>
  <mergeCells count="66">
    <mergeCell ref="AC1:AL1"/>
    <mergeCell ref="AP1:AY1"/>
    <mergeCell ref="BC1:BL1"/>
    <mergeCell ref="BP1:BY1"/>
    <mergeCell ref="BP2:BQ2"/>
    <mergeCell ref="BR2:BS2"/>
    <mergeCell ref="BT2:BU2"/>
    <mergeCell ref="BV2:BW2"/>
    <mergeCell ref="BX2:BY2"/>
    <mergeCell ref="BC2:BD2"/>
    <mergeCell ref="BE2:BF2"/>
    <mergeCell ref="BG2:BH2"/>
    <mergeCell ref="BI2:BJ2"/>
    <mergeCell ref="BK2:BL2"/>
    <mergeCell ref="AP2:AQ2"/>
    <mergeCell ref="AR2:AS2"/>
    <mergeCell ref="BP3:BQ3"/>
    <mergeCell ref="BR3:BS3"/>
    <mergeCell ref="BT3:BU3"/>
    <mergeCell ref="BV3:BW3"/>
    <mergeCell ref="BX3:BY3"/>
    <mergeCell ref="BC3:BD3"/>
    <mergeCell ref="BE3:BF3"/>
    <mergeCell ref="BG3:BH3"/>
    <mergeCell ref="BI3:BJ3"/>
    <mergeCell ref="BK3:BL3"/>
    <mergeCell ref="AT2:AU2"/>
    <mergeCell ref="AV2:AW2"/>
    <mergeCell ref="AX2:AY2"/>
    <mergeCell ref="AP3:AQ3"/>
    <mergeCell ref="AR3:AS3"/>
    <mergeCell ref="AT3:AU3"/>
    <mergeCell ref="AV3:AW3"/>
    <mergeCell ref="AX3:AY3"/>
    <mergeCell ref="AC2:AD2"/>
    <mergeCell ref="AE2:AF2"/>
    <mergeCell ref="AG2:AH2"/>
    <mergeCell ref="AI2:AJ2"/>
    <mergeCell ref="AK2:AL2"/>
    <mergeCell ref="AC3:AD3"/>
    <mergeCell ref="AE3:AF3"/>
    <mergeCell ref="AG3:AH3"/>
    <mergeCell ref="AI3:AJ3"/>
    <mergeCell ref="AK3:AL3"/>
    <mergeCell ref="X2:Y2"/>
    <mergeCell ref="P3:Q3"/>
    <mergeCell ref="R3:S3"/>
    <mergeCell ref="T3:U3"/>
    <mergeCell ref="V3:W3"/>
    <mergeCell ref="X3:Y3"/>
    <mergeCell ref="C1:L1"/>
    <mergeCell ref="P2:Q2"/>
    <mergeCell ref="R2:S2"/>
    <mergeCell ref="T2:U2"/>
    <mergeCell ref="C3:D3"/>
    <mergeCell ref="E3:F3"/>
    <mergeCell ref="G3:H3"/>
    <mergeCell ref="I3:J3"/>
    <mergeCell ref="K3:L3"/>
    <mergeCell ref="C2:D2"/>
    <mergeCell ref="E2:F2"/>
    <mergeCell ref="G2:H2"/>
    <mergeCell ref="I2:J2"/>
    <mergeCell ref="K2:L2"/>
    <mergeCell ref="P1:Y1"/>
    <mergeCell ref="V2:W2"/>
  </mergeCells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E405A-3A4A-4BE9-8A4B-648F47B3A51F}">
  <dimension ref="A1:BP69"/>
  <sheetViews>
    <sheetView topLeftCell="L1" workbookViewId="0">
      <selection activeCell="AQ17" sqref="AQ17"/>
    </sheetView>
  </sheetViews>
  <sheetFormatPr defaultRowHeight="15" x14ac:dyDescent="0.25"/>
  <cols>
    <col min="1" max="1" width="7.42578125" customWidth="1"/>
    <col min="2" max="2" width="10.7109375" customWidth="1"/>
    <col min="10" max="10" width="6.5703125" customWidth="1"/>
    <col min="11" max="11" width="8" customWidth="1"/>
    <col min="12" max="12" width="11.7109375" customWidth="1"/>
    <col min="14" max="14" width="5.85546875" customWidth="1"/>
    <col min="15" max="15" width="10.5703125" customWidth="1"/>
    <col min="16" max="16" width="11.42578125" customWidth="1"/>
    <col min="20" max="20" width="8.140625" customWidth="1"/>
    <col min="21" max="21" width="11.42578125" customWidth="1"/>
    <col min="28" max="28" width="11" customWidth="1"/>
    <col min="29" max="29" width="4.7109375" customWidth="1"/>
    <col min="30" max="30" width="6.140625" customWidth="1"/>
    <col min="31" max="31" width="10.85546875" customWidth="1"/>
    <col min="40" max="40" width="10.85546875" customWidth="1"/>
    <col min="43" max="43" width="10.7109375" customWidth="1"/>
    <col min="53" max="53" width="11.140625" customWidth="1"/>
    <col min="57" max="57" width="6" customWidth="1"/>
    <col min="58" max="58" width="10.5703125" customWidth="1"/>
    <col min="66" max="66" width="10.85546875" customWidth="1"/>
    <col min="71" max="71" width="10.85546875" customWidth="1"/>
  </cols>
  <sheetData>
    <row r="1" spans="1:68" x14ac:dyDescent="0.25">
      <c r="A1" s="28" t="s">
        <v>27</v>
      </c>
      <c r="B1" s="31" t="s">
        <v>30</v>
      </c>
      <c r="C1" s="87" t="s">
        <v>0</v>
      </c>
      <c r="D1" s="88"/>
      <c r="E1" s="88"/>
      <c r="F1" s="88"/>
      <c r="G1" s="88"/>
      <c r="H1" s="89"/>
      <c r="I1" s="39" t="s">
        <v>41</v>
      </c>
      <c r="M1" s="90" t="s">
        <v>1</v>
      </c>
      <c r="N1" s="91"/>
      <c r="O1" s="91"/>
      <c r="P1" s="91"/>
      <c r="Q1" s="91"/>
      <c r="R1" s="92"/>
      <c r="V1" s="93" t="s">
        <v>2</v>
      </c>
      <c r="W1" s="94"/>
      <c r="X1" s="94"/>
      <c r="Y1" s="94"/>
      <c r="Z1" s="94"/>
      <c r="AA1" s="95"/>
      <c r="AF1" s="96" t="s">
        <v>3</v>
      </c>
      <c r="AG1" s="97"/>
      <c r="AH1" s="97"/>
      <c r="AI1" s="97"/>
      <c r="AJ1" s="97"/>
      <c r="AK1" s="97"/>
      <c r="AL1" s="97"/>
      <c r="AM1" s="98"/>
      <c r="AO1" s="86" t="s">
        <v>4</v>
      </c>
      <c r="AP1" s="86"/>
      <c r="AQ1" s="86"/>
      <c r="AR1" s="86"/>
      <c r="AS1" s="86"/>
      <c r="AT1" s="86"/>
      <c r="AU1" s="86"/>
      <c r="AV1" s="86"/>
      <c r="AW1" s="86"/>
      <c r="AX1" s="86"/>
      <c r="AY1" s="28" t="s">
        <v>27</v>
      </c>
      <c r="AZ1" s="31" t="s">
        <v>30</v>
      </c>
      <c r="BE1" s="28" t="s">
        <v>27</v>
      </c>
      <c r="BF1" s="31" t="s">
        <v>30</v>
      </c>
      <c r="BG1" s="85" t="s">
        <v>5</v>
      </c>
      <c r="BH1" s="85"/>
      <c r="BI1" s="85"/>
      <c r="BJ1" s="85"/>
      <c r="BK1" s="85"/>
      <c r="BL1" s="85"/>
      <c r="BM1" s="85"/>
      <c r="BN1" s="85"/>
      <c r="BO1" s="85"/>
      <c r="BP1" s="85"/>
    </row>
    <row r="2" spans="1:68" x14ac:dyDescent="0.25">
      <c r="A2" s="99" t="s">
        <v>28</v>
      </c>
      <c r="B2" s="100"/>
      <c r="C2" s="83" t="s">
        <v>6</v>
      </c>
      <c r="D2" s="83"/>
      <c r="E2" s="83">
        <v>1</v>
      </c>
      <c r="F2" s="83"/>
      <c r="G2" s="83">
        <v>2</v>
      </c>
      <c r="H2" s="83"/>
      <c r="L2" s="28" t="s">
        <v>27</v>
      </c>
      <c r="M2" s="83" t="s">
        <v>6</v>
      </c>
      <c r="N2" s="83"/>
      <c r="O2" s="83">
        <v>1</v>
      </c>
      <c r="P2" s="83"/>
      <c r="Q2" s="83">
        <v>2</v>
      </c>
      <c r="R2" s="83"/>
      <c r="T2" s="33" t="s">
        <v>36</v>
      </c>
      <c r="U2" s="28" t="s">
        <v>27</v>
      </c>
      <c r="V2" s="83">
        <v>2</v>
      </c>
      <c r="W2" s="83"/>
      <c r="X2" s="83">
        <v>3</v>
      </c>
      <c r="Y2" s="83"/>
      <c r="Z2" s="83">
        <v>4</v>
      </c>
      <c r="AA2" s="83"/>
      <c r="AE2" s="28" t="s">
        <v>27</v>
      </c>
      <c r="AF2" s="1">
        <v>1</v>
      </c>
      <c r="AG2" s="1"/>
      <c r="AH2" s="1">
        <v>2</v>
      </c>
      <c r="AI2" s="1"/>
      <c r="AJ2" s="1">
        <v>3</v>
      </c>
      <c r="AK2" s="1"/>
      <c r="AL2" s="1">
        <v>4</v>
      </c>
      <c r="AM2" s="1"/>
      <c r="AO2" s="83" t="s">
        <v>6</v>
      </c>
      <c r="AP2" s="83"/>
      <c r="AQ2" s="83">
        <v>1</v>
      </c>
      <c r="AR2" s="83"/>
      <c r="AS2" s="83">
        <v>2</v>
      </c>
      <c r="AT2" s="83"/>
      <c r="AU2" s="83">
        <v>3</v>
      </c>
      <c r="AV2" s="83"/>
      <c r="AW2" s="83">
        <v>4</v>
      </c>
      <c r="AX2" s="83"/>
      <c r="AY2" s="99" t="s">
        <v>28</v>
      </c>
      <c r="AZ2" s="100"/>
      <c r="BE2" s="99" t="s">
        <v>28</v>
      </c>
      <c r="BF2" s="100"/>
      <c r="BG2" s="83" t="s">
        <v>6</v>
      </c>
      <c r="BH2" s="83"/>
      <c r="BI2" s="83">
        <v>1</v>
      </c>
      <c r="BJ2" s="83"/>
      <c r="BK2" s="83">
        <v>2</v>
      </c>
      <c r="BL2" s="83"/>
      <c r="BM2" s="83">
        <v>3</v>
      </c>
      <c r="BN2" s="83"/>
      <c r="BO2" s="83">
        <v>4</v>
      </c>
      <c r="BP2" s="83"/>
    </row>
    <row r="3" spans="1:68" x14ac:dyDescent="0.25">
      <c r="A3" s="101" t="s">
        <v>29</v>
      </c>
      <c r="B3" s="102"/>
      <c r="C3" s="84" t="s">
        <v>9</v>
      </c>
      <c r="D3" s="84"/>
      <c r="E3" s="84" t="s">
        <v>9</v>
      </c>
      <c r="F3" s="84"/>
      <c r="G3" s="84" t="s">
        <v>9</v>
      </c>
      <c r="H3" s="84"/>
      <c r="L3" s="31" t="s">
        <v>30</v>
      </c>
      <c r="M3" s="84" t="s">
        <v>9</v>
      </c>
      <c r="N3" s="84"/>
      <c r="O3" s="84" t="s">
        <v>9</v>
      </c>
      <c r="P3" s="84"/>
      <c r="Q3" s="84" t="s">
        <v>9</v>
      </c>
      <c r="R3" s="84"/>
      <c r="U3" s="31" t="s">
        <v>30</v>
      </c>
      <c r="V3" s="84" t="s">
        <v>9</v>
      </c>
      <c r="W3" s="84"/>
      <c r="X3" s="84" t="s">
        <v>9</v>
      </c>
      <c r="Y3" s="84"/>
      <c r="Z3" s="84" t="s">
        <v>9</v>
      </c>
      <c r="AA3" s="84"/>
      <c r="AE3" s="31" t="s">
        <v>30</v>
      </c>
      <c r="AF3" s="5" t="s">
        <v>31</v>
      </c>
      <c r="AG3" s="5"/>
      <c r="AH3" s="5" t="s">
        <v>35</v>
      </c>
      <c r="AI3" s="5"/>
      <c r="AJ3" s="5" t="s">
        <v>32</v>
      </c>
      <c r="AK3" s="5"/>
      <c r="AL3" s="5" t="s">
        <v>34</v>
      </c>
      <c r="AM3" s="5"/>
      <c r="AO3" s="84" t="s">
        <v>9</v>
      </c>
      <c r="AP3" s="84"/>
      <c r="AQ3" s="84" t="s">
        <v>9</v>
      </c>
      <c r="AR3" s="84"/>
      <c r="AS3" s="84" t="s">
        <v>9</v>
      </c>
      <c r="AT3" s="84"/>
      <c r="AU3" s="84" t="s">
        <v>9</v>
      </c>
      <c r="AV3" s="84"/>
      <c r="AW3" s="84" t="s">
        <v>9</v>
      </c>
      <c r="AX3" s="84"/>
      <c r="AY3" s="101" t="s">
        <v>29</v>
      </c>
      <c r="AZ3" s="102"/>
      <c r="BE3" s="101" t="s">
        <v>29</v>
      </c>
      <c r="BF3" s="102"/>
      <c r="BG3" s="84" t="s">
        <v>31</v>
      </c>
      <c r="BH3" s="84"/>
      <c r="BI3" s="84" t="s">
        <v>31</v>
      </c>
      <c r="BJ3" s="84"/>
      <c r="BK3" s="84" t="s">
        <v>32</v>
      </c>
      <c r="BL3" s="84"/>
      <c r="BM3" s="84" t="s">
        <v>33</v>
      </c>
      <c r="BN3" s="84"/>
      <c r="BO3" s="84" t="s">
        <v>32</v>
      </c>
      <c r="BP3" s="84"/>
    </row>
    <row r="4" spans="1:68" x14ac:dyDescent="0.25">
      <c r="A4" s="10" t="s">
        <v>11</v>
      </c>
      <c r="B4" s="1" t="s">
        <v>10</v>
      </c>
      <c r="C4" s="2" t="s">
        <v>7</v>
      </c>
      <c r="D4" s="2" t="s">
        <v>8</v>
      </c>
      <c r="E4" s="2" t="s">
        <v>7</v>
      </c>
      <c r="F4" s="2" t="s">
        <v>8</v>
      </c>
      <c r="G4" s="2" t="s">
        <v>7</v>
      </c>
      <c r="H4" s="2" t="s">
        <v>8</v>
      </c>
      <c r="K4" s="10" t="s">
        <v>11</v>
      </c>
      <c r="L4" s="1" t="s">
        <v>10</v>
      </c>
      <c r="M4" s="2" t="s">
        <v>7</v>
      </c>
      <c r="N4" s="2" t="s">
        <v>8</v>
      </c>
      <c r="O4" s="2" t="s">
        <v>7</v>
      </c>
      <c r="P4" s="2" t="s">
        <v>8</v>
      </c>
      <c r="Q4" s="2" t="s">
        <v>7</v>
      </c>
      <c r="R4" s="2" t="s">
        <v>8</v>
      </c>
      <c r="T4" s="10" t="s">
        <v>11</v>
      </c>
      <c r="U4" s="1" t="s">
        <v>10</v>
      </c>
      <c r="V4" s="2" t="s">
        <v>7</v>
      </c>
      <c r="W4" s="2" t="s">
        <v>8</v>
      </c>
      <c r="X4" s="2" t="s">
        <v>7</v>
      </c>
      <c r="Y4" s="2" t="s">
        <v>8</v>
      </c>
      <c r="Z4" s="2" t="s">
        <v>7</v>
      </c>
      <c r="AA4" s="2" t="s">
        <v>8</v>
      </c>
      <c r="AD4" s="10" t="s">
        <v>11</v>
      </c>
      <c r="AE4" s="1" t="s">
        <v>10</v>
      </c>
      <c r="AF4" s="2" t="s">
        <v>7</v>
      </c>
      <c r="AG4" s="2" t="s">
        <v>8</v>
      </c>
      <c r="AH4" s="2" t="s">
        <v>7</v>
      </c>
      <c r="AI4" s="2" t="s">
        <v>8</v>
      </c>
      <c r="AJ4" s="2" t="s">
        <v>7</v>
      </c>
      <c r="AK4" s="2" t="s">
        <v>8</v>
      </c>
      <c r="AL4" s="2" t="s">
        <v>7</v>
      </c>
      <c r="AM4" s="2" t="s">
        <v>8</v>
      </c>
      <c r="AN4" s="1" t="s">
        <v>10</v>
      </c>
      <c r="AO4" s="2" t="s">
        <v>7</v>
      </c>
      <c r="AP4" s="2" t="s">
        <v>8</v>
      </c>
      <c r="AQ4" s="2" t="s">
        <v>7</v>
      </c>
      <c r="AR4" s="2" t="s">
        <v>8</v>
      </c>
      <c r="AS4" s="2" t="s">
        <v>7</v>
      </c>
      <c r="AT4" s="2" t="s">
        <v>8</v>
      </c>
      <c r="AU4" s="2" t="s">
        <v>7</v>
      </c>
      <c r="AV4" s="2" t="s">
        <v>8</v>
      </c>
      <c r="AW4" s="2" t="s">
        <v>7</v>
      </c>
      <c r="AX4" s="2" t="s">
        <v>8</v>
      </c>
      <c r="AZ4" s="10" t="s">
        <v>11</v>
      </c>
      <c r="BE4" s="10" t="s">
        <v>11</v>
      </c>
      <c r="BF4" s="1" t="s">
        <v>10</v>
      </c>
      <c r="BG4" s="2" t="s">
        <v>7</v>
      </c>
      <c r="BH4" s="2" t="s">
        <v>8</v>
      </c>
      <c r="BI4" s="2" t="s">
        <v>7</v>
      </c>
      <c r="BJ4" s="2" t="s">
        <v>8</v>
      </c>
      <c r="BK4" s="2" t="s">
        <v>7</v>
      </c>
      <c r="BL4" s="2" t="s">
        <v>8</v>
      </c>
      <c r="BM4" s="2" t="s">
        <v>7</v>
      </c>
      <c r="BN4" s="2" t="s">
        <v>8</v>
      </c>
      <c r="BO4" s="2" t="s">
        <v>7</v>
      </c>
      <c r="BP4" s="2" t="s">
        <v>8</v>
      </c>
    </row>
    <row r="5" spans="1:68" x14ac:dyDescent="0.25">
      <c r="A5" s="12">
        <v>0</v>
      </c>
      <c r="B5" s="4">
        <v>44615</v>
      </c>
      <c r="C5" s="3">
        <v>6.99</v>
      </c>
      <c r="D5" s="3">
        <v>6.16</v>
      </c>
      <c r="E5" s="3">
        <v>4.3499999999999996</v>
      </c>
      <c r="F5" s="3">
        <v>3.65</v>
      </c>
      <c r="G5" s="3">
        <v>4.0599999999999996</v>
      </c>
      <c r="H5" s="3">
        <v>3.66</v>
      </c>
      <c r="K5" s="12">
        <v>0</v>
      </c>
      <c r="L5" s="4">
        <v>44622</v>
      </c>
      <c r="M5" s="27">
        <v>4.9000000000000004</v>
      </c>
      <c r="N5" s="27">
        <v>4.5999999999999996</v>
      </c>
      <c r="O5" s="27">
        <v>5.57</v>
      </c>
      <c r="P5" s="27">
        <v>3.97</v>
      </c>
      <c r="Q5" s="27">
        <v>4.8899999999999997</v>
      </c>
      <c r="R5" s="27">
        <v>3.37</v>
      </c>
      <c r="T5" s="12">
        <v>0</v>
      </c>
      <c r="U5" s="4">
        <v>44622</v>
      </c>
      <c r="V5" s="27">
        <v>5.56</v>
      </c>
      <c r="W5" s="27">
        <v>4.72</v>
      </c>
      <c r="X5" s="27">
        <v>4.6500000000000004</v>
      </c>
      <c r="Y5" s="27">
        <v>4.4000000000000004</v>
      </c>
      <c r="Z5" s="27">
        <v>5.76</v>
      </c>
      <c r="AA5" s="27">
        <v>5.39</v>
      </c>
      <c r="AD5" s="12">
        <v>0</v>
      </c>
      <c r="AE5" s="4">
        <v>44622</v>
      </c>
      <c r="AF5" s="27">
        <v>5.18</v>
      </c>
      <c r="AG5" s="27">
        <v>4.8499999999999996</v>
      </c>
      <c r="AH5" s="27">
        <v>5.69</v>
      </c>
      <c r="AI5" s="27">
        <v>5.53</v>
      </c>
      <c r="AJ5" s="27">
        <v>6.63</v>
      </c>
      <c r="AK5" s="27">
        <v>5.12</v>
      </c>
      <c r="AL5" s="27">
        <v>6.24</v>
      </c>
      <c r="AM5" s="27">
        <v>5.96</v>
      </c>
      <c r="AN5" s="4">
        <v>44615</v>
      </c>
      <c r="AO5" s="3"/>
      <c r="AP5" s="3"/>
      <c r="AQ5" s="27">
        <v>5.07</v>
      </c>
      <c r="AR5" s="27">
        <v>4.5999999999999996</v>
      </c>
      <c r="AS5" s="27">
        <v>5.19</v>
      </c>
      <c r="AT5" s="27">
        <v>3.99</v>
      </c>
      <c r="AU5" s="27">
        <v>6.95</v>
      </c>
      <c r="AV5" s="27">
        <v>5.95</v>
      </c>
      <c r="AW5" s="3">
        <v>5.35</v>
      </c>
      <c r="AX5" s="3">
        <v>4.17</v>
      </c>
      <c r="AZ5" s="12">
        <v>0</v>
      </c>
      <c r="BE5" s="12">
        <v>0</v>
      </c>
      <c r="BF5" s="4">
        <v>44615</v>
      </c>
      <c r="BG5" s="27">
        <v>8.1199999999999992</v>
      </c>
      <c r="BH5" s="27">
        <v>5.42</v>
      </c>
      <c r="BI5" s="27">
        <v>4.9800000000000004</v>
      </c>
      <c r="BJ5" s="27">
        <v>3.74</v>
      </c>
      <c r="BK5" s="27">
        <v>4.96</v>
      </c>
      <c r="BL5" s="27">
        <v>4.08</v>
      </c>
      <c r="BM5" s="27">
        <v>5.48</v>
      </c>
      <c r="BN5" s="27">
        <v>5.14</v>
      </c>
      <c r="BO5" s="27">
        <v>5.59</v>
      </c>
      <c r="BP5" s="27">
        <v>4.76</v>
      </c>
    </row>
    <row r="6" spans="1:68" x14ac:dyDescent="0.25">
      <c r="A6" s="12">
        <v>1</v>
      </c>
      <c r="B6" s="4">
        <v>44616</v>
      </c>
      <c r="C6" s="29">
        <v>9.5399999999999991</v>
      </c>
      <c r="D6" s="29">
        <v>8.51</v>
      </c>
      <c r="E6" s="29">
        <v>4.16</v>
      </c>
      <c r="F6" s="29">
        <v>3.44</v>
      </c>
      <c r="G6" s="29">
        <v>4.2699999999999996</v>
      </c>
      <c r="H6" s="29">
        <v>3.68</v>
      </c>
      <c r="K6" s="12">
        <v>1</v>
      </c>
      <c r="L6" s="4">
        <v>44623</v>
      </c>
      <c r="M6" s="29"/>
      <c r="N6" s="29"/>
      <c r="O6" s="29"/>
      <c r="P6" s="29"/>
      <c r="Q6" s="29"/>
      <c r="R6" s="29"/>
      <c r="T6" s="12">
        <v>1</v>
      </c>
      <c r="U6" s="4">
        <v>44623</v>
      </c>
      <c r="V6" s="29"/>
      <c r="W6" s="29"/>
      <c r="X6" s="29"/>
      <c r="Y6" s="29"/>
      <c r="Z6" s="29"/>
      <c r="AA6" s="29"/>
      <c r="AD6" s="12">
        <v>1</v>
      </c>
      <c r="AE6" s="4">
        <v>44623</v>
      </c>
      <c r="AF6" s="29"/>
      <c r="AG6" s="29"/>
      <c r="AH6" s="29"/>
      <c r="AI6" s="29"/>
      <c r="AJ6" s="29"/>
      <c r="AK6" s="29"/>
      <c r="AL6" s="29"/>
      <c r="AM6" s="29"/>
      <c r="AN6" s="4">
        <v>44616</v>
      </c>
      <c r="AO6" s="27">
        <v>5.14</v>
      </c>
      <c r="AP6" s="27">
        <v>3.98</v>
      </c>
      <c r="AQ6" s="29">
        <v>0</v>
      </c>
      <c r="AR6" s="29">
        <v>0</v>
      </c>
      <c r="AS6" s="29">
        <v>0</v>
      </c>
      <c r="AT6" s="29">
        <v>0</v>
      </c>
      <c r="AU6" s="29">
        <v>10.57</v>
      </c>
      <c r="AV6" s="29">
        <v>8.06</v>
      </c>
      <c r="AW6" s="27">
        <v>4.6100000000000003</v>
      </c>
      <c r="AX6" s="27">
        <v>4.28</v>
      </c>
      <c r="AY6" s="12">
        <v>0</v>
      </c>
      <c r="AZ6" s="12">
        <v>1</v>
      </c>
      <c r="BE6" s="12">
        <v>1</v>
      </c>
      <c r="BF6" s="4">
        <v>44616</v>
      </c>
      <c r="BG6" s="29">
        <v>10.25</v>
      </c>
      <c r="BH6" s="29">
        <v>8.1</v>
      </c>
      <c r="BI6" s="29">
        <v>8.08</v>
      </c>
      <c r="BJ6" s="29">
        <v>6.96</v>
      </c>
      <c r="BK6" s="29">
        <v>6.96</v>
      </c>
      <c r="BL6" s="29">
        <v>6.51</v>
      </c>
      <c r="BM6" s="29">
        <v>7.64</v>
      </c>
      <c r="BN6" s="29">
        <v>6.47</v>
      </c>
      <c r="BO6" s="29">
        <v>7.9</v>
      </c>
      <c r="BP6" s="29">
        <v>7.61</v>
      </c>
    </row>
    <row r="7" spans="1:68" x14ac:dyDescent="0.25">
      <c r="A7" s="12">
        <v>2</v>
      </c>
      <c r="B7" s="4">
        <v>44617</v>
      </c>
      <c r="C7" s="3">
        <v>11.86</v>
      </c>
      <c r="D7" s="3">
        <v>8.9700000000000006</v>
      </c>
      <c r="E7" s="3">
        <v>4.87</v>
      </c>
      <c r="F7" s="3">
        <v>4.1500000000000004</v>
      </c>
      <c r="G7" s="3">
        <v>4.78</v>
      </c>
      <c r="H7" s="3">
        <v>4.1500000000000004</v>
      </c>
      <c r="K7" s="12">
        <v>2</v>
      </c>
      <c r="L7" s="4">
        <v>44624</v>
      </c>
      <c r="M7" s="3">
        <v>8.01</v>
      </c>
      <c r="N7" s="3">
        <v>6.09</v>
      </c>
      <c r="O7" s="3">
        <v>0</v>
      </c>
      <c r="P7" s="3">
        <v>0</v>
      </c>
      <c r="Q7" s="3">
        <v>0</v>
      </c>
      <c r="R7" s="3">
        <v>0</v>
      </c>
      <c r="T7" s="12">
        <v>2</v>
      </c>
      <c r="U7" s="4">
        <v>44624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D7" s="12">
        <v>2</v>
      </c>
      <c r="AE7" s="4">
        <v>44624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4">
        <v>44617</v>
      </c>
      <c r="AO7" s="29">
        <v>0</v>
      </c>
      <c r="AP7" s="29">
        <v>0</v>
      </c>
      <c r="AQ7" s="3">
        <v>0</v>
      </c>
      <c r="AR7" s="3">
        <v>0</v>
      </c>
      <c r="AS7" s="3">
        <v>0</v>
      </c>
      <c r="AT7" s="3">
        <v>0</v>
      </c>
      <c r="AU7" s="3">
        <v>10.26</v>
      </c>
      <c r="AV7" s="3">
        <v>7.6</v>
      </c>
      <c r="AW7" s="29">
        <v>5.14</v>
      </c>
      <c r="AX7" s="29">
        <v>3.94</v>
      </c>
      <c r="AY7" s="12">
        <v>1</v>
      </c>
      <c r="AZ7" s="12">
        <v>2</v>
      </c>
      <c r="BE7" s="12">
        <v>2</v>
      </c>
      <c r="BF7" s="4">
        <v>44617</v>
      </c>
      <c r="BG7" s="32">
        <v>11.56</v>
      </c>
      <c r="BH7" s="32">
        <v>6.74</v>
      </c>
      <c r="BI7" s="32">
        <v>0</v>
      </c>
      <c r="BJ7" s="32">
        <v>0</v>
      </c>
      <c r="BK7" s="32">
        <v>8.4600000000000009</v>
      </c>
      <c r="BL7" s="32">
        <v>6.3</v>
      </c>
      <c r="BM7" s="32">
        <v>7.6</v>
      </c>
      <c r="BN7" s="32">
        <v>5.8</v>
      </c>
      <c r="BO7" s="32">
        <v>8.81</v>
      </c>
      <c r="BP7" s="32">
        <v>6.73</v>
      </c>
    </row>
    <row r="8" spans="1:68" x14ac:dyDescent="0.25">
      <c r="A8" s="12">
        <v>3</v>
      </c>
      <c r="B8" s="4">
        <v>44618</v>
      </c>
      <c r="C8" s="3">
        <v>11.94</v>
      </c>
      <c r="D8" s="3">
        <v>9.9700000000000006</v>
      </c>
      <c r="E8" s="3">
        <v>4.45</v>
      </c>
      <c r="F8" s="3">
        <v>4.26</v>
      </c>
      <c r="G8" s="3">
        <v>5.59</v>
      </c>
      <c r="H8" s="3">
        <v>5.3</v>
      </c>
      <c r="K8" s="12">
        <v>3</v>
      </c>
      <c r="L8" s="4">
        <v>44625</v>
      </c>
      <c r="M8" s="3"/>
      <c r="N8" s="3"/>
      <c r="O8" s="3"/>
      <c r="P8" s="3"/>
      <c r="Q8" s="3"/>
      <c r="R8" s="3"/>
      <c r="T8" s="12">
        <v>3</v>
      </c>
      <c r="U8" s="4">
        <v>44625</v>
      </c>
      <c r="V8" s="3"/>
      <c r="W8" s="3"/>
      <c r="X8" s="3"/>
      <c r="Y8" s="3"/>
      <c r="Z8" s="3"/>
      <c r="AA8" s="3"/>
      <c r="AD8" s="12">
        <v>3</v>
      </c>
      <c r="AE8" s="4">
        <v>44625</v>
      </c>
      <c r="AF8" s="3"/>
      <c r="AG8" s="3"/>
      <c r="AH8" s="3"/>
      <c r="AI8" s="3"/>
      <c r="AJ8" s="3"/>
      <c r="AK8" s="3"/>
      <c r="AL8" s="3"/>
      <c r="AM8" s="3"/>
      <c r="AN8" s="4">
        <v>44618</v>
      </c>
      <c r="AO8" s="3"/>
      <c r="AP8" s="3"/>
      <c r="AQ8" s="30">
        <v>3.97</v>
      </c>
      <c r="AR8" s="30">
        <v>3.11</v>
      </c>
      <c r="AS8" s="30">
        <v>0</v>
      </c>
      <c r="AT8" s="30">
        <v>0</v>
      </c>
      <c r="AU8" s="30">
        <v>8.06</v>
      </c>
      <c r="AV8" s="30">
        <v>6.1</v>
      </c>
      <c r="AW8" s="3"/>
      <c r="AX8" s="3"/>
      <c r="AY8" s="12">
        <v>2</v>
      </c>
      <c r="AZ8" s="12">
        <v>3</v>
      </c>
      <c r="BE8" s="12">
        <v>3</v>
      </c>
      <c r="BF8" s="4">
        <v>44618</v>
      </c>
      <c r="BG8" s="30">
        <v>8.1999999999999993</v>
      </c>
      <c r="BH8" s="30">
        <v>6.93</v>
      </c>
      <c r="BI8" s="30">
        <v>0</v>
      </c>
      <c r="BJ8" s="30">
        <v>0</v>
      </c>
      <c r="BK8" s="30">
        <v>7.3</v>
      </c>
      <c r="BL8" s="30">
        <v>6.48</v>
      </c>
      <c r="BM8" s="30">
        <v>8.4600000000000009</v>
      </c>
      <c r="BN8" s="30">
        <v>6.99</v>
      </c>
      <c r="BO8" s="30">
        <v>5.38</v>
      </c>
      <c r="BP8" s="30">
        <v>3.64</v>
      </c>
    </row>
    <row r="9" spans="1:68" x14ac:dyDescent="0.25">
      <c r="A9" s="12">
        <v>4</v>
      </c>
      <c r="B9" s="4">
        <v>44619</v>
      </c>
      <c r="C9" s="3">
        <v>10.24</v>
      </c>
      <c r="D9" s="3">
        <v>10.17</v>
      </c>
      <c r="E9" s="3">
        <v>5.61</v>
      </c>
      <c r="F9" s="3">
        <v>4.92</v>
      </c>
      <c r="G9" s="3">
        <v>5.84</v>
      </c>
      <c r="H9" s="3">
        <v>5.36</v>
      </c>
      <c r="K9" s="12">
        <v>4</v>
      </c>
      <c r="L9" s="4">
        <v>44626</v>
      </c>
      <c r="M9" s="3"/>
      <c r="N9" s="3"/>
      <c r="O9" s="3"/>
      <c r="P9" s="3"/>
      <c r="Q9" s="3"/>
      <c r="R9" s="3"/>
      <c r="T9" s="12">
        <v>4</v>
      </c>
      <c r="U9" s="4">
        <v>44626</v>
      </c>
      <c r="V9" s="3"/>
      <c r="W9" s="3"/>
      <c r="X9" s="3"/>
      <c r="Y9" s="3"/>
      <c r="Z9" s="3"/>
      <c r="AA9" s="3"/>
      <c r="AD9" s="12">
        <v>4</v>
      </c>
      <c r="AE9" s="4">
        <v>44626</v>
      </c>
      <c r="AF9" s="3"/>
      <c r="AG9" s="3"/>
      <c r="AH9" s="3"/>
      <c r="AI9" s="3"/>
      <c r="AJ9" s="3"/>
      <c r="AK9" s="3"/>
      <c r="AL9" s="3"/>
      <c r="AM9" s="3"/>
      <c r="AN9" s="4">
        <v>44619</v>
      </c>
      <c r="AO9" s="30">
        <v>0</v>
      </c>
      <c r="AP9" s="30">
        <v>0</v>
      </c>
      <c r="AQ9" s="33">
        <v>6.68</v>
      </c>
      <c r="AR9" s="33">
        <v>4.67</v>
      </c>
      <c r="AS9" s="3">
        <v>0</v>
      </c>
      <c r="AT9" s="3">
        <v>0</v>
      </c>
      <c r="AU9" s="3">
        <v>8.1199999999999992</v>
      </c>
      <c r="AV9" s="3">
        <v>6.69</v>
      </c>
      <c r="AW9" s="30">
        <v>3.06</v>
      </c>
      <c r="AX9" s="30">
        <v>2.93</v>
      </c>
      <c r="AY9" s="12">
        <v>3</v>
      </c>
      <c r="AZ9" s="12">
        <v>4</v>
      </c>
      <c r="BE9" s="12">
        <v>4</v>
      </c>
      <c r="BF9" s="4">
        <v>44619</v>
      </c>
      <c r="BG9" s="3">
        <v>5.74</v>
      </c>
      <c r="BH9" s="3">
        <v>5.38</v>
      </c>
      <c r="BI9" s="3">
        <v>0</v>
      </c>
      <c r="BJ9" s="3">
        <v>0</v>
      </c>
      <c r="BK9" s="3">
        <v>6.82</v>
      </c>
      <c r="BL9" s="3">
        <v>6.44</v>
      </c>
      <c r="BM9" s="3">
        <v>7.58</v>
      </c>
      <c r="BN9" s="3">
        <v>5.74</v>
      </c>
      <c r="BO9" s="3">
        <v>3.8</v>
      </c>
      <c r="BP9" s="3">
        <v>3</v>
      </c>
    </row>
    <row r="10" spans="1:68" x14ac:dyDescent="0.25">
      <c r="A10" s="12">
        <v>5</v>
      </c>
      <c r="B10" s="4">
        <v>44620</v>
      </c>
      <c r="C10" s="3">
        <v>12.15</v>
      </c>
      <c r="D10" s="3">
        <v>11.1</v>
      </c>
      <c r="E10" s="3">
        <v>5.32</v>
      </c>
      <c r="F10" s="3">
        <v>5.29</v>
      </c>
      <c r="G10" s="3">
        <v>5.95</v>
      </c>
      <c r="H10" s="3">
        <v>5.79</v>
      </c>
      <c r="K10" s="12">
        <v>5</v>
      </c>
      <c r="L10" s="4">
        <v>44627</v>
      </c>
      <c r="M10" s="3">
        <v>8.69</v>
      </c>
      <c r="N10" s="3">
        <v>7.5</v>
      </c>
      <c r="O10" s="3">
        <v>0</v>
      </c>
      <c r="P10" s="3">
        <v>0</v>
      </c>
      <c r="Q10" s="3">
        <v>0</v>
      </c>
      <c r="R10" s="3">
        <v>0</v>
      </c>
      <c r="T10" s="12">
        <v>5</v>
      </c>
      <c r="U10" s="4">
        <v>44627</v>
      </c>
      <c r="V10" s="33">
        <v>5.0199999999999996</v>
      </c>
      <c r="W10" s="33">
        <v>4.28</v>
      </c>
      <c r="X10" s="3">
        <v>0</v>
      </c>
      <c r="Y10" s="3">
        <v>0</v>
      </c>
      <c r="Z10" s="3">
        <v>0</v>
      </c>
      <c r="AA10" s="3">
        <v>0</v>
      </c>
      <c r="AD10" s="12">
        <v>5</v>
      </c>
      <c r="AE10" s="4">
        <v>44627</v>
      </c>
      <c r="AF10" s="3">
        <v>0</v>
      </c>
      <c r="AG10" s="3">
        <v>0</v>
      </c>
      <c r="AH10" s="3">
        <v>0</v>
      </c>
      <c r="AI10" s="3">
        <v>0</v>
      </c>
      <c r="AJ10" s="33">
        <v>4.9800000000000004</v>
      </c>
      <c r="AK10" s="33">
        <v>4.3899999999999997</v>
      </c>
      <c r="AL10" s="3">
        <v>0</v>
      </c>
      <c r="AM10" s="3">
        <v>0</v>
      </c>
      <c r="AN10" s="4">
        <v>44620</v>
      </c>
      <c r="AO10" s="3">
        <v>0</v>
      </c>
      <c r="AP10" s="3">
        <v>0</v>
      </c>
      <c r="AQ10" s="33">
        <v>5.94</v>
      </c>
      <c r="AR10" s="33">
        <v>3.62</v>
      </c>
      <c r="AS10" s="3">
        <v>0</v>
      </c>
      <c r="AT10" s="3">
        <v>0</v>
      </c>
      <c r="AU10" s="3">
        <v>9.7200000000000006</v>
      </c>
      <c r="AV10" s="3">
        <v>6.78</v>
      </c>
      <c r="AW10" s="3">
        <v>4.6900000000000004</v>
      </c>
      <c r="AX10" s="3">
        <v>3.8</v>
      </c>
      <c r="AY10" s="12">
        <v>4</v>
      </c>
      <c r="AZ10" s="12">
        <v>5</v>
      </c>
      <c r="BE10" s="12">
        <v>5</v>
      </c>
      <c r="BF10" s="4">
        <v>44620</v>
      </c>
      <c r="BG10" s="32">
        <v>5.43</v>
      </c>
      <c r="BH10" s="32">
        <v>4.32</v>
      </c>
      <c r="BI10" s="32">
        <v>0</v>
      </c>
      <c r="BJ10" s="32">
        <v>0</v>
      </c>
      <c r="BK10" s="32">
        <v>7.26</v>
      </c>
      <c r="BL10" s="32">
        <v>6.21</v>
      </c>
      <c r="BM10" s="32">
        <v>7.43</v>
      </c>
      <c r="BN10" s="32">
        <v>5.47</v>
      </c>
      <c r="BO10" s="32">
        <v>5.13</v>
      </c>
      <c r="BP10" s="32">
        <v>4.55</v>
      </c>
    </row>
    <row r="11" spans="1:68" x14ac:dyDescent="0.25">
      <c r="A11" s="12">
        <v>6</v>
      </c>
      <c r="B11" s="4">
        <v>44621</v>
      </c>
      <c r="C11" s="3">
        <v>13.35</v>
      </c>
      <c r="D11" s="3">
        <v>12.36</v>
      </c>
      <c r="E11" s="3">
        <v>6.19</v>
      </c>
      <c r="F11" s="3">
        <v>5.0599999999999996</v>
      </c>
      <c r="G11" s="3">
        <v>6.19</v>
      </c>
      <c r="H11" s="3">
        <v>5.63</v>
      </c>
      <c r="K11" s="12">
        <v>6</v>
      </c>
      <c r="L11" s="4">
        <v>44628</v>
      </c>
      <c r="M11" s="3">
        <v>7.57</v>
      </c>
      <c r="N11" s="3">
        <v>6.78</v>
      </c>
      <c r="O11" s="3">
        <v>0</v>
      </c>
      <c r="P11" s="3">
        <v>0</v>
      </c>
      <c r="Q11" s="3">
        <v>0</v>
      </c>
      <c r="R11" s="3">
        <v>0</v>
      </c>
      <c r="T11" s="12">
        <v>6</v>
      </c>
      <c r="U11" s="4">
        <v>44628</v>
      </c>
      <c r="V11" s="33">
        <v>8.81</v>
      </c>
      <c r="W11" s="33">
        <v>5.97</v>
      </c>
      <c r="X11" s="3">
        <v>0</v>
      </c>
      <c r="Y11" s="3">
        <v>0</v>
      </c>
      <c r="Z11" s="3">
        <v>0</v>
      </c>
      <c r="AA11" s="3">
        <v>0</v>
      </c>
      <c r="AD11" s="12">
        <v>6</v>
      </c>
      <c r="AE11" s="4">
        <v>44628</v>
      </c>
      <c r="AF11" s="3">
        <v>0</v>
      </c>
      <c r="AG11" s="3">
        <v>0</v>
      </c>
      <c r="AH11" s="33">
        <v>8.67</v>
      </c>
      <c r="AI11" s="33">
        <v>7.61</v>
      </c>
      <c r="AJ11" s="33">
        <v>11.12</v>
      </c>
      <c r="AK11" s="33">
        <v>7.58</v>
      </c>
      <c r="AL11" s="33">
        <v>8.33</v>
      </c>
      <c r="AM11" s="33">
        <v>7.09</v>
      </c>
      <c r="AN11" s="4">
        <v>44621</v>
      </c>
      <c r="AO11" s="3">
        <v>0</v>
      </c>
      <c r="AP11" s="3">
        <v>0</v>
      </c>
      <c r="AQ11" s="30">
        <v>3.32</v>
      </c>
      <c r="AR11" s="30">
        <v>2.65</v>
      </c>
      <c r="AS11" s="30">
        <v>0</v>
      </c>
      <c r="AT11" s="30">
        <v>0</v>
      </c>
      <c r="AU11" s="30">
        <v>7.31</v>
      </c>
      <c r="AV11" s="30">
        <v>5.69</v>
      </c>
      <c r="AW11" s="3">
        <v>5.21</v>
      </c>
      <c r="AX11" s="3">
        <v>3.58</v>
      </c>
      <c r="AY11" s="12">
        <v>5</v>
      </c>
      <c r="AZ11" s="12">
        <v>6</v>
      </c>
      <c r="BE11" s="12">
        <v>6</v>
      </c>
      <c r="BF11" s="4">
        <v>44621</v>
      </c>
      <c r="BG11" s="30">
        <v>5.58</v>
      </c>
      <c r="BH11" s="30">
        <v>4.58</v>
      </c>
      <c r="BI11" s="30">
        <v>0</v>
      </c>
      <c r="BJ11" s="30">
        <v>0</v>
      </c>
      <c r="BK11" s="30">
        <v>7.71</v>
      </c>
      <c r="BL11" s="30">
        <v>6.78</v>
      </c>
      <c r="BM11" s="30">
        <v>7.82</v>
      </c>
      <c r="BN11" s="30">
        <v>5.44</v>
      </c>
      <c r="BO11" s="30">
        <v>4.28</v>
      </c>
      <c r="BP11" s="30">
        <v>3.28</v>
      </c>
    </row>
    <row r="12" spans="1:68" x14ac:dyDescent="0.25">
      <c r="A12" s="12">
        <v>7</v>
      </c>
      <c r="B12" s="4">
        <v>44622</v>
      </c>
      <c r="C12" s="3">
        <v>16.07</v>
      </c>
      <c r="D12" s="3">
        <v>13.53</v>
      </c>
      <c r="E12" s="3">
        <v>7.43</v>
      </c>
      <c r="F12" s="3">
        <v>6.07</v>
      </c>
      <c r="G12" s="3">
        <v>7.31</v>
      </c>
      <c r="H12" s="3">
        <v>6.75</v>
      </c>
      <c r="K12" s="12">
        <v>7</v>
      </c>
      <c r="L12" s="4">
        <v>44629</v>
      </c>
      <c r="M12" s="3"/>
      <c r="N12" s="3"/>
      <c r="O12" s="3"/>
      <c r="P12" s="3"/>
      <c r="Q12" s="3"/>
      <c r="R12" s="3"/>
      <c r="T12" s="12">
        <v>7</v>
      </c>
      <c r="U12" s="4">
        <v>44629</v>
      </c>
      <c r="V12" s="3"/>
      <c r="W12" s="3"/>
      <c r="X12" s="3"/>
      <c r="Y12" s="3"/>
      <c r="Z12" s="3"/>
      <c r="AA12" s="3"/>
      <c r="AD12" s="12">
        <v>7</v>
      </c>
      <c r="AE12" s="4">
        <v>44629</v>
      </c>
      <c r="AF12" s="3"/>
      <c r="AG12" s="3"/>
      <c r="AH12" s="3"/>
      <c r="AI12" s="3"/>
      <c r="AJ12" s="3"/>
      <c r="AK12" s="3"/>
      <c r="AL12" s="3"/>
      <c r="AM12" s="3"/>
      <c r="AN12" s="4">
        <v>44622</v>
      </c>
      <c r="AO12" s="30">
        <v>0</v>
      </c>
      <c r="AP12" s="30">
        <v>0</v>
      </c>
      <c r="AQ12" s="33">
        <v>5.46</v>
      </c>
      <c r="AR12" s="33">
        <v>4.49</v>
      </c>
      <c r="AS12" s="3">
        <v>0</v>
      </c>
      <c r="AT12" s="3">
        <v>0</v>
      </c>
      <c r="AU12" s="3">
        <v>7.61</v>
      </c>
      <c r="AV12" s="3">
        <v>6.51</v>
      </c>
      <c r="AW12" s="30">
        <v>6.45</v>
      </c>
      <c r="AX12" s="30">
        <v>5.85</v>
      </c>
      <c r="AY12" s="12">
        <v>6</v>
      </c>
      <c r="AZ12" s="12">
        <v>7</v>
      </c>
      <c r="BE12" s="12">
        <v>7</v>
      </c>
      <c r="BF12" s="4">
        <v>44622</v>
      </c>
      <c r="BG12" s="3">
        <v>5.64</v>
      </c>
      <c r="BH12" s="3">
        <v>4.8499999999999996</v>
      </c>
      <c r="BI12" s="3">
        <v>5.46</v>
      </c>
      <c r="BJ12" s="3">
        <v>4.5599999999999996</v>
      </c>
      <c r="BK12" s="3">
        <v>7.83</v>
      </c>
      <c r="BL12" s="3">
        <v>6.39</v>
      </c>
      <c r="BM12" s="3">
        <v>7.29</v>
      </c>
      <c r="BN12" s="3">
        <v>6.05</v>
      </c>
      <c r="BO12" s="3">
        <v>5.73</v>
      </c>
      <c r="BP12" s="3">
        <v>5.38</v>
      </c>
    </row>
    <row r="13" spans="1:68" x14ac:dyDescent="0.25">
      <c r="A13" s="12">
        <v>8</v>
      </c>
      <c r="B13" s="4">
        <v>44623</v>
      </c>
      <c r="C13" s="29"/>
      <c r="D13" s="29"/>
      <c r="E13" s="29"/>
      <c r="F13" s="29"/>
      <c r="G13" s="29"/>
      <c r="H13" s="29"/>
      <c r="K13" s="12">
        <v>8</v>
      </c>
      <c r="L13" s="4">
        <v>44630</v>
      </c>
      <c r="M13" s="29">
        <v>9.99</v>
      </c>
      <c r="N13" s="29">
        <v>8.4499999999999993</v>
      </c>
      <c r="O13" s="29">
        <v>6.65</v>
      </c>
      <c r="P13" s="29">
        <v>4.66</v>
      </c>
      <c r="Q13" s="29">
        <v>0</v>
      </c>
      <c r="R13" s="29">
        <v>0</v>
      </c>
      <c r="T13" s="12">
        <v>8</v>
      </c>
      <c r="U13" s="4">
        <v>44630</v>
      </c>
      <c r="V13" s="62">
        <v>7.95</v>
      </c>
      <c r="W13" s="62">
        <v>6.71</v>
      </c>
      <c r="X13" s="29">
        <v>0</v>
      </c>
      <c r="Y13" s="29">
        <v>0</v>
      </c>
      <c r="Z13" s="29">
        <v>0</v>
      </c>
      <c r="AA13" s="29">
        <v>0</v>
      </c>
      <c r="AD13" s="12">
        <v>8</v>
      </c>
      <c r="AE13" s="4">
        <v>44630</v>
      </c>
      <c r="AF13" s="29">
        <v>0</v>
      </c>
      <c r="AG13" s="29">
        <v>0</v>
      </c>
      <c r="AH13" s="62">
        <v>6.74</v>
      </c>
      <c r="AI13" s="62">
        <v>3.75</v>
      </c>
      <c r="AJ13" s="29" t="s">
        <v>37</v>
      </c>
      <c r="AK13" s="29" t="s">
        <v>38</v>
      </c>
      <c r="AL13" s="62">
        <v>9.92</v>
      </c>
      <c r="AM13" s="62">
        <v>7.66</v>
      </c>
      <c r="AN13" s="4">
        <v>44623</v>
      </c>
      <c r="AO13" s="3"/>
      <c r="AP13" s="3"/>
      <c r="AQ13" s="29"/>
      <c r="AR13" s="29"/>
      <c r="AS13" s="29"/>
      <c r="AT13" s="29"/>
      <c r="AU13" s="29"/>
      <c r="AV13" s="29"/>
      <c r="AW13" s="3"/>
      <c r="AX13" s="3"/>
      <c r="AY13" s="12">
        <v>7</v>
      </c>
      <c r="AZ13" s="12">
        <v>8</v>
      </c>
      <c r="BE13" s="12">
        <v>8</v>
      </c>
      <c r="BF13" s="4">
        <v>44623</v>
      </c>
      <c r="BG13" s="29"/>
      <c r="BH13" s="29"/>
      <c r="BI13" s="29"/>
      <c r="BJ13" s="29"/>
      <c r="BK13" s="29"/>
      <c r="BL13" s="29"/>
      <c r="BM13" s="29"/>
      <c r="BN13" s="29"/>
      <c r="BO13" s="29"/>
      <c r="BP13" s="29"/>
    </row>
    <row r="14" spans="1:68" x14ac:dyDescent="0.25">
      <c r="A14" s="12">
        <v>9</v>
      </c>
      <c r="B14" s="4">
        <v>44624</v>
      </c>
      <c r="C14" s="3">
        <v>18.48</v>
      </c>
      <c r="D14" s="3">
        <v>18.2</v>
      </c>
      <c r="E14" s="3">
        <v>9.61</v>
      </c>
      <c r="F14" s="3">
        <v>7.35</v>
      </c>
      <c r="G14" s="3">
        <v>8.43</v>
      </c>
      <c r="H14" s="3">
        <v>8.14</v>
      </c>
      <c r="K14" s="12">
        <v>9</v>
      </c>
      <c r="L14" s="4">
        <v>44631</v>
      </c>
      <c r="M14" s="3"/>
      <c r="N14" s="3"/>
      <c r="O14" s="3"/>
      <c r="P14" s="3"/>
      <c r="Q14" s="3"/>
      <c r="R14" s="3"/>
      <c r="T14" s="12">
        <v>9</v>
      </c>
      <c r="U14" s="4">
        <v>44631</v>
      </c>
      <c r="V14" s="3"/>
      <c r="W14" s="3"/>
      <c r="X14" s="3"/>
      <c r="Y14" s="3"/>
      <c r="Z14" s="3"/>
      <c r="AA14" s="3"/>
      <c r="AD14" s="12">
        <v>9</v>
      </c>
      <c r="AE14" s="4">
        <v>44631</v>
      </c>
      <c r="AF14" s="3"/>
      <c r="AG14" s="3"/>
      <c r="AH14" s="3"/>
      <c r="AI14" s="3"/>
      <c r="AJ14" s="3"/>
      <c r="AK14" s="3"/>
      <c r="AL14" s="3"/>
      <c r="AM14" s="3"/>
      <c r="AN14" s="4">
        <v>44624</v>
      </c>
      <c r="AO14" s="29">
        <v>0</v>
      </c>
      <c r="AP14" s="29">
        <v>0</v>
      </c>
      <c r="AQ14" s="3">
        <v>0</v>
      </c>
      <c r="AR14" s="3">
        <v>0</v>
      </c>
      <c r="AS14" s="3">
        <v>0</v>
      </c>
      <c r="AT14" s="3">
        <v>0</v>
      </c>
      <c r="AU14" s="3">
        <v>5.44</v>
      </c>
      <c r="AV14" s="3">
        <v>4.66</v>
      </c>
      <c r="AW14" s="29">
        <v>5.87</v>
      </c>
      <c r="AX14" s="29">
        <v>4.68</v>
      </c>
      <c r="AY14" s="12">
        <v>8</v>
      </c>
      <c r="AZ14" s="12">
        <v>9</v>
      </c>
      <c r="BE14" s="12">
        <v>9</v>
      </c>
      <c r="BF14" s="4">
        <v>44624</v>
      </c>
      <c r="BG14" s="3">
        <v>4.6900000000000004</v>
      </c>
      <c r="BH14" s="3">
        <v>4.5199999999999996</v>
      </c>
      <c r="BI14" s="3"/>
      <c r="BJ14" s="3"/>
      <c r="BK14" s="3">
        <v>7.42</v>
      </c>
      <c r="BL14" s="3">
        <v>6.51</v>
      </c>
      <c r="BM14" s="3">
        <v>6.12</v>
      </c>
      <c r="BN14" s="3">
        <v>4.25</v>
      </c>
      <c r="BO14" s="3">
        <v>4.79</v>
      </c>
      <c r="BP14" s="3">
        <v>3.99</v>
      </c>
    </row>
    <row r="15" spans="1:68" x14ac:dyDescent="0.25">
      <c r="A15" s="12">
        <v>10</v>
      </c>
      <c r="B15" s="4">
        <v>44625</v>
      </c>
      <c r="C15" s="3"/>
      <c r="D15" s="3"/>
      <c r="E15" s="3"/>
      <c r="F15" s="3"/>
      <c r="G15" s="3"/>
      <c r="H15" s="3"/>
      <c r="K15" s="12">
        <v>10</v>
      </c>
      <c r="L15" s="4">
        <v>44632</v>
      </c>
      <c r="M15" s="3">
        <v>10.84</v>
      </c>
      <c r="N15" s="3">
        <v>9.73</v>
      </c>
      <c r="O15" s="3">
        <v>6.73</v>
      </c>
      <c r="P15" s="3">
        <v>5.99</v>
      </c>
      <c r="Q15" s="3">
        <v>0</v>
      </c>
      <c r="R15" s="3">
        <v>0</v>
      </c>
      <c r="T15" s="12">
        <v>10</v>
      </c>
      <c r="U15" s="4">
        <v>44632</v>
      </c>
      <c r="V15" s="3">
        <v>8.56</v>
      </c>
      <c r="W15" s="3">
        <v>6.55</v>
      </c>
      <c r="X15" s="3">
        <v>0</v>
      </c>
      <c r="Y15" s="3">
        <v>0</v>
      </c>
      <c r="Z15" s="3">
        <v>5.01</v>
      </c>
      <c r="AA15" s="3">
        <v>3.08</v>
      </c>
      <c r="AD15" s="12">
        <v>10</v>
      </c>
      <c r="AE15" s="4">
        <v>44632</v>
      </c>
      <c r="AF15" s="3">
        <v>6.3</v>
      </c>
      <c r="AG15" s="3">
        <v>5.33</v>
      </c>
      <c r="AH15" s="3">
        <v>11.3</v>
      </c>
      <c r="AI15" s="3">
        <v>6.23</v>
      </c>
      <c r="AJ15" s="3" t="s">
        <v>71</v>
      </c>
      <c r="AK15" s="3" t="s">
        <v>72</v>
      </c>
      <c r="AL15" s="3">
        <v>11.2</v>
      </c>
      <c r="AM15" s="3">
        <v>7.98</v>
      </c>
      <c r="AN15" s="4">
        <v>44625</v>
      </c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12">
        <v>9</v>
      </c>
      <c r="AZ15" s="12">
        <v>10</v>
      </c>
      <c r="BE15" s="12">
        <v>10</v>
      </c>
      <c r="BF15" s="4">
        <v>44625</v>
      </c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68" x14ac:dyDescent="0.25">
      <c r="A16" s="12">
        <v>11</v>
      </c>
      <c r="B16" s="4">
        <v>44626</v>
      </c>
      <c r="C16" s="3"/>
      <c r="D16" s="3"/>
      <c r="E16" s="3"/>
      <c r="F16" s="3"/>
      <c r="G16" s="3"/>
      <c r="H16" s="3"/>
      <c r="K16" s="12">
        <v>11</v>
      </c>
      <c r="L16" s="4">
        <v>44633</v>
      </c>
      <c r="M16" s="3"/>
      <c r="N16" s="3"/>
      <c r="O16" s="3"/>
      <c r="P16" s="3"/>
      <c r="Q16" s="3"/>
      <c r="R16" s="3"/>
      <c r="T16" s="12">
        <v>11</v>
      </c>
      <c r="U16" s="4">
        <v>44633</v>
      </c>
      <c r="V16" s="3"/>
      <c r="W16" s="3"/>
      <c r="X16" s="3"/>
      <c r="Y16" s="3"/>
      <c r="Z16" s="3"/>
      <c r="AA16" s="3"/>
      <c r="AD16" s="12">
        <v>11</v>
      </c>
      <c r="AE16" s="4">
        <v>44633</v>
      </c>
      <c r="AF16" s="3"/>
      <c r="AG16" s="3"/>
      <c r="AH16" s="3"/>
      <c r="AI16" s="3"/>
      <c r="AJ16" s="3"/>
      <c r="AK16" s="3"/>
      <c r="AL16" s="3"/>
      <c r="AM16" s="3"/>
      <c r="AN16" s="4">
        <v>44626</v>
      </c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12">
        <v>10</v>
      </c>
      <c r="AZ16" s="12">
        <v>11</v>
      </c>
      <c r="BE16" s="12">
        <v>11</v>
      </c>
      <c r="BF16" s="4">
        <v>44626</v>
      </c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1:68" x14ac:dyDescent="0.25">
      <c r="A17" s="12">
        <v>12</v>
      </c>
      <c r="B17" s="4">
        <v>44627</v>
      </c>
      <c r="C17" s="3">
        <v>21.2</v>
      </c>
      <c r="D17" s="3">
        <v>16.18</v>
      </c>
      <c r="E17" s="3">
        <v>9.3000000000000007</v>
      </c>
      <c r="F17" s="3">
        <v>8.4499999999999993</v>
      </c>
      <c r="G17" s="3">
        <v>9.56</v>
      </c>
      <c r="H17" s="3">
        <v>8.76</v>
      </c>
      <c r="K17" s="12">
        <v>12</v>
      </c>
      <c r="L17" s="4">
        <v>44634</v>
      </c>
      <c r="M17" s="3">
        <v>13.31</v>
      </c>
      <c r="N17" s="3">
        <v>11.53</v>
      </c>
      <c r="O17" s="3">
        <v>6.35</v>
      </c>
      <c r="P17" s="3">
        <v>5.98</v>
      </c>
      <c r="Q17" s="3">
        <v>5.57</v>
      </c>
      <c r="R17" s="3">
        <v>4.99</v>
      </c>
      <c r="T17" s="12">
        <v>12</v>
      </c>
      <c r="U17" s="4">
        <v>44634</v>
      </c>
      <c r="V17" s="3">
        <v>10.77</v>
      </c>
      <c r="W17" s="3">
        <v>7.76</v>
      </c>
      <c r="X17" s="3">
        <v>0</v>
      </c>
      <c r="Y17" s="3">
        <v>0</v>
      </c>
      <c r="Z17" s="3">
        <v>10.210000000000001</v>
      </c>
      <c r="AA17" s="3">
        <v>7.91</v>
      </c>
      <c r="AD17" s="12">
        <v>12</v>
      </c>
      <c r="AE17" s="4">
        <v>44634</v>
      </c>
      <c r="AF17" s="3">
        <v>10.09</v>
      </c>
      <c r="AG17" s="3">
        <v>8.6999999999999993</v>
      </c>
      <c r="AH17" s="3">
        <v>11.95</v>
      </c>
      <c r="AI17" s="3">
        <v>7.76</v>
      </c>
      <c r="AJ17" s="3" t="s">
        <v>75</v>
      </c>
      <c r="AK17" s="3" t="s">
        <v>76</v>
      </c>
      <c r="AL17" s="3">
        <v>12.01</v>
      </c>
      <c r="AM17" s="3">
        <v>9.0299999999999994</v>
      </c>
      <c r="AN17" s="4">
        <v>44627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7.37</v>
      </c>
      <c r="AV17" s="3">
        <v>7.07</v>
      </c>
      <c r="AW17" s="3">
        <v>7.02</v>
      </c>
      <c r="AX17" s="3">
        <v>5.6</v>
      </c>
      <c r="AY17" s="12">
        <v>11</v>
      </c>
      <c r="AZ17" s="12">
        <v>12</v>
      </c>
      <c r="BE17" s="12">
        <v>12</v>
      </c>
      <c r="BF17" s="4">
        <v>44627</v>
      </c>
      <c r="BG17" s="3">
        <v>5.91</v>
      </c>
      <c r="BH17" s="3">
        <v>5.75</v>
      </c>
      <c r="BI17" s="3">
        <v>8.09</v>
      </c>
      <c r="BJ17" s="3">
        <v>7.3</v>
      </c>
      <c r="BK17" s="3">
        <v>10.3</v>
      </c>
      <c r="BL17" s="3">
        <v>7.49</v>
      </c>
      <c r="BM17" s="3">
        <v>9.9700000000000006</v>
      </c>
      <c r="BN17" s="3">
        <v>6.88</v>
      </c>
      <c r="BO17" s="3">
        <v>5.13</v>
      </c>
      <c r="BP17" s="3">
        <v>4.87</v>
      </c>
    </row>
    <row r="18" spans="1:68" x14ac:dyDescent="0.25">
      <c r="A18" s="12">
        <v>13</v>
      </c>
      <c r="B18" s="4">
        <v>44628</v>
      </c>
      <c r="C18" s="38">
        <v>23.82</v>
      </c>
      <c r="D18" s="38">
        <v>16.899999999999999</v>
      </c>
      <c r="E18" s="3">
        <v>9.91</v>
      </c>
      <c r="F18" s="3">
        <v>9.8800000000000008</v>
      </c>
      <c r="G18" s="3">
        <v>9.67</v>
      </c>
      <c r="H18" s="3">
        <v>9.34</v>
      </c>
      <c r="K18" s="12">
        <v>13</v>
      </c>
      <c r="L18" s="4">
        <v>44635</v>
      </c>
      <c r="M18" s="3">
        <v>14.28</v>
      </c>
      <c r="N18" s="3">
        <v>11.79</v>
      </c>
      <c r="O18" s="3">
        <v>6.06</v>
      </c>
      <c r="P18" s="3">
        <v>5.97</v>
      </c>
      <c r="Q18" s="3">
        <v>6.92</v>
      </c>
      <c r="R18" s="3">
        <v>5.95</v>
      </c>
      <c r="T18" s="12">
        <v>13</v>
      </c>
      <c r="U18" s="4">
        <v>44635</v>
      </c>
      <c r="V18" s="3">
        <v>13.12</v>
      </c>
      <c r="W18" s="3">
        <v>10.6</v>
      </c>
      <c r="X18" s="3">
        <v>0</v>
      </c>
      <c r="Y18" s="3">
        <v>0</v>
      </c>
      <c r="Z18" s="3">
        <v>12.54</v>
      </c>
      <c r="AA18" s="3">
        <v>7.77</v>
      </c>
      <c r="AD18" s="12">
        <v>13</v>
      </c>
      <c r="AE18" s="4">
        <v>44635</v>
      </c>
      <c r="AF18" s="3">
        <v>9.0399999999999991</v>
      </c>
      <c r="AG18" s="3">
        <v>7.54</v>
      </c>
      <c r="AH18" s="3">
        <v>12.66</v>
      </c>
      <c r="AI18" s="3">
        <v>7.72</v>
      </c>
      <c r="AJ18" s="3">
        <v>15.15</v>
      </c>
      <c r="AK18" s="3">
        <v>13.46</v>
      </c>
      <c r="AL18" s="3">
        <v>12.57</v>
      </c>
      <c r="AM18" s="3">
        <v>10.61</v>
      </c>
      <c r="AN18" s="4">
        <v>44628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5.83</v>
      </c>
      <c r="AV18" s="3">
        <v>4.58</v>
      </c>
      <c r="AW18" s="3">
        <v>5.44</v>
      </c>
      <c r="AX18" s="3">
        <v>5.05</v>
      </c>
      <c r="AY18" s="12">
        <v>12</v>
      </c>
      <c r="AZ18" s="12">
        <v>13</v>
      </c>
      <c r="BE18" s="12">
        <v>13</v>
      </c>
      <c r="BF18" s="4">
        <v>44628</v>
      </c>
      <c r="BG18" s="3">
        <v>5.17</v>
      </c>
      <c r="BH18" s="3">
        <v>4.83</v>
      </c>
      <c r="BI18" s="3">
        <v>7.84</v>
      </c>
      <c r="BJ18" s="3">
        <v>7.31</v>
      </c>
      <c r="BK18" s="3">
        <v>10.220000000000001</v>
      </c>
      <c r="BL18" s="3">
        <v>6.73</v>
      </c>
      <c r="BM18" s="3">
        <v>10.050000000000001</v>
      </c>
      <c r="BN18" s="3">
        <v>7.3</v>
      </c>
      <c r="BO18" s="3">
        <v>4.01</v>
      </c>
      <c r="BP18" s="3">
        <v>3.48</v>
      </c>
    </row>
    <row r="19" spans="1:68" x14ac:dyDescent="0.25">
      <c r="A19" s="12">
        <v>14</v>
      </c>
      <c r="B19" s="4">
        <v>44629</v>
      </c>
      <c r="C19" s="3"/>
      <c r="D19" s="3"/>
      <c r="E19" s="3"/>
      <c r="F19" s="3"/>
      <c r="G19" s="3"/>
      <c r="H19" s="3"/>
      <c r="K19" s="12">
        <v>14</v>
      </c>
      <c r="L19" s="4">
        <v>44636</v>
      </c>
      <c r="M19" s="3"/>
      <c r="N19" s="3"/>
      <c r="O19" s="3"/>
      <c r="P19" s="3"/>
      <c r="Q19" s="3"/>
      <c r="R19" s="3"/>
      <c r="T19" s="12">
        <v>14</v>
      </c>
      <c r="U19" s="4">
        <v>44636</v>
      </c>
      <c r="V19" s="3"/>
      <c r="W19" s="3"/>
      <c r="X19" s="3"/>
      <c r="Y19" s="3"/>
      <c r="Z19" s="3"/>
      <c r="AA19" s="3"/>
      <c r="AD19" s="12">
        <v>14</v>
      </c>
      <c r="AE19" s="4">
        <v>44636</v>
      </c>
      <c r="AF19" s="3"/>
      <c r="AG19" s="3"/>
      <c r="AH19" s="3"/>
      <c r="AI19" s="3"/>
      <c r="AJ19" s="3"/>
      <c r="AK19" s="3"/>
      <c r="AL19" s="3"/>
      <c r="AM19" s="3"/>
      <c r="AN19" s="4">
        <v>44629</v>
      </c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12">
        <v>13</v>
      </c>
      <c r="AZ19" s="12">
        <v>14</v>
      </c>
      <c r="BE19" s="12">
        <v>14</v>
      </c>
      <c r="BF19" s="64">
        <v>44629</v>
      </c>
      <c r="BG19" s="63"/>
      <c r="BH19" s="63"/>
      <c r="BI19" s="63"/>
      <c r="BJ19" s="63"/>
      <c r="BK19" s="63"/>
      <c r="BL19" s="63"/>
      <c r="BM19" s="63"/>
      <c r="BN19" s="63"/>
      <c r="BO19" s="63"/>
      <c r="BP19" s="63"/>
    </row>
    <row r="20" spans="1:68" x14ac:dyDescent="0.25">
      <c r="A20" s="12">
        <v>15</v>
      </c>
      <c r="B20" s="4">
        <v>44630</v>
      </c>
      <c r="C20" s="3"/>
      <c r="D20" s="3"/>
      <c r="E20" s="3">
        <v>10.59</v>
      </c>
      <c r="F20" s="3">
        <v>9.94</v>
      </c>
      <c r="G20" s="3">
        <v>10.77</v>
      </c>
      <c r="H20" s="3">
        <v>9.19</v>
      </c>
      <c r="K20" s="12">
        <v>15</v>
      </c>
      <c r="L20" s="4">
        <v>44637</v>
      </c>
      <c r="M20" s="3">
        <v>15.43</v>
      </c>
      <c r="N20" s="3">
        <v>11.9</v>
      </c>
      <c r="O20" s="3">
        <v>8.57</v>
      </c>
      <c r="P20" s="3">
        <v>7.53</v>
      </c>
      <c r="Q20" s="3">
        <v>7.48</v>
      </c>
      <c r="R20" s="3">
        <v>5.8</v>
      </c>
      <c r="T20" s="12">
        <v>15</v>
      </c>
      <c r="U20" s="4">
        <v>44637</v>
      </c>
      <c r="V20" s="3">
        <v>14.91</v>
      </c>
      <c r="W20" s="3">
        <v>10.66</v>
      </c>
      <c r="X20" s="3">
        <v>0</v>
      </c>
      <c r="Y20" s="3">
        <v>0</v>
      </c>
      <c r="Z20" s="3">
        <v>13.26</v>
      </c>
      <c r="AA20" s="3">
        <v>9.69</v>
      </c>
      <c r="AD20" s="12">
        <v>15</v>
      </c>
      <c r="AE20" s="4">
        <v>44637</v>
      </c>
      <c r="AF20" s="3">
        <v>14.88</v>
      </c>
      <c r="AG20" s="3">
        <v>12.47</v>
      </c>
      <c r="AH20" s="3">
        <v>13.51</v>
      </c>
      <c r="AI20" s="3">
        <v>10</v>
      </c>
      <c r="AJ20" s="3">
        <v>18.75</v>
      </c>
      <c r="AK20" s="3">
        <v>17.059999999999999</v>
      </c>
      <c r="AL20" s="3">
        <v>17.46</v>
      </c>
      <c r="AM20" s="3">
        <v>13.64</v>
      </c>
      <c r="AN20" s="4">
        <v>44630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8.16</v>
      </c>
      <c r="AV20" s="3">
        <v>7.19</v>
      </c>
      <c r="AW20" s="3">
        <v>7.06</v>
      </c>
      <c r="AX20" s="3">
        <v>5.36</v>
      </c>
      <c r="AY20" s="12">
        <v>14</v>
      </c>
      <c r="AZ20" s="12">
        <v>15</v>
      </c>
      <c r="BE20" s="12">
        <v>15</v>
      </c>
      <c r="BF20" s="64">
        <v>44630</v>
      </c>
      <c r="BG20" s="3" t="s">
        <v>39</v>
      </c>
      <c r="BH20" s="3" t="s">
        <v>40</v>
      </c>
      <c r="BI20" s="3">
        <v>8.17</v>
      </c>
      <c r="BJ20" s="3">
        <v>7.87</v>
      </c>
      <c r="BK20" s="3">
        <v>5.84</v>
      </c>
      <c r="BL20" s="3">
        <v>4.29</v>
      </c>
      <c r="BM20" s="3">
        <v>12.99</v>
      </c>
      <c r="BN20" s="3">
        <v>10.220000000000001</v>
      </c>
      <c r="BO20" s="3">
        <v>3.73</v>
      </c>
      <c r="BP20" s="3">
        <v>3.11</v>
      </c>
    </row>
    <row r="21" spans="1:68" x14ac:dyDescent="0.25">
      <c r="A21" s="12">
        <v>16</v>
      </c>
      <c r="B21" s="4">
        <v>44631</v>
      </c>
      <c r="C21" s="3"/>
      <c r="D21" s="3"/>
      <c r="E21" s="3"/>
      <c r="F21" s="3"/>
      <c r="G21" s="3"/>
      <c r="H21" s="3"/>
      <c r="K21" s="12">
        <v>16</v>
      </c>
      <c r="L21" s="4">
        <v>44638</v>
      </c>
      <c r="M21" s="3"/>
      <c r="N21" s="3"/>
      <c r="O21" s="3"/>
      <c r="P21" s="3"/>
      <c r="Q21" s="3"/>
      <c r="R21" s="3"/>
      <c r="T21" s="12">
        <v>16</v>
      </c>
      <c r="U21" s="4">
        <v>44638</v>
      </c>
      <c r="V21" s="3"/>
      <c r="W21" s="3"/>
      <c r="X21" s="3"/>
      <c r="Y21" s="3"/>
      <c r="Z21" s="3"/>
      <c r="AA21" s="3"/>
      <c r="AD21" s="12">
        <v>16</v>
      </c>
      <c r="AE21" s="4">
        <v>44638</v>
      </c>
      <c r="AF21" s="3"/>
      <c r="AG21" s="3"/>
      <c r="AH21" s="3"/>
      <c r="AI21" s="3"/>
      <c r="AJ21" s="3"/>
      <c r="AK21" s="3"/>
      <c r="AL21" s="3"/>
      <c r="AM21" s="3"/>
      <c r="AN21" s="4">
        <v>44631</v>
      </c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12">
        <v>15</v>
      </c>
      <c r="AZ21" s="12">
        <v>16</v>
      </c>
      <c r="BE21" s="12">
        <v>16</v>
      </c>
      <c r="BF21" s="64">
        <v>44631</v>
      </c>
      <c r="BG21" s="3"/>
      <c r="BH21" s="3"/>
      <c r="BI21" s="3"/>
      <c r="BJ21" s="3"/>
      <c r="BK21" s="3"/>
      <c r="BL21" s="3"/>
      <c r="BM21" s="3"/>
      <c r="BN21" s="3"/>
      <c r="BO21" s="3"/>
      <c r="BP21" s="3"/>
    </row>
    <row r="22" spans="1:68" x14ac:dyDescent="0.25">
      <c r="A22" s="12">
        <v>17</v>
      </c>
      <c r="B22" s="4">
        <v>44632</v>
      </c>
      <c r="C22" s="3"/>
      <c r="D22" s="3"/>
      <c r="E22" s="3">
        <v>15.14</v>
      </c>
      <c r="F22" s="3">
        <v>13.1</v>
      </c>
      <c r="G22" s="3">
        <v>11.06</v>
      </c>
      <c r="H22" s="3">
        <v>10.46</v>
      </c>
      <c r="K22" s="12">
        <v>17</v>
      </c>
      <c r="L22" s="4">
        <v>44639</v>
      </c>
      <c r="M22" s="3">
        <v>15.64</v>
      </c>
      <c r="N22" s="3">
        <v>13.91</v>
      </c>
      <c r="O22" s="3">
        <v>9.8800000000000008</v>
      </c>
      <c r="P22" s="3">
        <v>6.76</v>
      </c>
      <c r="Q22" s="3">
        <v>10.25</v>
      </c>
      <c r="R22" s="3">
        <v>9</v>
      </c>
      <c r="T22" s="12">
        <v>17</v>
      </c>
      <c r="U22" s="4">
        <v>44639</v>
      </c>
      <c r="V22" s="3">
        <v>15.83</v>
      </c>
      <c r="W22" s="3">
        <v>11.94</v>
      </c>
      <c r="X22" s="3">
        <v>4.29</v>
      </c>
      <c r="Y22" s="3">
        <v>3.55</v>
      </c>
      <c r="Z22" s="3">
        <v>16.93</v>
      </c>
      <c r="AA22" s="3">
        <v>11.04</v>
      </c>
      <c r="AD22" s="12">
        <v>17</v>
      </c>
      <c r="AE22" s="4">
        <v>44639</v>
      </c>
      <c r="AF22" s="3">
        <v>16.440000000000001</v>
      </c>
      <c r="AG22" s="3">
        <v>15.94</v>
      </c>
      <c r="AH22" s="3">
        <v>15.82</v>
      </c>
      <c r="AI22" s="3">
        <v>12.77</v>
      </c>
      <c r="AJ22" s="3">
        <v>19.77</v>
      </c>
      <c r="AK22" s="3">
        <v>17.670000000000002</v>
      </c>
      <c r="AL22" s="3">
        <v>16.190000000000001</v>
      </c>
      <c r="AM22" s="3">
        <v>12.69</v>
      </c>
      <c r="AN22" s="4">
        <v>44632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8.69</v>
      </c>
      <c r="AV22" s="3">
        <v>8.4</v>
      </c>
      <c r="AW22" s="3">
        <v>6.69</v>
      </c>
      <c r="AX22" s="3">
        <v>5.37</v>
      </c>
      <c r="AY22" s="12">
        <v>16</v>
      </c>
      <c r="AZ22" s="12">
        <v>17</v>
      </c>
      <c r="BE22" s="12">
        <v>17</v>
      </c>
      <c r="BF22" s="64">
        <v>44632</v>
      </c>
      <c r="BG22" s="3" t="s">
        <v>73</v>
      </c>
      <c r="BH22" s="3" t="s">
        <v>74</v>
      </c>
      <c r="BI22" s="3">
        <v>8.58</v>
      </c>
      <c r="BJ22" s="3">
        <v>7.26</v>
      </c>
      <c r="BK22" s="3">
        <v>4.9800000000000004</v>
      </c>
      <c r="BL22" s="3">
        <v>3.9</v>
      </c>
      <c r="BM22" s="3">
        <v>13.24</v>
      </c>
      <c r="BN22" s="3">
        <v>11.48</v>
      </c>
      <c r="BO22" s="3">
        <v>3.58</v>
      </c>
      <c r="BP22" s="3">
        <v>2.85</v>
      </c>
    </row>
    <row r="23" spans="1:68" x14ac:dyDescent="0.25">
      <c r="A23" s="12">
        <v>18</v>
      </c>
      <c r="B23" s="4">
        <v>44633</v>
      </c>
      <c r="C23" s="3"/>
      <c r="D23" s="3"/>
      <c r="E23" s="3"/>
      <c r="F23" s="3"/>
      <c r="G23" s="3"/>
      <c r="H23" s="3"/>
      <c r="K23" s="12">
        <v>18</v>
      </c>
      <c r="L23" s="4">
        <v>44640</v>
      </c>
      <c r="M23" s="3"/>
      <c r="N23" s="3"/>
      <c r="O23" s="3"/>
      <c r="P23" s="3"/>
      <c r="Q23" s="3"/>
      <c r="R23" s="3"/>
      <c r="T23" s="12">
        <v>18</v>
      </c>
      <c r="U23" s="4">
        <v>44640</v>
      </c>
      <c r="V23" s="3"/>
      <c r="W23" s="3"/>
      <c r="X23" s="3"/>
      <c r="Y23" s="3"/>
      <c r="Z23" s="3"/>
      <c r="AA23" s="3"/>
      <c r="AD23" s="12">
        <v>18</v>
      </c>
      <c r="AE23" s="4">
        <v>44640</v>
      </c>
      <c r="AF23" s="3"/>
      <c r="AG23" s="3"/>
      <c r="AH23" s="3"/>
      <c r="AI23" s="3"/>
      <c r="AJ23" s="3"/>
      <c r="AK23" s="3"/>
      <c r="AL23" s="3"/>
      <c r="AM23" s="3"/>
      <c r="AN23" s="4">
        <v>44633</v>
      </c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12">
        <v>17</v>
      </c>
      <c r="AZ23" s="12">
        <v>18</v>
      </c>
      <c r="BE23" s="12">
        <v>18</v>
      </c>
      <c r="BF23" s="64">
        <v>44633</v>
      </c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x14ac:dyDescent="0.25">
      <c r="A24" s="12">
        <v>19</v>
      </c>
      <c r="B24" s="4">
        <v>44634</v>
      </c>
      <c r="C24" s="3"/>
      <c r="D24" s="3"/>
      <c r="E24" s="3">
        <v>15.57</v>
      </c>
      <c r="F24" s="3">
        <v>14.44</v>
      </c>
      <c r="G24" s="3">
        <v>11.29</v>
      </c>
      <c r="H24" s="3">
        <v>10.76</v>
      </c>
      <c r="K24" s="12">
        <v>19</v>
      </c>
      <c r="L24" s="4">
        <v>44641</v>
      </c>
      <c r="M24" s="3">
        <v>18.350000000000001</v>
      </c>
      <c r="N24" s="3">
        <v>13.3</v>
      </c>
      <c r="O24" s="3">
        <v>13.65</v>
      </c>
      <c r="P24" s="3">
        <v>11.3</v>
      </c>
      <c r="Q24" s="3">
        <v>12.47</v>
      </c>
      <c r="R24" s="3">
        <v>10.34</v>
      </c>
      <c r="T24" s="12">
        <v>19</v>
      </c>
      <c r="U24" s="4">
        <v>44641</v>
      </c>
      <c r="V24" s="3">
        <v>16.170000000000002</v>
      </c>
      <c r="W24" s="3">
        <v>12.26</v>
      </c>
      <c r="X24" s="3">
        <v>5.96</v>
      </c>
      <c r="Y24" s="3">
        <v>5.24</v>
      </c>
      <c r="Z24" s="3">
        <v>17.63</v>
      </c>
      <c r="AA24" s="3">
        <v>10.24</v>
      </c>
      <c r="AD24" s="12">
        <v>19</v>
      </c>
      <c r="AE24" s="4">
        <v>44641</v>
      </c>
      <c r="AF24" s="3">
        <v>16.57</v>
      </c>
      <c r="AG24" s="3">
        <v>15.81</v>
      </c>
      <c r="AH24" s="3">
        <v>17.87</v>
      </c>
      <c r="AI24" s="3">
        <v>14.4</v>
      </c>
      <c r="AJ24" s="3">
        <v>22.25</v>
      </c>
      <c r="AK24" s="3">
        <v>21.03</v>
      </c>
      <c r="AL24" s="3">
        <v>15.84</v>
      </c>
      <c r="AM24" s="3">
        <v>13.84</v>
      </c>
      <c r="AN24" s="4">
        <v>44634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11.57</v>
      </c>
      <c r="AV24" s="3">
        <v>9.74</v>
      </c>
      <c r="AW24" s="3">
        <v>5.71</v>
      </c>
      <c r="AX24" s="3">
        <v>4.7300000000000004</v>
      </c>
      <c r="AY24" s="12">
        <v>18</v>
      </c>
      <c r="AZ24" s="12">
        <v>19</v>
      </c>
      <c r="BE24" s="12">
        <v>19</v>
      </c>
      <c r="BF24" s="64">
        <v>44634</v>
      </c>
      <c r="BG24" s="3" t="s">
        <v>77</v>
      </c>
      <c r="BH24" s="3" t="s">
        <v>78</v>
      </c>
      <c r="BI24" s="3">
        <v>7.47</v>
      </c>
      <c r="BJ24" s="3">
        <v>7.41</v>
      </c>
      <c r="BK24" s="3">
        <v>5.26</v>
      </c>
      <c r="BL24" s="3">
        <v>4.24</v>
      </c>
      <c r="BM24" s="3">
        <v>15.64</v>
      </c>
      <c r="BN24" s="3">
        <v>12.25</v>
      </c>
      <c r="BO24" s="3">
        <v>3.57</v>
      </c>
      <c r="BP24" s="3">
        <v>2.95</v>
      </c>
    </row>
    <row r="25" spans="1:68" x14ac:dyDescent="0.25">
      <c r="A25" s="12">
        <v>20</v>
      </c>
      <c r="B25" s="4">
        <v>44635</v>
      </c>
      <c r="C25" s="3"/>
      <c r="D25" s="3"/>
      <c r="E25" s="3">
        <v>16.84</v>
      </c>
      <c r="F25" s="3">
        <v>15.89</v>
      </c>
      <c r="G25" s="3">
        <v>11.14</v>
      </c>
      <c r="H25" s="3">
        <v>10.199999999999999</v>
      </c>
      <c r="K25" s="12">
        <v>20</v>
      </c>
      <c r="L25" s="4">
        <v>44642</v>
      </c>
      <c r="M25" s="38"/>
      <c r="N25" s="38"/>
      <c r="O25" s="3"/>
      <c r="P25" s="3"/>
      <c r="Q25" s="3"/>
      <c r="R25" s="3"/>
      <c r="T25" s="12">
        <v>20</v>
      </c>
      <c r="U25" s="4">
        <v>44642</v>
      </c>
      <c r="V25" s="38"/>
      <c r="W25" s="38"/>
      <c r="X25" s="3"/>
      <c r="Y25" s="3"/>
      <c r="Z25" s="38"/>
      <c r="AA25" s="38"/>
      <c r="AD25" s="12">
        <v>20</v>
      </c>
      <c r="AE25" s="4">
        <v>44642</v>
      </c>
      <c r="AF25" s="38"/>
      <c r="AG25" s="38"/>
      <c r="AH25" s="38"/>
      <c r="AI25" s="38"/>
      <c r="AJ25" s="38"/>
      <c r="AK25" s="38"/>
      <c r="AL25" s="3"/>
      <c r="AM25" s="3"/>
      <c r="AN25" s="4">
        <v>44635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11.75</v>
      </c>
      <c r="AV25" s="3">
        <v>10.46</v>
      </c>
      <c r="AW25" s="3">
        <v>6.78</v>
      </c>
      <c r="AX25" s="3">
        <v>6.74</v>
      </c>
      <c r="AY25" s="12">
        <v>19</v>
      </c>
      <c r="AZ25" s="12">
        <v>20</v>
      </c>
      <c r="BE25" s="12">
        <v>20</v>
      </c>
      <c r="BF25" s="64">
        <v>44635</v>
      </c>
      <c r="BG25" s="3" t="s">
        <v>79</v>
      </c>
      <c r="BH25" s="3" t="s">
        <v>80</v>
      </c>
      <c r="BI25" s="3">
        <v>10.45</v>
      </c>
      <c r="BJ25" s="3">
        <v>9.35</v>
      </c>
      <c r="BK25" s="3">
        <v>5.91</v>
      </c>
      <c r="BL25" s="3">
        <v>5.86</v>
      </c>
      <c r="BM25" s="3">
        <v>16.09</v>
      </c>
      <c r="BN25" s="3">
        <v>13.49</v>
      </c>
      <c r="BO25" s="3" t="s">
        <v>81</v>
      </c>
      <c r="BP25" s="3" t="s">
        <v>82</v>
      </c>
    </row>
    <row r="26" spans="1:68" x14ac:dyDescent="0.25">
      <c r="A26" s="12">
        <v>21</v>
      </c>
      <c r="B26" s="4">
        <v>44636</v>
      </c>
      <c r="C26" s="3"/>
      <c r="D26" s="3"/>
      <c r="E26" s="3"/>
      <c r="F26" s="3"/>
      <c r="G26" s="3"/>
      <c r="H26" s="3"/>
      <c r="K26" s="12">
        <v>21</v>
      </c>
      <c r="L26" s="4">
        <v>44643</v>
      </c>
      <c r="M26" s="3"/>
      <c r="N26" s="3"/>
      <c r="O26" s="3">
        <v>16.89</v>
      </c>
      <c r="P26" s="3">
        <v>11.66</v>
      </c>
      <c r="Q26" s="3">
        <v>12.24</v>
      </c>
      <c r="R26" s="3">
        <v>10.4</v>
      </c>
      <c r="T26" s="12">
        <v>21</v>
      </c>
      <c r="U26" s="4">
        <v>44643</v>
      </c>
      <c r="V26" s="3"/>
      <c r="W26" s="3"/>
      <c r="X26" s="3">
        <v>6.45</v>
      </c>
      <c r="Y26" s="3">
        <v>5.91</v>
      </c>
      <c r="Z26" s="3"/>
      <c r="AA26" s="3"/>
      <c r="AD26" s="12">
        <v>21</v>
      </c>
      <c r="AE26" s="4">
        <v>44643</v>
      </c>
      <c r="AF26" s="3"/>
      <c r="AG26" s="3"/>
      <c r="AH26" s="3"/>
      <c r="AI26" s="3"/>
      <c r="AJ26" s="3"/>
      <c r="AK26" s="3"/>
      <c r="AL26" s="3">
        <v>17.28</v>
      </c>
      <c r="AM26" s="3">
        <v>13.26</v>
      </c>
      <c r="AN26" s="4">
        <v>44636</v>
      </c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12">
        <v>20</v>
      </c>
      <c r="AZ26" s="12">
        <v>21</v>
      </c>
      <c r="BE26" s="12">
        <v>21</v>
      </c>
      <c r="BF26" s="64">
        <v>44636</v>
      </c>
      <c r="BG26" s="3"/>
      <c r="BH26" s="3"/>
      <c r="BI26" s="3"/>
      <c r="BJ26" s="3"/>
      <c r="BK26" s="3"/>
      <c r="BL26" s="3"/>
      <c r="BM26" s="3"/>
      <c r="BN26" s="3"/>
      <c r="BO26" s="3"/>
      <c r="BP26" s="3"/>
    </row>
    <row r="27" spans="1:68" x14ac:dyDescent="0.25">
      <c r="A27" s="12">
        <v>22</v>
      </c>
      <c r="B27" s="4">
        <v>44637</v>
      </c>
      <c r="C27" s="3"/>
      <c r="D27" s="3"/>
      <c r="E27" s="3">
        <v>18.739999999999998</v>
      </c>
      <c r="F27" s="3">
        <v>16.100000000000001</v>
      </c>
      <c r="G27" s="3">
        <v>12.5</v>
      </c>
      <c r="H27" s="3">
        <v>11.02</v>
      </c>
      <c r="K27" s="12">
        <v>22</v>
      </c>
      <c r="L27" s="4">
        <v>44644</v>
      </c>
      <c r="M27" s="3"/>
      <c r="N27" s="3"/>
      <c r="O27" s="3"/>
      <c r="P27" s="3"/>
      <c r="Q27" s="3"/>
      <c r="R27" s="3"/>
      <c r="T27" s="12">
        <v>22</v>
      </c>
      <c r="U27" s="4">
        <v>44644</v>
      </c>
      <c r="V27" s="3"/>
      <c r="W27" s="3"/>
      <c r="X27" s="3"/>
      <c r="Y27" s="3"/>
      <c r="Z27" s="3"/>
      <c r="AA27" s="3"/>
      <c r="AD27" s="12">
        <v>22</v>
      </c>
      <c r="AE27" s="4">
        <v>44644</v>
      </c>
      <c r="AF27" s="3"/>
      <c r="AG27" s="3"/>
      <c r="AH27" s="3"/>
      <c r="AI27" s="3"/>
      <c r="AJ27" s="3"/>
      <c r="AK27" s="3"/>
      <c r="AL27" s="3"/>
      <c r="AM27" s="3"/>
      <c r="AN27" s="4">
        <v>44637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15.33</v>
      </c>
      <c r="AV27" s="3">
        <v>11.53</v>
      </c>
      <c r="AW27" s="3">
        <v>8.3699999999999992</v>
      </c>
      <c r="AX27" s="3">
        <v>7.85</v>
      </c>
      <c r="AY27" s="12">
        <v>21</v>
      </c>
      <c r="AZ27" s="12">
        <v>22</v>
      </c>
      <c r="BE27" s="12">
        <v>22</v>
      </c>
      <c r="BF27" s="64">
        <v>44637</v>
      </c>
      <c r="BG27" s="3">
        <v>13.92</v>
      </c>
      <c r="BH27" s="3">
        <v>8.26</v>
      </c>
      <c r="BI27" s="3">
        <v>12.52</v>
      </c>
      <c r="BJ27" s="3">
        <v>11.44</v>
      </c>
      <c r="BK27" s="3">
        <v>8.18</v>
      </c>
      <c r="BL27" s="3">
        <v>6.94</v>
      </c>
      <c r="BM27" s="3">
        <v>17.16</v>
      </c>
      <c r="BN27" s="3">
        <v>14.58</v>
      </c>
      <c r="BO27" s="3" t="s">
        <v>83</v>
      </c>
      <c r="BP27" s="3" t="s">
        <v>84</v>
      </c>
    </row>
    <row r="28" spans="1:68" x14ac:dyDescent="0.25">
      <c r="A28" s="12">
        <v>23</v>
      </c>
      <c r="B28" s="4">
        <v>44638</v>
      </c>
      <c r="C28" s="3"/>
      <c r="D28" s="3"/>
      <c r="E28" s="3"/>
      <c r="F28" s="3"/>
      <c r="G28" s="3"/>
      <c r="H28" s="3"/>
      <c r="K28" s="12">
        <v>23</v>
      </c>
      <c r="L28" s="4">
        <v>44645</v>
      </c>
      <c r="M28" s="3"/>
      <c r="N28" s="3"/>
      <c r="O28" s="3">
        <v>20.03</v>
      </c>
      <c r="P28" s="3">
        <v>14.07</v>
      </c>
      <c r="Q28" s="3">
        <v>12.07</v>
      </c>
      <c r="R28" s="3">
        <v>10.56</v>
      </c>
      <c r="T28" s="12">
        <v>23</v>
      </c>
      <c r="U28" s="4">
        <v>44645</v>
      </c>
      <c r="V28" s="3"/>
      <c r="W28" s="3"/>
      <c r="X28" s="3">
        <v>8.59</v>
      </c>
      <c r="Y28" s="3">
        <v>7.01</v>
      </c>
      <c r="Z28" s="3"/>
      <c r="AA28" s="3"/>
      <c r="AD28" s="12">
        <v>23</v>
      </c>
      <c r="AE28" s="4">
        <v>44645</v>
      </c>
      <c r="AF28" s="3"/>
      <c r="AG28" s="3"/>
      <c r="AH28" s="3"/>
      <c r="AI28" s="3"/>
      <c r="AJ28" s="3"/>
      <c r="AK28" s="3"/>
      <c r="AL28" s="3">
        <v>18.68</v>
      </c>
      <c r="AM28" s="3">
        <v>12.73</v>
      </c>
      <c r="AN28" s="4">
        <v>44638</v>
      </c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12">
        <v>22</v>
      </c>
      <c r="AZ28" s="12">
        <v>23</v>
      </c>
      <c r="BE28" s="12">
        <v>23</v>
      </c>
      <c r="BF28" s="64">
        <v>44638</v>
      </c>
      <c r="BG28" s="3"/>
      <c r="BH28" s="3"/>
      <c r="BI28" s="3"/>
      <c r="BJ28" s="3"/>
      <c r="BK28" s="3"/>
      <c r="BL28" s="3"/>
      <c r="BM28" s="3"/>
      <c r="BN28" s="3"/>
      <c r="BO28" s="3"/>
      <c r="BP28" s="3"/>
    </row>
    <row r="29" spans="1:68" x14ac:dyDescent="0.25">
      <c r="A29" s="12">
        <v>24</v>
      </c>
      <c r="B29" s="4">
        <v>44639</v>
      </c>
      <c r="C29" s="3"/>
      <c r="D29" s="3"/>
      <c r="E29" s="30">
        <v>22.14</v>
      </c>
      <c r="F29" s="30">
        <v>18.5</v>
      </c>
      <c r="G29" s="3">
        <v>11.94</v>
      </c>
      <c r="H29" s="3">
        <v>11.48</v>
      </c>
      <c r="K29" s="12">
        <v>24</v>
      </c>
      <c r="L29" s="4">
        <v>44646</v>
      </c>
      <c r="M29" s="3"/>
      <c r="N29" s="3"/>
      <c r="O29" s="3"/>
      <c r="P29" s="3"/>
      <c r="Q29" s="3"/>
      <c r="R29" s="3"/>
      <c r="T29" s="12">
        <v>24</v>
      </c>
      <c r="U29" s="4">
        <v>44646</v>
      </c>
      <c r="V29" s="3"/>
      <c r="W29" s="3"/>
      <c r="X29" s="3"/>
      <c r="Y29" s="3"/>
      <c r="Z29" s="3"/>
      <c r="AA29" s="3"/>
      <c r="AD29" s="12">
        <v>24</v>
      </c>
      <c r="AE29" s="4">
        <v>44646</v>
      </c>
      <c r="AF29" s="3"/>
      <c r="AG29" s="3"/>
      <c r="AH29" s="3"/>
      <c r="AI29" s="3"/>
      <c r="AJ29" s="3"/>
      <c r="AK29" s="3"/>
      <c r="AL29" s="3"/>
      <c r="AM29" s="3"/>
      <c r="AN29" s="4">
        <v>44639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16.5</v>
      </c>
      <c r="AV29" s="3">
        <v>14.54</v>
      </c>
      <c r="AW29" s="3">
        <v>13.31</v>
      </c>
      <c r="AX29" s="3">
        <v>10.86</v>
      </c>
      <c r="AY29" s="12">
        <v>23</v>
      </c>
      <c r="AZ29" s="12">
        <v>24</v>
      </c>
      <c r="BE29" s="12">
        <v>24</v>
      </c>
      <c r="BF29" s="64">
        <v>44639</v>
      </c>
      <c r="BG29" s="3">
        <v>17.53</v>
      </c>
      <c r="BH29" s="3">
        <v>9.41</v>
      </c>
      <c r="BI29" s="3">
        <v>15.67</v>
      </c>
      <c r="BJ29" s="3">
        <v>13.05</v>
      </c>
      <c r="BK29" s="3">
        <v>9.3699999999999992</v>
      </c>
      <c r="BL29" s="3">
        <v>7.23</v>
      </c>
      <c r="BM29" s="3">
        <v>15.93</v>
      </c>
      <c r="BN29" s="3">
        <v>15.24</v>
      </c>
      <c r="BO29" s="3">
        <v>10.09</v>
      </c>
      <c r="BP29" s="3">
        <v>6.86</v>
      </c>
    </row>
    <row r="30" spans="1:68" x14ac:dyDescent="0.25">
      <c r="A30" s="12">
        <v>25</v>
      </c>
      <c r="B30" s="4">
        <v>44640</v>
      </c>
      <c r="C30" s="3"/>
      <c r="D30" s="3"/>
      <c r="E30" s="3"/>
      <c r="F30" s="3"/>
      <c r="G30" s="3"/>
      <c r="H30" s="3"/>
      <c r="K30" s="12">
        <v>25</v>
      </c>
      <c r="L30" s="4">
        <v>44647</v>
      </c>
      <c r="M30" s="3"/>
      <c r="N30" s="3"/>
      <c r="O30" s="3">
        <v>21.63</v>
      </c>
      <c r="P30" s="3">
        <v>14.92</v>
      </c>
      <c r="Q30" s="3">
        <v>12.17</v>
      </c>
      <c r="R30" s="3">
        <v>10.65</v>
      </c>
      <c r="T30" s="12">
        <v>25</v>
      </c>
      <c r="U30" s="4">
        <v>44647</v>
      </c>
      <c r="V30" s="3"/>
      <c r="W30" s="3"/>
      <c r="X30" s="3">
        <v>10.1</v>
      </c>
      <c r="Y30" s="3">
        <v>9.27</v>
      </c>
      <c r="Z30" s="3"/>
      <c r="AA30" s="3"/>
      <c r="AD30" s="12">
        <v>25</v>
      </c>
      <c r="AE30" s="4">
        <v>44647</v>
      </c>
      <c r="AF30" s="3"/>
      <c r="AG30" s="3"/>
      <c r="AH30" s="3"/>
      <c r="AI30" s="3"/>
      <c r="AJ30" s="3"/>
      <c r="AK30" s="3"/>
      <c r="AL30" s="3">
        <v>19.78</v>
      </c>
      <c r="AM30" s="3">
        <v>14.61</v>
      </c>
      <c r="AN30" s="4">
        <v>44640</v>
      </c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12">
        <v>24</v>
      </c>
      <c r="AZ30" s="12">
        <v>25</v>
      </c>
      <c r="BE30" s="12">
        <v>25</v>
      </c>
      <c r="BF30" s="64">
        <v>44640</v>
      </c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x14ac:dyDescent="0.25">
      <c r="A31" s="12">
        <v>26</v>
      </c>
      <c r="B31" s="4">
        <v>44641</v>
      </c>
      <c r="C31" s="3"/>
      <c r="D31" s="3"/>
      <c r="E31" s="3">
        <v>23.25</v>
      </c>
      <c r="F31" s="3">
        <v>20.309999999999999</v>
      </c>
      <c r="G31" s="3">
        <v>12.32</v>
      </c>
      <c r="H31" s="3">
        <v>11.62</v>
      </c>
      <c r="K31" s="12">
        <v>26</v>
      </c>
      <c r="L31" s="4">
        <v>44648</v>
      </c>
      <c r="M31" s="3"/>
      <c r="N31" s="3"/>
      <c r="O31" s="3"/>
      <c r="P31" s="3"/>
      <c r="Q31" s="3"/>
      <c r="R31" s="3"/>
      <c r="T31" s="12">
        <v>26</v>
      </c>
      <c r="U31" s="4">
        <v>44648</v>
      </c>
      <c r="V31" s="3"/>
      <c r="W31" s="3"/>
      <c r="X31" s="3"/>
      <c r="Y31" s="3"/>
      <c r="Z31" s="3"/>
      <c r="AA31" s="3"/>
      <c r="AD31" s="12">
        <v>26</v>
      </c>
      <c r="AE31" s="4">
        <v>44648</v>
      </c>
      <c r="AF31" s="3"/>
      <c r="AG31" s="3"/>
      <c r="AH31" s="3"/>
      <c r="AI31" s="3"/>
      <c r="AJ31" s="3"/>
      <c r="AK31" s="3"/>
      <c r="AL31" s="3"/>
      <c r="AM31" s="3"/>
      <c r="AN31" s="4">
        <v>44641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17.440000000000001</v>
      </c>
      <c r="AV31" s="3">
        <v>17.3</v>
      </c>
      <c r="AW31" s="3">
        <v>13.87</v>
      </c>
      <c r="AX31" s="3">
        <v>11.95</v>
      </c>
      <c r="AY31" s="12">
        <v>25</v>
      </c>
      <c r="AZ31" s="12">
        <v>26</v>
      </c>
      <c r="BE31" s="12">
        <v>26</v>
      </c>
      <c r="BF31" s="64">
        <v>44641</v>
      </c>
      <c r="BG31" s="3">
        <v>18.53</v>
      </c>
      <c r="BH31" s="3">
        <v>11.88</v>
      </c>
      <c r="BI31" s="3">
        <v>15.96</v>
      </c>
      <c r="BJ31" s="3">
        <v>13.72</v>
      </c>
      <c r="BK31" s="3">
        <v>10.92</v>
      </c>
      <c r="BL31" s="3">
        <v>9.65</v>
      </c>
      <c r="BM31" s="3">
        <v>16.84</v>
      </c>
      <c r="BN31" s="3">
        <v>15.4</v>
      </c>
      <c r="BO31" s="3">
        <v>10.45</v>
      </c>
      <c r="BP31" s="3">
        <v>7.36</v>
      </c>
    </row>
    <row r="32" spans="1:68" x14ac:dyDescent="0.25">
      <c r="A32" s="12">
        <v>27</v>
      </c>
      <c r="B32" s="4">
        <v>44642</v>
      </c>
      <c r="C32" s="3"/>
      <c r="D32" s="3"/>
      <c r="E32" s="38"/>
      <c r="F32" s="38"/>
      <c r="G32" s="3"/>
      <c r="H32" s="3"/>
      <c r="K32" s="12">
        <v>27</v>
      </c>
      <c r="L32" s="4">
        <v>44649</v>
      </c>
      <c r="M32" s="3"/>
      <c r="N32" s="3"/>
      <c r="O32" s="3">
        <v>21.92</v>
      </c>
      <c r="P32" s="3">
        <v>17.22</v>
      </c>
      <c r="Q32" s="3">
        <v>10.66</v>
      </c>
      <c r="R32" s="3">
        <v>8.15</v>
      </c>
      <c r="T32" s="12">
        <v>27</v>
      </c>
      <c r="U32" s="4">
        <v>44649</v>
      </c>
      <c r="V32" s="3"/>
      <c r="W32" s="3"/>
      <c r="X32" s="3">
        <v>12.18</v>
      </c>
      <c r="Y32" s="3">
        <v>11.81</v>
      </c>
      <c r="Z32" s="3"/>
      <c r="AA32" s="3"/>
      <c r="AD32" s="12">
        <v>27</v>
      </c>
      <c r="AE32" s="4">
        <v>44649</v>
      </c>
      <c r="AF32" s="3"/>
      <c r="AG32" s="3"/>
      <c r="AH32" s="3"/>
      <c r="AI32" s="3"/>
      <c r="AJ32" s="3"/>
      <c r="AK32" s="3"/>
      <c r="AL32" s="3">
        <v>19.8</v>
      </c>
      <c r="AM32" s="3">
        <v>14.55</v>
      </c>
      <c r="AN32" s="4">
        <v>44642</v>
      </c>
      <c r="AO32" s="3"/>
      <c r="AP32" s="3"/>
      <c r="AQ32" s="3"/>
      <c r="AR32" s="3"/>
      <c r="AS32" s="3"/>
      <c r="AT32" s="3"/>
      <c r="AU32" s="38"/>
      <c r="AV32" s="38"/>
      <c r="AW32" s="3"/>
      <c r="AX32" s="3"/>
      <c r="AY32" s="12">
        <v>26</v>
      </c>
      <c r="AZ32" s="12">
        <v>27</v>
      </c>
      <c r="BE32" s="12">
        <v>27</v>
      </c>
      <c r="BF32" s="64">
        <v>44642</v>
      </c>
      <c r="BG32" s="3"/>
      <c r="BH32" s="3"/>
      <c r="BI32" s="38"/>
      <c r="BJ32" s="38"/>
      <c r="BK32" s="3"/>
      <c r="BL32" s="3"/>
      <c r="BM32" s="38"/>
      <c r="BN32" s="38"/>
      <c r="BO32" s="3"/>
      <c r="BP32" s="3"/>
    </row>
    <row r="33" spans="1:68" x14ac:dyDescent="0.25">
      <c r="A33" s="12">
        <v>28</v>
      </c>
      <c r="B33" s="4">
        <v>44643</v>
      </c>
      <c r="C33" s="3"/>
      <c r="D33" s="3"/>
      <c r="E33" s="3"/>
      <c r="F33" s="3"/>
      <c r="G33" s="3">
        <v>12.98</v>
      </c>
      <c r="H33" s="3">
        <v>11.95</v>
      </c>
      <c r="K33" s="12">
        <v>28</v>
      </c>
      <c r="L33" s="4">
        <v>44650</v>
      </c>
      <c r="M33" s="3"/>
      <c r="N33" s="3"/>
      <c r="O33" s="3"/>
      <c r="P33" s="3"/>
      <c r="Q33" s="3"/>
      <c r="R33" s="3"/>
      <c r="T33" s="12">
        <v>28</v>
      </c>
      <c r="U33" s="4">
        <v>44650</v>
      </c>
      <c r="V33" s="3"/>
      <c r="W33" s="3"/>
      <c r="X33" s="3"/>
      <c r="Y33" s="3"/>
      <c r="Z33" s="3"/>
      <c r="AA33" s="3"/>
      <c r="AD33" s="12">
        <v>28</v>
      </c>
      <c r="AE33" s="4">
        <v>44650</v>
      </c>
      <c r="AF33" s="3"/>
      <c r="AG33" s="3"/>
      <c r="AH33" s="3"/>
      <c r="AI33" s="3"/>
      <c r="AJ33" s="3"/>
      <c r="AK33" s="3"/>
      <c r="AL33" s="3"/>
      <c r="AM33" s="3"/>
      <c r="AN33" s="4">
        <v>44643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/>
      <c r="AV33" s="3"/>
      <c r="AW33" s="3">
        <v>14.29</v>
      </c>
      <c r="AX33" s="3">
        <v>13.88</v>
      </c>
      <c r="AY33" s="12">
        <v>27</v>
      </c>
      <c r="AZ33" s="12">
        <v>28</v>
      </c>
      <c r="BE33" s="12">
        <v>28</v>
      </c>
      <c r="BF33" s="64">
        <v>44643</v>
      </c>
      <c r="BG33" s="3">
        <v>19.399999999999999</v>
      </c>
      <c r="BH33" s="3">
        <v>13.76</v>
      </c>
      <c r="BI33" s="3"/>
      <c r="BJ33" s="3"/>
      <c r="BK33" s="3">
        <v>11.58</v>
      </c>
      <c r="BL33" s="3">
        <v>10.28</v>
      </c>
      <c r="BM33" s="3"/>
      <c r="BN33" s="3"/>
      <c r="BO33" s="3">
        <v>12.48</v>
      </c>
      <c r="BP33" s="3">
        <v>10.09</v>
      </c>
    </row>
    <row r="34" spans="1:68" x14ac:dyDescent="0.25">
      <c r="A34" s="12">
        <v>29</v>
      </c>
      <c r="B34" s="4">
        <v>44644</v>
      </c>
      <c r="C34" s="3"/>
      <c r="D34" s="3"/>
      <c r="E34" s="3"/>
      <c r="F34" s="3"/>
      <c r="G34" s="3"/>
      <c r="H34" s="3"/>
      <c r="K34" s="12">
        <v>29</v>
      </c>
      <c r="L34" s="4">
        <v>44651</v>
      </c>
      <c r="M34" s="3"/>
      <c r="N34" s="3"/>
      <c r="O34" s="3"/>
      <c r="P34" s="3"/>
      <c r="Q34" s="3"/>
      <c r="R34" s="3"/>
      <c r="T34" s="12">
        <v>29</v>
      </c>
      <c r="U34" s="4">
        <v>44651</v>
      </c>
      <c r="V34" s="3"/>
      <c r="W34" s="3"/>
      <c r="X34" s="3"/>
      <c r="Y34" s="3"/>
      <c r="Z34" s="3"/>
      <c r="AA34" s="3"/>
      <c r="AD34" s="12">
        <v>29</v>
      </c>
      <c r="AE34" s="4">
        <v>44651</v>
      </c>
      <c r="AF34" s="3"/>
      <c r="AG34" s="3"/>
      <c r="AH34" s="3"/>
      <c r="AI34" s="3"/>
      <c r="AJ34" s="3"/>
      <c r="AK34" s="3"/>
      <c r="AL34" s="3"/>
      <c r="AM34" s="3"/>
      <c r="AN34" s="4">
        <v>44644</v>
      </c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12">
        <v>28</v>
      </c>
      <c r="AZ34" s="12">
        <v>29</v>
      </c>
      <c r="BE34" s="12">
        <v>29</v>
      </c>
      <c r="BF34" s="4">
        <v>44644</v>
      </c>
      <c r="BG34" s="3"/>
      <c r="BH34" s="3"/>
      <c r="BI34" s="3"/>
      <c r="BJ34" s="3"/>
      <c r="BK34" s="3"/>
      <c r="BL34" s="3"/>
      <c r="BM34" s="3"/>
      <c r="BN34" s="3"/>
      <c r="BO34" s="3"/>
      <c r="BP34" s="3"/>
    </row>
    <row r="35" spans="1:68" x14ac:dyDescent="0.25">
      <c r="A35" s="12">
        <v>30</v>
      </c>
      <c r="B35" s="4">
        <v>44645</v>
      </c>
      <c r="C35" s="3"/>
      <c r="D35" s="3"/>
      <c r="E35" s="3"/>
      <c r="F35" s="3"/>
      <c r="G35" s="3">
        <v>14.09</v>
      </c>
      <c r="H35" s="3">
        <v>13.04</v>
      </c>
      <c r="K35" s="12">
        <v>30</v>
      </c>
      <c r="L35" s="4">
        <v>44652</v>
      </c>
      <c r="M35" s="3"/>
      <c r="N35" s="3"/>
      <c r="O35" s="38">
        <v>26.23</v>
      </c>
      <c r="P35" s="38">
        <v>21</v>
      </c>
      <c r="Q35" s="3">
        <v>11.49</v>
      </c>
      <c r="R35" s="3">
        <v>9.8800000000000008</v>
      </c>
      <c r="T35" s="12">
        <v>30</v>
      </c>
      <c r="U35" s="4">
        <v>44652</v>
      </c>
      <c r="V35" s="3"/>
      <c r="W35" s="3"/>
      <c r="X35" s="3">
        <v>13.96</v>
      </c>
      <c r="Y35" s="3">
        <v>12.95</v>
      </c>
      <c r="Z35" s="3"/>
      <c r="AA35" s="3"/>
      <c r="AD35" s="12">
        <v>30</v>
      </c>
      <c r="AE35" s="4">
        <v>44652</v>
      </c>
      <c r="AF35" s="3"/>
      <c r="AG35" s="3"/>
      <c r="AH35" s="3"/>
      <c r="AI35" s="3"/>
      <c r="AJ35" s="3"/>
      <c r="AK35" s="3"/>
      <c r="AL35" s="38">
        <v>23.34</v>
      </c>
      <c r="AM35" s="38">
        <v>16.55</v>
      </c>
      <c r="AN35" s="4">
        <v>44645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/>
      <c r="AV35" s="3"/>
      <c r="AW35" s="3">
        <v>16.059999999999999</v>
      </c>
      <c r="AX35" s="3">
        <v>15.55</v>
      </c>
      <c r="AY35" s="67">
        <v>29</v>
      </c>
      <c r="AZ35" s="12">
        <v>30</v>
      </c>
      <c r="BE35" s="12">
        <v>30</v>
      </c>
      <c r="BF35" s="64">
        <v>44645</v>
      </c>
      <c r="BG35" s="3">
        <v>22.49</v>
      </c>
      <c r="BH35" s="3">
        <v>16.63</v>
      </c>
      <c r="BI35" s="3"/>
      <c r="BJ35" s="3"/>
      <c r="BK35" s="3">
        <v>13.97</v>
      </c>
      <c r="BL35" s="3">
        <v>12.45</v>
      </c>
      <c r="BM35" s="3"/>
      <c r="BN35" s="3"/>
      <c r="BO35" s="3">
        <v>13.25</v>
      </c>
      <c r="BP35" s="3">
        <v>9.69</v>
      </c>
    </row>
    <row r="36" spans="1:68" x14ac:dyDescent="0.25">
      <c r="A36" s="12">
        <v>31</v>
      </c>
      <c r="B36" s="4">
        <v>44646</v>
      </c>
      <c r="C36" s="3"/>
      <c r="D36" s="3"/>
      <c r="E36" s="3"/>
      <c r="F36" s="3"/>
      <c r="G36" s="3"/>
      <c r="H36" s="3"/>
      <c r="K36" s="12">
        <v>31</v>
      </c>
      <c r="L36" s="4">
        <v>44653</v>
      </c>
      <c r="M36" s="3"/>
      <c r="N36" s="3"/>
      <c r="O36" s="3"/>
      <c r="P36" s="3"/>
      <c r="Q36" s="3"/>
      <c r="R36" s="3"/>
      <c r="T36" s="12">
        <v>31</v>
      </c>
      <c r="U36" s="4">
        <v>44653</v>
      </c>
      <c r="V36" s="3"/>
      <c r="W36" s="3"/>
      <c r="X36" s="3"/>
      <c r="Y36" s="3"/>
      <c r="Z36" s="3"/>
      <c r="AA36" s="3"/>
      <c r="AD36" s="12">
        <v>31</v>
      </c>
      <c r="AE36" s="4">
        <v>44653</v>
      </c>
      <c r="AF36" s="3"/>
      <c r="AG36" s="3"/>
      <c r="AH36" s="3"/>
      <c r="AI36" s="3"/>
      <c r="AJ36" s="3"/>
      <c r="AK36" s="3"/>
      <c r="AL36" s="3"/>
      <c r="AM36" s="3"/>
      <c r="AN36" s="4">
        <v>44646</v>
      </c>
      <c r="AO36" s="3"/>
      <c r="AP36" s="3"/>
      <c r="AQ36" s="3"/>
      <c r="AR36" s="4"/>
      <c r="AS36" s="3"/>
      <c r="AT36" s="3"/>
      <c r="AU36" s="3"/>
      <c r="AV36" s="3"/>
      <c r="AW36" s="3"/>
      <c r="AX36" s="3"/>
      <c r="AY36" s="12">
        <v>30</v>
      </c>
      <c r="AZ36" s="12">
        <v>31</v>
      </c>
      <c r="BE36" s="12">
        <v>31</v>
      </c>
      <c r="BF36" s="64">
        <v>44646</v>
      </c>
      <c r="BG36" s="3"/>
      <c r="BH36" s="3"/>
      <c r="BI36" s="3"/>
      <c r="BJ36" s="3"/>
      <c r="BK36" s="3"/>
      <c r="BL36" s="3"/>
      <c r="BM36" s="3"/>
      <c r="BN36" s="3"/>
      <c r="BO36" s="3"/>
      <c r="BP36" s="3"/>
    </row>
    <row r="37" spans="1:68" x14ac:dyDescent="0.25">
      <c r="A37" s="12">
        <v>32</v>
      </c>
      <c r="B37" s="4">
        <v>44647</v>
      </c>
      <c r="C37" s="3"/>
      <c r="D37" s="3"/>
      <c r="E37" s="3"/>
      <c r="F37" s="3"/>
      <c r="G37" s="3">
        <v>15.9</v>
      </c>
      <c r="H37" s="3">
        <v>14.62</v>
      </c>
      <c r="K37" s="12">
        <v>32</v>
      </c>
      <c r="L37" s="4">
        <v>44654</v>
      </c>
      <c r="M37" s="3"/>
      <c r="N37" s="3"/>
      <c r="O37" s="3"/>
      <c r="P37" s="3"/>
      <c r="T37" s="12">
        <v>32</v>
      </c>
      <c r="U37" s="4">
        <v>44654</v>
      </c>
      <c r="V37" s="3"/>
      <c r="W37" s="3"/>
      <c r="X37" s="3"/>
      <c r="Y37" s="3"/>
      <c r="Z37" s="3"/>
      <c r="AA37" s="3"/>
      <c r="AD37" s="12">
        <v>32</v>
      </c>
      <c r="AE37" s="4">
        <v>44654</v>
      </c>
      <c r="AF37" s="3"/>
      <c r="AG37" s="3"/>
      <c r="AH37" s="3"/>
      <c r="AI37" s="3"/>
      <c r="AJ37" s="3"/>
      <c r="AK37" s="3"/>
      <c r="AL37" s="3"/>
      <c r="AM37" s="3"/>
      <c r="AN37" s="4">
        <v>44647</v>
      </c>
      <c r="AO37" s="3">
        <v>0</v>
      </c>
      <c r="AP37" s="3">
        <v>0</v>
      </c>
      <c r="AQ37" s="68">
        <v>0</v>
      </c>
      <c r="AR37" s="68">
        <v>0</v>
      </c>
      <c r="AS37" s="3">
        <v>0</v>
      </c>
      <c r="AT37" s="3">
        <v>0</v>
      </c>
      <c r="AU37" s="3"/>
      <c r="AV37" s="3"/>
      <c r="AW37" s="3">
        <v>18.14</v>
      </c>
      <c r="AX37" s="3">
        <v>16.440000000000001</v>
      </c>
      <c r="AY37" s="12">
        <v>31</v>
      </c>
      <c r="AZ37" s="12">
        <v>32</v>
      </c>
      <c r="BE37" s="12">
        <v>32</v>
      </c>
      <c r="BF37" s="4">
        <v>44647</v>
      </c>
      <c r="BG37" s="3">
        <v>23.37</v>
      </c>
      <c r="BH37" s="3">
        <v>18.61</v>
      </c>
      <c r="BI37" s="3"/>
      <c r="BJ37" s="3"/>
      <c r="BK37" s="3">
        <v>15.66</v>
      </c>
      <c r="BL37" s="3">
        <v>12.85</v>
      </c>
      <c r="BM37" s="3"/>
      <c r="BN37" s="3"/>
      <c r="BO37" s="3">
        <v>15</v>
      </c>
      <c r="BP37" s="3">
        <v>9.7799999999999994</v>
      </c>
    </row>
    <row r="38" spans="1:68" x14ac:dyDescent="0.25">
      <c r="A38" s="12">
        <v>33</v>
      </c>
      <c r="B38" s="4">
        <v>44648</v>
      </c>
      <c r="C38" s="3"/>
      <c r="D38" s="3"/>
      <c r="E38" s="3"/>
      <c r="F38" s="3"/>
      <c r="G38" s="3"/>
      <c r="H38" s="3"/>
      <c r="K38" s="12">
        <v>33</v>
      </c>
      <c r="L38" s="4">
        <v>44655</v>
      </c>
      <c r="M38" s="3"/>
      <c r="N38" s="3"/>
      <c r="O38" s="3"/>
      <c r="P38" s="3"/>
      <c r="Q38" s="3">
        <v>11.45</v>
      </c>
      <c r="R38" s="3">
        <v>9.42</v>
      </c>
      <c r="T38" s="12">
        <v>33</v>
      </c>
      <c r="U38" s="4">
        <v>44655</v>
      </c>
      <c r="V38" s="3"/>
      <c r="W38" s="3"/>
      <c r="X38" s="3">
        <v>14.43</v>
      </c>
      <c r="Y38" s="3">
        <v>13.83</v>
      </c>
      <c r="Z38" s="3"/>
      <c r="AA38" s="3"/>
      <c r="AD38" s="12">
        <v>33</v>
      </c>
      <c r="AE38" s="4">
        <v>44655</v>
      </c>
      <c r="AF38" s="3"/>
      <c r="AG38" s="3"/>
      <c r="AH38" s="3"/>
      <c r="AI38" s="3"/>
      <c r="AJ38" s="3"/>
      <c r="AK38" s="3"/>
      <c r="AL38" s="3"/>
      <c r="AM38" s="3"/>
      <c r="AN38" s="4">
        <v>44648</v>
      </c>
      <c r="AO38" s="3"/>
      <c r="AP38" s="3"/>
      <c r="AQ38" s="68"/>
      <c r="AR38" s="68"/>
      <c r="AS38" s="3"/>
      <c r="AT38" s="3"/>
      <c r="AU38" s="3"/>
      <c r="AV38" s="3"/>
      <c r="AW38" s="3"/>
      <c r="AX38" s="3"/>
      <c r="AY38" s="67">
        <v>32</v>
      </c>
      <c r="AZ38" s="12">
        <v>33</v>
      </c>
      <c r="BE38" s="12">
        <v>33</v>
      </c>
      <c r="BF38" s="64">
        <v>44648</v>
      </c>
      <c r="BG38" s="3"/>
      <c r="BH38" s="3"/>
      <c r="BI38" s="3"/>
      <c r="BJ38" s="3"/>
      <c r="BK38" s="3"/>
      <c r="BL38" s="3"/>
      <c r="BM38" s="3"/>
      <c r="BN38" s="3"/>
      <c r="BO38" s="3"/>
      <c r="BP38" s="3"/>
    </row>
    <row r="39" spans="1:68" x14ac:dyDescent="0.25">
      <c r="A39" s="12">
        <v>34</v>
      </c>
      <c r="B39" s="4">
        <v>44649</v>
      </c>
      <c r="C39" s="3"/>
      <c r="D39" s="3"/>
      <c r="E39" s="3"/>
      <c r="F39" s="3"/>
      <c r="G39" s="3">
        <v>16.329999999999998</v>
      </c>
      <c r="H39" s="3">
        <v>15.38</v>
      </c>
      <c r="K39" s="12">
        <v>34</v>
      </c>
      <c r="L39" s="4">
        <v>44656</v>
      </c>
      <c r="M39" s="3"/>
      <c r="N39" s="3"/>
      <c r="O39" s="3"/>
      <c r="P39" s="3"/>
      <c r="Q39" s="3"/>
      <c r="R39" s="3"/>
      <c r="T39" s="12">
        <v>34</v>
      </c>
      <c r="U39" s="4">
        <v>44656</v>
      </c>
      <c r="V39" s="3"/>
      <c r="W39" s="3"/>
      <c r="X39" s="3"/>
      <c r="Y39" s="3"/>
      <c r="Z39" s="3"/>
      <c r="AA39" s="3"/>
      <c r="AD39" s="12">
        <v>34</v>
      </c>
      <c r="AE39" s="4">
        <v>44656</v>
      </c>
      <c r="AF39" s="3"/>
      <c r="AG39" s="3"/>
      <c r="AH39" s="3"/>
      <c r="AI39" s="3"/>
      <c r="AJ39" s="3"/>
      <c r="AK39" s="3"/>
      <c r="AL39" s="3"/>
      <c r="AM39" s="3"/>
      <c r="AN39" s="4">
        <v>44649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/>
      <c r="AV39" s="3"/>
      <c r="AW39" s="3">
        <v>22.09</v>
      </c>
      <c r="AX39" s="3">
        <v>18.75</v>
      </c>
      <c r="AY39" s="12">
        <v>33</v>
      </c>
      <c r="AZ39" s="12">
        <v>34</v>
      </c>
      <c r="BE39" s="12">
        <v>34</v>
      </c>
      <c r="BF39" s="64">
        <v>44649</v>
      </c>
      <c r="BG39" s="3">
        <v>26.15</v>
      </c>
      <c r="BH39" s="3">
        <v>20.46</v>
      </c>
      <c r="BI39" s="3"/>
      <c r="BJ39" s="3"/>
      <c r="BK39" s="3">
        <v>17.04</v>
      </c>
      <c r="BL39" s="3">
        <v>13.93</v>
      </c>
      <c r="BM39" s="3"/>
      <c r="BN39" s="3"/>
      <c r="BO39" s="3">
        <v>17.98</v>
      </c>
      <c r="BP39" s="3">
        <v>12.61</v>
      </c>
    </row>
    <row r="40" spans="1:68" x14ac:dyDescent="0.25">
      <c r="A40" s="12">
        <v>35</v>
      </c>
      <c r="B40" s="4">
        <v>44650</v>
      </c>
      <c r="C40" s="3"/>
      <c r="D40" s="3"/>
      <c r="E40" s="3"/>
      <c r="F40" s="3"/>
      <c r="G40" s="3"/>
      <c r="H40" s="3"/>
      <c r="K40" s="12">
        <v>35</v>
      </c>
      <c r="L40" s="4">
        <v>44657</v>
      </c>
      <c r="M40" s="3"/>
      <c r="N40" s="3"/>
      <c r="O40" s="3"/>
      <c r="P40" s="3"/>
      <c r="Q40" s="3"/>
      <c r="R40" s="3"/>
      <c r="T40" s="12">
        <v>35</v>
      </c>
      <c r="U40" s="4">
        <v>44657</v>
      </c>
      <c r="V40" s="3"/>
      <c r="W40" s="3"/>
      <c r="X40" s="3"/>
      <c r="Y40" s="3"/>
      <c r="Z40" s="3"/>
      <c r="AA40" s="3"/>
      <c r="AD40" s="12">
        <v>35</v>
      </c>
      <c r="AE40" s="4">
        <v>44657</v>
      </c>
      <c r="AF40" s="3"/>
      <c r="AG40" s="3"/>
      <c r="AH40" s="3"/>
      <c r="AI40" s="3"/>
      <c r="AJ40" s="3"/>
      <c r="AK40" s="3"/>
      <c r="AL40" s="3"/>
      <c r="AM40" s="3"/>
      <c r="AN40" s="4">
        <v>44650</v>
      </c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67">
        <v>34</v>
      </c>
      <c r="AZ40" s="12">
        <v>35</v>
      </c>
      <c r="BE40" s="12">
        <v>35</v>
      </c>
      <c r="BF40" s="4">
        <v>44650</v>
      </c>
      <c r="BG40" s="3"/>
      <c r="BH40" s="3"/>
      <c r="BI40" s="3"/>
      <c r="BJ40" s="3"/>
      <c r="BK40" s="3"/>
      <c r="BL40" s="3"/>
      <c r="BM40" s="3"/>
      <c r="BN40" s="3"/>
      <c r="BO40" s="3"/>
      <c r="BP40" s="3"/>
    </row>
    <row r="41" spans="1:68" x14ac:dyDescent="0.25">
      <c r="A41" s="12">
        <v>36</v>
      </c>
      <c r="B41" s="4">
        <v>44651</v>
      </c>
      <c r="C41" s="3"/>
      <c r="D41" s="3"/>
      <c r="E41" s="3"/>
      <c r="F41" s="3"/>
      <c r="G41" s="38">
        <v>19.149999999999999</v>
      </c>
      <c r="H41" s="38">
        <v>17.78</v>
      </c>
      <c r="K41" s="12">
        <v>36</v>
      </c>
      <c r="L41" s="4">
        <v>44658</v>
      </c>
      <c r="M41" s="3"/>
      <c r="N41" s="3"/>
      <c r="O41" s="3"/>
      <c r="P41" s="3"/>
      <c r="T41" s="12">
        <v>36</v>
      </c>
      <c r="U41" s="4">
        <v>44658</v>
      </c>
      <c r="V41" s="3"/>
      <c r="W41" s="3"/>
      <c r="X41" s="3"/>
      <c r="Y41" s="3"/>
      <c r="Z41" s="3"/>
      <c r="AA41" s="3"/>
      <c r="AD41" s="12">
        <v>36</v>
      </c>
      <c r="AE41" s="4">
        <v>44658</v>
      </c>
      <c r="AF41" s="3"/>
      <c r="AG41" s="3"/>
      <c r="AH41" s="3"/>
      <c r="AI41" s="3"/>
      <c r="AJ41" s="3"/>
      <c r="AK41" s="3"/>
      <c r="AL41" s="3"/>
      <c r="AM41" s="3"/>
      <c r="AN41" s="4">
        <v>44651</v>
      </c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12">
        <v>35</v>
      </c>
      <c r="AZ41" s="12">
        <v>36</v>
      </c>
      <c r="BE41" s="12">
        <v>36</v>
      </c>
      <c r="BF41" s="4">
        <v>44651</v>
      </c>
      <c r="BG41" s="3"/>
      <c r="BH41" s="3"/>
      <c r="BI41" s="3"/>
      <c r="BJ41" s="3"/>
      <c r="BK41" s="3"/>
      <c r="BL41" s="3"/>
      <c r="BM41" s="3"/>
      <c r="BN41" s="3"/>
      <c r="BO41" s="3"/>
      <c r="BP41" s="3"/>
    </row>
    <row r="42" spans="1:68" x14ac:dyDescent="0.25">
      <c r="A42" s="12">
        <v>37</v>
      </c>
      <c r="B42" s="4">
        <v>44652</v>
      </c>
      <c r="C42" s="3"/>
      <c r="D42" s="3"/>
      <c r="E42" s="3"/>
      <c r="F42" s="3"/>
      <c r="G42" s="3"/>
      <c r="H42" s="3"/>
      <c r="K42" s="12">
        <v>37</v>
      </c>
      <c r="L42" s="4">
        <v>44659</v>
      </c>
      <c r="M42" s="3"/>
      <c r="N42" s="3"/>
      <c r="O42" s="3"/>
      <c r="P42" s="3"/>
      <c r="Q42" s="3">
        <v>11.31</v>
      </c>
      <c r="R42" s="3">
        <v>7.39</v>
      </c>
      <c r="T42" s="12">
        <v>37</v>
      </c>
      <c r="U42" s="4">
        <v>44659</v>
      </c>
      <c r="V42" s="3"/>
      <c r="W42" s="3"/>
      <c r="X42" s="3">
        <v>18.97</v>
      </c>
      <c r="Y42" s="3">
        <v>16.43</v>
      </c>
      <c r="Z42" s="3"/>
      <c r="AA42" s="3"/>
      <c r="AD42" s="12">
        <v>37</v>
      </c>
      <c r="AE42" s="4">
        <v>44659</v>
      </c>
      <c r="AF42" s="3"/>
      <c r="AG42" s="3"/>
      <c r="AH42" s="3"/>
      <c r="AI42" s="3"/>
      <c r="AJ42" s="3"/>
      <c r="AK42" s="3"/>
      <c r="AL42" s="3"/>
      <c r="AM42" s="3"/>
      <c r="AN42" s="4">
        <v>44652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/>
      <c r="AV42" s="3"/>
      <c r="AW42" s="38">
        <v>24.04</v>
      </c>
      <c r="AX42" s="38">
        <v>20.41</v>
      </c>
      <c r="AY42" s="67">
        <v>36</v>
      </c>
      <c r="AZ42" s="12">
        <v>37</v>
      </c>
      <c r="BE42" s="12">
        <v>37</v>
      </c>
      <c r="BF42" s="4">
        <v>44652</v>
      </c>
      <c r="BG42" s="38">
        <v>26.26</v>
      </c>
      <c r="BH42" s="38">
        <v>25.63</v>
      </c>
      <c r="BI42" s="3"/>
      <c r="BJ42" s="3"/>
      <c r="BK42" s="3">
        <v>17.739999999999998</v>
      </c>
      <c r="BL42" s="3">
        <v>14.46</v>
      </c>
      <c r="BM42" s="3"/>
      <c r="BN42" s="3"/>
      <c r="BO42" s="3">
        <v>19.7</v>
      </c>
      <c r="BP42" s="3">
        <v>16.77</v>
      </c>
    </row>
    <row r="43" spans="1:68" x14ac:dyDescent="0.25">
      <c r="A43" s="12">
        <v>38</v>
      </c>
      <c r="B43" s="4">
        <v>44653</v>
      </c>
      <c r="C43" s="3"/>
      <c r="D43" s="3"/>
      <c r="E43" s="3"/>
      <c r="F43" s="3"/>
      <c r="G43" s="3"/>
      <c r="H43" s="3"/>
      <c r="K43" s="12">
        <v>38</v>
      </c>
      <c r="L43" s="4">
        <v>44660</v>
      </c>
      <c r="M43" s="3"/>
      <c r="N43" s="3"/>
      <c r="O43" s="3"/>
      <c r="P43" s="3"/>
      <c r="Q43" s="3"/>
      <c r="R43" s="3"/>
      <c r="T43" s="12">
        <v>38</v>
      </c>
      <c r="U43" s="4">
        <v>44660</v>
      </c>
      <c r="V43" s="3"/>
      <c r="W43" s="3"/>
      <c r="X43" s="3"/>
      <c r="Y43" s="3"/>
      <c r="Z43" s="3"/>
      <c r="AA43" s="3"/>
      <c r="AD43" s="12">
        <v>38</v>
      </c>
      <c r="AE43" s="4">
        <v>44660</v>
      </c>
      <c r="AF43" s="3"/>
      <c r="AG43" s="3"/>
      <c r="AH43" s="3"/>
      <c r="AI43" s="3"/>
      <c r="AJ43" s="3"/>
      <c r="AK43" s="3"/>
      <c r="AL43" s="3"/>
      <c r="AM43" s="3"/>
      <c r="AN43" s="4">
        <v>44653</v>
      </c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12">
        <v>37</v>
      </c>
      <c r="AZ43" s="12">
        <v>38</v>
      </c>
      <c r="BE43" s="12">
        <v>38</v>
      </c>
      <c r="BF43" s="4">
        <v>44653</v>
      </c>
      <c r="BG43" s="3"/>
      <c r="BH43" s="3"/>
      <c r="BI43" s="3"/>
      <c r="BJ43" s="3"/>
      <c r="BK43" s="3"/>
      <c r="BL43" s="3"/>
      <c r="BM43" s="3"/>
      <c r="BN43" s="3"/>
      <c r="BO43" s="3"/>
      <c r="BP43" s="3"/>
    </row>
    <row r="44" spans="1:68" x14ac:dyDescent="0.25">
      <c r="A44" s="12">
        <v>39</v>
      </c>
      <c r="B44" s="4">
        <v>44654</v>
      </c>
      <c r="C44" s="3"/>
      <c r="D44" s="3"/>
      <c r="E44" s="3"/>
      <c r="F44" s="3"/>
      <c r="G44" s="3"/>
      <c r="H44" s="3"/>
      <c r="K44" s="12">
        <v>39</v>
      </c>
      <c r="L44" s="4">
        <v>44661</v>
      </c>
      <c r="M44" s="3"/>
      <c r="N44" s="3"/>
      <c r="O44" s="3"/>
      <c r="P44" s="3"/>
      <c r="T44" s="12">
        <v>39</v>
      </c>
      <c r="U44" s="4">
        <v>44661</v>
      </c>
      <c r="V44" s="3"/>
      <c r="W44" s="3"/>
      <c r="X44" s="3"/>
      <c r="Y44" s="3"/>
      <c r="Z44" s="3"/>
      <c r="AA44" s="3"/>
      <c r="AD44" s="12">
        <v>39</v>
      </c>
      <c r="AE44" s="4">
        <v>44661</v>
      </c>
      <c r="AF44" s="3"/>
      <c r="AG44" s="3"/>
      <c r="AH44" s="3"/>
      <c r="AI44" s="3"/>
      <c r="AJ44" s="3"/>
      <c r="AK44" s="3"/>
      <c r="AL44" s="3"/>
      <c r="AM44" s="3"/>
      <c r="AN44" s="4">
        <v>44654</v>
      </c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67">
        <v>38</v>
      </c>
      <c r="AZ44" s="12">
        <v>39</v>
      </c>
      <c r="BE44" s="12">
        <v>39</v>
      </c>
      <c r="BF44" s="4">
        <v>44654</v>
      </c>
      <c r="BG44" s="3"/>
      <c r="BH44" s="3"/>
      <c r="BI44" s="3"/>
      <c r="BJ44" s="3"/>
      <c r="BK44" s="3"/>
      <c r="BL44" s="3"/>
      <c r="BM44" s="3"/>
      <c r="BN44" s="3"/>
      <c r="BO44" s="3"/>
      <c r="BP44" s="3"/>
    </row>
    <row r="45" spans="1:68" x14ac:dyDescent="0.25">
      <c r="A45" s="12">
        <v>40</v>
      </c>
      <c r="B45" s="4">
        <v>44655</v>
      </c>
      <c r="C45" s="3"/>
      <c r="D45" s="3"/>
      <c r="E45" s="3"/>
      <c r="F45" s="3"/>
      <c r="G45" s="3"/>
      <c r="H45" s="3"/>
      <c r="K45" s="12">
        <v>40</v>
      </c>
      <c r="L45" s="4">
        <v>44662</v>
      </c>
      <c r="M45" s="3"/>
      <c r="N45" s="3"/>
      <c r="O45" s="3"/>
      <c r="P45" s="3"/>
      <c r="Q45" s="3">
        <v>14.43</v>
      </c>
      <c r="R45" s="3">
        <v>8.67</v>
      </c>
      <c r="T45" s="12">
        <v>40</v>
      </c>
      <c r="U45" s="4">
        <v>44662</v>
      </c>
      <c r="V45" s="3"/>
      <c r="W45" s="3"/>
      <c r="X45" s="3">
        <v>20.329999999999998</v>
      </c>
      <c r="Y45" s="3">
        <v>19.57</v>
      </c>
      <c r="Z45" s="3"/>
      <c r="AA45" s="3"/>
      <c r="AD45" s="12">
        <v>40</v>
      </c>
      <c r="AE45" s="4">
        <v>44662</v>
      </c>
      <c r="AF45" s="3"/>
      <c r="AG45" s="3"/>
      <c r="AH45" s="3"/>
      <c r="AI45" s="3"/>
      <c r="AJ45" s="3"/>
      <c r="AK45" s="3"/>
      <c r="AL45" s="3"/>
      <c r="AM45" s="3"/>
      <c r="AN45" s="4">
        <v>44655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/>
      <c r="AV45" s="3"/>
      <c r="AW45" s="3"/>
      <c r="AX45" s="3"/>
      <c r="AY45" s="12">
        <v>39</v>
      </c>
      <c r="AZ45" s="12">
        <v>40</v>
      </c>
      <c r="BE45" s="12">
        <v>40</v>
      </c>
      <c r="BF45" s="4">
        <v>44655</v>
      </c>
      <c r="BG45" s="3"/>
      <c r="BH45" s="3"/>
      <c r="BI45" s="3"/>
      <c r="BJ45" s="3"/>
      <c r="BK45" s="3">
        <v>18.29</v>
      </c>
      <c r="BL45" s="3">
        <v>15.52</v>
      </c>
      <c r="BM45" s="3"/>
      <c r="BN45" s="3"/>
      <c r="BO45" s="3">
        <v>21.36</v>
      </c>
      <c r="BP45" s="3">
        <v>16.12</v>
      </c>
    </row>
    <row r="46" spans="1:68" x14ac:dyDescent="0.25">
      <c r="A46" s="12">
        <v>41</v>
      </c>
      <c r="B46" s="4">
        <v>44656</v>
      </c>
      <c r="C46" s="3"/>
      <c r="D46" s="3"/>
      <c r="E46" s="3"/>
      <c r="F46" s="3"/>
      <c r="G46" s="3"/>
      <c r="H46" s="3"/>
      <c r="K46" s="12">
        <v>41</v>
      </c>
      <c r="L46" s="4">
        <v>44663</v>
      </c>
      <c r="M46" s="3"/>
      <c r="N46" s="3"/>
      <c r="O46" s="3"/>
      <c r="P46" s="3"/>
      <c r="Q46" s="3"/>
      <c r="R46" s="3"/>
      <c r="T46" s="12">
        <v>41</v>
      </c>
      <c r="U46" s="4">
        <v>44663</v>
      </c>
      <c r="V46" s="3"/>
      <c r="W46" s="3"/>
      <c r="X46" s="3"/>
      <c r="Y46" s="3"/>
      <c r="Z46" s="3"/>
      <c r="AA46" s="3"/>
      <c r="AD46" s="12">
        <v>41</v>
      </c>
      <c r="AE46" s="4">
        <v>44663</v>
      </c>
      <c r="AF46" s="3"/>
      <c r="AG46" s="3"/>
      <c r="AH46" s="3"/>
      <c r="AI46" s="3"/>
      <c r="AJ46" s="3"/>
      <c r="AK46" s="3"/>
      <c r="AL46" s="3"/>
      <c r="AM46" s="3"/>
      <c r="AN46" s="4">
        <v>44656</v>
      </c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67">
        <v>40</v>
      </c>
      <c r="AZ46" s="12">
        <v>41</v>
      </c>
      <c r="BE46" s="12">
        <v>41</v>
      </c>
      <c r="BF46" s="4">
        <v>44656</v>
      </c>
      <c r="BG46" s="3"/>
      <c r="BH46" s="3"/>
      <c r="BI46" s="3"/>
      <c r="BJ46" s="3"/>
      <c r="BK46" s="3"/>
      <c r="BL46" s="3"/>
      <c r="BM46" s="3"/>
      <c r="BN46" s="3"/>
      <c r="BO46" s="3"/>
      <c r="BP46" s="3"/>
    </row>
    <row r="47" spans="1:68" x14ac:dyDescent="0.25">
      <c r="A47" s="12">
        <v>42</v>
      </c>
      <c r="B47" s="4">
        <v>44657</v>
      </c>
      <c r="C47" s="3"/>
      <c r="D47" s="3"/>
      <c r="E47" s="3"/>
      <c r="F47" s="3"/>
      <c r="G47" s="3"/>
      <c r="H47" s="3"/>
      <c r="K47" s="12">
        <v>42</v>
      </c>
      <c r="L47" s="4">
        <v>44664</v>
      </c>
      <c r="M47" s="3"/>
      <c r="N47" s="3"/>
      <c r="O47" s="3"/>
      <c r="P47" s="3"/>
      <c r="Q47" s="3"/>
      <c r="R47" s="3"/>
      <c r="T47" s="12">
        <v>42</v>
      </c>
      <c r="U47" s="4">
        <v>44664</v>
      </c>
      <c r="V47" s="3"/>
      <c r="W47" s="3"/>
      <c r="X47" s="3"/>
      <c r="Y47" s="3"/>
      <c r="Z47" s="3"/>
      <c r="AA47" s="3"/>
      <c r="AD47" s="12">
        <v>42</v>
      </c>
      <c r="AE47" s="4">
        <v>44664</v>
      </c>
      <c r="AF47" s="3"/>
      <c r="AG47" s="3"/>
      <c r="AH47" s="3"/>
      <c r="AI47" s="3"/>
      <c r="AJ47" s="3"/>
      <c r="AK47" s="3"/>
      <c r="AL47" s="3"/>
      <c r="AM47" s="3"/>
      <c r="AN47" s="4">
        <v>44657</v>
      </c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12">
        <v>41</v>
      </c>
      <c r="AZ47" s="12">
        <v>42</v>
      </c>
      <c r="BE47" s="12">
        <v>42</v>
      </c>
      <c r="BF47" s="4">
        <v>44657</v>
      </c>
      <c r="BG47" s="3"/>
      <c r="BH47" s="3"/>
      <c r="BI47" s="3"/>
      <c r="BJ47" s="3"/>
      <c r="BK47" s="3"/>
      <c r="BL47" s="3"/>
      <c r="BM47" s="3"/>
      <c r="BN47" s="3"/>
      <c r="BO47" s="3"/>
      <c r="BP47" s="3"/>
    </row>
    <row r="48" spans="1:68" x14ac:dyDescent="0.25">
      <c r="Q48">
        <v>15.08</v>
      </c>
      <c r="R48">
        <v>9.16</v>
      </c>
      <c r="X48">
        <v>24.37</v>
      </c>
      <c r="Y48">
        <v>19.25</v>
      </c>
      <c r="AN48" s="4">
        <v>44658</v>
      </c>
      <c r="AY48" s="67">
        <v>42</v>
      </c>
      <c r="AZ48" s="12">
        <v>43</v>
      </c>
      <c r="BE48" s="12">
        <v>43</v>
      </c>
    </row>
    <row r="49" spans="17:68" x14ac:dyDescent="0.25">
      <c r="Q49" s="70"/>
      <c r="R49" s="70"/>
      <c r="X49" s="70"/>
      <c r="Y49" s="70"/>
      <c r="AN49" s="4">
        <v>44659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Y49" s="12">
        <v>43</v>
      </c>
      <c r="AZ49" s="12">
        <v>44</v>
      </c>
      <c r="BE49" s="12">
        <v>44</v>
      </c>
      <c r="BF49" s="71">
        <v>44659</v>
      </c>
      <c r="BK49" s="70">
        <v>22.86</v>
      </c>
      <c r="BL49" s="70">
        <v>21.24</v>
      </c>
      <c r="BO49" s="70">
        <v>21.75</v>
      </c>
      <c r="BP49" s="70">
        <v>20.53</v>
      </c>
    </row>
    <row r="50" spans="17:68" x14ac:dyDescent="0.25">
      <c r="AN50" s="4">
        <v>44660</v>
      </c>
      <c r="AY50" s="67">
        <v>44</v>
      </c>
      <c r="AZ50" s="12">
        <v>45</v>
      </c>
    </row>
    <row r="51" spans="17:68" x14ac:dyDescent="0.25">
      <c r="AN51" s="4">
        <v>44661</v>
      </c>
      <c r="AY51" s="12">
        <v>45</v>
      </c>
      <c r="AZ51" s="12">
        <v>46</v>
      </c>
    </row>
    <row r="52" spans="17:68" x14ac:dyDescent="0.25">
      <c r="AN52" s="4">
        <v>44662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Y52" s="67">
        <v>46</v>
      </c>
      <c r="AZ52" s="12">
        <v>47</v>
      </c>
    </row>
    <row r="53" spans="17:68" x14ac:dyDescent="0.25">
      <c r="AN53" s="4">
        <v>44663</v>
      </c>
      <c r="AY53" s="12">
        <v>47</v>
      </c>
      <c r="AZ53" s="12">
        <v>48</v>
      </c>
    </row>
    <row r="54" spans="17:68" x14ac:dyDescent="0.25">
      <c r="AN54" s="4">
        <v>44664</v>
      </c>
      <c r="AY54" s="67">
        <v>48</v>
      </c>
      <c r="AZ54" s="12">
        <v>49</v>
      </c>
    </row>
    <row r="55" spans="17:68" x14ac:dyDescent="0.25">
      <c r="AN55" s="4">
        <v>44665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Y55" s="12">
        <v>49</v>
      </c>
      <c r="AZ55" s="12">
        <v>50</v>
      </c>
    </row>
    <row r="56" spans="17:68" x14ac:dyDescent="0.25">
      <c r="AN56" s="4">
        <v>44666</v>
      </c>
      <c r="AY56" s="67">
        <v>50</v>
      </c>
      <c r="AZ56" s="12">
        <v>51</v>
      </c>
    </row>
    <row r="57" spans="17:68" x14ac:dyDescent="0.25">
      <c r="AN57" s="4">
        <v>44667</v>
      </c>
      <c r="AY57" s="12">
        <v>51</v>
      </c>
      <c r="AZ57" s="12">
        <v>52</v>
      </c>
    </row>
    <row r="58" spans="17:68" x14ac:dyDescent="0.25">
      <c r="AN58" s="4">
        <v>44668</v>
      </c>
      <c r="AY58" s="67">
        <v>52</v>
      </c>
      <c r="AZ58" s="12">
        <v>53</v>
      </c>
    </row>
    <row r="59" spans="17:68" x14ac:dyDescent="0.25">
      <c r="AN59" s="4">
        <v>44669</v>
      </c>
      <c r="AY59" s="12">
        <v>53</v>
      </c>
      <c r="AZ59" s="12">
        <v>54</v>
      </c>
    </row>
    <row r="60" spans="17:68" x14ac:dyDescent="0.25">
      <c r="AN60" s="4">
        <v>44670</v>
      </c>
      <c r="AY60" s="67">
        <v>54</v>
      </c>
      <c r="AZ60" s="12">
        <v>55</v>
      </c>
    </row>
    <row r="61" spans="17:68" x14ac:dyDescent="0.25">
      <c r="AN61" s="4">
        <v>44671</v>
      </c>
      <c r="AY61" s="12">
        <v>55</v>
      </c>
      <c r="AZ61" s="12">
        <v>56</v>
      </c>
    </row>
    <row r="62" spans="17:68" x14ac:dyDescent="0.25">
      <c r="AN62" s="4">
        <v>44672</v>
      </c>
      <c r="AY62" s="67">
        <v>56</v>
      </c>
      <c r="AZ62" s="12">
        <v>57</v>
      </c>
    </row>
    <row r="63" spans="17:68" x14ac:dyDescent="0.25">
      <c r="AN63" s="4">
        <v>44673</v>
      </c>
      <c r="AY63" s="12">
        <v>57</v>
      </c>
      <c r="AZ63" s="12">
        <v>58</v>
      </c>
    </row>
    <row r="64" spans="17:68" x14ac:dyDescent="0.25">
      <c r="AN64" s="4">
        <v>44674</v>
      </c>
      <c r="AY64" s="67">
        <v>58</v>
      </c>
      <c r="AZ64" s="12">
        <v>59</v>
      </c>
    </row>
    <row r="65" spans="40:52" x14ac:dyDescent="0.25">
      <c r="AN65" s="4">
        <v>44675</v>
      </c>
      <c r="AY65" s="12">
        <v>59</v>
      </c>
      <c r="AZ65" s="12">
        <v>60</v>
      </c>
    </row>
    <row r="66" spans="40:52" x14ac:dyDescent="0.25">
      <c r="AN66" s="4">
        <v>44676</v>
      </c>
      <c r="AY66" s="67">
        <v>60</v>
      </c>
      <c r="AZ66" s="12">
        <v>61</v>
      </c>
    </row>
    <row r="67" spans="40:52" x14ac:dyDescent="0.25">
      <c r="AN67" s="4">
        <v>44677</v>
      </c>
      <c r="AY67" s="12">
        <v>61</v>
      </c>
      <c r="AZ67" s="12">
        <v>62</v>
      </c>
    </row>
    <row r="68" spans="40:52" x14ac:dyDescent="0.25">
      <c r="AN68" s="4">
        <v>44678</v>
      </c>
      <c r="AY68" s="67">
        <v>62</v>
      </c>
      <c r="AZ68" s="12">
        <v>63</v>
      </c>
    </row>
    <row r="69" spans="40:52" x14ac:dyDescent="0.25">
      <c r="AN69" s="4">
        <v>44679</v>
      </c>
      <c r="AY69" s="12">
        <v>63</v>
      </c>
      <c r="AZ69" s="12">
        <v>64</v>
      </c>
    </row>
  </sheetData>
  <mergeCells count="50">
    <mergeCell ref="A2:B2"/>
    <mergeCell ref="A3:B3"/>
    <mergeCell ref="BO3:BP3"/>
    <mergeCell ref="AO3:AP3"/>
    <mergeCell ref="AQ3:AR3"/>
    <mergeCell ref="AS3:AT3"/>
    <mergeCell ref="AU3:AV3"/>
    <mergeCell ref="AW3:AX3"/>
    <mergeCell ref="BG3:BH3"/>
    <mergeCell ref="BI3:BJ3"/>
    <mergeCell ref="BK3:BL3"/>
    <mergeCell ref="BM3:BN3"/>
    <mergeCell ref="AY3:AZ3"/>
    <mergeCell ref="BE3:BF3"/>
    <mergeCell ref="C3:D3"/>
    <mergeCell ref="E3:F3"/>
    <mergeCell ref="G3:H3"/>
    <mergeCell ref="O3:P3"/>
    <mergeCell ref="Q3:R3"/>
    <mergeCell ref="M3:N3"/>
    <mergeCell ref="AW2:AX2"/>
    <mergeCell ref="O2:P2"/>
    <mergeCell ref="Q2:R2"/>
    <mergeCell ref="V3:W3"/>
    <mergeCell ref="X3:Y3"/>
    <mergeCell ref="Z3:AA3"/>
    <mergeCell ref="BO2:BP2"/>
    <mergeCell ref="AO2:AP2"/>
    <mergeCell ref="AQ2:AR2"/>
    <mergeCell ref="AS2:AT2"/>
    <mergeCell ref="AU2:AV2"/>
    <mergeCell ref="AY2:AZ2"/>
    <mergeCell ref="BE2:BF2"/>
    <mergeCell ref="BG2:BH2"/>
    <mergeCell ref="BI2:BJ2"/>
    <mergeCell ref="BK2:BL2"/>
    <mergeCell ref="C2:D2"/>
    <mergeCell ref="E2:F2"/>
    <mergeCell ref="G2:H2"/>
    <mergeCell ref="M2:N2"/>
    <mergeCell ref="BM2:BN2"/>
    <mergeCell ref="V2:W2"/>
    <mergeCell ref="X2:Y2"/>
    <mergeCell ref="Z2:AA2"/>
    <mergeCell ref="BG1:BP1"/>
    <mergeCell ref="AO1:AX1"/>
    <mergeCell ref="C1:H1"/>
    <mergeCell ref="M1:R1"/>
    <mergeCell ref="V1:AA1"/>
    <mergeCell ref="AF1:AM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AF38C-0008-4FCC-A289-0D558515EC09}">
  <dimension ref="A1:AL48"/>
  <sheetViews>
    <sheetView workbookViewId="0">
      <selection activeCell="C1" sqref="C1:AL1"/>
    </sheetView>
  </sheetViews>
  <sheetFormatPr defaultRowHeight="15" x14ac:dyDescent="0.25"/>
  <cols>
    <col min="1" max="1" width="11" customWidth="1"/>
    <col min="2" max="2" width="7.28515625" customWidth="1"/>
  </cols>
  <sheetData>
    <row r="1" spans="1:38" x14ac:dyDescent="0.25">
      <c r="C1" s="109" t="s">
        <v>0</v>
      </c>
      <c r="D1" s="110"/>
      <c r="E1" s="110"/>
      <c r="F1" s="110"/>
      <c r="G1" s="110"/>
      <c r="H1" s="111"/>
      <c r="I1" s="112" t="s">
        <v>1</v>
      </c>
      <c r="J1" s="113"/>
      <c r="K1" s="113"/>
      <c r="L1" s="113"/>
      <c r="M1" s="113"/>
      <c r="N1" s="114"/>
      <c r="O1" s="115" t="s">
        <v>2</v>
      </c>
      <c r="P1" s="116"/>
      <c r="Q1" s="116"/>
      <c r="R1" s="116"/>
      <c r="S1" s="116"/>
      <c r="T1" s="117"/>
      <c r="U1" s="118" t="s">
        <v>3</v>
      </c>
      <c r="V1" s="119"/>
      <c r="W1" s="119"/>
      <c r="X1" s="119"/>
      <c r="Y1" s="119"/>
      <c r="Z1" s="120"/>
      <c r="AA1" s="103" t="s">
        <v>4</v>
      </c>
      <c r="AB1" s="104"/>
      <c r="AC1" s="104"/>
      <c r="AD1" s="104"/>
      <c r="AE1" s="104"/>
      <c r="AF1" s="105"/>
      <c r="AG1" s="106" t="s">
        <v>5</v>
      </c>
      <c r="AH1" s="107"/>
      <c r="AI1" s="107"/>
      <c r="AJ1" s="107"/>
      <c r="AK1" s="107"/>
      <c r="AL1" s="108"/>
    </row>
    <row r="2" spans="1:38" x14ac:dyDescent="0.25">
      <c r="A2" s="34"/>
      <c r="B2" s="10" t="s">
        <v>11</v>
      </c>
      <c r="C2" s="13" t="s">
        <v>18</v>
      </c>
      <c r="D2" s="9">
        <v>1</v>
      </c>
      <c r="E2" s="9">
        <v>2</v>
      </c>
      <c r="F2" s="9">
        <v>3</v>
      </c>
      <c r="G2" s="9">
        <v>4</v>
      </c>
      <c r="H2" s="14" t="s">
        <v>19</v>
      </c>
      <c r="I2" s="13" t="s">
        <v>18</v>
      </c>
      <c r="J2" s="9">
        <v>1</v>
      </c>
      <c r="K2" s="9">
        <v>2</v>
      </c>
      <c r="L2" s="9">
        <v>3</v>
      </c>
      <c r="M2" s="9">
        <v>4</v>
      </c>
      <c r="N2" s="14" t="s">
        <v>19</v>
      </c>
      <c r="O2" s="35" t="s">
        <v>18</v>
      </c>
      <c r="P2" s="9">
        <v>1</v>
      </c>
      <c r="Q2" s="9">
        <v>2</v>
      </c>
      <c r="R2" s="9">
        <v>3</v>
      </c>
      <c r="S2" s="9">
        <v>4</v>
      </c>
      <c r="T2" s="14" t="s">
        <v>19</v>
      </c>
      <c r="U2" s="13" t="s">
        <v>18</v>
      </c>
      <c r="V2" s="9">
        <v>1</v>
      </c>
      <c r="W2" s="9">
        <v>2</v>
      </c>
      <c r="X2" s="9">
        <v>3</v>
      </c>
      <c r="Y2" s="9">
        <v>4</v>
      </c>
      <c r="Z2" s="14" t="s">
        <v>19</v>
      </c>
      <c r="AA2" s="13" t="s">
        <v>18</v>
      </c>
      <c r="AB2" s="9">
        <v>1</v>
      </c>
      <c r="AC2" s="9">
        <v>2</v>
      </c>
      <c r="AD2" s="9">
        <v>3</v>
      </c>
      <c r="AE2" s="9">
        <v>4</v>
      </c>
      <c r="AF2" s="14" t="s">
        <v>19</v>
      </c>
      <c r="AG2" s="13" t="s">
        <v>18</v>
      </c>
      <c r="AH2" s="9">
        <v>1</v>
      </c>
      <c r="AI2" s="9">
        <v>2</v>
      </c>
      <c r="AJ2" s="9">
        <v>3</v>
      </c>
      <c r="AK2" s="9">
        <v>4</v>
      </c>
      <c r="AL2" s="14" t="s">
        <v>19</v>
      </c>
    </row>
    <row r="3" spans="1:38" x14ac:dyDescent="0.25">
      <c r="A3" s="8"/>
      <c r="B3" s="12">
        <v>0</v>
      </c>
      <c r="C3" s="15">
        <f>('Tumor Growth'!C5*'Tumor Growth'!D5^2)/2</f>
        <v>132.61987199999999</v>
      </c>
      <c r="D3" s="36">
        <f>('Tumor Growth'!E5*'Tumor Growth'!F5^2)/2</f>
        <v>28.976437499999996</v>
      </c>
      <c r="E3" s="36">
        <f>('Tumor Growth'!G5*'Tumor Growth'!H5^2)/2</f>
        <v>27.193068</v>
      </c>
      <c r="F3" s="3"/>
      <c r="G3" s="3"/>
      <c r="H3" s="16"/>
      <c r="I3" s="15">
        <f>('Tumor Growth'!M5*'Tumor Growth'!N5^2)/2</f>
        <v>51.841999999999999</v>
      </c>
      <c r="J3" s="36">
        <f>('Tumor Growth'!O5*'Tumor Growth'!P5^2)/2</f>
        <v>43.894106500000007</v>
      </c>
      <c r="K3" s="36">
        <f>('Tumor Growth'!Q5*'Tumor Growth'!R5^2)/2</f>
        <v>27.767620500000003</v>
      </c>
      <c r="L3" s="3"/>
      <c r="M3" s="3"/>
      <c r="N3" s="16"/>
      <c r="O3" s="36"/>
      <c r="P3" s="3"/>
      <c r="Q3" s="36">
        <f>('Tumor Growth'!V5*'Tumor Growth'!W5^2)/2</f>
        <v>61.933951999999991</v>
      </c>
      <c r="R3" s="36">
        <f>('Tumor Growth'!X5*'Tumor Growth'!Y5^2)/2</f>
        <v>45.012000000000008</v>
      </c>
      <c r="S3" s="36">
        <f>('Tumor Growth'!Z5*'Tumor Growth'!AA5^2)/2</f>
        <v>83.67004799999998</v>
      </c>
      <c r="T3" s="16"/>
      <c r="U3" s="15"/>
      <c r="V3" s="36">
        <f>('Tumor Growth'!AF5*'Tumor Growth'!AG5^2)/2</f>
        <v>60.92327499999999</v>
      </c>
      <c r="W3" s="36">
        <f>('Tumor Growth'!AH5*'Tumor Growth'!AI5^2)/2</f>
        <v>87.002660500000019</v>
      </c>
      <c r="X3" s="36">
        <f>('Tumor Growth'!AJ5*'Tumor Growth'!AK5^2)/2</f>
        <v>86.900736000000009</v>
      </c>
      <c r="Y3" s="36">
        <f>('Tumor Growth'!AL5*'Tumor Growth'!AM5^2)/2</f>
        <v>110.827392</v>
      </c>
      <c r="Z3" s="16"/>
      <c r="AA3" s="36">
        <f>('Tumor Growth'!AO6*'Tumor Growth'!AP6^2)/2</f>
        <v>40.709828000000002</v>
      </c>
      <c r="AB3" s="36">
        <f>('Tumor Growth'!AQ5*'Tumor Growth'!AR5^2)/2</f>
        <v>53.640599999999992</v>
      </c>
      <c r="AC3" s="36">
        <f>('Tumor Growth'!AS5*'Tumor Growth'!AT5^2)/2</f>
        <v>41.312659500000009</v>
      </c>
      <c r="AD3" s="36">
        <f>('Tumor Growth'!AU5*'Tumor Growth'!AV5^2)/2</f>
        <v>123.02368750000001</v>
      </c>
      <c r="AE3" s="36">
        <f>('Tumor Growth'!AW6*'Tumor Growth'!AX6^2)/2</f>
        <v>42.223912000000006</v>
      </c>
      <c r="AF3" s="16"/>
      <c r="AG3" s="36">
        <f>('Tumor Growth'!BG5*'Tumor Growth'!BH5^2)/2</f>
        <v>119.26818399999999</v>
      </c>
      <c r="AH3" s="36">
        <f>('Tumor Growth'!BI5*'Tumor Growth'!BJ5^2)/2</f>
        <v>34.829124000000007</v>
      </c>
      <c r="AI3" s="36">
        <f>('Tumor Growth'!BK5*'Tumor Growth'!BL5^2)/2</f>
        <v>41.283071999999997</v>
      </c>
      <c r="AJ3" s="36">
        <f>('Tumor Growth'!BM5*'Tumor Growth'!BN5^2)/2</f>
        <v>72.389703999999995</v>
      </c>
      <c r="AK3" s="36">
        <f>('Tumor Growth'!BO5*'Tumor Growth'!BP5^2)/2</f>
        <v>63.327991999999995</v>
      </c>
      <c r="AL3" s="20"/>
    </row>
    <row r="4" spans="1:38" x14ac:dyDescent="0.25">
      <c r="A4" s="8"/>
      <c r="B4" s="12">
        <v>1</v>
      </c>
      <c r="C4" s="15">
        <f>('Tumor Growth'!C6*'Tumor Growth'!D6^2)/2</f>
        <v>345.44387699999993</v>
      </c>
      <c r="D4" s="36">
        <f>('Tumor Growth'!E6*'Tumor Growth'!F6^2)/2</f>
        <v>24.613887999999999</v>
      </c>
      <c r="E4" s="36">
        <f>('Tumor Growth'!G6*'Tumor Growth'!H6^2)/2</f>
        <v>28.913024</v>
      </c>
      <c r="F4" s="3"/>
      <c r="G4" s="3"/>
      <c r="H4" s="16"/>
      <c r="I4" s="15"/>
      <c r="J4" s="36"/>
      <c r="K4" s="36"/>
      <c r="L4" s="3"/>
      <c r="M4" s="3"/>
      <c r="N4" s="16"/>
      <c r="O4" s="36"/>
      <c r="P4" s="3"/>
      <c r="Q4" s="36"/>
      <c r="R4" s="36"/>
      <c r="S4" s="36"/>
      <c r="T4" s="16"/>
      <c r="U4" s="15"/>
      <c r="V4" s="36"/>
      <c r="W4" s="36"/>
      <c r="X4" s="36"/>
      <c r="Y4" s="36"/>
      <c r="Z4" s="16"/>
      <c r="AA4" s="36">
        <f>('Tumor Growth'!AO7*'Tumor Growth'!AP7^2)/2</f>
        <v>0</v>
      </c>
      <c r="AB4" s="36">
        <f>('Tumor Growth'!AQ6*'Tumor Growth'!AR6^2)/2</f>
        <v>0</v>
      </c>
      <c r="AC4" s="36">
        <f>('Tumor Growth'!AS6*'Tumor Growth'!AT6^2)/2</f>
        <v>0</v>
      </c>
      <c r="AD4" s="36">
        <f>('Tumor Growth'!AU6*'Tumor Growth'!AV6^2)/2</f>
        <v>343.33262600000006</v>
      </c>
      <c r="AE4" s="36">
        <f>('Tumor Growth'!AW7*'Tumor Growth'!AX7^2)/2</f>
        <v>39.895651999999998</v>
      </c>
      <c r="AF4" s="16"/>
      <c r="AG4" s="36">
        <f>('Tumor Growth'!BG6*'Tumor Growth'!BH6^2)/2</f>
        <v>336.25124999999997</v>
      </c>
      <c r="AH4" s="36">
        <f>('Tumor Growth'!BI6*'Tumor Growth'!BJ6^2)/2</f>
        <v>195.70406400000002</v>
      </c>
      <c r="AI4" s="36">
        <f>('Tumor Growth'!BK6*'Tumor Growth'!BL6^2)/2</f>
        <v>147.48274799999999</v>
      </c>
      <c r="AJ4" s="36">
        <f>('Tumor Growth'!BM6*'Tumor Growth'!BN6^2)/2</f>
        <v>159.90863799999997</v>
      </c>
      <c r="AK4" s="36">
        <f>('Tumor Growth'!BO6*'Tumor Growth'!BP6^2)/2</f>
        <v>228.75279500000002</v>
      </c>
      <c r="AL4" s="20"/>
    </row>
    <row r="5" spans="1:38" x14ac:dyDescent="0.25">
      <c r="A5" s="8"/>
      <c r="B5" s="12">
        <v>2</v>
      </c>
      <c r="C5" s="15">
        <f>('Tumor Growth'!C7*'Tumor Growth'!D7^2)/2</f>
        <v>477.13313700000003</v>
      </c>
      <c r="D5" s="36">
        <f>('Tumor Growth'!E7*'Tumor Growth'!F7^2)/2</f>
        <v>41.936787500000008</v>
      </c>
      <c r="E5" s="36">
        <f>('Tumor Growth'!G7*'Tumor Growth'!H7^2)/2</f>
        <v>41.161775000000013</v>
      </c>
      <c r="F5" s="3"/>
      <c r="G5" s="3"/>
      <c r="H5" s="16"/>
      <c r="I5" s="15">
        <f>('Tumor Growth'!M7*'Tumor Growth'!N7^2)/2</f>
        <v>148.53784049999999</v>
      </c>
      <c r="J5" s="36">
        <f>('Tumor Growth'!O7*'Tumor Growth'!P7^2)/2</f>
        <v>0</v>
      </c>
      <c r="K5" s="36">
        <f>('Tumor Growth'!Q7*'Tumor Growth'!R7^2)/2</f>
        <v>0</v>
      </c>
      <c r="L5" s="3"/>
      <c r="M5" s="3"/>
      <c r="N5" s="16"/>
      <c r="O5" s="36"/>
      <c r="P5" s="3"/>
      <c r="Q5" s="36">
        <f>('Tumor Growth'!V7*'Tumor Growth'!W7^2)/2</f>
        <v>0</v>
      </c>
      <c r="R5" s="36">
        <f>('Tumor Growth'!X7*'Tumor Growth'!Y7^2)/2</f>
        <v>0</v>
      </c>
      <c r="S5" s="36">
        <f>('Tumor Growth'!Z7*'Tumor Growth'!AA7^2)/2</f>
        <v>0</v>
      </c>
      <c r="T5" s="16"/>
      <c r="U5" s="15"/>
      <c r="V5" s="36">
        <f>('Tumor Growth'!AF7*'Tumor Growth'!AG7^2)/2</f>
        <v>0</v>
      </c>
      <c r="W5" s="36">
        <f>('Tumor Growth'!AH7*'Tumor Growth'!AI7^2)/2</f>
        <v>0</v>
      </c>
      <c r="X5" s="36">
        <f>('Tumor Growth'!AJ7*'Tumor Growth'!AK7^2)/2</f>
        <v>0</v>
      </c>
      <c r="Y5" s="36">
        <f>('Tumor Growth'!AL7*'Tumor Growth'!AM7^2)/2</f>
        <v>0</v>
      </c>
      <c r="Z5" s="16"/>
      <c r="AA5" s="36"/>
      <c r="AB5" s="36">
        <f>('Tumor Growth'!AQ7*'Tumor Growth'!AR7^2)/2</f>
        <v>0</v>
      </c>
      <c r="AC5" s="36">
        <f>('Tumor Growth'!AS7*'Tumor Growth'!AT7^2)/2</f>
        <v>0</v>
      </c>
      <c r="AD5" s="36">
        <f>('Tumor Growth'!AU7*'Tumor Growth'!AV7^2)/2</f>
        <v>296.30879999999996</v>
      </c>
      <c r="AE5" s="36"/>
      <c r="AF5" s="16"/>
      <c r="AG5" s="36">
        <f>('Tumor Growth'!BG7*'Tumor Growth'!BH7^2)/2</f>
        <v>262.57152800000006</v>
      </c>
      <c r="AH5" s="36">
        <f>('Tumor Growth'!BI7*'Tumor Growth'!BJ7^2)/2</f>
        <v>0</v>
      </c>
      <c r="AI5" s="36">
        <f>('Tumor Growth'!BK7*'Tumor Growth'!BL7^2)/2</f>
        <v>167.8887</v>
      </c>
      <c r="AJ5" s="36">
        <f>('Tumor Growth'!BM7*'Tumor Growth'!BN7^2)/2</f>
        <v>127.83199999999999</v>
      </c>
      <c r="AK5" s="36">
        <f>('Tumor Growth'!BO7*'Tumor Growth'!BP7^2)/2</f>
        <v>199.51522450000002</v>
      </c>
      <c r="AL5" s="20"/>
    </row>
    <row r="6" spans="1:38" x14ac:dyDescent="0.25">
      <c r="A6" s="8"/>
      <c r="B6" s="12">
        <v>3</v>
      </c>
      <c r="C6" s="15">
        <f>('Tumor Growth'!C8*'Tumor Growth'!D8^2)/2</f>
        <v>593.42337299999997</v>
      </c>
      <c r="D6" s="36">
        <f>('Tumor Growth'!E8*'Tumor Growth'!F8^2)/2</f>
        <v>40.378409999999995</v>
      </c>
      <c r="E6" s="36">
        <f>('Tumor Growth'!G8*'Tumor Growth'!H8^2)/2</f>
        <v>78.51155</v>
      </c>
      <c r="F6" s="3"/>
      <c r="G6" s="3"/>
      <c r="H6" s="16"/>
      <c r="I6" s="15"/>
      <c r="J6" s="36"/>
      <c r="K6" s="36"/>
      <c r="L6" s="3"/>
      <c r="M6" s="3"/>
      <c r="N6" s="16"/>
      <c r="O6" s="36"/>
      <c r="P6" s="3"/>
      <c r="Q6" s="36"/>
      <c r="R6" s="36"/>
      <c r="S6" s="36"/>
      <c r="T6" s="16"/>
      <c r="U6" s="15"/>
      <c r="V6" s="36"/>
      <c r="W6" s="36"/>
      <c r="X6" s="36"/>
      <c r="Y6" s="36"/>
      <c r="Z6" s="16"/>
      <c r="AA6" s="36">
        <f>('Tumor Growth'!AO9*'Tumor Growth'!AP9^2)/2</f>
        <v>0</v>
      </c>
      <c r="AB6" s="36">
        <f>('Tumor Growth'!AQ8*'Tumor Growth'!AR8^2)/2</f>
        <v>19.199118499999997</v>
      </c>
      <c r="AC6" s="36">
        <f>('Tumor Growth'!AS8*'Tumor Growth'!AT8^2)/2</f>
        <v>0</v>
      </c>
      <c r="AD6" s="36">
        <f>('Tumor Growth'!AU8*'Tumor Growth'!AV8^2)/2</f>
        <v>149.95629999999997</v>
      </c>
      <c r="AE6" s="36">
        <f>('Tumor Growth'!AW9*'Tumor Growth'!AX9^2)/2</f>
        <v>13.134897000000002</v>
      </c>
      <c r="AF6" s="16"/>
      <c r="AG6" s="36">
        <f>('Tumor Growth'!BG8*'Tumor Growth'!BH8^2)/2</f>
        <v>196.90208999999996</v>
      </c>
      <c r="AH6" s="36">
        <f>('Tumor Growth'!BI8*'Tumor Growth'!BJ8^2)/2</f>
        <v>0</v>
      </c>
      <c r="AI6" s="36">
        <f>('Tumor Growth'!BK8*'Tumor Growth'!BL8^2)/2</f>
        <v>153.26496000000003</v>
      </c>
      <c r="AJ6" s="36">
        <f>('Tumor Growth'!BM8*'Tumor Growth'!BN8^2)/2</f>
        <v>206.67822300000003</v>
      </c>
      <c r="AK6" s="36">
        <f>('Tumor Growth'!BO8*'Tumor Growth'!BP8^2)/2</f>
        <v>35.641424000000001</v>
      </c>
      <c r="AL6" s="20"/>
    </row>
    <row r="7" spans="1:38" x14ac:dyDescent="0.25">
      <c r="A7" s="8"/>
      <c r="B7" s="12">
        <v>4</v>
      </c>
      <c r="C7" s="15">
        <f>('Tumor Growth'!C9*'Tumor Growth'!D9^2)/2</f>
        <v>529.55596800000001</v>
      </c>
      <c r="D7" s="36">
        <f>('Tumor Growth'!E9*'Tumor Growth'!F9^2)/2</f>
        <v>67.898951999999994</v>
      </c>
      <c r="E7" s="36">
        <f>('Tumor Growth'!G9*'Tumor Growth'!H9^2)/2</f>
        <v>83.890432000000018</v>
      </c>
      <c r="F7" s="3"/>
      <c r="G7" s="3"/>
      <c r="H7" s="16"/>
      <c r="I7" s="15"/>
      <c r="J7" s="36"/>
      <c r="K7" s="36"/>
      <c r="L7" s="3"/>
      <c r="M7" s="3"/>
      <c r="N7" s="16"/>
      <c r="O7" s="36"/>
      <c r="P7" s="3"/>
      <c r="Q7" s="36"/>
      <c r="R7" s="36"/>
      <c r="S7" s="36"/>
      <c r="T7" s="16"/>
      <c r="U7" s="15"/>
      <c r="V7" s="36"/>
      <c r="W7" s="36"/>
      <c r="X7" s="36"/>
      <c r="Y7" s="36"/>
      <c r="Z7" s="16"/>
      <c r="AA7" s="36">
        <f>('Tumor Growth'!AO10*'Tumor Growth'!AP10^2)/2</f>
        <v>0</v>
      </c>
      <c r="AB7" s="36">
        <f>('Tumor Growth'!AQ9*'Tumor Growth'!AR9^2)/2</f>
        <v>72.841725999999994</v>
      </c>
      <c r="AC7" s="36">
        <f>('Tumor Growth'!AS9*'Tumor Growth'!AT9^2)/2</f>
        <v>0</v>
      </c>
      <c r="AD7" s="36">
        <f>('Tumor Growth'!AU9*'Tumor Growth'!AV9^2)/2</f>
        <v>181.709766</v>
      </c>
      <c r="AE7" s="36">
        <f>('Tumor Growth'!AW10*'Tumor Growth'!AX10^2)/2</f>
        <v>33.861800000000002</v>
      </c>
      <c r="AF7" s="16"/>
      <c r="AG7" s="36">
        <f>('Tumor Growth'!BG9*'Tumor Growth'!BH9^2)/2</f>
        <v>83.070427999999993</v>
      </c>
      <c r="AH7" s="36">
        <f>('Tumor Growth'!BI9*'Tumor Growth'!BJ9^2)/2</f>
        <v>0</v>
      </c>
      <c r="AI7" s="36">
        <f>('Tumor Growth'!BK9*'Tumor Growth'!BL9^2)/2</f>
        <v>141.42497600000002</v>
      </c>
      <c r="AJ7" s="36">
        <f>('Tumor Growth'!BM9*'Tumor Growth'!BN9^2)/2</f>
        <v>124.87140400000001</v>
      </c>
      <c r="AK7" s="36">
        <f>('Tumor Growth'!BO9*'Tumor Growth'!BP9^2)/2</f>
        <v>17.099999999999998</v>
      </c>
      <c r="AL7" s="20"/>
    </row>
    <row r="8" spans="1:38" x14ac:dyDescent="0.25">
      <c r="A8" s="8"/>
      <c r="B8" s="12">
        <v>5</v>
      </c>
      <c r="C8" s="15">
        <f>('Tumor Growth'!C10*'Tumor Growth'!D10^2)/2</f>
        <v>748.50075000000004</v>
      </c>
      <c r="D8" s="36">
        <f>('Tumor Growth'!E10*'Tumor Growth'!F10^2)/2</f>
        <v>74.437706000000006</v>
      </c>
      <c r="E8" s="36">
        <f>('Tumor Growth'!G10*'Tumor Growth'!H10^2)/2</f>
        <v>99.734197499999993</v>
      </c>
      <c r="F8" s="3"/>
      <c r="G8" s="3"/>
      <c r="H8" s="16"/>
      <c r="I8" s="15">
        <f>('Tumor Growth'!M10*'Tumor Growth'!N10^2)/2</f>
        <v>244.40625</v>
      </c>
      <c r="J8" s="36">
        <f>('Tumor Growth'!O10*'Tumor Growth'!P10^2)/2</f>
        <v>0</v>
      </c>
      <c r="K8" s="36">
        <f>('Tumor Growth'!Q10*'Tumor Growth'!R10^2)/2</f>
        <v>0</v>
      </c>
      <c r="L8" s="3"/>
      <c r="M8" s="3"/>
      <c r="N8" s="16"/>
      <c r="O8" s="36"/>
      <c r="P8" s="3"/>
      <c r="Q8" s="36">
        <f>('Tumor Growth'!V10*'Tumor Growth'!W10^2)/2</f>
        <v>45.979183999999997</v>
      </c>
      <c r="R8" s="36">
        <f>('Tumor Growth'!X10*'Tumor Growth'!Y10^2)/2</f>
        <v>0</v>
      </c>
      <c r="S8" s="36">
        <f>('Tumor Growth'!Z10*'Tumor Growth'!AA10^2)/2</f>
        <v>0</v>
      </c>
      <c r="T8" s="16"/>
      <c r="U8" s="15"/>
      <c r="V8" s="36">
        <f>('Tumor Growth'!AF10*'Tumor Growth'!AG10^2)/2</f>
        <v>0</v>
      </c>
      <c r="W8" s="36">
        <f>('Tumor Growth'!AH10*'Tumor Growth'!AI10^2)/2</f>
        <v>0</v>
      </c>
      <c r="X8" s="36">
        <f>('Tumor Growth'!AJ10*'Tumor Growth'!AK10^2)/2</f>
        <v>47.987529000000002</v>
      </c>
      <c r="Y8" s="36">
        <f>('Tumor Growth'!AL10*'Tumor Growth'!AM10^2)/2</f>
        <v>0</v>
      </c>
      <c r="Z8" s="16"/>
      <c r="AA8" s="36">
        <f>('Tumor Growth'!AO11*'Tumor Growth'!AP11^2)/2</f>
        <v>0</v>
      </c>
      <c r="AB8" s="36">
        <f>('Tumor Growth'!AQ10*'Tumor Growth'!AR10^2)/2</f>
        <v>38.920068000000001</v>
      </c>
      <c r="AC8" s="36">
        <f>('Tumor Growth'!AS10*'Tumor Growth'!AT10^2)/2</f>
        <v>0</v>
      </c>
      <c r="AD8" s="36">
        <f>('Tumor Growth'!AU10*'Tumor Growth'!AV10^2)/2</f>
        <v>223.40642400000002</v>
      </c>
      <c r="AE8" s="36">
        <f>('Tumor Growth'!AW11*'Tumor Growth'!AX11^2)/2</f>
        <v>33.386721999999999</v>
      </c>
      <c r="AF8" s="16"/>
      <c r="AG8" s="36">
        <f>('Tumor Growth'!BG10*'Tumor Growth'!BH10^2)/2</f>
        <v>50.668416000000001</v>
      </c>
      <c r="AH8" s="36">
        <f>('Tumor Growth'!BI10*'Tumor Growth'!BJ10^2)/2</f>
        <v>0</v>
      </c>
      <c r="AI8" s="36">
        <f>('Tumor Growth'!BK10*'Tumor Growth'!BL10^2)/2</f>
        <v>139.98768299999998</v>
      </c>
      <c r="AJ8" s="36">
        <f>('Tumor Growth'!BM10*'Tumor Growth'!BN10^2)/2</f>
        <v>111.15614349999998</v>
      </c>
      <c r="AK8" s="36">
        <f>('Tumor Growth'!BO10*'Tumor Growth'!BP10^2)/2</f>
        <v>53.10191249999999</v>
      </c>
      <c r="AL8" s="20"/>
    </row>
    <row r="9" spans="1:38" x14ac:dyDescent="0.25">
      <c r="A9" s="8"/>
      <c r="B9" s="12">
        <v>6</v>
      </c>
      <c r="C9" s="15">
        <f>('Tumor Growth'!C11*'Tumor Growth'!D11^2)/2</f>
        <v>1019.73708</v>
      </c>
      <c r="D9" s="36">
        <f>('Tumor Growth'!E11*'Tumor Growth'!F11^2)/2</f>
        <v>79.243141999999992</v>
      </c>
      <c r="E9" s="36">
        <f>('Tumor Growth'!G11*'Tumor Growth'!H11^2)/2</f>
        <v>98.101905500000001</v>
      </c>
      <c r="F9" s="3"/>
      <c r="G9" s="3"/>
      <c r="H9" s="16"/>
      <c r="I9" s="15">
        <f>('Tumor Growth'!M11*'Tumor Growth'!N11^2)/2</f>
        <v>173.99039400000001</v>
      </c>
      <c r="J9" s="36">
        <f>('Tumor Growth'!O11*'Tumor Growth'!P11^2)/2</f>
        <v>0</v>
      </c>
      <c r="K9" s="36">
        <f>('Tumor Growth'!Q11*'Tumor Growth'!R11^2)/2</f>
        <v>0</v>
      </c>
      <c r="L9" s="3"/>
      <c r="M9" s="3"/>
      <c r="N9" s="16"/>
      <c r="O9" s="36"/>
      <c r="P9" s="3"/>
      <c r="Q9" s="36">
        <f>('Tumor Growth'!V11*'Tumor Growth'!W11^2)/2</f>
        <v>156.99816449999997</v>
      </c>
      <c r="R9" s="36">
        <f>('Tumor Growth'!X11*'Tumor Growth'!Y11^2)/2</f>
        <v>0</v>
      </c>
      <c r="S9" s="36">
        <f>('Tumor Growth'!Z11*'Tumor Growth'!AA11^2)/2</f>
        <v>0</v>
      </c>
      <c r="T9" s="16"/>
      <c r="U9" s="15"/>
      <c r="V9" s="36">
        <f>('Tumor Growth'!AF11*'Tumor Growth'!AG11^2)/2</f>
        <v>0</v>
      </c>
      <c r="W9" s="36">
        <f>('Tumor Growth'!AH11*'Tumor Growth'!AI11^2)/2</f>
        <v>251.04895350000001</v>
      </c>
      <c r="X9" s="36">
        <f>('Tumor Growth'!AJ11*'Tumor Growth'!AK11^2)/2</f>
        <v>319.457584</v>
      </c>
      <c r="Y9" s="36">
        <f>('Tumor Growth'!AL11*'Tumor Growth'!AM11^2)/2</f>
        <v>209.3666365</v>
      </c>
      <c r="Z9" s="16"/>
      <c r="AA9" s="36">
        <f>('Tumor Growth'!AO12*'Tumor Growth'!AP12^2)/2</f>
        <v>0</v>
      </c>
      <c r="AB9" s="36">
        <f>('Tumor Growth'!AQ11*'Tumor Growth'!AR11^2)/2</f>
        <v>11.657349999999999</v>
      </c>
      <c r="AC9" s="36">
        <f>('Tumor Growth'!AS11*'Tumor Growth'!AT11^2)/2</f>
        <v>0</v>
      </c>
      <c r="AD9" s="36">
        <f>('Tumor Growth'!AU11*'Tumor Growth'!AV11^2)/2</f>
        <v>118.33464549999999</v>
      </c>
      <c r="AE9" s="36">
        <f>('Tumor Growth'!AW12*'Tumor Growth'!AX12^2)/2</f>
        <v>110.36756249999999</v>
      </c>
      <c r="AF9" s="16"/>
      <c r="AG9" s="36">
        <f>('Tumor Growth'!BG11*'Tumor Growth'!BH11^2)/2</f>
        <v>58.524156000000005</v>
      </c>
      <c r="AH9" s="36">
        <f>('Tumor Growth'!BI11*'Tumor Growth'!BJ11^2)/2</f>
        <v>0</v>
      </c>
      <c r="AI9" s="36">
        <f>('Tumor Growth'!BK11*'Tumor Growth'!BL11^2)/2</f>
        <v>177.20818200000002</v>
      </c>
      <c r="AJ9" s="36">
        <f>('Tumor Growth'!BM11*'Tumor Growth'!BN11^2)/2</f>
        <v>115.71097600000003</v>
      </c>
      <c r="AK9" s="36">
        <f>('Tumor Growth'!BO11*'Tumor Growth'!BP11^2)/2</f>
        <v>23.022975999999996</v>
      </c>
      <c r="AL9" s="20"/>
    </row>
    <row r="10" spans="1:38" x14ac:dyDescent="0.25">
      <c r="A10" s="8"/>
      <c r="B10" s="12">
        <v>7</v>
      </c>
      <c r="C10" s="30">
        <f>('Tumor Growth'!C12*'Tumor Growth'!D12^2)/2</f>
        <v>1470.8943314999999</v>
      </c>
      <c r="D10" s="36">
        <f>('Tumor Growth'!E12*'Tumor Growth'!F12^2)/2</f>
        <v>136.8788035</v>
      </c>
      <c r="E10" s="36">
        <f>('Tumor Growth'!G12*'Tumor Growth'!H12^2)/2</f>
        <v>166.53093749999999</v>
      </c>
      <c r="F10" s="3"/>
      <c r="G10" s="3"/>
      <c r="H10" s="16"/>
      <c r="I10" s="15"/>
      <c r="J10" s="36"/>
      <c r="K10" s="36"/>
      <c r="L10" s="3"/>
      <c r="M10" s="3"/>
      <c r="N10" s="16"/>
      <c r="O10" s="36"/>
      <c r="P10" s="3"/>
      <c r="Q10" s="36"/>
      <c r="R10" s="36"/>
      <c r="S10" s="36"/>
      <c r="T10" s="16"/>
      <c r="U10" s="15"/>
      <c r="V10" s="36"/>
      <c r="W10" s="36"/>
      <c r="X10" s="36"/>
      <c r="Y10" s="36"/>
      <c r="Z10" s="16"/>
      <c r="AA10" s="36"/>
      <c r="AB10" s="36">
        <f>('Tumor Growth'!AQ12*'Tumor Growth'!AR12^2)/2</f>
        <v>55.037073000000007</v>
      </c>
      <c r="AC10" s="36">
        <f>('Tumor Growth'!AS12*'Tumor Growth'!AT12^2)/2</f>
        <v>0</v>
      </c>
      <c r="AD10" s="36">
        <f>('Tumor Growth'!AU12*'Tumor Growth'!AV12^2)/2</f>
        <v>161.2562805</v>
      </c>
      <c r="AE10" s="36"/>
      <c r="AF10" s="16"/>
      <c r="AG10" s="36">
        <f>('Tumor Growth'!BG12*'Tumor Growth'!BH12^2)/2</f>
        <v>66.333449999999985</v>
      </c>
      <c r="AH10" s="36">
        <f>('Tumor Growth'!BI12*'Tumor Growth'!BJ12^2)/2</f>
        <v>56.766527999999994</v>
      </c>
      <c r="AI10" s="36">
        <f>('Tumor Growth'!BK12*'Tumor Growth'!BL12^2)/2</f>
        <v>159.85767149999998</v>
      </c>
      <c r="AJ10" s="36">
        <f>('Tumor Growth'!BM12*'Tumor Growth'!BN12^2)/2</f>
        <v>133.4161125</v>
      </c>
      <c r="AK10" s="36">
        <f>('Tumor Growth'!BO12*'Tumor Growth'!BP12^2)/2</f>
        <v>82.925706000000005</v>
      </c>
      <c r="AL10" s="20"/>
    </row>
    <row r="11" spans="1:38" x14ac:dyDescent="0.25">
      <c r="A11" s="8"/>
      <c r="B11" s="12">
        <v>8</v>
      </c>
      <c r="C11" s="15"/>
      <c r="D11" s="36"/>
      <c r="E11" s="36"/>
      <c r="F11" s="3"/>
      <c r="G11" s="3"/>
      <c r="H11" s="16"/>
      <c r="I11" s="15">
        <f>('Tumor Growth'!M13*'Tumor Growth'!N13^2)/2</f>
        <v>356.65548749999994</v>
      </c>
      <c r="J11" s="36">
        <f>('Tumor Growth'!O13*'Tumor Growth'!P13^2)/2</f>
        <v>72.204370000000011</v>
      </c>
      <c r="K11" s="36">
        <f>('Tumor Growth'!Q13*'Tumor Growth'!R13^2)/2</f>
        <v>0</v>
      </c>
      <c r="L11" s="3"/>
      <c r="M11" s="3"/>
      <c r="N11" s="16"/>
      <c r="O11" s="36"/>
      <c r="P11" s="3"/>
      <c r="Q11" s="36">
        <f>('Tumor Growth'!V13*'Tumor Growth'!W13^2)/2</f>
        <v>178.9707975</v>
      </c>
      <c r="R11" s="36">
        <f>('Tumor Growth'!X13*'Tumor Growth'!Y13^2)/2</f>
        <v>0</v>
      </c>
      <c r="S11" s="36">
        <f>('Tumor Growth'!Z13*'Tumor Growth'!AA13^2)/2</f>
        <v>0</v>
      </c>
      <c r="T11" s="16"/>
      <c r="U11" s="15"/>
      <c r="V11" s="36">
        <f>('Tumor Growth'!AF13*'Tumor Growth'!AG13^2)/2</f>
        <v>0</v>
      </c>
      <c r="W11" s="36">
        <f>('Tumor Growth'!AH13*'Tumor Growth'!AI13^2)/2</f>
        <v>47.390625</v>
      </c>
      <c r="X11" s="36">
        <f>(6.11*4.51^2)/2 + (5.37*3.79^2)/2</f>
        <v>100.706614</v>
      </c>
      <c r="Y11" s="36">
        <f>('Tumor Growth'!AL13*'Tumor Growth'!AM13^2)/2</f>
        <v>291.03097600000001</v>
      </c>
      <c r="Z11" s="16"/>
      <c r="AA11" s="36">
        <f>('Tumor Growth'!AO14*'Tumor Growth'!AP14^2)/2</f>
        <v>0</v>
      </c>
      <c r="AB11" s="36"/>
      <c r="AC11" s="36"/>
      <c r="AD11" s="36"/>
      <c r="AE11" s="36">
        <f>('Tumor Growth'!AW14*'Tumor Growth'!AX14^2)/2</f>
        <v>64.283543999999992</v>
      </c>
      <c r="AF11" s="16"/>
      <c r="AG11" s="36"/>
      <c r="AH11" s="36"/>
      <c r="AI11" s="36"/>
      <c r="AJ11" s="36"/>
      <c r="AK11" s="36"/>
      <c r="AL11" s="20"/>
    </row>
    <row r="12" spans="1:38" x14ac:dyDescent="0.25">
      <c r="A12" s="8"/>
      <c r="B12" s="12">
        <v>9</v>
      </c>
      <c r="C12" s="15">
        <f>('Tumor Growth'!C14*'Tumor Growth'!D14^2)/2</f>
        <v>3060.6575999999995</v>
      </c>
      <c r="D12" s="36">
        <f>('Tumor Growth'!E14*'Tumor Growth'!F14^2)/2</f>
        <v>259.57811249999997</v>
      </c>
      <c r="E12" s="36">
        <f>('Tumor Growth'!G14*'Tumor Growth'!H14^2)/2</f>
        <v>279.28421400000002</v>
      </c>
      <c r="F12" s="3"/>
      <c r="G12" s="3"/>
      <c r="H12" s="16"/>
      <c r="I12" s="15"/>
      <c r="J12" s="36"/>
      <c r="K12" s="36"/>
      <c r="L12" s="3"/>
      <c r="M12" s="3"/>
      <c r="N12" s="16"/>
      <c r="O12" s="36"/>
      <c r="P12" s="3"/>
      <c r="Q12" s="36"/>
      <c r="R12" s="36"/>
      <c r="S12" s="36"/>
      <c r="T12" s="16"/>
      <c r="U12" s="15"/>
      <c r="V12" s="36"/>
      <c r="W12" s="36"/>
      <c r="X12" s="36"/>
      <c r="Y12" s="36"/>
      <c r="Z12" s="16"/>
      <c r="AA12" s="36"/>
      <c r="AB12" s="36">
        <f>('Tumor Growth'!AQ14*'Tumor Growth'!AR14^2)/2</f>
        <v>0</v>
      </c>
      <c r="AC12" s="36">
        <f>('Tumor Growth'!AS14*'Tumor Growth'!AT14^2)/2</f>
        <v>0</v>
      </c>
      <c r="AD12" s="36">
        <f>('Tumor Growth'!AU14*'Tumor Growth'!AV14^2)/2</f>
        <v>59.066432000000013</v>
      </c>
      <c r="AE12" s="36"/>
      <c r="AF12" s="16"/>
      <c r="AG12" s="36">
        <f>('Tumor Growth'!BG14*'Tumor Growth'!BH14^2)/2</f>
        <v>47.909287999999989</v>
      </c>
      <c r="AH12" s="36">
        <f>('Tumor Growth'!BI14*'Tumor Growth'!BJ14^2)/2</f>
        <v>0</v>
      </c>
      <c r="AI12" s="36">
        <f>('Tumor Growth'!BK14*'Tumor Growth'!BL14^2)/2</f>
        <v>157.23017099999998</v>
      </c>
      <c r="AJ12" s="36">
        <f>('Tumor Growth'!BM14*'Tumor Growth'!BN14^2)/2</f>
        <v>55.271250000000002</v>
      </c>
      <c r="AK12" s="36">
        <f>('Tumor Growth'!BO14*'Tumor Growth'!BP14^2)/2</f>
        <v>38.128639500000006</v>
      </c>
      <c r="AL12" s="20"/>
    </row>
    <row r="13" spans="1:38" x14ac:dyDescent="0.25">
      <c r="A13" s="8"/>
      <c r="B13" s="12">
        <v>10</v>
      </c>
      <c r="C13" s="15"/>
      <c r="D13" s="36"/>
      <c r="E13" s="36"/>
      <c r="F13" s="3"/>
      <c r="G13" s="3"/>
      <c r="H13" s="16"/>
      <c r="I13" s="15">
        <f>('Tumor Growth'!M15*'Tumor Growth'!N15^2)/2</f>
        <v>513.12711800000011</v>
      </c>
      <c r="J13" s="36">
        <f>('Tumor Growth'!O15*'Tumor Growth'!P15^2)/2</f>
        <v>120.73653650000003</v>
      </c>
      <c r="K13" s="36">
        <f>('Tumor Growth'!Q15*'Tumor Growth'!R15^2)/2</f>
        <v>0</v>
      </c>
      <c r="L13" s="3"/>
      <c r="M13" s="3"/>
      <c r="N13" s="16"/>
      <c r="O13" s="36"/>
      <c r="P13" s="3"/>
      <c r="Q13" s="36">
        <f>('Tumor Growth'!V15*'Tumor Growth'!W15^2)/2</f>
        <v>183.62270000000001</v>
      </c>
      <c r="R13" s="36">
        <f>('Tumor Growth'!X15*'Tumor Growth'!Y15^2)/2</f>
        <v>0</v>
      </c>
      <c r="S13" s="36">
        <f>('Tumor Growth'!Z15*'Tumor Growth'!AA15^2)/2</f>
        <v>23.763431999999998</v>
      </c>
      <c r="T13" s="16"/>
      <c r="U13" s="15"/>
      <c r="V13" s="36">
        <f>('Tumor Growth'!AF15*'Tumor Growth'!AG15^2)/2</f>
        <v>89.488034999999996</v>
      </c>
      <c r="W13" s="36">
        <f>('Tumor Growth'!AH15*'Tumor Growth'!AI15^2)/2</f>
        <v>219.29288500000004</v>
      </c>
      <c r="X13" s="36">
        <f>(7.34 * 6.38^2)/2 + (8 * 7.17^2)/2</f>
        <v>355.02074799999997</v>
      </c>
      <c r="Y13" s="36">
        <f>('Tumor Growth'!AL15*'Tumor Growth'!AM15^2)/2</f>
        <v>356.61024000000003</v>
      </c>
      <c r="Z13" s="16"/>
      <c r="AA13" s="36"/>
      <c r="AB13" s="36"/>
      <c r="AC13" s="36"/>
      <c r="AD13" s="36"/>
      <c r="AE13" s="36"/>
      <c r="AF13" s="16"/>
      <c r="AG13" s="36"/>
      <c r="AH13" s="36"/>
      <c r="AI13" s="36"/>
      <c r="AJ13" s="36"/>
      <c r="AK13" s="36"/>
      <c r="AL13" s="20"/>
    </row>
    <row r="14" spans="1:38" x14ac:dyDescent="0.25">
      <c r="A14" s="8"/>
      <c r="B14" s="12">
        <v>11</v>
      </c>
      <c r="C14" s="15"/>
      <c r="D14" s="36"/>
      <c r="E14" s="36"/>
      <c r="F14" s="3"/>
      <c r="G14" s="3"/>
      <c r="H14" s="16"/>
      <c r="I14" s="15"/>
      <c r="J14" s="36"/>
      <c r="K14" s="36"/>
      <c r="L14" s="3"/>
      <c r="M14" s="3"/>
      <c r="N14" s="16"/>
      <c r="O14" s="36"/>
      <c r="P14" s="3"/>
      <c r="Q14" s="36"/>
      <c r="R14" s="36"/>
      <c r="S14" s="36"/>
      <c r="T14" s="16"/>
      <c r="U14" s="15"/>
      <c r="V14" s="36"/>
      <c r="W14" s="36"/>
      <c r="X14" s="36"/>
      <c r="Y14" s="36"/>
      <c r="Z14" s="16"/>
      <c r="AA14" s="36">
        <f>('Tumor Growth'!AO17*'Tumor Growth'!AP17^2)/2</f>
        <v>0</v>
      </c>
      <c r="AB14" s="36"/>
      <c r="AC14" s="36"/>
      <c r="AD14" s="36"/>
      <c r="AE14" s="36">
        <f>('Tumor Growth'!AW17*'Tumor Growth'!AX17^2)/2</f>
        <v>110.07359999999998</v>
      </c>
      <c r="AF14" s="16"/>
      <c r="AG14" s="36"/>
      <c r="AH14" s="36"/>
      <c r="AI14" s="36"/>
      <c r="AJ14" s="36"/>
      <c r="AK14" s="36"/>
      <c r="AL14" s="20"/>
    </row>
    <row r="15" spans="1:38" x14ac:dyDescent="0.25">
      <c r="A15" s="8"/>
      <c r="B15" s="12">
        <v>12</v>
      </c>
      <c r="C15" s="15">
        <f>('Tumor Growth'!C17*'Tumor Growth'!D17^2)/2</f>
        <v>2774.9994399999996</v>
      </c>
      <c r="D15" s="36">
        <f>('Tumor Growth'!E17*'Tumor Growth'!F17^2)/2</f>
        <v>332.02162499999997</v>
      </c>
      <c r="E15" s="36">
        <f>('Tumor Growth'!G17*'Tumor Growth'!H17^2)/2</f>
        <v>366.80572800000004</v>
      </c>
      <c r="F15" s="3"/>
      <c r="G15" s="3"/>
      <c r="H15" s="16"/>
      <c r="I15" s="15">
        <f>('Tumor Growth'!M17*'Tumor Growth'!N17^2)/2</f>
        <v>884.72168950000002</v>
      </c>
      <c r="J15" s="36">
        <f>('Tumor Growth'!O17*'Tumor Growth'!P17^2)/2</f>
        <v>113.53927</v>
      </c>
      <c r="K15" s="36">
        <f>('Tumor Growth'!Q17*'Tumor Growth'!R17^2)/2</f>
        <v>69.346778500000013</v>
      </c>
      <c r="L15" s="3"/>
      <c r="M15" s="3"/>
      <c r="N15" s="16"/>
      <c r="O15" s="36"/>
      <c r="P15" s="3"/>
      <c r="Q15" s="36">
        <f>('Tumor Growth'!V17*'Tumor Growth'!W17^2)/2</f>
        <v>324.27177599999999</v>
      </c>
      <c r="R15" s="36">
        <f>('Tumor Growth'!X17*'Tumor Growth'!Y17^2)/2</f>
        <v>0</v>
      </c>
      <c r="S15" s="36">
        <f>('Tumor Growth'!Z17*'Tumor Growth'!AA17^2)/2</f>
        <v>319.41015050000004</v>
      </c>
      <c r="T15" s="16"/>
      <c r="U15" s="15"/>
      <c r="V15" s="36">
        <f>('Tumor Growth'!AF17*'Tumor Growth'!AG17^2)/2</f>
        <v>381.85604999999993</v>
      </c>
      <c r="W15" s="36">
        <f>('Tumor Growth'!AH17*'Tumor Growth'!AI17^2)/2</f>
        <v>359.80015999999995</v>
      </c>
      <c r="X15" s="36">
        <f>(11.35 * 8.73^2)/2 + (8.73 * 8.4^2)/2</f>
        <v>740.50260750000007</v>
      </c>
      <c r="Y15" s="36">
        <f>('Tumor Growth'!AL17*'Tumor Growth'!AM17^2)/2</f>
        <v>489.65310449999993</v>
      </c>
      <c r="Z15" s="16"/>
      <c r="AA15" s="36">
        <f>('Tumor Growth'!AO18*'Tumor Growth'!AP18^2)/2</f>
        <v>0</v>
      </c>
      <c r="AB15" s="36">
        <f>('Tumor Growth'!AQ17*'Tumor Growth'!AR17^2)/2</f>
        <v>0</v>
      </c>
      <c r="AC15" s="36">
        <f>('Tumor Growth'!AS17*'Tumor Growth'!AT17^2)/2</f>
        <v>0</v>
      </c>
      <c r="AD15" s="36">
        <f>('Tumor Growth'!AU17*'Tumor Growth'!AV17^2)/2</f>
        <v>184.19435650000003</v>
      </c>
      <c r="AE15" s="36">
        <f>('Tumor Growth'!AW18*'Tumor Growth'!AX18^2)/2</f>
        <v>69.366799999999998</v>
      </c>
      <c r="AF15" s="16"/>
      <c r="AG15" s="36">
        <f>('Tumor Growth'!BG17*'Tumor Growth'!BH17^2)/2</f>
        <v>97.699687499999996</v>
      </c>
      <c r="AH15" s="36">
        <f>('Tumor Growth'!BI17*'Tumor Growth'!BJ17^2)/2</f>
        <v>215.55804999999998</v>
      </c>
      <c r="AI15" s="36">
        <f>('Tumor Growth'!BK17*'Tumor Growth'!BL17^2)/2</f>
        <v>288.91551500000003</v>
      </c>
      <c r="AJ15" s="36">
        <f>('Tumor Growth'!BM17*'Tumor Growth'!BN17^2)/2</f>
        <v>235.961984</v>
      </c>
      <c r="AK15" s="36">
        <f>('Tumor Growth'!BO17*'Tumor Growth'!BP17^2)/2</f>
        <v>60.833848500000002</v>
      </c>
      <c r="AL15" s="20"/>
    </row>
    <row r="16" spans="1:38" x14ac:dyDescent="0.25">
      <c r="A16" s="8"/>
      <c r="B16" s="12">
        <v>13</v>
      </c>
      <c r="C16" s="40">
        <f>('Tumor Growth'!C18*'Tumor Growth'!D18^2)/2</f>
        <v>3401.6150999999995</v>
      </c>
      <c r="D16" s="36">
        <f>('Tumor Growth'!E18*'Tumor Growth'!F18^2)/2</f>
        <v>483.67935200000011</v>
      </c>
      <c r="E16" s="36">
        <f>('Tumor Growth'!G18*'Tumor Growth'!H18^2)/2</f>
        <v>421.78412599999996</v>
      </c>
      <c r="F16" s="3"/>
      <c r="G16" s="3"/>
      <c r="H16" s="16"/>
      <c r="I16" s="15">
        <f>('Tumor Growth'!M18*'Tumor Growth'!N18^2)/2</f>
        <v>992.48927399999991</v>
      </c>
      <c r="J16" s="36">
        <f>('Tumor Growth'!O18*'Tumor Growth'!P18^2)/2</f>
        <v>107.99192699999998</v>
      </c>
      <c r="K16" s="36">
        <f>('Tumor Growth'!Q18*'Tumor Growth'!R18^2)/2</f>
        <v>122.49265000000001</v>
      </c>
      <c r="L16" s="3"/>
      <c r="M16" s="3"/>
      <c r="N16" s="16"/>
      <c r="O16" s="36"/>
      <c r="P16" s="3"/>
      <c r="Q16" s="36">
        <f>('Tumor Growth'!V18*'Tumor Growth'!W18^2)/2</f>
        <v>737.08159999999998</v>
      </c>
      <c r="R16" s="36">
        <f>('Tumor Growth'!X18*'Tumor Growth'!Y18^2)/2</f>
        <v>0</v>
      </c>
      <c r="S16" s="36">
        <f>('Tumor Growth'!Z18*'Tumor Growth'!AA18^2)/2</f>
        <v>378.53808299999992</v>
      </c>
      <c r="T16" s="16"/>
      <c r="U16" s="15"/>
      <c r="V16" s="36">
        <f>('Tumor Growth'!AF18*'Tumor Growth'!AG18^2)/2</f>
        <v>256.96923199999998</v>
      </c>
      <c r="W16" s="36">
        <f>('Tumor Growth'!AH18*'Tumor Growth'!AI18^2)/2</f>
        <v>377.25787199999996</v>
      </c>
      <c r="X16" s="30">
        <f>('Tumor Growth'!AJ18*'Tumor Growth'!AK18^2)/2</f>
        <v>1372.3748700000001</v>
      </c>
      <c r="Y16" s="36">
        <f>('Tumor Growth'!AL18*'Tumor Growth'!AM18^2)/2</f>
        <v>707.5156485</v>
      </c>
      <c r="Z16" s="16"/>
      <c r="AA16" s="36"/>
      <c r="AB16" s="36">
        <f>('Tumor Growth'!AQ18*'Tumor Growth'!AR18^2)/2</f>
        <v>0</v>
      </c>
      <c r="AC16" s="36">
        <f>('Tumor Growth'!AS18*'Tumor Growth'!AT18^2)/2</f>
        <v>0</v>
      </c>
      <c r="AD16" s="36">
        <f>('Tumor Growth'!AU18*'Tumor Growth'!AV18^2)/2</f>
        <v>61.146206000000006</v>
      </c>
      <c r="AE16" s="36"/>
      <c r="AF16" s="16"/>
      <c r="AG16" s="36">
        <f>('Tumor Growth'!BG18*'Tumor Growth'!BH18^2)/2</f>
        <v>60.305206500000004</v>
      </c>
      <c r="AH16" s="36">
        <f>('Tumor Growth'!BI18*'Tumor Growth'!BJ18^2)/2</f>
        <v>209.46951199999998</v>
      </c>
      <c r="AI16" s="36">
        <f>('Tumor Growth'!BK18*'Tumor Growth'!BL18^2)/2</f>
        <v>231.44671900000003</v>
      </c>
      <c r="AJ16" s="36">
        <f>('Tumor Growth'!BM18*'Tumor Growth'!BN18^2)/2</f>
        <v>267.78225000000003</v>
      </c>
      <c r="AK16" s="36">
        <f>('Tumor Growth'!BO18*'Tumor Growth'!BP18^2)/2</f>
        <v>24.281351999999998</v>
      </c>
      <c r="AL16" s="20"/>
    </row>
    <row r="17" spans="1:38" x14ac:dyDescent="0.25">
      <c r="A17" s="8"/>
      <c r="B17" s="12">
        <v>14</v>
      </c>
      <c r="C17" s="15"/>
      <c r="D17" s="36"/>
      <c r="E17" s="36"/>
      <c r="F17" s="3"/>
      <c r="G17" s="3"/>
      <c r="H17" s="16"/>
      <c r="I17" s="15"/>
      <c r="J17" s="36"/>
      <c r="K17" s="36"/>
      <c r="L17" s="3"/>
      <c r="M17" s="3"/>
      <c r="N17" s="16"/>
      <c r="O17" s="36"/>
      <c r="P17" s="3"/>
      <c r="Q17" s="36"/>
      <c r="R17" s="36"/>
      <c r="S17" s="36"/>
      <c r="T17" s="16"/>
      <c r="U17" s="15"/>
      <c r="V17" s="36"/>
      <c r="W17" s="36"/>
      <c r="X17" s="36"/>
      <c r="Y17" s="36"/>
      <c r="Z17" s="16"/>
      <c r="AA17" s="36">
        <f>('Tumor Growth'!AO20*'Tumor Growth'!AP20^2)/2</f>
        <v>0</v>
      </c>
      <c r="AB17" s="36"/>
      <c r="AC17" s="36"/>
      <c r="AD17" s="36"/>
      <c r="AE17" s="36">
        <f>('Tumor Growth'!AW20*'Tumor Growth'!AX20^2)/2</f>
        <v>101.41548800000001</v>
      </c>
      <c r="AF17" s="16"/>
      <c r="AG17" s="36"/>
      <c r="AH17" s="36"/>
      <c r="AI17" s="36"/>
      <c r="AJ17" s="36"/>
      <c r="AK17" s="36"/>
      <c r="AL17" s="20"/>
    </row>
    <row r="18" spans="1:38" x14ac:dyDescent="0.25">
      <c r="A18" s="8"/>
      <c r="B18" s="12">
        <v>15</v>
      </c>
      <c r="C18" s="15"/>
      <c r="D18" s="36">
        <f>('Tumor Growth'!E20*'Tumor Growth'!F20^2)/2</f>
        <v>523.16506199999992</v>
      </c>
      <c r="E18" s="36">
        <f>('Tumor Growth'!G20*'Tumor Growth'!H20^2)/2</f>
        <v>454.79609849999991</v>
      </c>
      <c r="F18" s="3"/>
      <c r="G18" s="3"/>
      <c r="H18" s="16"/>
      <c r="I18" s="15">
        <f>('Tumor Growth'!M20*'Tumor Growth'!N20^2)/2</f>
        <v>1092.52115</v>
      </c>
      <c r="J18" s="36">
        <f>('Tumor Growth'!O20*'Tumor Growth'!P20^2)/2</f>
        <v>242.96335650000003</v>
      </c>
      <c r="K18" s="36">
        <f>('Tumor Growth'!Q20*'Tumor Growth'!R20^2)/2</f>
        <v>125.81360000000001</v>
      </c>
      <c r="L18" s="3"/>
      <c r="M18" s="3"/>
      <c r="N18" s="16"/>
      <c r="O18" s="36"/>
      <c r="P18" s="3"/>
      <c r="Q18" s="36">
        <f>('Tumor Growth'!V20*'Tumor Growth'!W20^2)/2</f>
        <v>847.15339800000004</v>
      </c>
      <c r="R18" s="36">
        <f>('Tumor Growth'!X20*'Tumor Growth'!Y20^2)/2</f>
        <v>0</v>
      </c>
      <c r="S18" s="36">
        <f>('Tumor Growth'!Z20*'Tumor Growth'!AA20^2)/2</f>
        <v>622.53114299999993</v>
      </c>
      <c r="T18" s="16"/>
      <c r="U18" s="15"/>
      <c r="V18" s="36">
        <f>('Tumor Growth'!AF20*'Tumor Growth'!AG20^2)/2</f>
        <v>1156.9266960000002</v>
      </c>
      <c r="W18" s="36">
        <f>('Tumor Growth'!AH20*'Tumor Growth'!AI20^2)/2</f>
        <v>675.5</v>
      </c>
      <c r="X18" s="36">
        <f>('Tumor Growth'!AJ20*'Tumor Growth'!AK20^2)/2</f>
        <v>2728.5337499999996</v>
      </c>
      <c r="Y18" s="36">
        <f>('Tumor Growth'!AL20*'Tumor Growth'!AM20^2)/2</f>
        <v>1624.2130080000004</v>
      </c>
      <c r="Z18" s="16"/>
      <c r="AA18" s="36"/>
      <c r="AB18" s="36">
        <f>('Tumor Growth'!AQ20*'Tumor Growth'!AR20^2)/2</f>
        <v>0</v>
      </c>
      <c r="AC18" s="36">
        <f>('Tumor Growth'!AS20*'Tumor Growth'!AT20^2)/2</f>
        <v>0</v>
      </c>
      <c r="AD18" s="36">
        <f>('Tumor Growth'!AU20*'Tumor Growth'!AV20^2)/2</f>
        <v>210.92008800000005</v>
      </c>
      <c r="AE18" s="36"/>
      <c r="AF18" s="16"/>
      <c r="AG18" s="36">
        <f>(5.5*5.47^2)/2 + (5.62*5.08^2)/2</f>
        <v>154.79845899999998</v>
      </c>
      <c r="AH18" s="36">
        <f>('Tumor Growth'!BI20*'Tumor Growth'!BJ20^2)/2</f>
        <v>253.0122365</v>
      </c>
      <c r="AI18" s="36">
        <f>('Tumor Growth'!BK20*'Tumor Growth'!BL20^2)/2</f>
        <v>53.739971999999995</v>
      </c>
      <c r="AJ18" s="36">
        <f>('Tumor Growth'!BM20*'Tumor Growth'!BN20^2)/2</f>
        <v>678.39235800000006</v>
      </c>
      <c r="AK18" s="36">
        <f>('Tumor Growth'!BO20*'Tumor Growth'!BP20^2)/2</f>
        <v>18.038466499999998</v>
      </c>
      <c r="AL18" s="20"/>
    </row>
    <row r="19" spans="1:38" x14ac:dyDescent="0.25">
      <c r="A19" s="8"/>
      <c r="B19" s="12">
        <v>16</v>
      </c>
      <c r="C19" s="15"/>
      <c r="D19" s="36"/>
      <c r="E19" s="36"/>
      <c r="F19" s="3"/>
      <c r="G19" s="3"/>
      <c r="H19" s="16"/>
      <c r="I19" s="15"/>
      <c r="J19" s="36"/>
      <c r="K19" s="36"/>
      <c r="L19" s="3"/>
      <c r="M19" s="3"/>
      <c r="N19" s="16"/>
      <c r="O19" s="36"/>
      <c r="P19" s="3"/>
      <c r="Q19" s="36"/>
      <c r="R19" s="36"/>
      <c r="S19" s="36"/>
      <c r="T19" s="16"/>
      <c r="U19" s="15"/>
      <c r="V19" s="30"/>
      <c r="W19" s="36"/>
      <c r="X19" s="36"/>
      <c r="Y19" s="36"/>
      <c r="Z19" s="16"/>
      <c r="AA19" s="36">
        <f>('Tumor Growth'!AO22*'Tumor Growth'!AP22^2)/2</f>
        <v>0</v>
      </c>
      <c r="AB19" s="36"/>
      <c r="AC19" s="36"/>
      <c r="AD19" s="36"/>
      <c r="AE19" s="36">
        <f>('Tumor Growth'!AW22*'Tumor Growth'!AX22^2)/2</f>
        <v>96.459430500000011</v>
      </c>
      <c r="AF19" s="16"/>
      <c r="AG19" s="36"/>
      <c r="AH19" s="36"/>
      <c r="AI19" s="36"/>
      <c r="AJ19" s="36"/>
      <c r="AK19" s="36"/>
      <c r="AL19" s="20"/>
    </row>
    <row r="20" spans="1:38" x14ac:dyDescent="0.25">
      <c r="A20" s="8"/>
      <c r="B20" s="12">
        <v>17</v>
      </c>
      <c r="C20" s="15"/>
      <c r="D20" s="36">
        <f>('Tumor Growth'!E22*'Tumor Growth'!F22^2)/2</f>
        <v>1299.0877</v>
      </c>
      <c r="E20" s="36">
        <f>('Tumor Growth'!G22*'Tumor Growth'!H22^2)/2</f>
        <v>605.04614800000013</v>
      </c>
      <c r="F20" s="3"/>
      <c r="G20" s="3"/>
      <c r="H20" s="16"/>
      <c r="I20" s="15">
        <f>('Tumor Growth'!M22*'Tumor Growth'!N22^2)/2</f>
        <v>1513.0769420000001</v>
      </c>
      <c r="J20" s="36">
        <f>('Tumor Growth'!O22*'Tumor Growth'!P22^2)/2</f>
        <v>225.74614399999999</v>
      </c>
      <c r="K20" s="36">
        <f>('Tumor Growth'!Q22*'Tumor Growth'!R22^2)/2</f>
        <v>415.125</v>
      </c>
      <c r="L20" s="3"/>
      <c r="M20" s="3"/>
      <c r="N20" s="16"/>
      <c r="O20" s="36"/>
      <c r="P20" s="3"/>
      <c r="Q20" s="36">
        <f>('Tumor Growth'!V22*'Tumor Growth'!W22^2)/2</f>
        <v>1128.3908939999999</v>
      </c>
      <c r="R20" s="36">
        <f>('Tumor Growth'!X22*'Tumor Growth'!Y22^2)/2</f>
        <v>27.032362499999998</v>
      </c>
      <c r="S20" s="36">
        <f>('Tumor Growth'!Z22*'Tumor Growth'!AA22^2)/2</f>
        <v>1031.7277439999998</v>
      </c>
      <c r="T20" s="16"/>
      <c r="U20" s="15"/>
      <c r="V20" s="36">
        <f>('Tumor Growth'!AF22*'Tumor Growth'!AG22^2)/2</f>
        <v>2088.567192</v>
      </c>
      <c r="W20" s="36">
        <f>('Tumor Growth'!AH22*'Tumor Growth'!AI22^2)/2</f>
        <v>1289.9066389999998</v>
      </c>
      <c r="X20">
        <f>('Tumor Growth'!AJ22*'Tumor Growth'!AK22^2)/2</f>
        <v>3086.3826765000008</v>
      </c>
      <c r="Y20" s="36">
        <f>('Tumor Growth'!AL22*'Tumor Growth'!AM22^2)/2</f>
        <v>1303.5872294999999</v>
      </c>
      <c r="Z20" s="16"/>
      <c r="AA20" s="36"/>
      <c r="AB20" s="36">
        <f>('Tumor Growth'!AQ22*'Tumor Growth'!AR22^2)/2</f>
        <v>0</v>
      </c>
      <c r="AC20" s="36">
        <f>('Tumor Growth'!AS22*'Tumor Growth'!AT22^2)/2</f>
        <v>0</v>
      </c>
      <c r="AD20" s="36">
        <f>('Tumor Growth'!AU22*'Tumor Growth'!AV22^2)/2</f>
        <v>306.58319999999998</v>
      </c>
      <c r="AE20" s="36"/>
      <c r="AF20" s="16"/>
      <c r="AG20" s="36">
        <f>(6.95* 5.59^2)/2 + (4.25 * 4.24^2)/2</f>
        <v>146.7895475</v>
      </c>
      <c r="AH20" s="36">
        <f>('Tumor Growth'!BI22*'Tumor Growth'!BJ22^2)/2</f>
        <v>226.11560399999999</v>
      </c>
      <c r="AI20" s="36">
        <f>('Tumor Growth'!BK22*'Tumor Growth'!BL22^2)/2</f>
        <v>37.872900000000001</v>
      </c>
      <c r="AJ20" s="36">
        <f>('Tumor Growth'!BM22*'Tumor Growth'!BN22^2)/2</f>
        <v>872.452448</v>
      </c>
      <c r="AK20" s="36">
        <f>('Tumor Growth'!BO22*'Tumor Growth'!BP22^2)/2</f>
        <v>14.539275000000002</v>
      </c>
      <c r="AL20" s="20"/>
    </row>
    <row r="21" spans="1:38" x14ac:dyDescent="0.25">
      <c r="A21" s="8"/>
      <c r="B21" s="12">
        <v>18</v>
      </c>
      <c r="C21" s="15"/>
      <c r="D21" s="36"/>
      <c r="E21" s="36"/>
      <c r="F21" s="3"/>
      <c r="G21" s="3"/>
      <c r="H21" s="16"/>
      <c r="I21" s="15"/>
      <c r="J21" s="36"/>
      <c r="K21" s="36"/>
      <c r="L21" s="3"/>
      <c r="M21" s="3"/>
      <c r="N21" s="16"/>
      <c r="O21" s="36"/>
      <c r="P21" s="3"/>
      <c r="Q21" s="36"/>
      <c r="R21" s="36"/>
      <c r="S21" s="36"/>
      <c r="T21" s="16"/>
      <c r="U21" s="15"/>
      <c r="V21" s="36"/>
      <c r="W21" s="30"/>
      <c r="X21" s="36"/>
      <c r="Y21" s="36"/>
      <c r="Z21" s="16"/>
      <c r="AA21" s="36">
        <f>('Tumor Growth'!AO24*'Tumor Growth'!AP24^2)/2</f>
        <v>0</v>
      </c>
      <c r="AB21" s="36"/>
      <c r="AC21" s="36"/>
      <c r="AD21" s="36"/>
      <c r="AE21" s="36">
        <f>('Tumor Growth'!AW24*'Tumor Growth'!AX24^2)/2</f>
        <v>63.874629500000012</v>
      </c>
      <c r="AF21" s="16"/>
      <c r="AG21" s="36"/>
      <c r="AH21" s="36"/>
      <c r="AI21" s="36"/>
      <c r="AJ21" s="36"/>
      <c r="AK21" s="36"/>
      <c r="AL21" s="20"/>
    </row>
    <row r="22" spans="1:38" x14ac:dyDescent="0.25">
      <c r="A22" s="8"/>
      <c r="B22" s="12">
        <v>19</v>
      </c>
      <c r="C22" s="15"/>
      <c r="D22" s="30">
        <f>('Tumor Growth'!E24*'Tumor Growth'!F24^2)/2</f>
        <v>1623.278376</v>
      </c>
      <c r="E22" s="36">
        <f>('Tumor Growth'!G24*'Tumor Growth'!H24^2)/2</f>
        <v>653.56455199999994</v>
      </c>
      <c r="F22" s="3"/>
      <c r="G22" s="3"/>
      <c r="H22" s="16"/>
      <c r="I22" s="15">
        <f>('Tumor Growth'!M24*'Tumor Growth'!N24^2)/2</f>
        <v>1622.9657500000003</v>
      </c>
      <c r="J22" s="36">
        <f>('Tumor Growth'!O24*'Tumor Growth'!P24^2)/2</f>
        <v>871.48425000000009</v>
      </c>
      <c r="K22" s="36">
        <f>('Tumor Growth'!Q24*'Tumor Growth'!R24^2)/2</f>
        <v>666.61876600000005</v>
      </c>
      <c r="L22" s="3"/>
      <c r="M22" s="3"/>
      <c r="N22" s="16"/>
      <c r="O22" s="36"/>
      <c r="P22" s="3"/>
      <c r="Q22" s="36">
        <f>('Tumor Growth'!V24*'Tumor Growth'!W24^2)/2</f>
        <v>1215.2369460000002</v>
      </c>
      <c r="R22" s="36">
        <f>('Tumor Growth'!X24*'Tumor Growth'!Y24^2)/2</f>
        <v>81.823648000000006</v>
      </c>
      <c r="S22" s="36">
        <f>('Tumor Growth'!Z24*'Tumor Growth'!AA24^2)/2</f>
        <v>924.31974400000001</v>
      </c>
      <c r="T22" s="16"/>
      <c r="U22" s="15"/>
      <c r="V22" s="36">
        <f>('Tumor Growth'!AF24*'Tumor Growth'!AG24^2)/2</f>
        <v>2070.8862885000003</v>
      </c>
      <c r="W22" s="36">
        <f>('Tumor Growth'!AH24*'Tumor Growth'!AI24^2)/2</f>
        <v>1852.7616000000003</v>
      </c>
      <c r="X22" s="36">
        <f>('Tumor Growth'!AJ24*'Tumor Growth'!AK24^2)/2</f>
        <v>4920.1525125000007</v>
      </c>
      <c r="Y22" s="36">
        <f>('Tumor Growth'!AL24*'Tumor Growth'!AM24^2)/2</f>
        <v>1517.041152</v>
      </c>
      <c r="Z22" s="16"/>
      <c r="AA22" s="36">
        <f>('Tumor Growth'!AO25*'Tumor Growth'!AP25^2)/2</f>
        <v>0</v>
      </c>
      <c r="AB22" s="36">
        <f>('Tumor Growth'!AQ24*'Tumor Growth'!AR24^2)/2</f>
        <v>0</v>
      </c>
      <c r="AC22" s="36">
        <f>('Tumor Growth'!AS24*'Tumor Growth'!AT24^2)/2</f>
        <v>0</v>
      </c>
      <c r="AD22" s="36">
        <f>('Tumor Growth'!AU24*'Tumor Growth'!AV24^2)/2</f>
        <v>548.80906600000003</v>
      </c>
      <c r="AE22" s="36">
        <f>('Tumor Growth'!AW25*'Tumor Growth'!AX25^2)/2</f>
        <v>153.99956400000002</v>
      </c>
      <c r="AF22" s="16"/>
      <c r="AG22" s="36">
        <f>(7.38 * 5.78^2)/2 + (5.82 * 5.26^2)/2</f>
        <v>203.78971200000001</v>
      </c>
      <c r="AH22" s="36">
        <f>('Tumor Growth'!BI24*'Tumor Growth'!BJ24^2)/2</f>
        <v>205.08175350000002</v>
      </c>
      <c r="AI22" s="36">
        <f>('Tumor Growth'!BK24*'Tumor Growth'!BL24^2)/2</f>
        <v>47.281088000000004</v>
      </c>
      <c r="AJ22" s="36">
        <f>('Tumor Growth'!BM24*'Tumor Growth'!BN24^2)/2</f>
        <v>1173.48875</v>
      </c>
      <c r="AK22" s="36">
        <f>('Tumor Growth'!BO24*'Tumor Growth'!BP24^2)/2</f>
        <v>15.533962499999999</v>
      </c>
      <c r="AL22" s="20"/>
    </row>
    <row r="23" spans="1:38" x14ac:dyDescent="0.25">
      <c r="A23" s="8"/>
      <c r="B23" s="12">
        <v>20</v>
      </c>
      <c r="C23" s="15"/>
      <c r="D23" s="36">
        <f>('Tumor Growth'!E25*'Tumor Growth'!F25^2)/2</f>
        <v>2125.9834820000001</v>
      </c>
      <c r="E23" s="36">
        <f>('Tumor Growth'!G25*'Tumor Growth'!H25^2)/2</f>
        <v>579.50279999999998</v>
      </c>
      <c r="F23" s="3"/>
      <c r="G23" s="3"/>
      <c r="H23" s="16"/>
      <c r="I23" s="40"/>
      <c r="J23" s="36"/>
      <c r="K23" s="36"/>
      <c r="L23" s="3"/>
      <c r="M23" s="3"/>
      <c r="N23" s="16"/>
      <c r="O23" s="36"/>
      <c r="P23" s="3"/>
      <c r="Q23" s="69"/>
      <c r="R23" s="36"/>
      <c r="S23" s="69"/>
      <c r="T23" s="16"/>
      <c r="U23" s="15"/>
      <c r="V23" s="69"/>
      <c r="W23" s="69"/>
      <c r="X23" s="69"/>
      <c r="Y23" s="36"/>
      <c r="Z23" s="16"/>
      <c r="AA23" s="36"/>
      <c r="AB23" s="36">
        <f>('Tumor Growth'!AQ25*'Tumor Growth'!AR25^2)/2</f>
        <v>0</v>
      </c>
      <c r="AC23" s="36">
        <f>('Tumor Growth'!AS25*'Tumor Growth'!AT25^2)/2</f>
        <v>0</v>
      </c>
      <c r="AD23" s="36">
        <f>('Tumor Growth'!AU25*'Tumor Growth'!AV25^2)/2</f>
        <v>642.79315000000008</v>
      </c>
      <c r="AE23" s="36"/>
      <c r="AF23" s="16"/>
      <c r="AG23" s="36">
        <f>(7.73 * 5.21^2)/2 + (5.56 * 4.8^2)/2</f>
        <v>168.96314649999999</v>
      </c>
      <c r="AH23" s="36">
        <f>('Tumor Growth'!BI25*'Tumor Growth'!BJ25^2)/2</f>
        <v>456.78256249999998</v>
      </c>
      <c r="AI23" s="36">
        <f>('Tumor Growth'!BK25*'Tumor Growth'!BL25^2)/2</f>
        <v>101.47351800000001</v>
      </c>
      <c r="AJ23" s="36">
        <f>('Tumor Growth'!BM25*'Tumor Growth'!BN25^2)/2</f>
        <v>1464.0299044999999</v>
      </c>
      <c r="AK23" s="36">
        <f>(3.33 * 3.32^2)/2 + (3.3 * 3.28^2)/2</f>
        <v>36.103655999999994</v>
      </c>
      <c r="AL23" s="20"/>
    </row>
    <row r="24" spans="1:38" x14ac:dyDescent="0.25">
      <c r="A24" s="8"/>
      <c r="B24" s="12">
        <v>21</v>
      </c>
      <c r="C24" s="15"/>
      <c r="D24" s="36"/>
      <c r="E24" s="36"/>
      <c r="F24" s="3"/>
      <c r="G24" s="3"/>
      <c r="H24" s="16"/>
      <c r="I24" s="15"/>
      <c r="J24" s="36">
        <f>('Tumor Growth'!O26*'Tumor Growth'!P26^2)/2</f>
        <v>1148.1450420000001</v>
      </c>
      <c r="K24" s="36">
        <f>('Tumor Growth'!Q26*'Tumor Growth'!R26^2)/2</f>
        <v>661.93920000000003</v>
      </c>
      <c r="L24" s="3"/>
      <c r="M24" s="3"/>
      <c r="N24" s="16"/>
      <c r="O24" s="36"/>
      <c r="P24" s="3"/>
      <c r="Q24" s="36"/>
      <c r="R24" s="36">
        <f>('Tumor Growth'!X26*'Tumor Growth'!Y26^2)/2</f>
        <v>112.6431225</v>
      </c>
      <c r="S24" s="36"/>
      <c r="T24" s="16"/>
      <c r="U24" s="15"/>
      <c r="V24" s="36"/>
      <c r="W24" s="36"/>
      <c r="X24" s="36"/>
      <c r="Y24" s="36">
        <f>('Tumor Growth'!AL26*'Tumor Growth'!AM26^2)/2</f>
        <v>1519.1504640000001</v>
      </c>
      <c r="Z24" s="16"/>
      <c r="AA24" s="36">
        <f>('Tumor Growth'!AO27*'Tumor Growth'!AP27^2)/2</f>
        <v>0</v>
      </c>
      <c r="AB24" s="36"/>
      <c r="AC24" s="36"/>
      <c r="AD24" s="36"/>
      <c r="AE24" s="36">
        <f>('Tumor Growth'!AW27*'Tumor Growth'!AX27^2)/2</f>
        <v>257.89016249999997</v>
      </c>
      <c r="AF24" s="16"/>
      <c r="AG24" s="36"/>
      <c r="AH24" s="36"/>
      <c r="AI24" s="36"/>
      <c r="AJ24" s="30"/>
      <c r="AK24" s="36"/>
      <c r="AL24" s="20"/>
    </row>
    <row r="25" spans="1:38" x14ac:dyDescent="0.25">
      <c r="A25" s="8"/>
      <c r="B25" s="12">
        <v>22</v>
      </c>
      <c r="C25" s="15"/>
      <c r="D25" s="36">
        <f>('Tumor Growth'!E27*'Tumor Growth'!F27^2)/2</f>
        <v>2428.7977000000001</v>
      </c>
      <c r="E25" s="36">
        <f>('Tumor Growth'!G27*'Tumor Growth'!H27^2)/2</f>
        <v>759.00249999999994</v>
      </c>
      <c r="F25" s="3"/>
      <c r="G25" s="3"/>
      <c r="H25" s="16"/>
      <c r="I25" s="15"/>
      <c r="J25" s="30"/>
      <c r="K25" s="36"/>
      <c r="L25" s="3"/>
      <c r="M25" s="3"/>
      <c r="N25" s="16"/>
      <c r="O25" s="36"/>
      <c r="P25" s="3"/>
      <c r="Q25" s="36"/>
      <c r="R25" s="36"/>
      <c r="S25" s="36"/>
      <c r="T25" s="16"/>
      <c r="U25" s="15"/>
      <c r="V25" s="36"/>
      <c r="W25" s="36"/>
      <c r="X25" s="36"/>
      <c r="Y25" s="36"/>
      <c r="Z25" s="16"/>
      <c r="AA25" s="36"/>
      <c r="AB25" s="36">
        <f>('Tumor Growth'!AQ27*'Tumor Growth'!AR27^2)/2</f>
        <v>0</v>
      </c>
      <c r="AC25" s="36">
        <f>('Tumor Growth'!AS27*'Tumor Growth'!AT27^2)/2</f>
        <v>0</v>
      </c>
      <c r="AD25" s="36">
        <f>('Tumor Growth'!AU27*'Tumor Growth'!AV27^2)/2</f>
        <v>1018.9919985</v>
      </c>
      <c r="AE25" s="36"/>
      <c r="AF25" s="16"/>
      <c r="AG25" s="36">
        <f>('Tumor Growth'!BG27*'Tumor Growth'!BH27^2)/2</f>
        <v>474.86409599999996</v>
      </c>
      <c r="AH25" s="36">
        <f>('Tumor Growth'!BI27*'Tumor Growth'!BJ27^2)/2</f>
        <v>819.26873599999988</v>
      </c>
      <c r="AI25" s="36">
        <f>('Tumor Growth'!BK27*'Tumor Growth'!BL27^2)/2</f>
        <v>196.989124</v>
      </c>
      <c r="AJ25" s="36">
        <f>('Tumor Growth'!BM27*'Tumor Growth'!BN27^2)/2</f>
        <v>1823.905512</v>
      </c>
      <c r="AK25" s="36">
        <f>(5.25 * 4.14^2)/2 + (4.67 * 4.14^2)/2</f>
        <v>85.012415999999988</v>
      </c>
      <c r="AL25" s="20"/>
    </row>
    <row r="26" spans="1:38" x14ac:dyDescent="0.25">
      <c r="A26" s="8"/>
      <c r="B26" s="12">
        <v>23</v>
      </c>
      <c r="C26" s="15"/>
      <c r="D26" s="36"/>
      <c r="E26" s="36"/>
      <c r="F26" s="3"/>
      <c r="G26" s="3"/>
      <c r="H26" s="16"/>
      <c r="I26" s="15"/>
      <c r="J26" s="36">
        <f>('Tumor Growth'!O28*'Tumor Growth'!P28^2)/2</f>
        <v>1982.6184735000002</v>
      </c>
      <c r="K26" s="36">
        <f>('Tumor Growth'!Q28*'Tumor Growth'!R28^2)/2</f>
        <v>672.98457600000006</v>
      </c>
      <c r="L26" s="3"/>
      <c r="M26" s="3"/>
      <c r="N26" s="16"/>
      <c r="O26" s="36"/>
      <c r="P26" s="3"/>
      <c r="Q26" s="36"/>
      <c r="R26" s="36">
        <f>('Tumor Growth'!X28*'Tumor Growth'!Y28^2)/2</f>
        <v>211.05672949999999</v>
      </c>
      <c r="S26" s="36"/>
      <c r="T26" s="16"/>
      <c r="U26" s="15"/>
      <c r="V26" s="36"/>
      <c r="W26" s="36"/>
      <c r="X26" s="36"/>
      <c r="Y26" s="36">
        <f>('Tumor Growth'!AL28*'Tumor Growth'!AM28^2)/2</f>
        <v>1513.5740860000001</v>
      </c>
      <c r="Z26" s="16"/>
      <c r="AA26" s="36">
        <f>('Tumor Growth'!AO29*'Tumor Growth'!AP29^2)/2</f>
        <v>0</v>
      </c>
      <c r="AB26" s="36"/>
      <c r="AC26" s="36"/>
      <c r="AD26" s="36"/>
      <c r="AE26" s="36">
        <f>('Tumor Growth'!AW29*'Tumor Growth'!AX29^2)/2</f>
        <v>784.88803799999994</v>
      </c>
      <c r="AF26" s="16"/>
      <c r="AG26" s="36"/>
      <c r="AH26" s="36"/>
      <c r="AI26" s="36"/>
      <c r="AJ26" s="36"/>
      <c r="AK26" s="36"/>
      <c r="AL26" s="20"/>
    </row>
    <row r="27" spans="1:38" x14ac:dyDescent="0.25">
      <c r="A27" s="8"/>
      <c r="B27" s="12">
        <v>24</v>
      </c>
      <c r="C27" s="15"/>
      <c r="D27">
        <f>('Tumor Growth'!E29*'Tumor Growth'!F29^2)/2</f>
        <v>3788.7075</v>
      </c>
      <c r="E27" s="36">
        <f>('Tumor Growth'!G29*'Tumor Growth'!H29^2)/2</f>
        <v>786.78868799999998</v>
      </c>
      <c r="F27" s="3"/>
      <c r="G27" s="3"/>
      <c r="H27" s="16"/>
      <c r="I27" s="15"/>
      <c r="J27" s="36"/>
      <c r="K27" s="36"/>
      <c r="L27" s="3"/>
      <c r="M27" s="3"/>
      <c r="N27" s="16"/>
      <c r="O27" s="36"/>
      <c r="P27" s="3"/>
      <c r="Q27" s="36"/>
      <c r="R27" s="36"/>
      <c r="S27" s="36"/>
      <c r="T27" s="16"/>
      <c r="U27" s="15"/>
      <c r="V27" s="36"/>
      <c r="W27" s="36"/>
      <c r="X27" s="36"/>
      <c r="Y27" s="30"/>
      <c r="Z27" s="16"/>
      <c r="AA27" s="36"/>
      <c r="AB27" s="36">
        <f>('Tumor Growth'!AQ29*'Tumor Growth'!AR29^2)/2</f>
        <v>0</v>
      </c>
      <c r="AC27" s="36">
        <f>('Tumor Growth'!AS29*'Tumor Growth'!AT29^2)/2</f>
        <v>0</v>
      </c>
      <c r="AD27" s="30">
        <f>('Tumor Growth'!AU29*'Tumor Growth'!AV29^2)/2</f>
        <v>1744.1456999999998</v>
      </c>
      <c r="AE27" s="36"/>
      <c r="AF27" s="16"/>
      <c r="AG27" s="36">
        <f>('Tumor Growth'!BG29*'Tumor Growth'!BH29^2)/2</f>
        <v>776.12409650000006</v>
      </c>
      <c r="AH27" s="36">
        <f>('Tumor Growth'!BI29*'Tumor Growth'!BJ29^2)/2</f>
        <v>1334.3200875</v>
      </c>
      <c r="AI27" s="36">
        <f>('Tumor Growth'!BK29*'Tumor Growth'!BL29^2)/2</f>
        <v>244.89853650000001</v>
      </c>
      <c r="AJ27" s="36">
        <f>('Tumor Growth'!BM29*'Tumor Growth'!BN29^2)/2</f>
        <v>1849.9317839999999</v>
      </c>
      <c r="AK27" s="36">
        <f>('Tumor Growth'!BO29*'Tumor Growth'!BP29^2)/2</f>
        <v>237.415682</v>
      </c>
      <c r="AL27" s="20"/>
    </row>
    <row r="28" spans="1:38" x14ac:dyDescent="0.25">
      <c r="A28" s="8"/>
      <c r="B28" s="12">
        <v>25</v>
      </c>
      <c r="C28" s="15"/>
      <c r="D28" s="36"/>
      <c r="E28" s="36"/>
      <c r="F28" s="3"/>
      <c r="G28" s="3"/>
      <c r="H28" s="16"/>
      <c r="I28" s="15"/>
      <c r="J28" s="36">
        <f>('Tumor Growth'!O30*'Tumor Growth'!P30^2)/2</f>
        <v>2407.4882160000002</v>
      </c>
      <c r="K28" s="36">
        <f>('Tumor Growth'!Q30*'Tumor Growth'!R30^2)/2</f>
        <v>690.17591250000009</v>
      </c>
      <c r="L28" s="3"/>
      <c r="M28" s="3"/>
      <c r="N28" s="16"/>
      <c r="O28" s="36"/>
      <c r="P28" s="3"/>
      <c r="Q28" s="36"/>
      <c r="R28" s="36">
        <f>('Tumor Growth'!X30*'Tumor Growth'!Y30^2)/2</f>
        <v>433.96114499999993</v>
      </c>
      <c r="S28" s="36"/>
      <c r="T28" s="16"/>
      <c r="U28" s="15"/>
      <c r="V28" s="36"/>
      <c r="W28" s="36"/>
      <c r="X28" s="36"/>
      <c r="Y28" s="36">
        <f>('Tumor Growth'!AL30*'Tumor Growth'!AM30^2)/2</f>
        <v>2111.0412689999998</v>
      </c>
      <c r="Z28" s="16"/>
      <c r="AA28" s="36">
        <f>('Tumor Growth'!AO31*'Tumor Growth'!AP31^2)/2</f>
        <v>0</v>
      </c>
      <c r="AB28" s="36"/>
      <c r="AC28" s="36"/>
      <c r="AD28" s="36"/>
      <c r="AE28" s="36">
        <f>('Tumor Growth'!AW31*'Tumor Growth'!AX31^2)/2</f>
        <v>990.33533749999981</v>
      </c>
      <c r="AF28" s="16"/>
      <c r="AG28" s="36"/>
      <c r="AH28" s="36"/>
      <c r="AI28" s="36"/>
      <c r="AJ28" s="36"/>
      <c r="AK28" s="36"/>
      <c r="AL28" s="20"/>
    </row>
    <row r="29" spans="1:38" x14ac:dyDescent="0.25">
      <c r="A29" s="8"/>
      <c r="B29" s="12">
        <v>26</v>
      </c>
      <c r="C29" s="15"/>
      <c r="D29" s="36">
        <f>('Tumor Growth'!E31*'Tumor Growth'!F31^2)/2</f>
        <v>4795.2671624999994</v>
      </c>
      <c r="E29" s="36">
        <f>('Tumor Growth'!G31*'Tumor Growth'!H31^2)/2</f>
        <v>831.75030399999991</v>
      </c>
      <c r="F29" s="3"/>
      <c r="G29" s="3"/>
      <c r="H29" s="16"/>
      <c r="I29" s="15"/>
      <c r="J29" s="36"/>
      <c r="K29" s="36"/>
      <c r="L29" s="3"/>
      <c r="M29" s="3"/>
      <c r="N29" s="16"/>
      <c r="O29" s="36"/>
      <c r="P29" s="3"/>
      <c r="Q29" s="3"/>
      <c r="R29" s="36"/>
      <c r="S29" s="3"/>
      <c r="T29" s="16"/>
      <c r="U29" s="15"/>
      <c r="V29" s="3"/>
      <c r="W29" s="3"/>
      <c r="X29" s="3"/>
      <c r="Y29" s="36"/>
      <c r="Z29" s="16"/>
      <c r="AA29" s="36"/>
      <c r="AB29" s="36">
        <f>('Tumor Growth'!AQ31*'Tumor Growth'!AR31^2)/2</f>
        <v>0</v>
      </c>
      <c r="AC29" s="36">
        <f>('Tumor Growth'!AS31*'Tumor Growth'!AT31^2)/2</f>
        <v>0</v>
      </c>
      <c r="AD29" s="36">
        <f>('Tumor Growth'!AU31*'Tumor Growth'!AV31^2)/2</f>
        <v>2609.8088000000002</v>
      </c>
      <c r="AE29" s="36"/>
      <c r="AF29" s="16"/>
      <c r="AG29" s="36">
        <f>('Tumor Growth'!BG31*'Tumor Growth'!BH31^2)/2</f>
        <v>1307.6102160000003</v>
      </c>
      <c r="AH29" s="36">
        <f>('Tumor Growth'!BI31*'Tumor Growth'!BJ31^2)/2</f>
        <v>1502.1424320000001</v>
      </c>
      <c r="AI29" s="36">
        <f>('Tumor Growth'!BK31*'Tumor Growth'!BL31^2)/2</f>
        <v>508.44884999999999</v>
      </c>
      <c r="AJ29" s="36">
        <f>('Tumor Growth'!BM31*'Tumor Growth'!BN31^2)/2</f>
        <v>1996.8872000000001</v>
      </c>
      <c r="AK29" s="36">
        <f>('Tumor Growth'!BO31*'Tumor Growth'!BP31^2)/2</f>
        <v>283.03616</v>
      </c>
      <c r="AL29" s="20"/>
    </row>
    <row r="30" spans="1:38" x14ac:dyDescent="0.25">
      <c r="A30" s="8"/>
      <c r="B30" s="12">
        <v>27</v>
      </c>
      <c r="C30" s="15"/>
      <c r="D30" s="69"/>
      <c r="E30" s="36"/>
      <c r="F30" s="3"/>
      <c r="G30" s="3"/>
      <c r="H30" s="16"/>
      <c r="I30" s="15"/>
      <c r="J30">
        <f>('Tumor Growth'!O32*'Tumor Growth'!P32^2)/2</f>
        <v>3249.9512639999998</v>
      </c>
      <c r="K30" s="36">
        <f>('Tumor Growth'!Q32*'Tumor Growth'!R32^2)/2</f>
        <v>354.031925</v>
      </c>
      <c r="L30" s="3"/>
      <c r="M30" s="3"/>
      <c r="N30" s="16"/>
      <c r="O30" s="36"/>
      <c r="P30" s="3"/>
      <c r="Q30" s="3"/>
      <c r="R30" s="36">
        <f>('Tumor Growth'!X32*'Tumor Growth'!Y32^2)/2</f>
        <v>849.409449</v>
      </c>
      <c r="S30" s="3"/>
      <c r="T30" s="16"/>
      <c r="U30" s="15"/>
      <c r="V30" s="3"/>
      <c r="W30" s="3"/>
      <c r="X30" s="3"/>
      <c r="Y30" s="36">
        <f>('Tumor Growth'!AL32*'Tumor Growth'!AM32^2)/2</f>
        <v>2095.8547500000004</v>
      </c>
      <c r="Z30" s="16"/>
      <c r="AA30" s="36">
        <f>('Tumor Growth'!AO33*'Tumor Growth'!AP33^2)/2</f>
        <v>0</v>
      </c>
      <c r="AB30" s="36"/>
      <c r="AC30" s="36"/>
      <c r="AD30" s="69"/>
      <c r="AE30" s="36">
        <f>('Tumor Growth'!AW33*'Tumor Growth'!AX33^2)/2</f>
        <v>1376.515688</v>
      </c>
      <c r="AF30" s="16"/>
      <c r="AG30" s="30"/>
      <c r="AH30" s="69"/>
      <c r="AI30" s="36"/>
      <c r="AJ30" s="69"/>
      <c r="AK30" s="36"/>
      <c r="AL30" s="20"/>
    </row>
    <row r="31" spans="1:38" x14ac:dyDescent="0.25">
      <c r="A31" s="8"/>
      <c r="B31" s="12">
        <v>28</v>
      </c>
      <c r="C31" s="15"/>
      <c r="D31" s="36"/>
      <c r="E31" s="36">
        <f>('Tumor Growth'!G33*'Tumor Growth'!H33^2)/2</f>
        <v>926.7882249999999</v>
      </c>
      <c r="F31" s="3"/>
      <c r="G31" s="3"/>
      <c r="H31" s="16"/>
      <c r="I31" s="15"/>
      <c r="J31" s="36"/>
      <c r="K31" s="36"/>
      <c r="L31" s="3"/>
      <c r="M31" s="3"/>
      <c r="N31" s="16"/>
      <c r="O31" s="36"/>
      <c r="P31" s="3"/>
      <c r="Q31" s="3"/>
      <c r="R31" s="36"/>
      <c r="S31" s="3"/>
      <c r="T31" s="16"/>
      <c r="U31" s="15"/>
      <c r="V31" s="3"/>
      <c r="W31" s="3"/>
      <c r="X31" s="3"/>
      <c r="Y31" s="36"/>
      <c r="Z31" s="16"/>
      <c r="AA31" s="36"/>
      <c r="AB31" s="36">
        <f>('Tumor Growth'!AQ33*'Tumor Growth'!AR33^2)/2</f>
        <v>0</v>
      </c>
      <c r="AC31" s="36">
        <f>('Tumor Growth'!AS33*'Tumor Growth'!AT33^2)/2</f>
        <v>0</v>
      </c>
      <c r="AD31" s="36">
        <f>('Tumor Growth'!AU33*'Tumor Growth'!AV33^2)/2</f>
        <v>0</v>
      </c>
      <c r="AE31" s="30"/>
      <c r="AF31" s="16"/>
      <c r="AG31" s="36">
        <f>('Tumor Growth'!BG33*'Tumor Growth'!BH33^2)/2</f>
        <v>1836.5747199999996</v>
      </c>
      <c r="AH31" s="36"/>
      <c r="AI31" s="36">
        <f>('Tumor Growth'!BK33*'Tumor Growth'!BL33^2)/2</f>
        <v>611.87793599999986</v>
      </c>
      <c r="AJ31" s="36"/>
      <c r="AK31" s="36">
        <f>('Tumor Growth'!BO33*'Tumor Growth'!BP33^2)/2</f>
        <v>635.28254400000003</v>
      </c>
      <c r="AL31" s="20"/>
    </row>
    <row r="32" spans="1:38" x14ac:dyDescent="0.25">
      <c r="A32" s="8"/>
      <c r="B32" s="12">
        <v>29</v>
      </c>
      <c r="C32" s="15"/>
      <c r="D32" s="36"/>
      <c r="E32" s="36"/>
      <c r="F32" s="3"/>
      <c r="G32" s="3"/>
      <c r="H32" s="16"/>
      <c r="I32" s="15"/>
      <c r="J32" s="36"/>
      <c r="K32" s="36"/>
      <c r="L32" s="3"/>
      <c r="M32" s="3"/>
      <c r="N32" s="16"/>
      <c r="O32" s="36"/>
      <c r="P32" s="3"/>
      <c r="Q32" s="3"/>
      <c r="R32" s="36"/>
      <c r="S32" s="3"/>
      <c r="T32" s="16"/>
      <c r="U32" s="15"/>
      <c r="V32" s="3"/>
      <c r="W32" s="3"/>
      <c r="X32" s="3"/>
      <c r="Y32" s="36"/>
      <c r="Z32" s="16"/>
      <c r="AA32" s="36">
        <f>('Tumor Growth'!AO35*'Tumor Growth'!AP35^2)/2</f>
        <v>0</v>
      </c>
      <c r="AB32" s="36"/>
      <c r="AC32" s="36"/>
      <c r="AD32" s="36"/>
      <c r="AE32" s="36">
        <f>('Tumor Growth'!AW35*'Tumor Growth'!AX35^2)/2</f>
        <v>1941.6740749999999</v>
      </c>
      <c r="AF32" s="16"/>
      <c r="AG32" s="36"/>
      <c r="AH32" s="36"/>
      <c r="AI32" s="36"/>
      <c r="AJ32" s="36"/>
      <c r="AK32" s="36"/>
      <c r="AL32" s="20"/>
    </row>
    <row r="33" spans="1:38" ht="15.75" thickBot="1" x14ac:dyDescent="0.3">
      <c r="A33" s="8"/>
      <c r="B33" s="12">
        <v>30</v>
      </c>
      <c r="C33" s="17"/>
      <c r="D33" s="36"/>
      <c r="E33" s="36">
        <f>('Tumor Growth'!G35*'Tumor Growth'!H35^2)/2</f>
        <v>1197.9430719999998</v>
      </c>
      <c r="F33" s="18"/>
      <c r="G33" s="18"/>
      <c r="H33" s="19"/>
      <c r="I33" s="17"/>
      <c r="J33" s="69">
        <f>('Tumor Growth'!O35*'Tumor Growth'!P35^2)/2</f>
        <v>5783.7150000000001</v>
      </c>
      <c r="K33" s="36">
        <f>('Tumor Growth'!Q35*'Tumor Growth'!R35^2)/2</f>
        <v>560.79472800000008</v>
      </c>
      <c r="L33" s="18"/>
      <c r="M33" s="18"/>
      <c r="N33" s="19"/>
      <c r="O33" s="37"/>
      <c r="P33" s="18"/>
      <c r="Q33" s="18"/>
      <c r="R33" s="36">
        <f>('Tumor Growth'!X35*'Tumor Growth'!Y35^2)/2</f>
        <v>1170.5634499999999</v>
      </c>
      <c r="S33" s="18"/>
      <c r="T33" s="19"/>
      <c r="U33" s="17"/>
      <c r="V33" s="18"/>
      <c r="W33" s="18"/>
      <c r="X33" s="18"/>
      <c r="Y33" s="69">
        <f>('Tumor Growth'!AL35*'Tumor Growth'!AM35^2)/2</f>
        <v>3196.4421750000001</v>
      </c>
      <c r="Z33" s="19"/>
      <c r="AA33" s="36"/>
      <c r="AB33" s="36">
        <f>('Tumor Growth'!AQ35*'Tumor Growth'!AR35^2)/2</f>
        <v>0</v>
      </c>
      <c r="AC33" s="36">
        <f>('Tumor Growth'!AS35*'Tumor Growth'!AT35^2)/2</f>
        <v>0</v>
      </c>
      <c r="AD33" s="36">
        <f>('Tumor Growth'!AU35*'Tumor Growth'!AV35^2)/2</f>
        <v>0</v>
      </c>
      <c r="AE33" s="36"/>
      <c r="AF33" s="19"/>
      <c r="AG33">
        <f>('Tumor Growth'!BG35*'Tumor Growth'!BH35^2)/2</f>
        <v>3109.8823404999998</v>
      </c>
      <c r="AH33" s="36"/>
      <c r="AI33" s="36">
        <f>('Tumor Growth'!BK35*'Tumor Growth'!BL35^2)/2</f>
        <v>1082.6924624999999</v>
      </c>
      <c r="AJ33" s="36"/>
      <c r="AK33" s="36">
        <f>('Tumor Growth'!BO35*'Tumor Growth'!BP35^2)/2</f>
        <v>622.0616624999999</v>
      </c>
      <c r="AL33" s="19"/>
    </row>
    <row r="34" spans="1:38" x14ac:dyDescent="0.25">
      <c r="B34" s="12">
        <v>31</v>
      </c>
      <c r="D34" s="36"/>
      <c r="E34" s="36"/>
      <c r="J34" s="36"/>
      <c r="K34" s="36"/>
      <c r="R34" s="36"/>
      <c r="Y34" s="36"/>
      <c r="AA34" s="36">
        <f>('Tumor Growth'!AO37*'Tumor Growth'!AP37^2)/2</f>
        <v>0</v>
      </c>
      <c r="AB34" s="36"/>
      <c r="AC34" s="36"/>
      <c r="AD34" s="36"/>
      <c r="AE34" s="36">
        <f>('Tumor Growth'!AW37*'Tumor Growth'!AX37^2)/2</f>
        <v>2451.3815520000003</v>
      </c>
      <c r="AG34" s="36"/>
      <c r="AH34" s="36"/>
      <c r="AI34" s="36"/>
      <c r="AK34" s="36"/>
    </row>
    <row r="35" spans="1:38" x14ac:dyDescent="0.25">
      <c r="B35" s="12">
        <v>32</v>
      </c>
      <c r="D35" s="36"/>
      <c r="E35" s="30">
        <f>('Tumor Growth'!G37*'Tumor Growth'!H37^2)/2</f>
        <v>1699.2679799999999</v>
      </c>
      <c r="J35" s="36"/>
      <c r="K35" s="36"/>
      <c r="R35" s="36"/>
      <c r="AA35" s="36"/>
      <c r="AB35" s="36">
        <f>('Tumor Growth'!AQ37*'Tumor Growth'!AR37^2)/2</f>
        <v>0</v>
      </c>
      <c r="AC35" s="36">
        <f>('Tumor Growth'!AS37*'Tumor Growth'!AT37^2)/2</f>
        <v>0</v>
      </c>
      <c r="AD35" s="36">
        <f>('Tumor Growth'!AU37*'Tumor Growth'!AV37^2)/2</f>
        <v>0</v>
      </c>
      <c r="AE35" s="36"/>
      <c r="AG35" s="36">
        <f>('Tumor Growth'!BG37*'Tumor Growth'!BH37^2)/2</f>
        <v>4046.8905884999999</v>
      </c>
      <c r="AH35" s="36"/>
      <c r="AI35" s="36">
        <f>('Tumor Growth'!BK37*'Tumor Growth'!BL37^2)/2</f>
        <v>1292.909175</v>
      </c>
      <c r="AK35" s="36">
        <f>('Tumor Growth'!BO37*'Tumor Growth'!BP37^2)/2</f>
        <v>717.36299999999983</v>
      </c>
    </row>
    <row r="36" spans="1:38" x14ac:dyDescent="0.25">
      <c r="B36" s="12">
        <v>33</v>
      </c>
      <c r="E36" s="36"/>
      <c r="J36" s="36"/>
      <c r="K36" s="36">
        <f>('Tumor Growth'!Q38*'Tumor Growth'!R38^2)/2</f>
        <v>508.01589000000001</v>
      </c>
      <c r="R36" s="30">
        <f>('Tumor Growth'!X38*'Tumor Growth'!Y38^2)/2</f>
        <v>1380.0051134999999</v>
      </c>
      <c r="AA36" s="36">
        <f>('Tumor Growth'!AO39*'Tumor Growth'!AP39^2)/2</f>
        <v>0</v>
      </c>
      <c r="AB36" s="36"/>
      <c r="AC36" s="36"/>
      <c r="AD36" s="36"/>
      <c r="AE36">
        <f>('Tumor Growth'!AW39*'Tumor Growth'!AX39^2)/2</f>
        <v>3883.0078125</v>
      </c>
      <c r="AG36" s="36"/>
      <c r="AH36" s="36"/>
      <c r="AI36" s="36"/>
      <c r="AK36" s="36"/>
    </row>
    <row r="37" spans="1:38" x14ac:dyDescent="0.25">
      <c r="B37" s="12">
        <v>34</v>
      </c>
      <c r="E37" s="36">
        <f>('Tumor Growth'!G39*'Tumor Growth'!H39^2)/2</f>
        <v>1931.3850259999999</v>
      </c>
      <c r="J37" s="36"/>
      <c r="K37" s="36"/>
      <c r="R37" s="36"/>
      <c r="AA37" s="36"/>
      <c r="AB37" s="36">
        <f>('Tumor Growth'!AQ39*'Tumor Growth'!AR39^2)/2</f>
        <v>0</v>
      </c>
      <c r="AC37" s="36">
        <f>('Tumor Growth'!AS39*'Tumor Growth'!AT39^2)/2</f>
        <v>0</v>
      </c>
      <c r="AD37" s="36">
        <f>('Tumor Growth'!AU39*'Tumor Growth'!AV39^2)/2</f>
        <v>0</v>
      </c>
      <c r="AE37" s="36"/>
      <c r="AG37" s="36">
        <f>('Tumor Growth'!BG39*'Tumor Growth'!BH39^2)/2</f>
        <v>5473.3466699999999</v>
      </c>
      <c r="AH37" s="36"/>
      <c r="AI37" s="30">
        <f>('Tumor Growth'!BK39*'Tumor Growth'!BL39^2)/2</f>
        <v>1653.2625479999997</v>
      </c>
      <c r="AK37" s="30">
        <f>('Tumor Growth'!BO39*'Tumor Growth'!BP39^2)/2</f>
        <v>1429.5187789999998</v>
      </c>
    </row>
    <row r="38" spans="1:38" x14ac:dyDescent="0.25">
      <c r="B38" s="12">
        <v>35</v>
      </c>
      <c r="E38" s="36"/>
      <c r="J38" s="36"/>
      <c r="K38" s="36"/>
      <c r="R38" s="36"/>
      <c r="AA38" s="36"/>
      <c r="AB38" s="36"/>
      <c r="AC38" s="36"/>
      <c r="AD38" s="36"/>
      <c r="AE38" s="36"/>
      <c r="AG38" s="36"/>
      <c r="AH38" s="36"/>
      <c r="AI38" s="36"/>
      <c r="AK38" s="36"/>
    </row>
    <row r="39" spans="1:38" x14ac:dyDescent="0.25">
      <c r="B39" s="12">
        <v>36</v>
      </c>
      <c r="E39" s="69">
        <f>('Tumor Growth'!G41*'Tumor Growth'!H41^2)/2</f>
        <v>3026.9294300000001</v>
      </c>
      <c r="J39" s="36"/>
      <c r="K39" s="36"/>
      <c r="R39" s="36"/>
      <c r="AA39" s="36">
        <v>0</v>
      </c>
      <c r="AB39" s="36"/>
      <c r="AC39" s="36"/>
      <c r="AD39" s="36"/>
      <c r="AE39" s="69">
        <f>('Tumor Growth'!AW42*'Tumor Growth'!AX42^2)/2</f>
        <v>5007.1485620000003</v>
      </c>
      <c r="AG39" s="36"/>
      <c r="AH39" s="36"/>
      <c r="AI39" s="36"/>
      <c r="AK39" s="36"/>
    </row>
    <row r="40" spans="1:38" x14ac:dyDescent="0.25">
      <c r="B40" s="12">
        <v>37</v>
      </c>
      <c r="E40" s="36"/>
      <c r="J40" s="36"/>
      <c r="K40" s="36">
        <f>('Tumor Growth'!Q42*'Tumor Growth'!R42^2)/2</f>
        <v>308.83142550000002</v>
      </c>
      <c r="R40" s="36">
        <f>('Tumor Growth'!X42*'Tumor Growth'!Y42^2)/2</f>
        <v>2560.4273764999998</v>
      </c>
      <c r="AA40" s="36"/>
      <c r="AB40" s="36">
        <v>0</v>
      </c>
      <c r="AC40" s="36">
        <v>0</v>
      </c>
      <c r="AD40" s="36">
        <v>0</v>
      </c>
      <c r="AE40" s="36"/>
      <c r="AG40" s="69">
        <f>('Tumor Growth'!BG42*'Tumor Growth'!BH42^2)/2</f>
        <v>8625.0562969999992</v>
      </c>
      <c r="AH40" s="36"/>
      <c r="AI40" s="36">
        <f>('Tumor Growth'!BK42*'Tumor Growth'!BL42^2)/2</f>
        <v>1854.6424920000002</v>
      </c>
      <c r="AK40" s="36">
        <f>('Tumor Growth'!BO42*'Tumor Growth'!BP42^2)/2</f>
        <v>2770.1440649999995</v>
      </c>
    </row>
    <row r="41" spans="1:38" x14ac:dyDescent="0.25">
      <c r="B41" s="12">
        <v>38</v>
      </c>
      <c r="E41" s="36"/>
      <c r="J41" s="36"/>
      <c r="K41" s="36"/>
      <c r="R41" s="36"/>
      <c r="AA41" s="36"/>
      <c r="AB41" s="36"/>
      <c r="AC41" s="36"/>
      <c r="AD41" s="36"/>
      <c r="AE41" s="36"/>
      <c r="AG41" s="36"/>
      <c r="AH41" s="36"/>
      <c r="AI41" s="36"/>
      <c r="AK41" s="36"/>
    </row>
    <row r="42" spans="1:38" x14ac:dyDescent="0.25">
      <c r="B42" s="12">
        <v>39</v>
      </c>
      <c r="E42" s="36"/>
      <c r="J42" s="36"/>
      <c r="K42" s="36"/>
      <c r="R42" s="36"/>
      <c r="AA42" s="36"/>
      <c r="AB42" s="36"/>
      <c r="AC42" s="36"/>
      <c r="AD42" s="36"/>
      <c r="AE42" s="36"/>
      <c r="AG42" s="36"/>
      <c r="AH42" s="36"/>
      <c r="AI42" s="36"/>
      <c r="AK42" s="36"/>
    </row>
    <row r="43" spans="1:38" x14ac:dyDescent="0.25">
      <c r="B43" s="12">
        <v>40</v>
      </c>
      <c r="E43" s="36"/>
      <c r="J43" s="36"/>
      <c r="K43" s="36">
        <f>('Tumor Growth'!Q45*'Tumor Growth'!R45^2)/2</f>
        <v>542.34361349999995</v>
      </c>
      <c r="R43">
        <f>('Tumor Growth'!X45*'Tumor Growth'!Y45^2)/2</f>
        <v>3893.0415085</v>
      </c>
      <c r="AA43" s="36"/>
      <c r="AB43" s="36"/>
      <c r="AC43" s="36"/>
      <c r="AD43" s="36"/>
      <c r="AE43" s="36"/>
      <c r="AG43" s="36"/>
      <c r="AH43" s="36"/>
      <c r="AI43">
        <f>('Tumor Growth'!BK45*'Tumor Growth'!BL45^2)/2</f>
        <v>2202.7598079999998</v>
      </c>
      <c r="AK43">
        <f>('Tumor Growth'!BO45*'Tumor Growth'!BP45^2)/2</f>
        <v>2775.2449920000004</v>
      </c>
    </row>
    <row r="44" spans="1:38" x14ac:dyDescent="0.25">
      <c r="B44" s="12">
        <v>41</v>
      </c>
      <c r="E44" s="36"/>
      <c r="J44" s="36"/>
      <c r="K44" s="36"/>
      <c r="R44" s="36"/>
      <c r="AA44" s="36"/>
      <c r="AB44" s="36"/>
      <c r="AC44" s="36"/>
      <c r="AD44" s="36"/>
      <c r="AE44" s="36"/>
      <c r="AG44" s="36"/>
      <c r="AH44" s="36"/>
      <c r="AI44" s="36"/>
      <c r="AK44" s="36"/>
    </row>
    <row r="45" spans="1:38" x14ac:dyDescent="0.25">
      <c r="B45" s="12">
        <v>42</v>
      </c>
      <c r="E45" s="36"/>
      <c r="J45" s="36"/>
      <c r="K45" s="36"/>
      <c r="R45" s="36"/>
      <c r="AA45" s="36"/>
      <c r="AB45" s="36"/>
      <c r="AC45" s="36"/>
      <c r="AD45" s="36"/>
      <c r="AE45" s="36"/>
      <c r="AG45" s="36"/>
      <c r="AH45" s="36"/>
      <c r="AI45" s="36"/>
      <c r="AK45" s="36"/>
    </row>
    <row r="46" spans="1:38" x14ac:dyDescent="0.25">
      <c r="B46" s="12">
        <v>43</v>
      </c>
      <c r="E46" s="36"/>
      <c r="J46" s="36"/>
      <c r="K46" s="36">
        <f>('Tumor Growth'!Q48*'Tumor Growth'!R48^2)/2</f>
        <v>632.64822400000003</v>
      </c>
      <c r="R46" s="36">
        <f>('Tumor Growth'!X48*'Tumor Growth'!Y48^2)/2</f>
        <v>4515.3040625000003</v>
      </c>
      <c r="AA46" s="36"/>
      <c r="AB46" s="36"/>
      <c r="AC46" s="36"/>
      <c r="AD46" s="36"/>
      <c r="AG46" s="36"/>
      <c r="AH46" s="36"/>
      <c r="AI46" s="36"/>
      <c r="AK46" s="36"/>
    </row>
    <row r="47" spans="1:38" x14ac:dyDescent="0.25">
      <c r="B47" s="12">
        <v>44</v>
      </c>
      <c r="J47" s="36"/>
      <c r="K47" s="69"/>
      <c r="R47" s="69"/>
      <c r="AA47" s="36"/>
      <c r="AB47" s="36"/>
      <c r="AC47" s="36"/>
      <c r="AD47" s="36"/>
      <c r="AG47" s="36"/>
      <c r="AH47" s="36"/>
      <c r="AI47" s="69">
        <f>('Tumor Growth'!BK49*'Tumor Growth'!BL49^2)/2</f>
        <v>5156.5027679999985</v>
      </c>
      <c r="AK47" s="69">
        <f>('Tumor Growth'!BO49*'Tumor Growth'!BP49^2)/2</f>
        <v>4583.6047875000004</v>
      </c>
    </row>
    <row r="48" spans="1:38" x14ac:dyDescent="0.25">
      <c r="AG48" s="36"/>
      <c r="AH48" s="36"/>
      <c r="AI48" s="36"/>
      <c r="AK48" s="36"/>
    </row>
  </sheetData>
  <mergeCells count="6">
    <mergeCell ref="AA1:AF1"/>
    <mergeCell ref="AG1:AL1"/>
    <mergeCell ref="C1:H1"/>
    <mergeCell ref="I1:N1"/>
    <mergeCell ref="O1:T1"/>
    <mergeCell ref="U1:Z1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67889-185F-4F69-A2B1-B7FE4F984E70}">
  <dimension ref="A1:AS72"/>
  <sheetViews>
    <sheetView tabSelected="1" topLeftCell="B1" workbookViewId="0">
      <selection activeCell="AA46" sqref="AA46:AE46"/>
    </sheetView>
  </sheetViews>
  <sheetFormatPr defaultRowHeight="15" x14ac:dyDescent="0.25"/>
  <cols>
    <col min="1" max="1" width="9" customWidth="1"/>
    <col min="9" max="12" width="11" bestFit="1" customWidth="1"/>
    <col min="43" max="43" width="11" bestFit="1" customWidth="1"/>
  </cols>
  <sheetData>
    <row r="1" spans="1:45" x14ac:dyDescent="0.25">
      <c r="B1" s="109" t="s">
        <v>0</v>
      </c>
      <c r="C1" s="110"/>
      <c r="D1" s="110"/>
      <c r="E1" s="110"/>
      <c r="F1" s="110"/>
      <c r="G1" s="111"/>
      <c r="O1" s="121" t="s">
        <v>91</v>
      </c>
      <c r="P1" s="121"/>
      <c r="Q1" s="121"/>
      <c r="R1" s="121"/>
      <c r="S1" s="121"/>
      <c r="AA1" s="121" t="s">
        <v>1</v>
      </c>
      <c r="AB1" s="121"/>
      <c r="AC1" s="121"/>
      <c r="AD1" s="121"/>
      <c r="AE1" s="121"/>
      <c r="AM1" t="s">
        <v>92</v>
      </c>
    </row>
    <row r="2" spans="1:45" x14ac:dyDescent="0.25">
      <c r="A2" s="10" t="s">
        <v>11</v>
      </c>
      <c r="B2" s="13" t="s">
        <v>18</v>
      </c>
      <c r="C2" s="9">
        <v>1</v>
      </c>
      <c r="D2" s="9">
        <v>2</v>
      </c>
      <c r="E2" s="9">
        <v>3</v>
      </c>
      <c r="F2" s="9">
        <v>4</v>
      </c>
      <c r="G2" s="14">
        <v>5</v>
      </c>
      <c r="H2" s="78">
        <v>6</v>
      </c>
      <c r="I2" s="79">
        <v>7</v>
      </c>
      <c r="J2" s="79">
        <v>8</v>
      </c>
      <c r="K2" s="79">
        <v>9</v>
      </c>
      <c r="L2" s="79">
        <v>10</v>
      </c>
      <c r="N2" s="10" t="s">
        <v>11</v>
      </c>
      <c r="O2" t="s">
        <v>18</v>
      </c>
      <c r="P2">
        <v>1</v>
      </c>
      <c r="Q2">
        <v>2</v>
      </c>
      <c r="R2">
        <v>3</v>
      </c>
      <c r="S2">
        <v>4</v>
      </c>
      <c r="T2">
        <v>5</v>
      </c>
      <c r="U2">
        <v>6</v>
      </c>
      <c r="V2">
        <v>7</v>
      </c>
      <c r="W2">
        <v>8</v>
      </c>
      <c r="X2">
        <v>9</v>
      </c>
      <c r="Z2" s="10" t="s">
        <v>11</v>
      </c>
      <c r="AA2" t="s">
        <v>18</v>
      </c>
      <c r="AB2">
        <v>1</v>
      </c>
      <c r="AC2">
        <v>2</v>
      </c>
      <c r="AD2">
        <v>3</v>
      </c>
      <c r="AE2">
        <v>4</v>
      </c>
      <c r="AF2">
        <v>5</v>
      </c>
      <c r="AG2">
        <v>6</v>
      </c>
      <c r="AH2">
        <v>7</v>
      </c>
      <c r="AI2">
        <v>8</v>
      </c>
      <c r="AJ2">
        <v>9</v>
      </c>
      <c r="AL2" s="10" t="s">
        <v>11</v>
      </c>
      <c r="AM2">
        <v>1</v>
      </c>
      <c r="AN2">
        <v>2</v>
      </c>
      <c r="AO2">
        <v>3</v>
      </c>
      <c r="AQ2">
        <v>4</v>
      </c>
      <c r="AR2" t="s">
        <v>18</v>
      </c>
      <c r="AS2" s="10" t="s">
        <v>11</v>
      </c>
    </row>
    <row r="3" spans="1:45" x14ac:dyDescent="0.25">
      <c r="A3" s="12">
        <v>0</v>
      </c>
      <c r="B3" s="15">
        <v>132.61987199999999</v>
      </c>
      <c r="C3" s="36">
        <v>28.976437499999996</v>
      </c>
      <c r="D3" s="36">
        <v>27.193068</v>
      </c>
      <c r="E3" s="3">
        <v>82.26287099999999</v>
      </c>
      <c r="F3" s="3">
        <v>121.14588750000001</v>
      </c>
      <c r="G3" s="16">
        <v>88.50060000000002</v>
      </c>
      <c r="H3">
        <v>86.99684049999999</v>
      </c>
      <c r="I3">
        <v>118.958125</v>
      </c>
      <c r="J3">
        <v>149.31037499999996</v>
      </c>
      <c r="K3">
        <v>142.457652</v>
      </c>
      <c r="L3">
        <v>323.49619600000005</v>
      </c>
      <c r="N3" s="12">
        <v>0</v>
      </c>
      <c r="O3">
        <v>103.02073600000001</v>
      </c>
      <c r="P3">
        <v>90.518642999999983</v>
      </c>
      <c r="Q3">
        <v>83.851249999999993</v>
      </c>
      <c r="R3">
        <v>73.625</v>
      </c>
      <c r="S3">
        <v>84.949150000000003</v>
      </c>
      <c r="Z3" s="12">
        <v>0</v>
      </c>
      <c r="AA3">
        <v>51.841999999999999</v>
      </c>
      <c r="AB3">
        <v>43.894106500000007</v>
      </c>
      <c r="AC3">
        <v>27.767620500000003</v>
      </c>
      <c r="AL3" s="12">
        <v>0</v>
      </c>
      <c r="AM3">
        <v>53.640599999999992</v>
      </c>
      <c r="AN3">
        <v>41.312659500000009</v>
      </c>
      <c r="AO3">
        <v>123.02368750000001</v>
      </c>
      <c r="AQ3">
        <v>42.223912000000006</v>
      </c>
      <c r="AR3">
        <v>40.709828000000002</v>
      </c>
      <c r="AS3" s="12">
        <v>0</v>
      </c>
    </row>
    <row r="4" spans="1:45" x14ac:dyDescent="0.25">
      <c r="A4" s="12">
        <v>1</v>
      </c>
      <c r="B4" s="15">
        <v>345.44387699999993</v>
      </c>
      <c r="C4" s="36">
        <v>24.613887999999999</v>
      </c>
      <c r="D4" s="36">
        <v>28.913024</v>
      </c>
      <c r="E4" s="3">
        <v>68.09763749999999</v>
      </c>
      <c r="F4" s="3">
        <v>121.1829355</v>
      </c>
      <c r="G4" s="16">
        <v>95.213887999999983</v>
      </c>
      <c r="H4">
        <v>123.25297449999998</v>
      </c>
      <c r="I4">
        <v>127.84005000000002</v>
      </c>
      <c r="N4" s="12">
        <v>1</v>
      </c>
      <c r="O4">
        <v>74.213657999999995</v>
      </c>
      <c r="P4">
        <v>187.04277000000002</v>
      </c>
      <c r="Q4">
        <v>121.67055399999998</v>
      </c>
      <c r="R4">
        <v>69.538047999999989</v>
      </c>
      <c r="S4">
        <v>121.82048</v>
      </c>
      <c r="Z4" s="12">
        <v>2</v>
      </c>
      <c r="AA4">
        <v>148.53784049999999</v>
      </c>
      <c r="AB4">
        <v>0</v>
      </c>
      <c r="AC4">
        <v>0</v>
      </c>
      <c r="AL4" s="12">
        <v>1</v>
      </c>
      <c r="AM4">
        <v>0</v>
      </c>
      <c r="AN4">
        <v>0</v>
      </c>
      <c r="AO4">
        <v>343.33262600000006</v>
      </c>
      <c r="AQ4">
        <v>39.895651999999998</v>
      </c>
      <c r="AR4">
        <v>0</v>
      </c>
      <c r="AS4" s="12">
        <v>1</v>
      </c>
    </row>
    <row r="5" spans="1:45" x14ac:dyDescent="0.25">
      <c r="A5" s="12">
        <v>2</v>
      </c>
      <c r="B5" s="15">
        <v>477.13313700000003</v>
      </c>
      <c r="C5" s="36">
        <v>41.936787500000008</v>
      </c>
      <c r="D5" s="36">
        <v>41.161775000000013</v>
      </c>
      <c r="E5" s="3">
        <v>103.67999999999999</v>
      </c>
      <c r="F5" s="3">
        <v>221.024416</v>
      </c>
      <c r="G5" s="16">
        <v>179.09513600000002</v>
      </c>
      <c r="H5">
        <v>170.32867499999998</v>
      </c>
      <c r="I5">
        <v>164.44791200000003</v>
      </c>
      <c r="J5">
        <v>459.21791250000007</v>
      </c>
      <c r="K5">
        <v>212.64055199999999</v>
      </c>
      <c r="L5">
        <v>839.15528200000006</v>
      </c>
      <c r="N5" s="12">
        <v>2</v>
      </c>
      <c r="O5">
        <v>195.7681015</v>
      </c>
      <c r="P5">
        <v>184.537947</v>
      </c>
      <c r="Q5">
        <v>143.18726400000003</v>
      </c>
      <c r="R5">
        <v>114.96968600000001</v>
      </c>
      <c r="S5">
        <v>145.364968</v>
      </c>
      <c r="Z5" s="12">
        <v>5</v>
      </c>
      <c r="AA5">
        <v>244.40625</v>
      </c>
      <c r="AB5">
        <v>0</v>
      </c>
      <c r="AC5">
        <v>0</v>
      </c>
      <c r="AL5" s="12">
        <v>2</v>
      </c>
      <c r="AM5">
        <v>0</v>
      </c>
      <c r="AN5">
        <v>0</v>
      </c>
      <c r="AO5">
        <v>296.30879999999996</v>
      </c>
      <c r="AQ5">
        <v>13.134897000000002</v>
      </c>
      <c r="AR5">
        <v>0</v>
      </c>
      <c r="AS5" s="12">
        <v>3</v>
      </c>
    </row>
    <row r="6" spans="1:45" x14ac:dyDescent="0.25">
      <c r="A6" s="12">
        <v>3</v>
      </c>
      <c r="B6" s="15">
        <v>593.42337299999997</v>
      </c>
      <c r="C6" s="36">
        <v>40.378409999999995</v>
      </c>
      <c r="D6" s="36">
        <v>78.51155</v>
      </c>
      <c r="E6" s="3">
        <v>82.837817999999999</v>
      </c>
      <c r="F6" s="3">
        <v>321.56982000000011</v>
      </c>
      <c r="G6" s="16">
        <v>145.45772999999997</v>
      </c>
      <c r="H6">
        <v>130.246272</v>
      </c>
      <c r="I6">
        <v>243.98439999999997</v>
      </c>
      <c r="N6" s="12">
        <v>3</v>
      </c>
      <c r="O6">
        <v>343.28020650000008</v>
      </c>
      <c r="P6">
        <v>153.31716400000002</v>
      </c>
      <c r="Q6">
        <v>170.85679999999996</v>
      </c>
      <c r="R6">
        <v>120.63871999999999</v>
      </c>
      <c r="S6">
        <v>171.96829300000002</v>
      </c>
      <c r="Z6" s="12">
        <v>6</v>
      </c>
      <c r="AA6">
        <v>173.99039400000001</v>
      </c>
      <c r="AB6">
        <v>0</v>
      </c>
      <c r="AC6">
        <v>0</v>
      </c>
      <c r="AL6" s="12">
        <v>3</v>
      </c>
      <c r="AM6">
        <v>19.199118499999997</v>
      </c>
      <c r="AN6">
        <v>0</v>
      </c>
      <c r="AO6">
        <v>149.95629999999997</v>
      </c>
      <c r="AQ6">
        <v>33.861800000000002</v>
      </c>
      <c r="AR6">
        <v>0</v>
      </c>
      <c r="AS6" s="12">
        <v>4</v>
      </c>
    </row>
    <row r="7" spans="1:45" x14ac:dyDescent="0.25">
      <c r="A7" s="12">
        <v>4</v>
      </c>
      <c r="B7" s="15">
        <v>529.55596800000001</v>
      </c>
      <c r="C7" s="36">
        <v>67.898951999999994</v>
      </c>
      <c r="D7" s="36">
        <v>83.890432000000018</v>
      </c>
      <c r="E7" s="3">
        <v>170.99884799999998</v>
      </c>
      <c r="F7" s="3">
        <v>368.20261900000003</v>
      </c>
      <c r="G7" s="16">
        <v>247.88189699999998</v>
      </c>
      <c r="H7">
        <v>230.14435950000001</v>
      </c>
      <c r="I7">
        <v>304.46286200000003</v>
      </c>
      <c r="J7">
        <v>1123.9345600000001</v>
      </c>
      <c r="K7">
        <v>605.78117599999996</v>
      </c>
      <c r="L7">
        <v>1145.1802250000001</v>
      </c>
      <c r="N7" s="12">
        <v>4</v>
      </c>
      <c r="O7">
        <v>404.5983500000001</v>
      </c>
      <c r="P7">
        <v>239.84880000000001</v>
      </c>
      <c r="Q7">
        <v>174.49065000000002</v>
      </c>
      <c r="R7">
        <v>154.700132</v>
      </c>
      <c r="S7">
        <v>247.15718750000002</v>
      </c>
      <c r="Z7" s="12">
        <v>8</v>
      </c>
      <c r="AA7">
        <v>356.65548749999994</v>
      </c>
      <c r="AB7">
        <v>72.204370000000011</v>
      </c>
      <c r="AC7">
        <v>0</v>
      </c>
      <c r="AL7" s="12">
        <v>4</v>
      </c>
      <c r="AM7">
        <v>72.841725999999994</v>
      </c>
      <c r="AN7">
        <v>0</v>
      </c>
      <c r="AO7">
        <v>181.709766</v>
      </c>
      <c r="AQ7">
        <v>33.386721999999999</v>
      </c>
      <c r="AR7">
        <v>0</v>
      </c>
      <c r="AS7" s="12">
        <v>5</v>
      </c>
    </row>
    <row r="8" spans="1:45" x14ac:dyDescent="0.25">
      <c r="A8" s="12">
        <v>5</v>
      </c>
      <c r="B8" s="15">
        <v>748.50075000000004</v>
      </c>
      <c r="C8" s="36">
        <v>74.437706000000006</v>
      </c>
      <c r="D8" s="36">
        <v>99.734197499999993</v>
      </c>
      <c r="E8" s="3">
        <v>235.16081999999997</v>
      </c>
      <c r="F8" s="3">
        <v>555.6988520000001</v>
      </c>
      <c r="G8" s="16">
        <v>357.45607799999999</v>
      </c>
      <c r="H8">
        <v>280.35621599999996</v>
      </c>
      <c r="I8">
        <v>311.05284749999998</v>
      </c>
      <c r="J8">
        <v>1220.7246709999999</v>
      </c>
      <c r="K8">
        <v>907.00083199999995</v>
      </c>
      <c r="L8" s="30">
        <v>2052.7377615</v>
      </c>
      <c r="N8" s="12">
        <v>5</v>
      </c>
      <c r="O8">
        <v>428.75761600000004</v>
      </c>
      <c r="P8">
        <v>329.99147099999993</v>
      </c>
      <c r="Q8">
        <v>219.41555199999999</v>
      </c>
      <c r="R8">
        <v>149.177952</v>
      </c>
      <c r="S8">
        <v>332.58601250000004</v>
      </c>
      <c r="Z8" s="12">
        <v>10</v>
      </c>
      <c r="AA8">
        <v>513.12711800000011</v>
      </c>
      <c r="AB8">
        <v>120.73653650000003</v>
      </c>
      <c r="AC8">
        <v>0</v>
      </c>
      <c r="AL8" s="12">
        <v>5</v>
      </c>
      <c r="AM8">
        <v>38.920068000000001</v>
      </c>
      <c r="AN8">
        <v>0</v>
      </c>
      <c r="AO8">
        <v>223.40642400000002</v>
      </c>
      <c r="AQ8">
        <v>110.36756249999999</v>
      </c>
      <c r="AR8">
        <v>0</v>
      </c>
      <c r="AS8" s="12">
        <v>6</v>
      </c>
    </row>
    <row r="9" spans="1:45" x14ac:dyDescent="0.25">
      <c r="A9" s="12">
        <v>6</v>
      </c>
      <c r="B9" s="15">
        <v>1019.73708</v>
      </c>
      <c r="C9" s="36">
        <v>79.243141999999992</v>
      </c>
      <c r="D9" s="36">
        <v>98.101905500000001</v>
      </c>
      <c r="E9" s="3">
        <v>257.41243349999996</v>
      </c>
      <c r="F9" s="3">
        <v>635.55854999999997</v>
      </c>
      <c r="G9" s="16">
        <v>471.75240049999996</v>
      </c>
      <c r="H9">
        <v>334.71567899999997</v>
      </c>
      <c r="I9">
        <v>439.73517500000003</v>
      </c>
      <c r="J9">
        <v>1362.7909125000001</v>
      </c>
      <c r="K9">
        <v>1183.407408</v>
      </c>
      <c r="L9">
        <v>2248.9599555000004</v>
      </c>
      <c r="N9" s="12">
        <v>6</v>
      </c>
      <c r="O9">
        <v>674.10312950000014</v>
      </c>
      <c r="P9">
        <v>411.49608750000004</v>
      </c>
      <c r="Q9">
        <v>253.41465600000001</v>
      </c>
      <c r="R9">
        <v>301.95465350000001</v>
      </c>
      <c r="S9">
        <v>366.77302200000003</v>
      </c>
      <c r="Z9" s="12">
        <v>12</v>
      </c>
      <c r="AA9">
        <v>884.72168950000002</v>
      </c>
      <c r="AB9">
        <v>113.53927</v>
      </c>
      <c r="AC9">
        <v>69.346778500000013</v>
      </c>
      <c r="AL9" s="12">
        <v>6</v>
      </c>
      <c r="AM9">
        <v>11.657349999999999</v>
      </c>
      <c r="AN9">
        <v>0</v>
      </c>
      <c r="AO9">
        <v>118.33464549999999</v>
      </c>
      <c r="AQ9">
        <v>64.283543999999992</v>
      </c>
      <c r="AR9">
        <v>0</v>
      </c>
      <c r="AS9" s="12">
        <v>8</v>
      </c>
    </row>
    <row r="10" spans="1:45" x14ac:dyDescent="0.25">
      <c r="A10" s="12">
        <v>7</v>
      </c>
      <c r="B10" s="30">
        <v>1470.8943314999999</v>
      </c>
      <c r="C10" s="36">
        <v>136.8788035</v>
      </c>
      <c r="D10" s="36">
        <v>166.53093749999999</v>
      </c>
      <c r="E10" s="3">
        <v>345.25047049999995</v>
      </c>
      <c r="F10" s="3">
        <v>577.15353600000003</v>
      </c>
      <c r="G10" s="16">
        <v>454.78794199999987</v>
      </c>
      <c r="H10">
        <v>491.22365549999984</v>
      </c>
      <c r="I10">
        <v>557.91827999999998</v>
      </c>
      <c r="J10" s="30">
        <v>1982.0532480000002</v>
      </c>
      <c r="K10">
        <v>1452.2729759999997</v>
      </c>
      <c r="L10">
        <v>2244.1849520000001</v>
      </c>
      <c r="N10" s="12">
        <v>7</v>
      </c>
      <c r="O10">
        <v>359.56579649999992</v>
      </c>
      <c r="P10">
        <v>584.77938749999998</v>
      </c>
      <c r="Q10">
        <v>477.34038000000004</v>
      </c>
      <c r="R10">
        <v>309.10103400000003</v>
      </c>
      <c r="S10">
        <v>417.70275000000004</v>
      </c>
      <c r="Z10" s="12">
        <v>13</v>
      </c>
      <c r="AA10">
        <v>992.48927399999991</v>
      </c>
      <c r="AB10">
        <v>107.99192699999998</v>
      </c>
      <c r="AC10">
        <v>122.49265000000001</v>
      </c>
      <c r="AL10" s="12">
        <v>7</v>
      </c>
      <c r="AM10">
        <v>55.037073000000007</v>
      </c>
      <c r="AN10">
        <v>0</v>
      </c>
      <c r="AO10">
        <v>161.2562805</v>
      </c>
      <c r="AQ10">
        <v>110.07359999999998</v>
      </c>
      <c r="AR10">
        <v>0</v>
      </c>
      <c r="AS10" s="12">
        <v>11</v>
      </c>
    </row>
    <row r="11" spans="1:45" x14ac:dyDescent="0.25">
      <c r="A11" s="12">
        <v>8</v>
      </c>
      <c r="B11" s="15"/>
      <c r="C11" s="36"/>
      <c r="D11" s="36"/>
      <c r="E11" s="3">
        <v>384.96060000000006</v>
      </c>
      <c r="F11" s="3">
        <v>826.88559399999997</v>
      </c>
      <c r="G11" s="16">
        <v>657.26640000000009</v>
      </c>
      <c r="H11">
        <v>642.51727199999982</v>
      </c>
      <c r="I11">
        <v>653.18725200000006</v>
      </c>
      <c r="J11">
        <v>1704.0832144999999</v>
      </c>
      <c r="K11" s="30">
        <v>1437.4876134999997</v>
      </c>
      <c r="N11" s="12">
        <v>8</v>
      </c>
      <c r="O11">
        <v>659.06840399999999</v>
      </c>
      <c r="P11">
        <v>640.82901600000002</v>
      </c>
      <c r="Q11">
        <v>544.38265450000006</v>
      </c>
      <c r="R11">
        <v>457.46657550000003</v>
      </c>
      <c r="S11">
        <v>461.587896</v>
      </c>
      <c r="Z11" s="12">
        <v>15</v>
      </c>
      <c r="AA11">
        <v>1092.52115</v>
      </c>
      <c r="AB11">
        <v>242.96335650000003</v>
      </c>
      <c r="AC11">
        <v>125.81360000000001</v>
      </c>
      <c r="AL11" s="12">
        <v>9</v>
      </c>
      <c r="AM11">
        <v>0</v>
      </c>
      <c r="AN11">
        <v>0</v>
      </c>
      <c r="AO11">
        <v>59.066432000000013</v>
      </c>
      <c r="AQ11">
        <v>69.366799999999998</v>
      </c>
      <c r="AR11">
        <v>0</v>
      </c>
      <c r="AS11" s="12">
        <v>12</v>
      </c>
    </row>
    <row r="12" spans="1:45" x14ac:dyDescent="0.25">
      <c r="A12" s="12">
        <v>9</v>
      </c>
      <c r="B12" s="15">
        <v>3060.6575999999995</v>
      </c>
      <c r="C12" s="36">
        <v>259.57811249999997</v>
      </c>
      <c r="D12" s="36">
        <v>279.28421400000002</v>
      </c>
      <c r="E12" s="3">
        <v>480.53332249999994</v>
      </c>
      <c r="F12" s="3">
        <v>894.20318400000008</v>
      </c>
      <c r="G12" s="16">
        <v>743.89777549999997</v>
      </c>
      <c r="H12">
        <v>786.54074800000001</v>
      </c>
      <c r="I12">
        <v>794.1907124999999</v>
      </c>
      <c r="N12" s="12">
        <v>9</v>
      </c>
      <c r="O12">
        <v>789.59082650000005</v>
      </c>
      <c r="P12">
        <v>825.6137500000001</v>
      </c>
      <c r="Q12">
        <v>634.75824599999999</v>
      </c>
      <c r="R12">
        <v>554.87750400000004</v>
      </c>
      <c r="S12">
        <v>699.92067950000001</v>
      </c>
      <c r="Z12" s="12">
        <v>17</v>
      </c>
      <c r="AA12">
        <v>1513.0769420000001</v>
      </c>
      <c r="AB12">
        <v>225.74614399999999</v>
      </c>
      <c r="AC12">
        <v>415.125</v>
      </c>
      <c r="AL12" s="12">
        <v>12</v>
      </c>
      <c r="AM12">
        <v>0</v>
      </c>
      <c r="AN12">
        <v>0</v>
      </c>
      <c r="AO12">
        <v>184.19435650000003</v>
      </c>
      <c r="AQ12">
        <v>101.415488</v>
      </c>
      <c r="AR12">
        <v>0</v>
      </c>
      <c r="AS12" s="12">
        <v>14</v>
      </c>
    </row>
    <row r="13" spans="1:45" x14ac:dyDescent="0.25">
      <c r="A13" s="12">
        <v>10</v>
      </c>
      <c r="B13" s="15"/>
      <c r="C13" s="36"/>
      <c r="D13" s="36"/>
      <c r="E13" s="3">
        <v>593.02800000000002</v>
      </c>
      <c r="F13" s="3">
        <v>1099.2912839999999</v>
      </c>
      <c r="G13" s="16">
        <v>841.00960000000009</v>
      </c>
      <c r="H13">
        <v>999.79523550000022</v>
      </c>
      <c r="I13">
        <v>849.97859799999992</v>
      </c>
      <c r="N13" s="12">
        <v>10</v>
      </c>
      <c r="O13">
        <v>791.03955000000008</v>
      </c>
      <c r="P13">
        <v>650.39349600000003</v>
      </c>
      <c r="Q13">
        <v>663.66033749999997</v>
      </c>
      <c r="R13">
        <v>587.59264000000007</v>
      </c>
      <c r="S13">
        <v>729.07603199999994</v>
      </c>
      <c r="Z13" s="12">
        <v>19</v>
      </c>
      <c r="AA13">
        <v>1622.9657500000003</v>
      </c>
      <c r="AB13">
        <v>871.48425000000009</v>
      </c>
      <c r="AC13">
        <v>666.61876600000005</v>
      </c>
      <c r="AL13" s="12">
        <v>13</v>
      </c>
      <c r="AM13">
        <v>0</v>
      </c>
      <c r="AN13">
        <v>0</v>
      </c>
      <c r="AO13">
        <v>61.146206000000006</v>
      </c>
      <c r="AQ13">
        <v>96.459430500000011</v>
      </c>
      <c r="AR13">
        <v>0</v>
      </c>
      <c r="AS13" s="12">
        <v>16</v>
      </c>
    </row>
    <row r="14" spans="1:45" x14ac:dyDescent="0.25">
      <c r="A14" s="12">
        <v>11</v>
      </c>
      <c r="B14" s="15"/>
      <c r="C14" s="36"/>
      <c r="D14" s="36"/>
      <c r="E14" s="3">
        <v>632.75473799999997</v>
      </c>
      <c r="F14" s="3">
        <v>1103.7298139999998</v>
      </c>
      <c r="G14" s="16">
        <v>1001.4223829999999</v>
      </c>
      <c r="H14">
        <v>978.10820999999999</v>
      </c>
      <c r="I14">
        <v>1103.4975059999999</v>
      </c>
      <c r="K14">
        <v>2319.3843750000001</v>
      </c>
      <c r="N14" s="12">
        <v>11</v>
      </c>
      <c r="O14">
        <v>1042.6335345000002</v>
      </c>
      <c r="P14">
        <v>978.23756800000001</v>
      </c>
      <c r="Q14">
        <v>908.90923199999975</v>
      </c>
      <c r="R14">
        <v>714.98137600000018</v>
      </c>
      <c r="S14">
        <v>812.01307950000012</v>
      </c>
      <c r="Z14" s="12">
        <v>21</v>
      </c>
      <c r="AB14" s="30">
        <v>1148.1450420000001</v>
      </c>
      <c r="AC14">
        <v>661.93920000000003</v>
      </c>
      <c r="AL14" s="12">
        <v>15</v>
      </c>
      <c r="AM14">
        <v>0</v>
      </c>
      <c r="AN14">
        <v>0</v>
      </c>
      <c r="AO14">
        <v>210.92008800000005</v>
      </c>
      <c r="AQ14">
        <v>63.874629500000012</v>
      </c>
      <c r="AR14">
        <v>0</v>
      </c>
      <c r="AS14" s="12">
        <v>18</v>
      </c>
    </row>
    <row r="15" spans="1:45" x14ac:dyDescent="0.25">
      <c r="A15" s="12">
        <v>12</v>
      </c>
      <c r="B15" s="15">
        <v>2774.9994399999996</v>
      </c>
      <c r="C15" s="36">
        <v>332.02162499999997</v>
      </c>
      <c r="D15" s="36">
        <v>366.80572800000004</v>
      </c>
      <c r="E15" s="3">
        <v>1002.0911624999998</v>
      </c>
      <c r="F15" s="30">
        <v>1743.4144640000002</v>
      </c>
      <c r="G15" s="16">
        <v>1246.6663874999999</v>
      </c>
      <c r="H15">
        <v>1549.7239500000001</v>
      </c>
      <c r="I15">
        <v>1234.204375</v>
      </c>
      <c r="N15" s="12">
        <v>12</v>
      </c>
      <c r="O15">
        <v>826.56268799999998</v>
      </c>
      <c r="P15">
        <v>1315.5832960000002</v>
      </c>
      <c r="Q15">
        <v>1247.4735855000001</v>
      </c>
      <c r="R15">
        <v>880.74818300000015</v>
      </c>
      <c r="S15">
        <v>1091.5471709999997</v>
      </c>
      <c r="Z15" s="12">
        <v>23</v>
      </c>
      <c r="AB15">
        <v>1982.6184735000002</v>
      </c>
      <c r="AC15">
        <v>672.98457600000006</v>
      </c>
      <c r="AL15" s="12">
        <v>17</v>
      </c>
      <c r="AM15">
        <v>0</v>
      </c>
      <c r="AN15">
        <v>0</v>
      </c>
      <c r="AO15">
        <v>306.58319999999998</v>
      </c>
      <c r="AQ15">
        <v>153.99956400000002</v>
      </c>
      <c r="AR15">
        <v>0</v>
      </c>
      <c r="AS15" s="12">
        <v>19</v>
      </c>
    </row>
    <row r="16" spans="1:45" x14ac:dyDescent="0.25">
      <c r="A16" s="12">
        <v>13</v>
      </c>
      <c r="B16" s="40">
        <v>3401.6150999999995</v>
      </c>
      <c r="C16" s="36">
        <v>483.67935200000011</v>
      </c>
      <c r="D16" s="36">
        <v>421.78412599999996</v>
      </c>
      <c r="E16" s="3">
        <v>1208.6021745</v>
      </c>
      <c r="F16" s="3">
        <v>1922.8895409999998</v>
      </c>
      <c r="G16" s="16">
        <v>1381.819612</v>
      </c>
      <c r="H16" s="30">
        <v>1606.4685045000001</v>
      </c>
      <c r="I16">
        <v>1449.8491640000002</v>
      </c>
      <c r="N16" s="12">
        <v>13</v>
      </c>
      <c r="O16">
        <v>2875.2292640000001</v>
      </c>
      <c r="P16">
        <v>1577.92625</v>
      </c>
      <c r="Q16">
        <v>1516.4499910000002</v>
      </c>
      <c r="R16">
        <v>1122.5718000000002</v>
      </c>
      <c r="S16" s="30">
        <v>1637.0688</v>
      </c>
      <c r="Z16" s="12">
        <v>25</v>
      </c>
      <c r="AB16">
        <v>2407.4882160000002</v>
      </c>
      <c r="AC16">
        <v>690.17591250000009</v>
      </c>
      <c r="AL16" s="12">
        <v>19</v>
      </c>
      <c r="AM16">
        <v>0</v>
      </c>
      <c r="AN16">
        <v>0</v>
      </c>
      <c r="AO16">
        <v>548.80906600000003</v>
      </c>
      <c r="AQ16">
        <v>257.89016249999997</v>
      </c>
      <c r="AR16">
        <v>0</v>
      </c>
      <c r="AS16" s="12">
        <v>21</v>
      </c>
    </row>
    <row r="17" spans="1:45" x14ac:dyDescent="0.25">
      <c r="A17" s="12">
        <v>14</v>
      </c>
      <c r="B17" s="15"/>
      <c r="C17" s="36"/>
      <c r="D17" s="36"/>
      <c r="E17" s="3">
        <v>1486.1115524999998</v>
      </c>
      <c r="F17" s="3">
        <v>2228.0558219999998</v>
      </c>
      <c r="G17" s="16">
        <v>1970.8565625000001</v>
      </c>
      <c r="H17">
        <v>1778.6466390000003</v>
      </c>
      <c r="I17">
        <v>1433.7331650000001</v>
      </c>
      <c r="N17" s="12">
        <v>14</v>
      </c>
      <c r="O17" s="30">
        <v>1761.0764039999999</v>
      </c>
      <c r="P17">
        <v>1321.9431600000003</v>
      </c>
      <c r="Q17" s="30">
        <v>1529.0738119999999</v>
      </c>
      <c r="R17" s="30">
        <v>1245.1999049999997</v>
      </c>
      <c r="S17">
        <v>1291.5711219999998</v>
      </c>
      <c r="Z17" s="12">
        <v>27</v>
      </c>
      <c r="AB17">
        <v>3249.9512639999998</v>
      </c>
      <c r="AC17">
        <v>354.031925</v>
      </c>
      <c r="AL17" s="12">
        <v>20</v>
      </c>
      <c r="AM17">
        <v>0</v>
      </c>
      <c r="AN17">
        <v>0</v>
      </c>
      <c r="AO17">
        <v>642.79315000000008</v>
      </c>
      <c r="AQ17">
        <v>784.88803800000005</v>
      </c>
      <c r="AR17">
        <v>0</v>
      </c>
      <c r="AS17" s="12">
        <v>23</v>
      </c>
    </row>
    <row r="18" spans="1:45" x14ac:dyDescent="0.25">
      <c r="A18" s="12">
        <v>15</v>
      </c>
      <c r="B18" s="15"/>
      <c r="C18" s="36">
        <v>523.16506199999992</v>
      </c>
      <c r="D18" s="36">
        <v>454.79609849999991</v>
      </c>
      <c r="E18" s="3">
        <v>1349.7915200000002</v>
      </c>
      <c r="F18" s="3">
        <v>2605.2710400000001</v>
      </c>
      <c r="G18" s="30">
        <v>1698.7747679999998</v>
      </c>
      <c r="H18">
        <v>1877.9325119999999</v>
      </c>
      <c r="I18" s="30">
        <v>1791.2671759999998</v>
      </c>
      <c r="N18" s="12">
        <v>15</v>
      </c>
      <c r="O18">
        <v>3362.7320540000001</v>
      </c>
      <c r="P18" s="30">
        <v>1764.4544750000002</v>
      </c>
      <c r="Q18">
        <v>2206.1650239999994</v>
      </c>
      <c r="S18">
        <v>2092.9465305000003</v>
      </c>
      <c r="Z18" s="12">
        <v>30</v>
      </c>
      <c r="AB18">
        <v>5783.7150000000001</v>
      </c>
      <c r="AC18">
        <v>560.79472800000008</v>
      </c>
      <c r="AL18" s="12">
        <v>22</v>
      </c>
      <c r="AM18">
        <v>0</v>
      </c>
      <c r="AN18">
        <v>0</v>
      </c>
      <c r="AO18">
        <v>1018.9919985</v>
      </c>
      <c r="AQ18">
        <v>990.33533749999981</v>
      </c>
      <c r="AR18">
        <v>0</v>
      </c>
      <c r="AS18" s="12">
        <v>25</v>
      </c>
    </row>
    <row r="19" spans="1:45" x14ac:dyDescent="0.25">
      <c r="A19" s="12">
        <v>16</v>
      </c>
      <c r="B19" s="15"/>
      <c r="C19" s="36"/>
      <c r="D19" s="36"/>
      <c r="E19" s="30">
        <v>1884.2845275000002</v>
      </c>
      <c r="F19" s="3">
        <v>2976.9219630000007</v>
      </c>
      <c r="G19" s="16">
        <v>2245.3266470000003</v>
      </c>
      <c r="H19">
        <v>2806.8804</v>
      </c>
      <c r="I19">
        <v>2819.8093749999998</v>
      </c>
      <c r="N19" s="12">
        <v>16</v>
      </c>
      <c r="O19">
        <v>4099.8862575000003</v>
      </c>
      <c r="P19">
        <v>1807.0899750000001</v>
      </c>
      <c r="Q19">
        <v>2228.5827199999994</v>
      </c>
      <c r="S19">
        <v>1959.6245540000004</v>
      </c>
      <c r="Z19" s="12">
        <v>33</v>
      </c>
      <c r="AC19">
        <v>508.01589000000001</v>
      </c>
      <c r="AL19" s="12">
        <v>24</v>
      </c>
      <c r="AM19">
        <v>0</v>
      </c>
      <c r="AN19">
        <v>0</v>
      </c>
      <c r="AO19" s="30">
        <v>1744.1456999999998</v>
      </c>
      <c r="AQ19">
        <v>1376.515688</v>
      </c>
      <c r="AR19">
        <v>0</v>
      </c>
      <c r="AS19" s="12">
        <v>27</v>
      </c>
    </row>
    <row r="20" spans="1:45" x14ac:dyDescent="0.25">
      <c r="A20" s="12">
        <v>17</v>
      </c>
      <c r="B20" s="15"/>
      <c r="C20" s="36">
        <v>1299.0877</v>
      </c>
      <c r="D20" s="36">
        <v>605.04614800000013</v>
      </c>
      <c r="E20" s="3">
        <v>2548.1116979999997</v>
      </c>
      <c r="F20" s="3">
        <v>3588.5043930000006</v>
      </c>
      <c r="G20" s="16">
        <v>3045.4533409999995</v>
      </c>
      <c r="H20">
        <v>3368.1043434999997</v>
      </c>
      <c r="I20">
        <v>2920.7669760000003</v>
      </c>
      <c r="N20" s="12">
        <v>17</v>
      </c>
      <c r="P20">
        <v>2760.0743519999996</v>
      </c>
      <c r="Q20">
        <v>2848.6368884999997</v>
      </c>
      <c r="S20">
        <v>2453.1603479999999</v>
      </c>
      <c r="Z20" s="12">
        <v>37</v>
      </c>
      <c r="AC20">
        <v>308.83142550000002</v>
      </c>
      <c r="AL20" s="12">
        <v>26</v>
      </c>
      <c r="AM20">
        <v>0</v>
      </c>
      <c r="AN20">
        <v>0</v>
      </c>
      <c r="AO20">
        <v>2609.8088000000002</v>
      </c>
      <c r="AQ20" s="30">
        <v>1941.6740749999999</v>
      </c>
      <c r="AR20">
        <v>0</v>
      </c>
      <c r="AS20" s="12">
        <v>29</v>
      </c>
    </row>
    <row r="21" spans="1:45" x14ac:dyDescent="0.25">
      <c r="A21" s="12">
        <v>18</v>
      </c>
      <c r="B21" s="15"/>
      <c r="C21" s="36"/>
      <c r="D21" s="36"/>
      <c r="E21" s="3"/>
      <c r="F21" s="3"/>
      <c r="G21" s="16">
        <v>2819.1879195000006</v>
      </c>
      <c r="I21">
        <v>3267.6433634999999</v>
      </c>
      <c r="N21" s="12">
        <v>18</v>
      </c>
      <c r="P21">
        <v>2543.2007715</v>
      </c>
      <c r="Q21">
        <v>3346.156575</v>
      </c>
      <c r="S21">
        <v>2587.3361920000002</v>
      </c>
      <c r="Z21" s="12">
        <v>40</v>
      </c>
      <c r="AC21">
        <v>542.34361349999995</v>
      </c>
      <c r="AL21" s="12">
        <v>28</v>
      </c>
      <c r="AM21">
        <v>0</v>
      </c>
      <c r="AN21">
        <v>0</v>
      </c>
      <c r="AQ21">
        <v>2451.3815520000003</v>
      </c>
      <c r="AR21">
        <v>0</v>
      </c>
      <c r="AS21" s="12">
        <v>31</v>
      </c>
    </row>
    <row r="22" spans="1:45" x14ac:dyDescent="0.25">
      <c r="A22" s="12">
        <v>19</v>
      </c>
      <c r="B22" s="15"/>
      <c r="C22" s="30">
        <v>1623.278376</v>
      </c>
      <c r="D22" s="36">
        <v>653.56455199999994</v>
      </c>
      <c r="E22" s="3"/>
      <c r="F22" s="3"/>
      <c r="G22" s="16">
        <v>2954.7249439999996</v>
      </c>
      <c r="I22">
        <v>3236.2840124999998</v>
      </c>
      <c r="N22" s="12">
        <v>19</v>
      </c>
      <c r="P22">
        <v>2313.6379005000003</v>
      </c>
      <c r="Q22">
        <v>3235.903225</v>
      </c>
      <c r="S22">
        <v>3165.1611345000001</v>
      </c>
      <c r="Z22" s="12">
        <v>43</v>
      </c>
      <c r="AC22">
        <v>632.64822400000003</v>
      </c>
      <c r="AL22" s="12">
        <v>30</v>
      </c>
      <c r="AM22">
        <v>0</v>
      </c>
      <c r="AN22">
        <v>0</v>
      </c>
      <c r="AQ22">
        <v>3883.0078125</v>
      </c>
      <c r="AR22">
        <v>0</v>
      </c>
      <c r="AS22" s="12">
        <v>33</v>
      </c>
    </row>
    <row r="23" spans="1:45" x14ac:dyDescent="0.25">
      <c r="A23" s="12">
        <v>20</v>
      </c>
      <c r="B23" s="15"/>
      <c r="C23" s="36">
        <v>2125.9834820000001</v>
      </c>
      <c r="D23" s="36">
        <v>579.50279999999998</v>
      </c>
      <c r="E23" s="3"/>
      <c r="F23" s="3"/>
      <c r="G23" s="16">
        <v>3060.8909440000002</v>
      </c>
      <c r="I23">
        <v>3931.1492399999993</v>
      </c>
      <c r="N23" s="12">
        <v>20</v>
      </c>
      <c r="P23">
        <v>2743.3888334999997</v>
      </c>
      <c r="Q23">
        <v>3440.3354684999999</v>
      </c>
      <c r="S23">
        <v>3379.0865500000004</v>
      </c>
      <c r="Z23" s="12"/>
      <c r="AL23" s="12">
        <v>32</v>
      </c>
      <c r="AM23">
        <v>0</v>
      </c>
      <c r="AN23">
        <v>0</v>
      </c>
      <c r="AQ23">
        <v>5007.1485620000003</v>
      </c>
      <c r="AR23">
        <v>0</v>
      </c>
      <c r="AS23" s="12">
        <v>36</v>
      </c>
    </row>
    <row r="24" spans="1:45" x14ac:dyDescent="0.25">
      <c r="A24" s="12">
        <v>21</v>
      </c>
      <c r="B24" s="15"/>
      <c r="C24" s="36"/>
      <c r="D24" s="36"/>
      <c r="E24" s="3"/>
      <c r="F24" s="3"/>
      <c r="G24" s="16"/>
      <c r="N24" s="12">
        <v>21</v>
      </c>
      <c r="P24">
        <v>3503.9979845000003</v>
      </c>
      <c r="Q24">
        <v>3993.1413459999999</v>
      </c>
      <c r="S24">
        <v>3215.4374360000002</v>
      </c>
      <c r="AL24" s="12">
        <v>34</v>
      </c>
      <c r="AM24">
        <v>0</v>
      </c>
      <c r="AN24">
        <v>0</v>
      </c>
    </row>
    <row r="25" spans="1:45" x14ac:dyDescent="0.25">
      <c r="A25" s="12">
        <v>22</v>
      </c>
      <c r="B25" s="15"/>
      <c r="C25" s="36">
        <v>2428.7977000000001</v>
      </c>
      <c r="D25" s="36">
        <v>759.00249999999994</v>
      </c>
      <c r="E25" s="3"/>
      <c r="F25" s="3"/>
      <c r="G25" s="16"/>
      <c r="N25" s="12"/>
      <c r="Z25" s="80">
        <v>0</v>
      </c>
      <c r="AA25" s="3">
        <v>34.209792</v>
      </c>
      <c r="AB25" s="3">
        <v>105.18894900000002</v>
      </c>
      <c r="AC25" s="3">
        <v>90.97545599999998</v>
      </c>
      <c r="AD25" s="3">
        <v>130.45855949999998</v>
      </c>
      <c r="AE25" s="3">
        <v>44.445309999999999</v>
      </c>
      <c r="AF25" s="3">
        <v>82.027775999999989</v>
      </c>
      <c r="AG25" s="3">
        <v>67.5371655</v>
      </c>
      <c r="AL25" s="12">
        <v>37</v>
      </c>
      <c r="AM25">
        <v>0</v>
      </c>
      <c r="AN25">
        <v>0</v>
      </c>
    </row>
    <row r="26" spans="1:45" x14ac:dyDescent="0.25">
      <c r="A26" s="12">
        <v>23</v>
      </c>
      <c r="B26" s="15"/>
      <c r="C26" s="36"/>
      <c r="D26" s="36"/>
      <c r="E26" s="3"/>
      <c r="F26" s="3"/>
      <c r="G26" s="16"/>
      <c r="N26" s="10" t="s">
        <v>11</v>
      </c>
      <c r="O26" s="3" t="s">
        <v>20</v>
      </c>
      <c r="P26" s="3" t="s">
        <v>21</v>
      </c>
      <c r="Q26" s="3" t="s">
        <v>22</v>
      </c>
      <c r="R26" s="3" t="s">
        <v>23</v>
      </c>
      <c r="S26" s="3" t="s">
        <v>24</v>
      </c>
      <c r="Z26" s="80">
        <v>2</v>
      </c>
      <c r="AA26" s="3">
        <v>0</v>
      </c>
      <c r="AB26" s="3">
        <v>0</v>
      </c>
      <c r="AC26" s="3">
        <v>30.624075000000001</v>
      </c>
      <c r="AD26" s="3">
        <v>0</v>
      </c>
      <c r="AE26" s="3">
        <v>0</v>
      </c>
      <c r="AF26" s="3">
        <v>93.472137000000018</v>
      </c>
      <c r="AG26" s="3">
        <v>0</v>
      </c>
    </row>
    <row r="27" spans="1:45" x14ac:dyDescent="0.25">
      <c r="A27" s="12">
        <v>24</v>
      </c>
      <c r="B27" s="15"/>
      <c r="C27">
        <v>3788.7075</v>
      </c>
      <c r="D27" s="36">
        <v>786.78868799999998</v>
      </c>
      <c r="E27" s="3"/>
      <c r="F27" s="3"/>
      <c r="G27" s="16"/>
      <c r="N27" s="10">
        <v>0</v>
      </c>
      <c r="O27" s="3">
        <v>33.252415999999997</v>
      </c>
      <c r="P27" s="3">
        <v>12.644768499999998</v>
      </c>
      <c r="Q27" s="3">
        <v>41.307991999999999</v>
      </c>
      <c r="R27" s="3">
        <v>54.740338999999992</v>
      </c>
      <c r="S27" s="3">
        <v>110.1981555</v>
      </c>
      <c r="Z27" s="80">
        <v>4</v>
      </c>
      <c r="AA27" s="3">
        <v>0</v>
      </c>
      <c r="AB27" s="3">
        <v>0</v>
      </c>
      <c r="AC27" s="3">
        <v>81.841073999999978</v>
      </c>
      <c r="AD27" s="3">
        <v>109.62811350000001</v>
      </c>
      <c r="AE27" s="3">
        <v>30.331781999999993</v>
      </c>
      <c r="AF27" s="3">
        <v>197.02411499999999</v>
      </c>
      <c r="AG27" s="3">
        <v>58.476982500000013</v>
      </c>
      <c r="AL27" s="80">
        <v>0</v>
      </c>
      <c r="AM27" s="3">
        <v>69.346778500000013</v>
      </c>
      <c r="AN27" s="3">
        <v>126.8180685</v>
      </c>
      <c r="AO27" s="3">
        <v>25.033206</v>
      </c>
      <c r="AP27" s="3">
        <v>77.480496000000016</v>
      </c>
      <c r="AQ27" s="3">
        <v>21.827734499999998</v>
      </c>
    </row>
    <row r="28" spans="1:45" x14ac:dyDescent="0.25">
      <c r="A28" s="12">
        <v>25</v>
      </c>
      <c r="B28" s="15"/>
      <c r="C28" s="36"/>
      <c r="D28" s="36"/>
      <c r="E28" s="3"/>
      <c r="F28" s="3"/>
      <c r="G28" s="16"/>
      <c r="N28" s="10">
        <v>2</v>
      </c>
      <c r="O28" s="3">
        <v>72.199145999999985</v>
      </c>
      <c r="P28" s="3">
        <v>36.538847999999994</v>
      </c>
      <c r="Q28" s="3">
        <v>246.48999999999998</v>
      </c>
      <c r="R28" s="3">
        <v>294.93606600000004</v>
      </c>
      <c r="S28" s="3">
        <v>679.8807855</v>
      </c>
      <c r="Z28" s="80">
        <v>5</v>
      </c>
      <c r="AA28" s="3">
        <v>0</v>
      </c>
      <c r="AB28" s="3">
        <v>0</v>
      </c>
      <c r="AC28" s="3">
        <v>133.02285750000001</v>
      </c>
      <c r="AD28" s="3">
        <v>115.73777199999998</v>
      </c>
      <c r="AE28" s="3">
        <v>18.352656</v>
      </c>
      <c r="AF28" s="3">
        <v>167.703284</v>
      </c>
      <c r="AG28" s="3">
        <v>70.560350000000014</v>
      </c>
      <c r="AL28" s="80">
        <v>2</v>
      </c>
      <c r="AM28" s="3">
        <v>0</v>
      </c>
      <c r="AN28" s="3">
        <v>97.052269499999994</v>
      </c>
      <c r="AO28" s="3">
        <v>0</v>
      </c>
      <c r="AP28" s="3">
        <v>0</v>
      </c>
      <c r="AQ28" s="3">
        <v>0</v>
      </c>
    </row>
    <row r="29" spans="1:45" x14ac:dyDescent="0.25">
      <c r="A29" s="12">
        <v>26</v>
      </c>
      <c r="B29" s="15"/>
      <c r="C29" s="36">
        <v>4795.2671624999994</v>
      </c>
      <c r="D29" s="36">
        <v>831.75030399999991</v>
      </c>
      <c r="E29" s="3"/>
      <c r="F29" s="3"/>
      <c r="G29" s="16"/>
      <c r="N29" s="10">
        <v>3</v>
      </c>
      <c r="O29" s="3">
        <v>64.008999999999986</v>
      </c>
      <c r="P29" s="3">
        <v>21.755303999999999</v>
      </c>
      <c r="Q29" s="3">
        <v>140.46777</v>
      </c>
      <c r="R29" s="3">
        <v>386.76184949999998</v>
      </c>
      <c r="S29" s="3">
        <v>482.33892599999996</v>
      </c>
      <c r="Z29" s="3">
        <v>6</v>
      </c>
      <c r="AA29">
        <v>0</v>
      </c>
      <c r="AB29">
        <v>0</v>
      </c>
      <c r="AC29">
        <v>188.8747875</v>
      </c>
      <c r="AD29">
        <v>140.50568749999999</v>
      </c>
      <c r="AE29">
        <v>43.048687499999986</v>
      </c>
      <c r="AF29">
        <v>36.292535999999998</v>
      </c>
      <c r="AG29">
        <v>34.59375</v>
      </c>
      <c r="AL29" s="80">
        <v>3</v>
      </c>
      <c r="AM29" s="3">
        <v>0</v>
      </c>
      <c r="AN29" s="3">
        <v>65.548255999999995</v>
      </c>
      <c r="AO29" s="3">
        <v>27.092025</v>
      </c>
      <c r="AP29" s="3">
        <v>14.0403375</v>
      </c>
      <c r="AQ29" s="3">
        <v>7.9100820000000009</v>
      </c>
    </row>
    <row r="30" spans="1:45" x14ac:dyDescent="0.25">
      <c r="A30" s="12">
        <v>27</v>
      </c>
      <c r="B30" s="15"/>
      <c r="C30" s="69"/>
      <c r="D30" s="36"/>
      <c r="E30" s="3"/>
      <c r="F30" s="3"/>
      <c r="G30" s="16"/>
      <c r="N30" s="10">
        <v>4</v>
      </c>
      <c r="O30" s="3">
        <v>55.630840499999991</v>
      </c>
      <c r="P30" s="3">
        <v>19.472710000000003</v>
      </c>
      <c r="Q30" s="3">
        <v>280.17048600000004</v>
      </c>
      <c r="R30" s="3">
        <v>444.93249999999995</v>
      </c>
      <c r="S30" s="3">
        <v>485.85723750000005</v>
      </c>
      <c r="Z30" s="3">
        <v>7</v>
      </c>
      <c r="AA30">
        <v>0</v>
      </c>
      <c r="AB30">
        <v>0</v>
      </c>
      <c r="AC30">
        <v>202.77532449999998</v>
      </c>
      <c r="AD30">
        <v>157.21599999999998</v>
      </c>
      <c r="AE30">
        <v>38.602452500000005</v>
      </c>
      <c r="AF30">
        <v>184.53322800000007</v>
      </c>
      <c r="AG30">
        <v>77.570165000000003</v>
      </c>
      <c r="AL30" s="80">
        <v>4</v>
      </c>
      <c r="AM30" s="3">
        <v>0</v>
      </c>
      <c r="AN30" s="3">
        <v>27.219969500000001</v>
      </c>
      <c r="AO30" s="3">
        <v>34.373668000000002</v>
      </c>
      <c r="AP30" s="3">
        <v>0</v>
      </c>
      <c r="AQ30" s="3">
        <v>0</v>
      </c>
    </row>
    <row r="31" spans="1:45" x14ac:dyDescent="0.25">
      <c r="A31" s="12">
        <v>28</v>
      </c>
      <c r="B31" s="15"/>
      <c r="C31" s="36"/>
      <c r="D31" s="36">
        <v>926.7882249999999</v>
      </c>
      <c r="E31" s="3"/>
      <c r="F31" s="3"/>
      <c r="G31" s="16"/>
      <c r="N31" s="81">
        <v>6</v>
      </c>
      <c r="O31" s="3">
        <v>36.641992000000002</v>
      </c>
      <c r="P31" s="3">
        <v>9.6048989999999996</v>
      </c>
      <c r="Q31" s="3">
        <v>72.312948000000006</v>
      </c>
      <c r="R31" s="3">
        <v>345.156116</v>
      </c>
      <c r="S31" s="3">
        <v>833.73299200000008</v>
      </c>
      <c r="Z31" s="3">
        <v>8</v>
      </c>
      <c r="AA31">
        <v>0</v>
      </c>
      <c r="AB31">
        <v>62.115479999999998</v>
      </c>
      <c r="AC31">
        <v>363.09565400000002</v>
      </c>
      <c r="AD31">
        <v>128.02393749999999</v>
      </c>
      <c r="AE31">
        <v>43.124400000000001</v>
      </c>
      <c r="AF31">
        <v>28.331694000000006</v>
      </c>
      <c r="AG31">
        <v>134.92594100000002</v>
      </c>
      <c r="AL31">
        <v>6</v>
      </c>
      <c r="AM31" s="3">
        <v>0</v>
      </c>
      <c r="AN31" s="3">
        <v>28.533312500000005</v>
      </c>
      <c r="AO31" s="3">
        <v>15.129399999999997</v>
      </c>
      <c r="AP31" s="3">
        <v>0</v>
      </c>
      <c r="AQ31" s="3">
        <v>0</v>
      </c>
    </row>
    <row r="32" spans="1:45" x14ac:dyDescent="0.25">
      <c r="A32" s="12">
        <v>29</v>
      </c>
      <c r="B32" s="15"/>
      <c r="C32" s="36"/>
      <c r="D32" s="36"/>
      <c r="E32" s="3"/>
      <c r="F32" s="3"/>
      <c r="G32" s="16"/>
      <c r="N32" s="81">
        <v>7</v>
      </c>
      <c r="O32" s="3">
        <v>31.853070500000001</v>
      </c>
      <c r="P32" s="3">
        <v>31.689936000000003</v>
      </c>
      <c r="Q32" s="3">
        <v>224.11384000000001</v>
      </c>
      <c r="R32" s="3">
        <v>346.42834600000003</v>
      </c>
      <c r="S32" s="3">
        <v>699.63566399999979</v>
      </c>
      <c r="Z32" s="3">
        <v>11</v>
      </c>
      <c r="AA32">
        <v>0</v>
      </c>
      <c r="AB32">
        <v>53.806824500000005</v>
      </c>
      <c r="AC32">
        <v>709.32882599999994</v>
      </c>
      <c r="AD32">
        <v>104.79229200000003</v>
      </c>
      <c r="AE32">
        <v>40.966613999999993</v>
      </c>
      <c r="AF32">
        <v>82.624377499999994</v>
      </c>
      <c r="AG32">
        <v>358.36459200000002</v>
      </c>
      <c r="AL32">
        <v>7</v>
      </c>
      <c r="AM32" s="3">
        <v>0</v>
      </c>
      <c r="AN32" s="3">
        <v>0</v>
      </c>
      <c r="AO32" s="3">
        <v>49.168736000000003</v>
      </c>
      <c r="AP32" s="3">
        <v>0</v>
      </c>
      <c r="AQ32" s="3">
        <v>0</v>
      </c>
    </row>
    <row r="33" spans="1:43" ht="15.75" thickBot="1" x14ac:dyDescent="0.3">
      <c r="A33" s="12">
        <v>30</v>
      </c>
      <c r="B33" s="17"/>
      <c r="C33" s="36"/>
      <c r="D33" s="36">
        <v>1197.9430719999998</v>
      </c>
      <c r="E33" s="18"/>
      <c r="F33" s="18"/>
      <c r="G33" s="19"/>
      <c r="N33" s="3">
        <v>8</v>
      </c>
      <c r="O33">
        <v>33.827455499999999</v>
      </c>
      <c r="P33">
        <v>32.460911999999993</v>
      </c>
      <c r="Q33">
        <v>206.02880000000005</v>
      </c>
      <c r="R33">
        <v>413.356086</v>
      </c>
      <c r="S33">
        <v>1091.5184959999999</v>
      </c>
      <c r="Z33" s="3">
        <v>12</v>
      </c>
      <c r="AA33">
        <v>0</v>
      </c>
      <c r="AB33">
        <v>69.408299999999983</v>
      </c>
      <c r="AC33">
        <v>722.82759150000004</v>
      </c>
      <c r="AD33">
        <v>142.445156</v>
      </c>
      <c r="AE33">
        <v>50.397362500000007</v>
      </c>
      <c r="AF33">
        <v>165.16719999999998</v>
      </c>
      <c r="AG33">
        <v>332.62319200000002</v>
      </c>
      <c r="AL33" s="3">
        <v>8</v>
      </c>
      <c r="AM33">
        <v>0</v>
      </c>
      <c r="AN33">
        <v>0</v>
      </c>
      <c r="AO33">
        <v>76.868725499999996</v>
      </c>
      <c r="AP33">
        <v>0</v>
      </c>
      <c r="AQ33">
        <v>0</v>
      </c>
    </row>
    <row r="34" spans="1:43" x14ac:dyDescent="0.25">
      <c r="A34" s="12">
        <v>31</v>
      </c>
      <c r="C34" s="36"/>
      <c r="D34" s="36"/>
      <c r="N34" s="3">
        <v>9</v>
      </c>
      <c r="O34">
        <v>23.33625</v>
      </c>
      <c r="P34">
        <v>20.761109999999995</v>
      </c>
      <c r="Q34">
        <v>212.06605950000002</v>
      </c>
      <c r="R34">
        <v>226.53820800000003</v>
      </c>
      <c r="S34">
        <v>1414.8287999999998</v>
      </c>
      <c r="Z34" s="3">
        <v>14</v>
      </c>
      <c r="AA34">
        <v>0</v>
      </c>
      <c r="AB34">
        <v>245.39576249999996</v>
      </c>
      <c r="AC34">
        <v>758.4570460000001</v>
      </c>
      <c r="AD34">
        <v>215.18443749999997</v>
      </c>
      <c r="AE34">
        <v>88.935000000000002</v>
      </c>
      <c r="AF34">
        <v>197.55722499999999</v>
      </c>
      <c r="AG34">
        <v>582.73995449999995</v>
      </c>
      <c r="AL34" s="3">
        <v>9</v>
      </c>
      <c r="AM34">
        <v>0</v>
      </c>
      <c r="AN34">
        <v>30.581492000000001</v>
      </c>
      <c r="AO34">
        <v>11.904335999999999</v>
      </c>
      <c r="AP34">
        <v>0</v>
      </c>
      <c r="AQ34">
        <v>0</v>
      </c>
    </row>
    <row r="35" spans="1:43" x14ac:dyDescent="0.25">
      <c r="A35" s="12">
        <v>32</v>
      </c>
      <c r="C35" s="36"/>
      <c r="D35" s="30">
        <v>1699.2679799999999</v>
      </c>
      <c r="N35" s="3">
        <v>10</v>
      </c>
      <c r="O35">
        <v>17.055148000000003</v>
      </c>
      <c r="P35">
        <v>16.007325499999997</v>
      </c>
      <c r="Q35">
        <v>271.212444</v>
      </c>
      <c r="R35">
        <v>386.41029349999997</v>
      </c>
      <c r="S35" s="30">
        <v>1476.4640080000001</v>
      </c>
      <c r="Z35" s="3">
        <v>15</v>
      </c>
      <c r="AA35">
        <v>0</v>
      </c>
      <c r="AB35">
        <v>401.10677199999998</v>
      </c>
      <c r="AC35">
        <v>1221.8592665000001</v>
      </c>
      <c r="AD35">
        <v>696.83430650000003</v>
      </c>
      <c r="AE35">
        <v>70.381237500000012</v>
      </c>
      <c r="AF35">
        <v>302.56647499999997</v>
      </c>
      <c r="AG35">
        <v>1074.3958259999999</v>
      </c>
      <c r="AL35" s="3">
        <v>10</v>
      </c>
      <c r="AM35">
        <v>0</v>
      </c>
      <c r="AN35">
        <v>21.4375</v>
      </c>
      <c r="AO35">
        <v>9.3409579999999988</v>
      </c>
      <c r="AP35">
        <v>0</v>
      </c>
      <c r="AQ35">
        <v>0</v>
      </c>
    </row>
    <row r="36" spans="1:43" x14ac:dyDescent="0.25">
      <c r="A36" s="12">
        <v>33</v>
      </c>
      <c r="D36" s="36"/>
      <c r="N36" s="3">
        <v>13</v>
      </c>
      <c r="O36">
        <v>20.229999999999997</v>
      </c>
      <c r="P36">
        <v>0</v>
      </c>
      <c r="Q36">
        <v>200.51084800000001</v>
      </c>
      <c r="R36">
        <v>619.84043200000008</v>
      </c>
      <c r="S36">
        <v>1670.823756</v>
      </c>
      <c r="Z36" s="3">
        <v>16</v>
      </c>
      <c r="AA36">
        <v>0</v>
      </c>
      <c r="AB36">
        <v>410.298384</v>
      </c>
      <c r="AC36" s="30">
        <v>1003.621311</v>
      </c>
      <c r="AD36">
        <v>740.77200000000005</v>
      </c>
      <c r="AE36">
        <v>119.11360999999997</v>
      </c>
      <c r="AF36">
        <v>276.71058449999998</v>
      </c>
      <c r="AG36">
        <v>1573.5063779999998</v>
      </c>
      <c r="AL36" s="3">
        <v>13</v>
      </c>
      <c r="AM36">
        <v>0</v>
      </c>
      <c r="AN36">
        <v>0</v>
      </c>
      <c r="AO36">
        <v>2.9160000000000004</v>
      </c>
      <c r="AP36">
        <v>0</v>
      </c>
      <c r="AQ36">
        <v>0</v>
      </c>
    </row>
    <row r="37" spans="1:43" x14ac:dyDescent="0.25">
      <c r="A37" s="12">
        <v>34</v>
      </c>
      <c r="D37" s="36">
        <v>1931.3850259999999</v>
      </c>
      <c r="N37" s="3">
        <v>14</v>
      </c>
      <c r="O37">
        <v>15.376000000000003</v>
      </c>
      <c r="P37">
        <v>0</v>
      </c>
      <c r="Q37">
        <v>290.34028799999999</v>
      </c>
      <c r="R37">
        <v>512.34448999999995</v>
      </c>
      <c r="Z37" s="3">
        <v>17</v>
      </c>
      <c r="AA37">
        <v>0</v>
      </c>
      <c r="AB37">
        <v>405.50281649999999</v>
      </c>
      <c r="AD37">
        <v>804.92022400000019</v>
      </c>
      <c r="AE37">
        <v>129.11708249999998</v>
      </c>
      <c r="AF37">
        <v>413.6076250000001</v>
      </c>
      <c r="AG37" s="30">
        <v>1337.5285550000001</v>
      </c>
      <c r="AL37" s="3">
        <v>14</v>
      </c>
      <c r="AM37">
        <v>0</v>
      </c>
      <c r="AN37">
        <v>0</v>
      </c>
      <c r="AO37">
        <v>0</v>
      </c>
      <c r="AP37">
        <v>0</v>
      </c>
      <c r="AQ37">
        <v>0</v>
      </c>
    </row>
    <row r="38" spans="1:43" x14ac:dyDescent="0.25">
      <c r="A38" s="12">
        <v>35</v>
      </c>
      <c r="D38" s="36"/>
      <c r="N38" s="3">
        <v>16</v>
      </c>
      <c r="O38">
        <v>0</v>
      </c>
      <c r="P38">
        <v>0</v>
      </c>
      <c r="Q38">
        <v>356.57382149999995</v>
      </c>
      <c r="R38">
        <v>805.48925599999995</v>
      </c>
      <c r="Z38" s="3">
        <v>18</v>
      </c>
      <c r="AA38">
        <v>0</v>
      </c>
      <c r="AB38">
        <v>497.76435199999992</v>
      </c>
      <c r="AD38" s="30">
        <v>1644.0041514999998</v>
      </c>
      <c r="AE38">
        <v>148.34707200000003</v>
      </c>
      <c r="AF38">
        <v>375.903549</v>
      </c>
      <c r="AG38">
        <v>1717.004424</v>
      </c>
      <c r="AL38" s="3">
        <v>16</v>
      </c>
      <c r="AM38">
        <v>0</v>
      </c>
      <c r="AN38">
        <v>0</v>
      </c>
      <c r="AO38">
        <v>26.543104</v>
      </c>
      <c r="AP38">
        <v>0</v>
      </c>
      <c r="AQ38">
        <v>0</v>
      </c>
    </row>
    <row r="39" spans="1:43" x14ac:dyDescent="0.25">
      <c r="A39" s="12">
        <v>36</v>
      </c>
      <c r="D39" s="69">
        <v>3026.9294300000001</v>
      </c>
      <c r="N39" s="3">
        <v>17</v>
      </c>
      <c r="O39">
        <v>0</v>
      </c>
      <c r="P39">
        <v>0</v>
      </c>
      <c r="Q39">
        <v>232.45960650000001</v>
      </c>
      <c r="R39">
        <v>885.79574600000001</v>
      </c>
      <c r="Z39" s="3">
        <v>19</v>
      </c>
      <c r="AA39">
        <v>0</v>
      </c>
      <c r="AB39">
        <v>820.94835199999989</v>
      </c>
      <c r="AD39">
        <v>1769.8029120000001</v>
      </c>
      <c r="AE39">
        <v>208.54838800000002</v>
      </c>
      <c r="AF39">
        <v>395.29505599999999</v>
      </c>
      <c r="AG39">
        <v>1800.2409084999999</v>
      </c>
      <c r="AL39" s="3">
        <v>17</v>
      </c>
      <c r="AM39">
        <v>0</v>
      </c>
      <c r="AN39">
        <v>0</v>
      </c>
      <c r="AO39">
        <v>0</v>
      </c>
      <c r="AP39">
        <v>0</v>
      </c>
      <c r="AQ39">
        <v>0</v>
      </c>
    </row>
    <row r="40" spans="1:43" x14ac:dyDescent="0.25">
      <c r="A40" s="12">
        <v>37</v>
      </c>
      <c r="D40" s="36"/>
      <c r="N40" s="3">
        <v>18</v>
      </c>
      <c r="O40">
        <v>0</v>
      </c>
      <c r="P40">
        <v>0</v>
      </c>
      <c r="Q40">
        <v>272.71849599999996</v>
      </c>
      <c r="R40" s="30">
        <v>1126.8079200000002</v>
      </c>
      <c r="Z40" s="3">
        <v>20</v>
      </c>
      <c r="AA40">
        <v>0</v>
      </c>
      <c r="AB40">
        <v>550.70668799999999</v>
      </c>
      <c r="AD40">
        <v>2086.6405000000004</v>
      </c>
      <c r="AE40">
        <v>128.34</v>
      </c>
      <c r="AF40">
        <v>302.92889600000001</v>
      </c>
      <c r="AG40">
        <v>2360.4131414999997</v>
      </c>
      <c r="AL40" s="3">
        <v>18</v>
      </c>
      <c r="AM40">
        <v>10.408752</v>
      </c>
      <c r="AN40">
        <v>0</v>
      </c>
      <c r="AO40">
        <v>49.548672000000003</v>
      </c>
      <c r="AP40">
        <v>100.93626399999998</v>
      </c>
      <c r="AQ40">
        <v>0</v>
      </c>
    </row>
    <row r="41" spans="1:43" x14ac:dyDescent="0.25">
      <c r="A41" s="12">
        <v>38</v>
      </c>
      <c r="D41" s="36"/>
      <c r="N41" s="3">
        <v>19</v>
      </c>
      <c r="O41">
        <v>0</v>
      </c>
      <c r="P41">
        <v>0</v>
      </c>
      <c r="Q41">
        <v>258.50633749999997</v>
      </c>
      <c r="Z41" s="3">
        <v>24</v>
      </c>
      <c r="AA41">
        <v>0</v>
      </c>
      <c r="AB41" s="30">
        <v>1697.5890260000003</v>
      </c>
      <c r="AE41">
        <v>251.10739199999998</v>
      </c>
      <c r="AF41">
        <v>968.89648650000015</v>
      </c>
      <c r="AL41" s="3">
        <v>19</v>
      </c>
      <c r="AM41">
        <v>17.083872</v>
      </c>
      <c r="AN41">
        <v>0</v>
      </c>
      <c r="AO41">
        <v>132.582528</v>
      </c>
      <c r="AP41">
        <v>160.88225399999999</v>
      </c>
      <c r="AQ41">
        <v>0</v>
      </c>
    </row>
    <row r="42" spans="1:43" x14ac:dyDescent="0.25">
      <c r="A42" s="12">
        <v>39</v>
      </c>
      <c r="D42" s="36"/>
      <c r="N42" s="3">
        <v>20</v>
      </c>
      <c r="O42">
        <v>0</v>
      </c>
      <c r="P42">
        <v>0</v>
      </c>
      <c r="Q42">
        <v>329.81156799999997</v>
      </c>
      <c r="Z42" s="3">
        <v>25</v>
      </c>
      <c r="AA42">
        <v>0</v>
      </c>
      <c r="AB42">
        <v>3211.3437475000001</v>
      </c>
      <c r="AE42">
        <v>458.46585399999998</v>
      </c>
      <c r="AF42" s="30">
        <v>1050.9354500000002</v>
      </c>
      <c r="AL42" s="3">
        <v>20</v>
      </c>
      <c r="AM42">
        <v>31.629311999999999</v>
      </c>
      <c r="AN42">
        <v>0</v>
      </c>
      <c r="AO42">
        <v>238.47918750000005</v>
      </c>
      <c r="AP42">
        <v>243.87048000000001</v>
      </c>
      <c r="AQ42">
        <v>0</v>
      </c>
    </row>
    <row r="43" spans="1:43" x14ac:dyDescent="0.25">
      <c r="A43" s="12">
        <v>40</v>
      </c>
      <c r="D43" s="36"/>
      <c r="N43" s="3">
        <v>21</v>
      </c>
      <c r="O43">
        <v>0</v>
      </c>
      <c r="P43">
        <v>0</v>
      </c>
      <c r="Q43">
        <v>383.69812000000002</v>
      </c>
      <c r="Z43" s="3">
        <v>26</v>
      </c>
      <c r="AA43">
        <v>0</v>
      </c>
      <c r="AE43">
        <v>491.96403199999986</v>
      </c>
      <c r="AL43" s="3">
        <v>21</v>
      </c>
      <c r="AM43">
        <v>39.155043499999998</v>
      </c>
      <c r="AN43">
        <v>0</v>
      </c>
      <c r="AO43">
        <v>271.74139199999996</v>
      </c>
      <c r="AP43">
        <v>223.17399099999997</v>
      </c>
      <c r="AQ43">
        <v>0</v>
      </c>
    </row>
    <row r="44" spans="1:43" x14ac:dyDescent="0.25">
      <c r="A44" s="12">
        <v>41</v>
      </c>
      <c r="D44" s="36"/>
      <c r="N44" s="3">
        <v>22</v>
      </c>
      <c r="O44">
        <v>0</v>
      </c>
      <c r="P44">
        <v>0</v>
      </c>
      <c r="Q44">
        <v>433.94169599999987</v>
      </c>
      <c r="Z44" s="3">
        <v>28</v>
      </c>
      <c r="AA44">
        <v>0</v>
      </c>
      <c r="AE44">
        <v>600.32521600000007</v>
      </c>
      <c r="AL44" s="3">
        <v>22</v>
      </c>
      <c r="AM44">
        <v>98.398880000000005</v>
      </c>
      <c r="AN44">
        <v>0</v>
      </c>
      <c r="AO44">
        <v>344.96646799999996</v>
      </c>
      <c r="AP44">
        <v>433.79758799999996</v>
      </c>
      <c r="AQ44">
        <v>0</v>
      </c>
    </row>
    <row r="45" spans="1:43" x14ac:dyDescent="0.25">
      <c r="A45" s="12">
        <v>42</v>
      </c>
      <c r="D45" s="36"/>
      <c r="N45" s="11">
        <v>26</v>
      </c>
      <c r="O45">
        <v>0</v>
      </c>
      <c r="P45">
        <v>0</v>
      </c>
      <c r="Q45">
        <v>829.12578749999989</v>
      </c>
      <c r="Z45" s="3">
        <v>29</v>
      </c>
      <c r="AA45">
        <v>0</v>
      </c>
      <c r="AE45">
        <v>411.68704000000002</v>
      </c>
      <c r="AL45" s="3">
        <v>26</v>
      </c>
      <c r="AM45">
        <v>213.99249700000001</v>
      </c>
      <c r="AN45">
        <v>0</v>
      </c>
      <c r="AO45">
        <v>557.53380000000004</v>
      </c>
      <c r="AP45">
        <v>807.54333750000001</v>
      </c>
      <c r="AQ45">
        <v>0</v>
      </c>
    </row>
    <row r="46" spans="1:43" x14ac:dyDescent="0.25">
      <c r="A46" s="12">
        <v>43</v>
      </c>
      <c r="D46" s="36"/>
      <c r="N46" s="3">
        <v>27</v>
      </c>
      <c r="O46">
        <v>0</v>
      </c>
      <c r="P46">
        <v>0</v>
      </c>
      <c r="Q46" s="30">
        <v>1852.9453125</v>
      </c>
      <c r="Z46" s="3">
        <v>32</v>
      </c>
      <c r="AA46">
        <v>0</v>
      </c>
      <c r="AE46">
        <v>1333.7984354999999</v>
      </c>
      <c r="AL46" s="3">
        <v>27</v>
      </c>
      <c r="AM46">
        <v>326.11687199999989</v>
      </c>
      <c r="AN46">
        <v>0</v>
      </c>
      <c r="AO46">
        <v>731.20561199999997</v>
      </c>
      <c r="AP46">
        <v>1365.18435</v>
      </c>
      <c r="AQ46">
        <v>0</v>
      </c>
    </row>
    <row r="47" spans="1:43" x14ac:dyDescent="0.25">
      <c r="A47" s="12">
        <v>44</v>
      </c>
      <c r="N47" s="3">
        <v>28</v>
      </c>
      <c r="O47">
        <v>0</v>
      </c>
      <c r="P47">
        <v>0</v>
      </c>
      <c r="AL47" s="3">
        <v>28</v>
      </c>
      <c r="AM47">
        <v>372.23420850000002</v>
      </c>
      <c r="AN47">
        <v>0</v>
      </c>
      <c r="AO47">
        <v>679.03562399999998</v>
      </c>
      <c r="AP47" s="30">
        <v>1551.8340720000001</v>
      </c>
      <c r="AQ47">
        <v>0</v>
      </c>
    </row>
    <row r="48" spans="1:43" x14ac:dyDescent="0.25">
      <c r="N48" s="3">
        <v>30</v>
      </c>
      <c r="O48">
        <v>0</v>
      </c>
      <c r="P48">
        <v>0</v>
      </c>
      <c r="AL48" s="3">
        <v>30</v>
      </c>
      <c r="AM48">
        <v>307.0548</v>
      </c>
      <c r="AN48">
        <v>0</v>
      </c>
      <c r="AO48">
        <v>819.7890000000001</v>
      </c>
      <c r="AQ48">
        <v>0</v>
      </c>
    </row>
    <row r="49" spans="14:43" x14ac:dyDescent="0.25">
      <c r="N49" s="3">
        <v>31</v>
      </c>
      <c r="O49">
        <v>0</v>
      </c>
      <c r="P49">
        <v>0</v>
      </c>
      <c r="AL49" s="3">
        <v>31</v>
      </c>
      <c r="AM49">
        <v>407.11820149999994</v>
      </c>
      <c r="AN49">
        <v>0</v>
      </c>
      <c r="AO49" s="30">
        <v>863.69321250000007</v>
      </c>
      <c r="AQ49">
        <v>0</v>
      </c>
    </row>
    <row r="50" spans="14:43" x14ac:dyDescent="0.25">
      <c r="N50" s="3">
        <v>34</v>
      </c>
      <c r="O50">
        <v>0</v>
      </c>
      <c r="P50">
        <v>0</v>
      </c>
      <c r="AL50" s="3">
        <v>34</v>
      </c>
      <c r="AM50">
        <v>867.06610499999999</v>
      </c>
      <c r="AN50">
        <v>0</v>
      </c>
      <c r="AO50">
        <v>2183.1017999999999</v>
      </c>
      <c r="AQ50">
        <v>0</v>
      </c>
    </row>
    <row r="63" spans="14:43" x14ac:dyDescent="0.25">
      <c r="AI63" s="12"/>
    </row>
    <row r="66" spans="22:28" x14ac:dyDescent="0.25">
      <c r="AB66" s="12">
        <v>38</v>
      </c>
    </row>
    <row r="67" spans="22:28" x14ac:dyDescent="0.25">
      <c r="AB67" s="12">
        <v>39</v>
      </c>
    </row>
    <row r="68" spans="22:28" x14ac:dyDescent="0.25">
      <c r="AB68" s="12">
        <v>40</v>
      </c>
    </row>
    <row r="69" spans="22:28" x14ac:dyDescent="0.25">
      <c r="V69" s="12"/>
      <c r="AB69" s="12">
        <v>41</v>
      </c>
    </row>
    <row r="70" spans="22:28" x14ac:dyDescent="0.25">
      <c r="AB70" s="12">
        <v>42</v>
      </c>
    </row>
    <row r="71" spans="22:28" x14ac:dyDescent="0.25">
      <c r="AB71" s="12">
        <v>43</v>
      </c>
    </row>
    <row r="72" spans="22:28" x14ac:dyDescent="0.25">
      <c r="AB72" s="12">
        <v>44</v>
      </c>
    </row>
  </sheetData>
  <mergeCells count="3">
    <mergeCell ref="B1:G1"/>
    <mergeCell ref="O1:S1"/>
    <mergeCell ref="AA1:AE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52BB0-94D9-452F-8883-579A97EBE86F}">
  <dimension ref="A1:AN107"/>
  <sheetViews>
    <sheetView topLeftCell="A21" workbookViewId="0">
      <selection activeCell="AC68" sqref="AC68:AC72"/>
    </sheetView>
  </sheetViews>
  <sheetFormatPr defaultRowHeight="15" x14ac:dyDescent="0.25"/>
  <sheetData>
    <row r="1" spans="1:37" ht="15.75" thickBot="1" x14ac:dyDescent="0.3">
      <c r="A1" s="128" t="s">
        <v>0</v>
      </c>
      <c r="B1" s="129"/>
      <c r="C1" s="129"/>
      <c r="D1" s="130"/>
      <c r="E1" s="41"/>
      <c r="F1" s="42"/>
      <c r="G1" s="131" t="s">
        <v>1</v>
      </c>
      <c r="H1" s="132"/>
      <c r="I1" s="132"/>
      <c r="J1" s="133"/>
      <c r="K1" s="43"/>
      <c r="L1" s="44"/>
      <c r="M1" s="134" t="s">
        <v>2</v>
      </c>
      <c r="N1" s="135"/>
      <c r="O1" s="135"/>
      <c r="P1" s="115"/>
      <c r="Q1" s="45"/>
      <c r="R1" s="46"/>
      <c r="S1" s="136" t="s">
        <v>3</v>
      </c>
      <c r="T1" s="137"/>
      <c r="U1" s="137"/>
      <c r="V1" s="137"/>
      <c r="W1" s="137"/>
      <c r="X1" s="125" t="s">
        <v>4</v>
      </c>
      <c r="Y1" s="126"/>
      <c r="Z1" s="126"/>
      <c r="AA1" s="126"/>
      <c r="AB1" s="126"/>
      <c r="AC1" s="127"/>
      <c r="AD1" s="47"/>
      <c r="AE1" s="122" t="s">
        <v>5</v>
      </c>
      <c r="AF1" s="123"/>
      <c r="AG1" s="123"/>
      <c r="AH1" s="123"/>
      <c r="AI1" s="123"/>
      <c r="AJ1" s="124"/>
      <c r="AK1" s="48"/>
    </row>
    <row r="2" spans="1:37" x14ac:dyDescent="0.25">
      <c r="A2" t="s">
        <v>11</v>
      </c>
      <c r="B2" t="s">
        <v>18</v>
      </c>
      <c r="C2">
        <v>1</v>
      </c>
      <c r="D2">
        <v>2</v>
      </c>
      <c r="G2" t="s">
        <v>11</v>
      </c>
      <c r="H2" t="s">
        <v>18</v>
      </c>
      <c r="I2">
        <v>1</v>
      </c>
      <c r="J2">
        <v>2</v>
      </c>
      <c r="M2" t="s">
        <v>11</v>
      </c>
      <c r="N2">
        <v>2</v>
      </c>
      <c r="O2">
        <v>3</v>
      </c>
      <c r="P2">
        <v>4</v>
      </c>
      <c r="S2" t="s">
        <v>11</v>
      </c>
      <c r="T2">
        <v>1</v>
      </c>
      <c r="U2">
        <v>2</v>
      </c>
      <c r="V2">
        <v>3</v>
      </c>
      <c r="W2">
        <v>4</v>
      </c>
      <c r="X2" t="s">
        <v>11</v>
      </c>
      <c r="Y2" t="s">
        <v>18</v>
      </c>
      <c r="Z2">
        <v>1</v>
      </c>
      <c r="AA2">
        <v>2</v>
      </c>
      <c r="AB2">
        <v>3</v>
      </c>
      <c r="AC2">
        <v>4</v>
      </c>
      <c r="AE2" t="s">
        <v>11</v>
      </c>
      <c r="AF2" t="s">
        <v>18</v>
      </c>
      <c r="AG2">
        <v>1</v>
      </c>
      <c r="AH2">
        <v>2</v>
      </c>
      <c r="AI2">
        <v>3</v>
      </c>
      <c r="AJ2">
        <v>4</v>
      </c>
    </row>
    <row r="3" spans="1:37" x14ac:dyDescent="0.25">
      <c r="A3">
        <v>0</v>
      </c>
      <c r="B3">
        <v>132.61987199999999</v>
      </c>
      <c r="C3">
        <v>28.976437499999996</v>
      </c>
      <c r="D3">
        <v>27.193068</v>
      </c>
      <c r="G3">
        <v>0</v>
      </c>
      <c r="H3">
        <v>51.841999999999999</v>
      </c>
      <c r="I3">
        <v>43.894106500000007</v>
      </c>
      <c r="J3">
        <v>27.767620500000003</v>
      </c>
      <c r="M3">
        <v>0</v>
      </c>
      <c r="N3">
        <v>61.933951999999991</v>
      </c>
      <c r="O3">
        <v>45.012000000000008</v>
      </c>
      <c r="P3">
        <v>83.67004799999998</v>
      </c>
      <c r="S3">
        <v>0</v>
      </c>
      <c r="T3">
        <v>60.92327499999999</v>
      </c>
      <c r="U3">
        <v>87.002660500000019</v>
      </c>
      <c r="V3">
        <v>86.900736000000009</v>
      </c>
      <c r="W3">
        <v>110.827392</v>
      </c>
      <c r="X3">
        <v>0</v>
      </c>
      <c r="Y3">
        <v>40.709828000000002</v>
      </c>
      <c r="Z3">
        <v>53.640599999999992</v>
      </c>
      <c r="AA3">
        <v>41.312659500000009</v>
      </c>
      <c r="AB3">
        <v>123.02368750000001</v>
      </c>
      <c r="AC3">
        <v>42.223912000000006</v>
      </c>
      <c r="AE3">
        <v>0</v>
      </c>
      <c r="AF3">
        <v>119.26818399999999</v>
      </c>
      <c r="AG3">
        <v>34.829124000000007</v>
      </c>
      <c r="AH3">
        <v>41.283071999999997</v>
      </c>
      <c r="AI3">
        <v>72.389703999999995</v>
      </c>
      <c r="AJ3">
        <v>63.327991999999995</v>
      </c>
    </row>
    <row r="4" spans="1:37" x14ac:dyDescent="0.25">
      <c r="A4">
        <v>1</v>
      </c>
      <c r="B4">
        <v>345.44387699999993</v>
      </c>
      <c r="C4">
        <v>24.613887999999999</v>
      </c>
      <c r="D4">
        <v>28.913024</v>
      </c>
      <c r="G4">
        <v>1</v>
      </c>
      <c r="M4">
        <v>1</v>
      </c>
      <c r="S4">
        <v>1</v>
      </c>
      <c r="X4">
        <v>1</v>
      </c>
      <c r="Y4">
        <v>0</v>
      </c>
      <c r="Z4">
        <v>0</v>
      </c>
      <c r="AA4">
        <v>0</v>
      </c>
      <c r="AB4">
        <v>343.33262600000006</v>
      </c>
      <c r="AC4">
        <v>39.895651999999998</v>
      </c>
      <c r="AE4">
        <v>1</v>
      </c>
      <c r="AF4">
        <v>336.25124999999997</v>
      </c>
      <c r="AG4">
        <v>195.70406400000002</v>
      </c>
      <c r="AH4">
        <v>147.48274799999999</v>
      </c>
      <c r="AI4">
        <v>159.90863799999997</v>
      </c>
      <c r="AJ4">
        <v>228.75279500000002</v>
      </c>
    </row>
    <row r="5" spans="1:37" x14ac:dyDescent="0.25">
      <c r="A5">
        <v>2</v>
      </c>
      <c r="B5">
        <v>477.13313700000003</v>
      </c>
      <c r="C5">
        <v>41.936787500000008</v>
      </c>
      <c r="D5">
        <v>41.161775000000013</v>
      </c>
      <c r="G5">
        <v>2</v>
      </c>
      <c r="H5">
        <v>148.53784049999999</v>
      </c>
      <c r="I5">
        <v>0</v>
      </c>
      <c r="J5">
        <v>0</v>
      </c>
      <c r="M5">
        <v>2</v>
      </c>
      <c r="N5">
        <v>0</v>
      </c>
      <c r="O5">
        <v>0</v>
      </c>
      <c r="P5">
        <v>0</v>
      </c>
      <c r="S5">
        <v>2</v>
      </c>
      <c r="T5">
        <v>0</v>
      </c>
      <c r="U5">
        <v>0</v>
      </c>
      <c r="V5">
        <v>0</v>
      </c>
      <c r="W5">
        <v>0</v>
      </c>
      <c r="X5">
        <v>2</v>
      </c>
      <c r="Z5">
        <v>0</v>
      </c>
      <c r="AA5">
        <v>0</v>
      </c>
      <c r="AB5">
        <v>296.30879999999996</v>
      </c>
      <c r="AE5">
        <v>2</v>
      </c>
      <c r="AF5">
        <v>262.57152800000006</v>
      </c>
      <c r="AG5">
        <v>0</v>
      </c>
      <c r="AH5">
        <v>167.8887</v>
      </c>
      <c r="AI5">
        <v>127.83199999999999</v>
      </c>
      <c r="AJ5">
        <v>199.51522450000002</v>
      </c>
    </row>
    <row r="6" spans="1:37" x14ac:dyDescent="0.25">
      <c r="A6">
        <v>3</v>
      </c>
      <c r="B6">
        <v>593.42337299999997</v>
      </c>
      <c r="C6">
        <v>40.378409999999995</v>
      </c>
      <c r="D6">
        <v>78.51155</v>
      </c>
      <c r="G6">
        <v>3</v>
      </c>
      <c r="M6">
        <v>3</v>
      </c>
      <c r="S6">
        <v>3</v>
      </c>
      <c r="X6">
        <v>3</v>
      </c>
      <c r="Y6">
        <v>0</v>
      </c>
      <c r="Z6">
        <v>19.199118499999997</v>
      </c>
      <c r="AA6">
        <v>0</v>
      </c>
      <c r="AB6">
        <v>149.95629999999997</v>
      </c>
      <c r="AC6">
        <v>13.134897000000002</v>
      </c>
      <c r="AE6">
        <v>3</v>
      </c>
      <c r="AF6">
        <v>196.90208999999996</v>
      </c>
      <c r="AG6">
        <v>0</v>
      </c>
      <c r="AH6">
        <v>153.26496000000003</v>
      </c>
      <c r="AI6">
        <v>206.67822300000003</v>
      </c>
      <c r="AJ6">
        <v>35.641424000000001</v>
      </c>
    </row>
    <row r="7" spans="1:37" x14ac:dyDescent="0.25">
      <c r="A7">
        <v>4</v>
      </c>
      <c r="B7">
        <v>529.55596800000001</v>
      </c>
      <c r="C7">
        <v>67.898951999999994</v>
      </c>
      <c r="D7">
        <v>83.890432000000018</v>
      </c>
      <c r="G7">
        <v>4</v>
      </c>
      <c r="M7">
        <v>4</v>
      </c>
      <c r="S7">
        <v>4</v>
      </c>
      <c r="X7">
        <v>4</v>
      </c>
      <c r="Y7">
        <v>0</v>
      </c>
      <c r="Z7">
        <v>72.841725999999994</v>
      </c>
      <c r="AA7">
        <v>0</v>
      </c>
      <c r="AB7">
        <v>181.709766</v>
      </c>
      <c r="AC7">
        <v>33.861800000000002</v>
      </c>
      <c r="AE7">
        <v>4</v>
      </c>
      <c r="AF7">
        <v>83.070427999999993</v>
      </c>
      <c r="AG7">
        <v>0</v>
      </c>
      <c r="AH7">
        <v>141.42497600000002</v>
      </c>
      <c r="AI7">
        <v>124.87140400000001</v>
      </c>
      <c r="AJ7">
        <v>17.099999999999998</v>
      </c>
    </row>
    <row r="8" spans="1:37" x14ac:dyDescent="0.25">
      <c r="A8">
        <v>5</v>
      </c>
      <c r="B8">
        <v>748.50075000000004</v>
      </c>
      <c r="C8">
        <v>74.437706000000006</v>
      </c>
      <c r="D8">
        <v>99.734197499999993</v>
      </c>
      <c r="G8">
        <v>5</v>
      </c>
      <c r="H8">
        <v>244.40625</v>
      </c>
      <c r="I8">
        <v>0</v>
      </c>
      <c r="J8">
        <v>0</v>
      </c>
      <c r="M8">
        <v>5</v>
      </c>
      <c r="N8">
        <v>45.979183999999997</v>
      </c>
      <c r="O8">
        <v>0</v>
      </c>
      <c r="P8">
        <v>0</v>
      </c>
      <c r="S8">
        <v>5</v>
      </c>
      <c r="T8">
        <v>0</v>
      </c>
      <c r="U8">
        <v>0</v>
      </c>
      <c r="V8">
        <v>47.987529000000002</v>
      </c>
      <c r="W8">
        <v>0</v>
      </c>
      <c r="X8">
        <v>5</v>
      </c>
      <c r="Y8">
        <v>0</v>
      </c>
      <c r="Z8">
        <v>38.920068000000001</v>
      </c>
      <c r="AA8">
        <v>0</v>
      </c>
      <c r="AB8">
        <v>223.40642400000002</v>
      </c>
      <c r="AC8">
        <v>33.386721999999999</v>
      </c>
      <c r="AE8">
        <v>5</v>
      </c>
      <c r="AF8">
        <v>50.668416000000001</v>
      </c>
      <c r="AG8">
        <v>0</v>
      </c>
      <c r="AH8">
        <v>139.98768299999998</v>
      </c>
      <c r="AI8">
        <v>111.15614349999998</v>
      </c>
      <c r="AJ8">
        <v>53.10191249999999</v>
      </c>
    </row>
    <row r="9" spans="1:37" x14ac:dyDescent="0.25">
      <c r="A9">
        <v>6</v>
      </c>
      <c r="B9">
        <v>1019.73708</v>
      </c>
      <c r="C9">
        <v>79.243141999999992</v>
      </c>
      <c r="D9">
        <v>98.101905500000001</v>
      </c>
      <c r="G9">
        <v>6</v>
      </c>
      <c r="H9">
        <v>173.99039400000001</v>
      </c>
      <c r="I9">
        <v>0</v>
      </c>
      <c r="J9">
        <v>0</v>
      </c>
      <c r="M9">
        <v>6</v>
      </c>
      <c r="N9">
        <v>156.99816449999997</v>
      </c>
      <c r="O9">
        <v>0</v>
      </c>
      <c r="P9">
        <v>0</v>
      </c>
      <c r="S9">
        <v>6</v>
      </c>
      <c r="T9">
        <v>0</v>
      </c>
      <c r="U9">
        <v>251.04895350000001</v>
      </c>
      <c r="V9">
        <v>319.457584</v>
      </c>
      <c r="W9">
        <v>209.3666365</v>
      </c>
      <c r="X9">
        <v>6</v>
      </c>
      <c r="Y9">
        <v>0</v>
      </c>
      <c r="Z9">
        <v>11.657349999999999</v>
      </c>
      <c r="AA9">
        <v>0</v>
      </c>
      <c r="AB9">
        <v>118.33464549999999</v>
      </c>
      <c r="AC9">
        <v>110.36756249999999</v>
      </c>
      <c r="AE9">
        <v>6</v>
      </c>
      <c r="AF9">
        <v>58.524156000000005</v>
      </c>
      <c r="AG9">
        <v>0</v>
      </c>
      <c r="AH9">
        <v>177.20818200000002</v>
      </c>
      <c r="AI9">
        <v>115.71097600000003</v>
      </c>
      <c r="AJ9">
        <v>23.022975999999996</v>
      </c>
    </row>
    <row r="10" spans="1:37" x14ac:dyDescent="0.25">
      <c r="A10">
        <v>7</v>
      </c>
      <c r="B10">
        <v>1470.8943314999999</v>
      </c>
      <c r="C10">
        <v>136.8788035</v>
      </c>
      <c r="D10">
        <v>166.53093749999999</v>
      </c>
      <c r="G10">
        <v>7</v>
      </c>
      <c r="M10">
        <v>7</v>
      </c>
      <c r="S10">
        <v>7</v>
      </c>
      <c r="X10">
        <v>7</v>
      </c>
      <c r="Z10">
        <v>55.037073000000007</v>
      </c>
      <c r="AA10">
        <v>0</v>
      </c>
      <c r="AB10">
        <v>161.2562805</v>
      </c>
      <c r="AE10">
        <v>7</v>
      </c>
      <c r="AF10">
        <v>66.333449999999985</v>
      </c>
      <c r="AG10">
        <v>56.766527999999994</v>
      </c>
      <c r="AH10">
        <v>159.85767149999998</v>
      </c>
      <c r="AI10">
        <v>133.4161125</v>
      </c>
      <c r="AJ10">
        <v>82.925706000000005</v>
      </c>
    </row>
    <row r="11" spans="1:37" x14ac:dyDescent="0.25">
      <c r="A11">
        <v>8</v>
      </c>
      <c r="G11">
        <v>8</v>
      </c>
      <c r="H11">
        <v>356.65548749999994</v>
      </c>
      <c r="I11">
        <v>72.204370000000011</v>
      </c>
      <c r="J11">
        <v>0</v>
      </c>
      <c r="M11">
        <v>8</v>
      </c>
      <c r="N11">
        <v>178.9707975</v>
      </c>
      <c r="O11">
        <v>0</v>
      </c>
      <c r="P11">
        <v>0</v>
      </c>
      <c r="S11">
        <v>8</v>
      </c>
      <c r="T11">
        <v>0</v>
      </c>
      <c r="U11">
        <v>47.390625</v>
      </c>
      <c r="V11">
        <v>100.706614</v>
      </c>
      <c r="W11">
        <v>291.03097600000001</v>
      </c>
      <c r="X11">
        <v>8</v>
      </c>
      <c r="Y11">
        <v>0</v>
      </c>
      <c r="AC11">
        <v>64.283543999999992</v>
      </c>
      <c r="AE11">
        <v>8</v>
      </c>
    </row>
    <row r="12" spans="1:37" x14ac:dyDescent="0.25">
      <c r="A12">
        <v>9</v>
      </c>
      <c r="B12">
        <v>3060.6575999999995</v>
      </c>
      <c r="C12">
        <v>259.57811249999997</v>
      </c>
      <c r="D12">
        <v>279.28421400000002</v>
      </c>
      <c r="G12" s="12">
        <v>9</v>
      </c>
      <c r="M12" s="12">
        <v>9</v>
      </c>
      <c r="S12" s="12">
        <v>9</v>
      </c>
      <c r="X12">
        <v>9</v>
      </c>
      <c r="Z12">
        <v>0</v>
      </c>
      <c r="AA12">
        <v>0</v>
      </c>
      <c r="AB12">
        <v>59.066432000000013</v>
      </c>
      <c r="AE12">
        <v>9</v>
      </c>
      <c r="AF12">
        <v>47.909287999999989</v>
      </c>
      <c r="AG12">
        <v>0</v>
      </c>
      <c r="AH12">
        <v>157.23017099999998</v>
      </c>
      <c r="AI12">
        <v>55.271250000000002</v>
      </c>
      <c r="AJ12">
        <v>38.128639500000006</v>
      </c>
    </row>
    <row r="13" spans="1:37" x14ac:dyDescent="0.25">
      <c r="A13">
        <v>10</v>
      </c>
      <c r="G13" s="12">
        <v>10</v>
      </c>
      <c r="H13">
        <v>513.12711800000011</v>
      </c>
      <c r="I13">
        <v>120.73653650000003</v>
      </c>
      <c r="J13">
        <v>0</v>
      </c>
      <c r="M13" s="12">
        <v>10</v>
      </c>
      <c r="N13">
        <v>183.62270000000001</v>
      </c>
      <c r="O13">
        <v>0</v>
      </c>
      <c r="P13">
        <v>23.763431999999998</v>
      </c>
      <c r="S13" s="12">
        <v>10</v>
      </c>
      <c r="T13">
        <v>89.488034999999996</v>
      </c>
      <c r="U13">
        <v>219.29288500000004</v>
      </c>
      <c r="V13">
        <v>355.02074799999997</v>
      </c>
      <c r="W13">
        <v>356.61024000000003</v>
      </c>
      <c r="X13">
        <v>10</v>
      </c>
      <c r="Y13">
        <v>0</v>
      </c>
      <c r="AC13">
        <v>257.89016249999997</v>
      </c>
      <c r="AE13">
        <v>10</v>
      </c>
    </row>
    <row r="14" spans="1:37" x14ac:dyDescent="0.25">
      <c r="A14">
        <v>11</v>
      </c>
      <c r="G14" s="12">
        <v>11</v>
      </c>
      <c r="M14" s="12">
        <v>11</v>
      </c>
      <c r="S14" s="12">
        <v>11</v>
      </c>
      <c r="X14">
        <v>11</v>
      </c>
      <c r="Y14">
        <v>0</v>
      </c>
      <c r="AC14">
        <v>110.07359999999998</v>
      </c>
      <c r="AE14">
        <v>11</v>
      </c>
    </row>
    <row r="15" spans="1:37" x14ac:dyDescent="0.25">
      <c r="A15">
        <v>12</v>
      </c>
      <c r="B15">
        <v>2774.9994399999996</v>
      </c>
      <c r="C15">
        <v>332.02162499999997</v>
      </c>
      <c r="D15">
        <v>366.80572800000004</v>
      </c>
      <c r="G15" s="12">
        <v>12</v>
      </c>
      <c r="H15">
        <v>884.72168950000002</v>
      </c>
      <c r="I15">
        <v>113.53927</v>
      </c>
      <c r="J15">
        <v>69.346778500000013</v>
      </c>
      <c r="M15" s="12">
        <v>12</v>
      </c>
      <c r="N15">
        <v>324.27177599999999</v>
      </c>
      <c r="O15">
        <v>0</v>
      </c>
      <c r="P15">
        <v>319.41015050000004</v>
      </c>
      <c r="S15" s="12">
        <v>12</v>
      </c>
      <c r="T15">
        <v>381.85604999999993</v>
      </c>
      <c r="U15">
        <v>359.80015999999995</v>
      </c>
      <c r="V15">
        <v>740.50260750000007</v>
      </c>
      <c r="W15">
        <v>489.65310449999993</v>
      </c>
      <c r="X15">
        <v>12</v>
      </c>
      <c r="Y15">
        <v>0</v>
      </c>
      <c r="Z15">
        <v>0</v>
      </c>
      <c r="AA15">
        <v>0</v>
      </c>
      <c r="AB15">
        <v>184.19435650000003</v>
      </c>
      <c r="AC15">
        <v>69.366799999999998</v>
      </c>
      <c r="AE15">
        <v>12</v>
      </c>
      <c r="AF15">
        <v>97.699687499999996</v>
      </c>
      <c r="AG15">
        <v>215.55804999999998</v>
      </c>
      <c r="AH15">
        <v>288.91551500000003</v>
      </c>
      <c r="AI15">
        <v>235.961984</v>
      </c>
      <c r="AJ15">
        <v>60.833848500000002</v>
      </c>
    </row>
    <row r="16" spans="1:37" x14ac:dyDescent="0.25">
      <c r="A16">
        <v>13</v>
      </c>
      <c r="B16">
        <v>3401.6150999999995</v>
      </c>
      <c r="C16">
        <v>483.67935200000011</v>
      </c>
      <c r="D16">
        <v>421.78412599999996</v>
      </c>
      <c r="G16" s="12">
        <v>13</v>
      </c>
      <c r="H16">
        <v>992.48927399999991</v>
      </c>
      <c r="I16">
        <v>107.99192699999998</v>
      </c>
      <c r="J16">
        <v>122.49265000000001</v>
      </c>
      <c r="M16" s="12">
        <v>13</v>
      </c>
      <c r="N16">
        <v>737.08159999999998</v>
      </c>
      <c r="O16">
        <v>0</v>
      </c>
      <c r="P16">
        <v>378.53808299999992</v>
      </c>
      <c r="S16" s="12">
        <v>13</v>
      </c>
      <c r="T16">
        <v>256.96923199999998</v>
      </c>
      <c r="U16">
        <v>377.25787199999996</v>
      </c>
      <c r="V16">
        <v>1372.3748700000001</v>
      </c>
      <c r="W16">
        <v>707.5156485</v>
      </c>
      <c r="X16">
        <v>13</v>
      </c>
      <c r="Z16">
        <v>0</v>
      </c>
      <c r="AA16">
        <v>0</v>
      </c>
      <c r="AB16">
        <v>61.146206000000006</v>
      </c>
      <c r="AE16">
        <v>13</v>
      </c>
      <c r="AF16">
        <v>60.305206500000004</v>
      </c>
      <c r="AG16">
        <v>209.46951199999998</v>
      </c>
      <c r="AH16">
        <v>231.44671900000003</v>
      </c>
      <c r="AI16">
        <v>267.78225000000003</v>
      </c>
      <c r="AJ16">
        <v>24.281351999999998</v>
      </c>
    </row>
    <row r="17" spans="1:36" x14ac:dyDescent="0.25">
      <c r="A17">
        <v>14</v>
      </c>
      <c r="G17">
        <v>14</v>
      </c>
      <c r="M17">
        <v>14</v>
      </c>
      <c r="S17">
        <v>14</v>
      </c>
      <c r="X17">
        <v>14</v>
      </c>
      <c r="Y17">
        <v>0</v>
      </c>
      <c r="AC17">
        <v>101.41548800000001</v>
      </c>
      <c r="AE17">
        <v>14</v>
      </c>
    </row>
    <row r="18" spans="1:36" x14ac:dyDescent="0.25">
      <c r="A18">
        <v>15</v>
      </c>
      <c r="C18">
        <v>523.16506199999992</v>
      </c>
      <c r="D18">
        <v>454.79609849999991</v>
      </c>
      <c r="G18">
        <v>15</v>
      </c>
      <c r="H18">
        <v>1092.52115</v>
      </c>
      <c r="I18">
        <v>242.96335650000003</v>
      </c>
      <c r="J18">
        <v>125.81360000000001</v>
      </c>
      <c r="M18">
        <v>15</v>
      </c>
      <c r="N18">
        <v>847.15339800000004</v>
      </c>
      <c r="O18">
        <v>0</v>
      </c>
      <c r="P18">
        <v>622.53114299999993</v>
      </c>
      <c r="S18">
        <v>15</v>
      </c>
      <c r="T18">
        <v>1156.9266960000002</v>
      </c>
      <c r="U18">
        <v>675.5</v>
      </c>
      <c r="V18">
        <v>2728.5337499999996</v>
      </c>
      <c r="W18">
        <v>1624.2130080000004</v>
      </c>
      <c r="X18">
        <v>15</v>
      </c>
      <c r="Z18">
        <v>0</v>
      </c>
      <c r="AA18">
        <v>0</v>
      </c>
      <c r="AB18">
        <v>210.92008800000005</v>
      </c>
      <c r="AE18">
        <v>15</v>
      </c>
      <c r="AF18">
        <v>154.79845899999998</v>
      </c>
      <c r="AG18">
        <v>253.0122365</v>
      </c>
      <c r="AH18">
        <v>53.739971999999995</v>
      </c>
      <c r="AI18">
        <v>678.39235800000006</v>
      </c>
      <c r="AJ18">
        <v>18.038466499999998</v>
      </c>
    </row>
    <row r="19" spans="1:36" x14ac:dyDescent="0.25">
      <c r="A19" s="12">
        <v>16</v>
      </c>
      <c r="G19" s="12">
        <v>16</v>
      </c>
      <c r="M19" s="12">
        <v>16</v>
      </c>
      <c r="S19" s="12">
        <v>16</v>
      </c>
      <c r="X19" s="12">
        <v>16</v>
      </c>
      <c r="Y19">
        <v>0</v>
      </c>
      <c r="AC19">
        <v>96.459430500000011</v>
      </c>
      <c r="AE19" s="12">
        <v>16</v>
      </c>
    </row>
    <row r="20" spans="1:36" x14ac:dyDescent="0.25">
      <c r="A20" s="12">
        <v>17</v>
      </c>
      <c r="C20">
        <v>1299.0877</v>
      </c>
      <c r="D20">
        <v>605.04614800000013</v>
      </c>
      <c r="G20" s="12">
        <v>17</v>
      </c>
      <c r="H20">
        <v>1513.0769420000001</v>
      </c>
      <c r="I20">
        <v>225.74614399999999</v>
      </c>
      <c r="J20">
        <v>415.125</v>
      </c>
      <c r="M20" s="12">
        <v>17</v>
      </c>
      <c r="N20">
        <v>1128.3908939999999</v>
      </c>
      <c r="O20">
        <v>27.032362499999998</v>
      </c>
      <c r="P20">
        <v>1031.7277439999998</v>
      </c>
      <c r="S20" s="12">
        <v>17</v>
      </c>
      <c r="T20">
        <v>2088.567192</v>
      </c>
      <c r="U20">
        <v>1289.9066389999998</v>
      </c>
      <c r="V20">
        <v>3086.3826765000008</v>
      </c>
      <c r="W20">
        <v>1303.5872294999999</v>
      </c>
      <c r="X20" s="12">
        <v>17</v>
      </c>
      <c r="Z20">
        <v>0</v>
      </c>
      <c r="AA20">
        <v>0</v>
      </c>
      <c r="AB20">
        <v>306.58319999999998</v>
      </c>
      <c r="AE20" s="12">
        <v>17</v>
      </c>
      <c r="AF20">
        <v>146.7895475</v>
      </c>
      <c r="AG20">
        <v>226.11560399999999</v>
      </c>
      <c r="AH20">
        <v>37.872900000000001</v>
      </c>
      <c r="AI20">
        <v>872.452448</v>
      </c>
      <c r="AJ20">
        <v>14.539275000000002</v>
      </c>
    </row>
    <row r="21" spans="1:36" x14ac:dyDescent="0.25">
      <c r="A21" s="12">
        <v>18</v>
      </c>
      <c r="G21" s="12">
        <v>18</v>
      </c>
      <c r="M21" s="12">
        <v>18</v>
      </c>
      <c r="S21" s="12">
        <v>18</v>
      </c>
      <c r="X21" s="12">
        <v>18</v>
      </c>
      <c r="Y21">
        <v>0</v>
      </c>
      <c r="AC21">
        <v>63.874629500000012</v>
      </c>
      <c r="AE21" s="12">
        <v>18</v>
      </c>
    </row>
    <row r="22" spans="1:36" x14ac:dyDescent="0.25">
      <c r="A22" s="12">
        <v>19</v>
      </c>
      <c r="C22">
        <v>1623.278376</v>
      </c>
      <c r="D22">
        <v>653.56455199999994</v>
      </c>
      <c r="G22" s="12">
        <v>19</v>
      </c>
      <c r="H22">
        <v>1622.9657500000003</v>
      </c>
      <c r="I22">
        <v>871.48425000000009</v>
      </c>
      <c r="J22">
        <v>666.61876600000005</v>
      </c>
      <c r="M22" s="12">
        <v>19</v>
      </c>
      <c r="N22">
        <v>1215.2369460000002</v>
      </c>
      <c r="O22">
        <v>81.823648000000006</v>
      </c>
      <c r="P22">
        <v>924.31974400000001</v>
      </c>
      <c r="S22" s="12">
        <v>19</v>
      </c>
      <c r="T22">
        <v>2070.8862885000003</v>
      </c>
      <c r="U22">
        <v>1852.7616000000003</v>
      </c>
      <c r="V22">
        <v>4920.1525125000007</v>
      </c>
      <c r="W22">
        <v>1517.041152</v>
      </c>
      <c r="X22" s="12">
        <v>19</v>
      </c>
      <c r="Y22">
        <v>0</v>
      </c>
      <c r="Z22">
        <v>0</v>
      </c>
      <c r="AA22">
        <v>0</v>
      </c>
      <c r="AB22">
        <v>548.80906600000003</v>
      </c>
      <c r="AC22">
        <v>153.99956400000002</v>
      </c>
      <c r="AE22" s="12">
        <v>19</v>
      </c>
      <c r="AF22">
        <v>203.78971200000001</v>
      </c>
      <c r="AG22">
        <v>205.08175350000002</v>
      </c>
      <c r="AH22">
        <v>47.281088000000004</v>
      </c>
      <c r="AI22">
        <v>1173.48875</v>
      </c>
      <c r="AJ22">
        <v>15.533962499999999</v>
      </c>
    </row>
    <row r="23" spans="1:36" x14ac:dyDescent="0.25">
      <c r="A23" s="12">
        <v>20</v>
      </c>
      <c r="C23">
        <v>2125.9834820000001</v>
      </c>
      <c r="D23">
        <v>579.50279999999998</v>
      </c>
      <c r="G23" s="12">
        <v>20</v>
      </c>
      <c r="M23" s="12">
        <v>20</v>
      </c>
      <c r="S23" s="12">
        <v>20</v>
      </c>
      <c r="X23" s="12">
        <v>20</v>
      </c>
      <c r="Z23">
        <v>0</v>
      </c>
      <c r="AA23">
        <v>0</v>
      </c>
      <c r="AB23">
        <v>642.79315000000008</v>
      </c>
      <c r="AE23" s="12">
        <v>20</v>
      </c>
      <c r="AF23">
        <v>168.96314649999999</v>
      </c>
      <c r="AG23">
        <v>456.78256249999998</v>
      </c>
      <c r="AH23">
        <v>101.47351800000001</v>
      </c>
      <c r="AI23">
        <v>1464.0299044999999</v>
      </c>
      <c r="AJ23">
        <v>36.103655999999994</v>
      </c>
    </row>
    <row r="24" spans="1:36" x14ac:dyDescent="0.25">
      <c r="A24" s="12">
        <v>21</v>
      </c>
      <c r="G24" s="12">
        <v>21</v>
      </c>
      <c r="I24">
        <v>1148.1450420000001</v>
      </c>
      <c r="J24">
        <v>661.93920000000003</v>
      </c>
      <c r="M24" s="12">
        <v>21</v>
      </c>
      <c r="O24">
        <v>112.6431225</v>
      </c>
      <c r="S24" s="12">
        <v>21</v>
      </c>
      <c r="W24">
        <v>1519.1504640000001</v>
      </c>
      <c r="X24" s="12">
        <v>21</v>
      </c>
      <c r="Y24">
        <v>0</v>
      </c>
      <c r="AC24">
        <v>257.89016249999997</v>
      </c>
      <c r="AE24" s="12">
        <v>21</v>
      </c>
    </row>
    <row r="25" spans="1:36" x14ac:dyDescent="0.25">
      <c r="A25" s="12">
        <v>22</v>
      </c>
      <c r="C25">
        <v>2428.7977000000001</v>
      </c>
      <c r="D25">
        <v>759.00249999999994</v>
      </c>
      <c r="G25" s="12">
        <v>22</v>
      </c>
      <c r="M25" s="12">
        <v>22</v>
      </c>
      <c r="S25" s="12">
        <v>22</v>
      </c>
      <c r="X25" s="12">
        <v>22</v>
      </c>
      <c r="Z25">
        <v>0</v>
      </c>
      <c r="AA25">
        <v>0</v>
      </c>
      <c r="AB25">
        <v>1018.9919985</v>
      </c>
      <c r="AE25" s="12">
        <v>22</v>
      </c>
      <c r="AF25">
        <v>474.86409599999996</v>
      </c>
      <c r="AG25">
        <v>819.26873599999988</v>
      </c>
      <c r="AH25">
        <v>196.989124</v>
      </c>
      <c r="AI25">
        <v>1823.905512</v>
      </c>
      <c r="AJ25">
        <v>85.012415999999988</v>
      </c>
    </row>
    <row r="26" spans="1:36" x14ac:dyDescent="0.25">
      <c r="A26" s="12">
        <v>23</v>
      </c>
      <c r="G26" s="12">
        <v>23</v>
      </c>
      <c r="I26">
        <v>1982.6184735000002</v>
      </c>
      <c r="J26">
        <v>672.98457600000006</v>
      </c>
      <c r="M26" s="12">
        <v>23</v>
      </c>
      <c r="O26">
        <v>211.05672949999999</v>
      </c>
      <c r="S26" s="12">
        <v>23</v>
      </c>
      <c r="W26">
        <v>1513.5740860000001</v>
      </c>
      <c r="X26" s="12">
        <v>23</v>
      </c>
      <c r="Y26">
        <v>0</v>
      </c>
      <c r="AC26">
        <v>784.88803799999994</v>
      </c>
      <c r="AE26" s="12">
        <v>23</v>
      </c>
    </row>
    <row r="27" spans="1:36" x14ac:dyDescent="0.25">
      <c r="A27" s="12">
        <v>24</v>
      </c>
      <c r="C27">
        <v>3788.7075</v>
      </c>
      <c r="D27">
        <v>786.78868799999998</v>
      </c>
      <c r="G27" s="12">
        <v>24</v>
      </c>
      <c r="M27" s="12">
        <v>24</v>
      </c>
      <c r="S27" s="12">
        <v>24</v>
      </c>
      <c r="X27" s="12">
        <v>24</v>
      </c>
      <c r="Z27">
        <v>0</v>
      </c>
      <c r="AA27">
        <v>0</v>
      </c>
      <c r="AB27">
        <v>1744.1456999999998</v>
      </c>
      <c r="AE27" s="12">
        <v>24</v>
      </c>
      <c r="AF27">
        <v>776.12409650000006</v>
      </c>
      <c r="AG27">
        <v>1334.3200875</v>
      </c>
      <c r="AH27">
        <v>244.89853650000001</v>
      </c>
      <c r="AI27">
        <v>1849.9317839999999</v>
      </c>
      <c r="AJ27">
        <v>237.415682</v>
      </c>
    </row>
    <row r="28" spans="1:36" x14ac:dyDescent="0.25">
      <c r="A28" s="12">
        <v>25</v>
      </c>
      <c r="G28" s="12">
        <v>25</v>
      </c>
      <c r="I28">
        <v>2407.4882160000002</v>
      </c>
      <c r="J28">
        <v>690.17591250000009</v>
      </c>
      <c r="M28" s="12">
        <v>25</v>
      </c>
      <c r="O28">
        <v>433.96114499999993</v>
      </c>
      <c r="S28" s="12">
        <v>25</v>
      </c>
      <c r="W28">
        <v>2111.0412689999998</v>
      </c>
      <c r="X28" s="12">
        <v>25</v>
      </c>
      <c r="Y28">
        <v>0</v>
      </c>
      <c r="AC28">
        <v>990.33533749999981</v>
      </c>
      <c r="AE28" s="12">
        <v>25</v>
      </c>
    </row>
    <row r="29" spans="1:36" x14ac:dyDescent="0.25">
      <c r="A29" s="12">
        <v>26</v>
      </c>
      <c r="C29">
        <v>4795.2671624999994</v>
      </c>
      <c r="D29">
        <v>831.75030399999991</v>
      </c>
      <c r="G29" s="12">
        <v>26</v>
      </c>
      <c r="M29" s="12">
        <v>26</v>
      </c>
      <c r="S29" s="12">
        <v>26</v>
      </c>
      <c r="X29" s="12">
        <v>26</v>
      </c>
      <c r="Z29">
        <v>0</v>
      </c>
      <c r="AA29">
        <v>0</v>
      </c>
      <c r="AB29">
        <v>2609.8088000000002</v>
      </c>
      <c r="AE29" s="12">
        <v>26</v>
      </c>
      <c r="AF29">
        <v>1307.6102160000003</v>
      </c>
      <c r="AG29">
        <v>1502.1424320000001</v>
      </c>
      <c r="AH29">
        <v>508.44884999999999</v>
      </c>
      <c r="AI29">
        <v>1996.8872000000001</v>
      </c>
      <c r="AJ29">
        <v>283.03616</v>
      </c>
    </row>
    <row r="30" spans="1:36" x14ac:dyDescent="0.25">
      <c r="A30" s="12">
        <v>27</v>
      </c>
      <c r="G30" s="12">
        <v>27</v>
      </c>
      <c r="I30">
        <v>3249.9512639999998</v>
      </c>
      <c r="J30">
        <v>354.031925</v>
      </c>
      <c r="M30" s="12">
        <v>27</v>
      </c>
      <c r="O30">
        <v>849.409449</v>
      </c>
      <c r="S30" s="12">
        <v>27</v>
      </c>
      <c r="W30">
        <v>2095.8547500000004</v>
      </c>
      <c r="X30" s="12">
        <v>27</v>
      </c>
      <c r="Y30">
        <v>0</v>
      </c>
      <c r="AC30">
        <v>1376.515688</v>
      </c>
      <c r="AE30" s="12">
        <v>27</v>
      </c>
    </row>
    <row r="31" spans="1:36" x14ac:dyDescent="0.25">
      <c r="A31" s="12">
        <v>28</v>
      </c>
      <c r="D31">
        <v>926.7882249999999</v>
      </c>
      <c r="G31" s="12">
        <v>28</v>
      </c>
      <c r="M31" s="12">
        <v>28</v>
      </c>
      <c r="S31" s="12">
        <v>28</v>
      </c>
      <c r="X31" s="12">
        <v>28</v>
      </c>
      <c r="Z31">
        <v>0</v>
      </c>
      <c r="AA31">
        <v>0</v>
      </c>
      <c r="AB31">
        <v>0</v>
      </c>
      <c r="AE31" s="12">
        <v>28</v>
      </c>
      <c r="AF31">
        <v>1836.5747199999996</v>
      </c>
      <c r="AH31">
        <v>611.87793599999986</v>
      </c>
      <c r="AJ31">
        <v>635.28254400000003</v>
      </c>
    </row>
    <row r="32" spans="1:36" x14ac:dyDescent="0.25">
      <c r="A32" s="12">
        <v>29</v>
      </c>
      <c r="G32" s="12">
        <v>29</v>
      </c>
      <c r="M32" s="12">
        <v>29</v>
      </c>
      <c r="S32" s="12">
        <v>29</v>
      </c>
      <c r="X32" s="12">
        <v>29</v>
      </c>
      <c r="Y32">
        <v>0</v>
      </c>
      <c r="AC32">
        <v>1941.6740749999999</v>
      </c>
      <c r="AE32" s="12">
        <v>29</v>
      </c>
    </row>
    <row r="33" spans="1:36" x14ac:dyDescent="0.25">
      <c r="A33" s="12">
        <v>30</v>
      </c>
      <c r="D33">
        <v>1197.9430719999998</v>
      </c>
      <c r="G33" s="12">
        <v>30</v>
      </c>
      <c r="I33">
        <v>5783.7150000000001</v>
      </c>
      <c r="J33">
        <v>560.79472800000008</v>
      </c>
      <c r="M33" s="12">
        <v>30</v>
      </c>
      <c r="O33">
        <v>1170.5634499999999</v>
      </c>
      <c r="S33" s="12">
        <v>30</v>
      </c>
      <c r="W33">
        <v>3196.4421750000001</v>
      </c>
      <c r="X33" s="12">
        <v>30</v>
      </c>
      <c r="Z33">
        <v>0</v>
      </c>
      <c r="AA33">
        <v>0</v>
      </c>
      <c r="AB33">
        <v>0</v>
      </c>
      <c r="AE33" s="12">
        <v>30</v>
      </c>
      <c r="AF33">
        <v>3109.8823404999998</v>
      </c>
      <c r="AH33">
        <v>1082.6924624999999</v>
      </c>
      <c r="AJ33">
        <v>622.0616624999999</v>
      </c>
    </row>
    <row r="34" spans="1:36" x14ac:dyDescent="0.25">
      <c r="A34" s="12">
        <v>31</v>
      </c>
      <c r="G34" s="12">
        <v>31</v>
      </c>
      <c r="M34" s="12">
        <v>31</v>
      </c>
      <c r="S34" s="12">
        <v>31</v>
      </c>
      <c r="X34" s="12">
        <v>31</v>
      </c>
      <c r="Y34">
        <v>0</v>
      </c>
      <c r="AC34">
        <v>2451.3815520000003</v>
      </c>
      <c r="AE34" s="12">
        <v>31</v>
      </c>
    </row>
    <row r="35" spans="1:36" x14ac:dyDescent="0.25">
      <c r="A35" s="12">
        <v>32</v>
      </c>
      <c r="D35">
        <v>1699.2679799999999</v>
      </c>
      <c r="G35" s="12">
        <v>32</v>
      </c>
      <c r="M35" s="12">
        <v>32</v>
      </c>
      <c r="S35" s="12">
        <v>32</v>
      </c>
      <c r="X35" s="12">
        <v>32</v>
      </c>
      <c r="Z35">
        <v>0</v>
      </c>
      <c r="AA35">
        <v>0</v>
      </c>
      <c r="AB35">
        <v>0</v>
      </c>
      <c r="AE35" s="12">
        <v>32</v>
      </c>
      <c r="AF35">
        <v>4046.8905884999999</v>
      </c>
      <c r="AH35">
        <v>1292.909175</v>
      </c>
      <c r="AJ35">
        <v>717.36299999999983</v>
      </c>
    </row>
    <row r="36" spans="1:36" x14ac:dyDescent="0.25">
      <c r="A36">
        <v>33</v>
      </c>
      <c r="G36" s="12">
        <v>33</v>
      </c>
      <c r="J36">
        <v>508.01589000000001</v>
      </c>
      <c r="M36" s="12">
        <v>33</v>
      </c>
      <c r="O36">
        <v>1380.0051134999999</v>
      </c>
      <c r="X36" s="12">
        <v>33</v>
      </c>
      <c r="Y36">
        <v>0</v>
      </c>
      <c r="AC36">
        <v>3883.0078125</v>
      </c>
      <c r="AE36" s="12">
        <v>33</v>
      </c>
    </row>
    <row r="37" spans="1:36" x14ac:dyDescent="0.25">
      <c r="A37">
        <v>34</v>
      </c>
      <c r="D37">
        <v>1931.3850259999999</v>
      </c>
      <c r="G37" s="12">
        <v>34</v>
      </c>
      <c r="M37" s="12">
        <v>34</v>
      </c>
      <c r="X37" s="12">
        <v>34</v>
      </c>
      <c r="Z37">
        <v>0</v>
      </c>
      <c r="AA37">
        <v>0</v>
      </c>
      <c r="AB37">
        <v>0</v>
      </c>
      <c r="AE37" s="12">
        <v>34</v>
      </c>
      <c r="AF37">
        <v>5473.3466699999999</v>
      </c>
      <c r="AH37">
        <v>1653.2625479999997</v>
      </c>
      <c r="AJ37">
        <v>1429.5187789999998</v>
      </c>
    </row>
    <row r="38" spans="1:36" x14ac:dyDescent="0.25">
      <c r="A38">
        <v>35</v>
      </c>
      <c r="G38" s="12">
        <v>35</v>
      </c>
      <c r="M38" s="12">
        <v>35</v>
      </c>
      <c r="X38" s="12">
        <v>35</v>
      </c>
      <c r="AE38" s="12">
        <v>35</v>
      </c>
    </row>
    <row r="39" spans="1:36" x14ac:dyDescent="0.25">
      <c r="A39">
        <v>36</v>
      </c>
      <c r="D39">
        <v>3026.9294300000001</v>
      </c>
      <c r="G39" s="12">
        <v>36</v>
      </c>
      <c r="M39" s="12">
        <v>36</v>
      </c>
      <c r="X39" s="12">
        <v>36</v>
      </c>
      <c r="Y39">
        <v>0</v>
      </c>
      <c r="AC39">
        <v>5007.1485620000003</v>
      </c>
      <c r="AE39" s="12">
        <v>36</v>
      </c>
    </row>
    <row r="40" spans="1:36" x14ac:dyDescent="0.25">
      <c r="G40" s="12">
        <v>37</v>
      </c>
      <c r="J40">
        <v>308.83142550000002</v>
      </c>
      <c r="M40" s="12">
        <v>37</v>
      </c>
      <c r="O40">
        <v>2560.4273764999998</v>
      </c>
      <c r="X40" s="12">
        <v>37</v>
      </c>
      <c r="Z40">
        <v>0</v>
      </c>
      <c r="AA40">
        <v>0</v>
      </c>
      <c r="AB40">
        <v>0</v>
      </c>
      <c r="AE40" s="12">
        <v>37</v>
      </c>
      <c r="AF40">
        <v>8625.0562969999992</v>
      </c>
      <c r="AH40">
        <v>1854.6424920000002</v>
      </c>
      <c r="AJ40">
        <v>2770.1440649999995</v>
      </c>
    </row>
    <row r="41" spans="1:36" x14ac:dyDescent="0.25">
      <c r="G41" s="12">
        <v>38</v>
      </c>
      <c r="M41" s="12">
        <v>38</v>
      </c>
      <c r="X41" s="12">
        <v>38</v>
      </c>
      <c r="Y41">
        <v>0</v>
      </c>
      <c r="AE41" s="12">
        <v>38</v>
      </c>
    </row>
    <row r="42" spans="1:36" x14ac:dyDescent="0.25">
      <c r="G42" s="12">
        <v>39</v>
      </c>
      <c r="M42" s="12">
        <v>39</v>
      </c>
      <c r="X42" s="12">
        <v>39</v>
      </c>
      <c r="Z42">
        <v>0</v>
      </c>
      <c r="AA42">
        <v>0</v>
      </c>
      <c r="AB42">
        <v>0</v>
      </c>
      <c r="AE42" s="12">
        <v>39</v>
      </c>
    </row>
    <row r="43" spans="1:36" x14ac:dyDescent="0.25">
      <c r="G43" s="12">
        <v>40</v>
      </c>
      <c r="J43">
        <v>542.34361349999995</v>
      </c>
      <c r="M43" s="12">
        <v>40</v>
      </c>
      <c r="O43">
        <v>3893.0415085</v>
      </c>
      <c r="X43" s="12">
        <v>40</v>
      </c>
      <c r="Y43">
        <v>0</v>
      </c>
      <c r="AE43" s="12">
        <v>40</v>
      </c>
      <c r="AH43">
        <v>2202.7598079999998</v>
      </c>
      <c r="AJ43">
        <v>2775.2449920000004</v>
      </c>
    </row>
    <row r="44" spans="1:36" x14ac:dyDescent="0.25">
      <c r="G44" s="12">
        <v>41</v>
      </c>
      <c r="M44" s="12">
        <v>41</v>
      </c>
      <c r="X44" s="12">
        <v>41</v>
      </c>
      <c r="Z44">
        <v>0</v>
      </c>
      <c r="AA44">
        <v>0</v>
      </c>
      <c r="AB44">
        <v>0</v>
      </c>
      <c r="AE44" s="12">
        <v>41</v>
      </c>
    </row>
    <row r="45" spans="1:36" x14ac:dyDescent="0.25">
      <c r="G45" s="12">
        <v>42</v>
      </c>
      <c r="M45" s="12">
        <v>42</v>
      </c>
      <c r="X45" s="12">
        <v>42</v>
      </c>
      <c r="Y45">
        <v>0</v>
      </c>
      <c r="AE45" s="12">
        <v>42</v>
      </c>
    </row>
    <row r="46" spans="1:36" x14ac:dyDescent="0.25">
      <c r="G46" s="12">
        <v>43</v>
      </c>
      <c r="J46">
        <v>632.64822400000003</v>
      </c>
      <c r="M46" s="12">
        <v>43</v>
      </c>
      <c r="O46">
        <v>4515.3040625000003</v>
      </c>
      <c r="X46" s="12">
        <v>43</v>
      </c>
      <c r="Z46">
        <v>0</v>
      </c>
      <c r="AA46">
        <v>0</v>
      </c>
      <c r="AB46">
        <v>0</v>
      </c>
      <c r="AE46" s="12">
        <v>43</v>
      </c>
    </row>
    <row r="47" spans="1:36" x14ac:dyDescent="0.25">
      <c r="G47" s="12">
        <v>44</v>
      </c>
      <c r="M47" s="12">
        <v>44</v>
      </c>
      <c r="X47" s="12">
        <v>44</v>
      </c>
      <c r="AE47" s="12">
        <v>44</v>
      </c>
      <c r="AH47">
        <v>5156.5027679999985</v>
      </c>
      <c r="AJ47">
        <v>4583.6047875000004</v>
      </c>
    </row>
    <row r="62" spans="1:40" ht="15.75" thickBot="1" x14ac:dyDescent="0.3"/>
    <row r="63" spans="1:40" ht="15.75" thickBot="1" x14ac:dyDescent="0.3">
      <c r="B63" s="138" t="s">
        <v>0</v>
      </c>
      <c r="C63" s="138"/>
      <c r="D63" s="138"/>
      <c r="E63" s="142" t="s">
        <v>86</v>
      </c>
      <c r="F63" s="142"/>
      <c r="G63" s="142"/>
      <c r="H63" s="142"/>
      <c r="I63" s="142"/>
      <c r="J63" s="3"/>
      <c r="L63" s="139" t="s">
        <v>1</v>
      </c>
      <c r="M63" s="139"/>
      <c r="N63" s="139"/>
      <c r="O63" s="139"/>
      <c r="Q63" s="134" t="s">
        <v>2</v>
      </c>
      <c r="R63" s="135"/>
      <c r="S63" s="135"/>
      <c r="T63" s="115"/>
      <c r="W63" s="136" t="s">
        <v>3</v>
      </c>
      <c r="X63" s="137"/>
      <c r="Y63" s="137"/>
      <c r="Z63" s="137"/>
      <c r="AA63" s="137"/>
      <c r="AB63" s="125" t="s">
        <v>4</v>
      </c>
      <c r="AC63" s="126"/>
      <c r="AD63" s="126"/>
      <c r="AE63" s="126"/>
      <c r="AF63" s="140"/>
      <c r="AG63" s="141"/>
      <c r="AI63" s="122" t="s">
        <v>5</v>
      </c>
      <c r="AJ63" s="123"/>
      <c r="AK63" s="123"/>
      <c r="AL63" s="123"/>
      <c r="AM63" s="123"/>
      <c r="AN63" s="124"/>
    </row>
    <row r="64" spans="1:40" x14ac:dyDescent="0.25">
      <c r="A64" s="3" t="s">
        <v>11</v>
      </c>
      <c r="B64" s="3" t="s">
        <v>18</v>
      </c>
      <c r="C64" s="3">
        <v>1</v>
      </c>
      <c r="D64" s="3">
        <v>2</v>
      </c>
      <c r="E64" s="3" t="s">
        <v>20</v>
      </c>
      <c r="F64" s="3" t="s">
        <v>21</v>
      </c>
      <c r="G64" s="3" t="s">
        <v>22</v>
      </c>
      <c r="H64" s="3" t="s">
        <v>23</v>
      </c>
      <c r="I64" s="3" t="s">
        <v>24</v>
      </c>
      <c r="J64" s="3" t="s">
        <v>11</v>
      </c>
      <c r="L64" s="3" t="s">
        <v>11</v>
      </c>
      <c r="M64" s="3" t="s">
        <v>18</v>
      </c>
      <c r="N64" s="3">
        <v>1</v>
      </c>
      <c r="O64" s="3">
        <v>2</v>
      </c>
      <c r="Q64" s="3" t="s">
        <v>11</v>
      </c>
      <c r="R64" s="3">
        <v>2</v>
      </c>
      <c r="S64" s="3">
        <v>3</v>
      </c>
      <c r="T64" s="3">
        <v>4</v>
      </c>
      <c r="W64" s="3" t="s">
        <v>11</v>
      </c>
      <c r="X64" s="3">
        <v>1</v>
      </c>
      <c r="Y64" s="3">
        <v>2</v>
      </c>
      <c r="Z64" s="3">
        <v>3</v>
      </c>
      <c r="AA64">
        <v>4</v>
      </c>
      <c r="AB64" s="3" t="s">
        <v>11</v>
      </c>
      <c r="AC64" s="3">
        <v>1</v>
      </c>
      <c r="AD64" s="3">
        <v>2</v>
      </c>
      <c r="AE64" s="3">
        <v>3</v>
      </c>
      <c r="AF64" s="3" t="s">
        <v>11</v>
      </c>
      <c r="AG64" s="3" t="s">
        <v>18</v>
      </c>
      <c r="AH64" s="3">
        <v>4</v>
      </c>
      <c r="AI64" s="3" t="s">
        <v>11</v>
      </c>
      <c r="AJ64" s="3" t="s">
        <v>18</v>
      </c>
      <c r="AK64" s="3">
        <v>1</v>
      </c>
      <c r="AL64" s="3">
        <v>2</v>
      </c>
      <c r="AM64" s="3">
        <v>3</v>
      </c>
      <c r="AN64" s="3">
        <v>4</v>
      </c>
    </row>
    <row r="65" spans="1:40" x14ac:dyDescent="0.25">
      <c r="A65" s="5">
        <v>0</v>
      </c>
      <c r="B65" s="3">
        <f t="shared" ref="B65:B72" si="0">B3/$B$3</f>
        <v>1</v>
      </c>
      <c r="C65" s="3">
        <f t="shared" ref="C65:C72" si="1">C3/$C$3</f>
        <v>1</v>
      </c>
      <c r="D65" s="3">
        <f t="shared" ref="D65:D72" si="2">D3/$D$3</f>
        <v>1</v>
      </c>
      <c r="E65">
        <v>1</v>
      </c>
      <c r="F65">
        <v>1</v>
      </c>
      <c r="G65">
        <v>1</v>
      </c>
      <c r="H65">
        <v>1</v>
      </c>
      <c r="I65">
        <v>1</v>
      </c>
      <c r="J65" s="3">
        <v>0</v>
      </c>
      <c r="L65" s="3">
        <v>0</v>
      </c>
      <c r="M65" s="3">
        <f>H3/$H$3</f>
        <v>1</v>
      </c>
      <c r="N65" s="3">
        <f>I3/$I$3</f>
        <v>1</v>
      </c>
      <c r="O65" s="3">
        <f>J3/$J$3</f>
        <v>1</v>
      </c>
      <c r="Q65" s="3">
        <v>0</v>
      </c>
      <c r="R65" s="3">
        <f>N3/$N$3</f>
        <v>1</v>
      </c>
      <c r="S65" s="3">
        <f>O3/$O$3</f>
        <v>1</v>
      </c>
      <c r="T65" s="3">
        <f>P3/$P$3</f>
        <v>1</v>
      </c>
      <c r="W65" s="3">
        <v>0</v>
      </c>
      <c r="X65" s="3">
        <f>T3/$T$3</f>
        <v>1</v>
      </c>
      <c r="Y65" s="3">
        <f>U3/$U$3</f>
        <v>1</v>
      </c>
      <c r="Z65" s="3">
        <f>V3/$V$3</f>
        <v>1</v>
      </c>
      <c r="AA65" s="3">
        <f>W3/$W$3</f>
        <v>1</v>
      </c>
      <c r="AB65" s="5">
        <v>0</v>
      </c>
      <c r="AC65" s="3">
        <f t="shared" ref="AC65:AC72" si="3">Z3/$Z$3</f>
        <v>1</v>
      </c>
      <c r="AD65" s="3">
        <f t="shared" ref="AD65:AD72" si="4">AA3/$AA$3</f>
        <v>1</v>
      </c>
      <c r="AE65" s="3">
        <f t="shared" ref="AE65:AE72" si="5">AB3/$AB$3</f>
        <v>1</v>
      </c>
      <c r="AF65" s="5">
        <v>0</v>
      </c>
      <c r="AG65" s="3">
        <f>Y3/$Y$3</f>
        <v>1</v>
      </c>
      <c r="AH65" s="3">
        <f>AC3/$AC$3</f>
        <v>1</v>
      </c>
      <c r="AI65" s="5">
        <v>0</v>
      </c>
      <c r="AJ65" s="3">
        <f t="shared" ref="AJ65:AJ72" si="6">AF3/$AF$3</f>
        <v>1</v>
      </c>
      <c r="AK65" s="3">
        <f t="shared" ref="AK65:AK72" si="7">AG3/$AG$3</f>
        <v>1</v>
      </c>
      <c r="AL65" s="3">
        <f t="shared" ref="AL65:AL72" si="8">AH3/$AH$3</f>
        <v>1</v>
      </c>
      <c r="AM65" s="3">
        <f t="shared" ref="AM65:AM72" si="9">AI3/$AI$3</f>
        <v>1</v>
      </c>
      <c r="AN65" s="3">
        <f t="shared" ref="AN65:AN72" si="10">AJ3/$AJ$3</f>
        <v>1</v>
      </c>
    </row>
    <row r="66" spans="1:40" x14ac:dyDescent="0.25">
      <c r="A66" s="5">
        <v>1</v>
      </c>
      <c r="B66" s="3">
        <f t="shared" si="0"/>
        <v>2.6047670819649107</v>
      </c>
      <c r="C66" s="3">
        <f t="shared" si="1"/>
        <v>0.84944493262845033</v>
      </c>
      <c r="D66" s="3">
        <f t="shared" si="2"/>
        <v>1.0632497958670937</v>
      </c>
      <c r="E66">
        <v>0.82780526223063622</v>
      </c>
      <c r="F66">
        <v>1.0003058131048814</v>
      </c>
      <c r="G66">
        <v>1.0758558473049895</v>
      </c>
      <c r="H66">
        <v>1.4167523072289043</v>
      </c>
      <c r="I66">
        <v>1.0746642988866884</v>
      </c>
      <c r="J66" s="3">
        <v>1</v>
      </c>
      <c r="L66" s="3">
        <v>2</v>
      </c>
      <c r="M66" s="3">
        <f>H5/$H$3</f>
        <v>2.8652027410207936</v>
      </c>
      <c r="N66" s="3">
        <f>I5/$I$3</f>
        <v>0</v>
      </c>
      <c r="O66" s="3">
        <f>J5/$J$3</f>
        <v>0</v>
      </c>
      <c r="Q66" s="3">
        <v>2</v>
      </c>
      <c r="R66" s="3">
        <f>N5/$N$3</f>
        <v>0</v>
      </c>
      <c r="S66" s="3">
        <f>O5/$O$3</f>
        <v>0</v>
      </c>
      <c r="T66" s="3">
        <f>P5/$P$3</f>
        <v>0</v>
      </c>
      <c r="W66" s="3">
        <v>2</v>
      </c>
      <c r="X66" s="3">
        <f>T5/$T$3</f>
        <v>0</v>
      </c>
      <c r="Y66" s="3">
        <f>U5/$U$3</f>
        <v>0</v>
      </c>
      <c r="Z66" s="3">
        <f>V5/$V$3</f>
        <v>0</v>
      </c>
      <c r="AA66" s="3">
        <f>W5/$W$3</f>
        <v>0</v>
      </c>
      <c r="AB66" s="5">
        <v>1</v>
      </c>
      <c r="AC66" s="3">
        <f t="shared" si="3"/>
        <v>0</v>
      </c>
      <c r="AD66" s="3">
        <f t="shared" si="4"/>
        <v>0</v>
      </c>
      <c r="AE66" s="3">
        <f t="shared" si="5"/>
        <v>2.7907847096519527</v>
      </c>
      <c r="AF66" s="5">
        <v>1</v>
      </c>
      <c r="AG66" s="3">
        <f>Y4/$Y$3</f>
        <v>0</v>
      </c>
      <c r="AH66" s="3">
        <f>AC4/$AC$3</f>
        <v>0.94485920679258695</v>
      </c>
      <c r="AI66" s="5">
        <v>1</v>
      </c>
      <c r="AJ66" s="3">
        <f t="shared" si="6"/>
        <v>2.8192870782705972</v>
      </c>
      <c r="AK66" s="3">
        <f t="shared" si="7"/>
        <v>5.6189774971084541</v>
      </c>
      <c r="AL66" s="3">
        <f t="shared" si="8"/>
        <v>3.5724751297577853</v>
      </c>
      <c r="AM66" s="3">
        <f t="shared" si="9"/>
        <v>2.2089969866432937</v>
      </c>
      <c r="AN66" s="3">
        <f t="shared" si="10"/>
        <v>3.6121908776138052</v>
      </c>
    </row>
    <row r="67" spans="1:40" x14ac:dyDescent="0.25">
      <c r="A67" s="5">
        <v>2</v>
      </c>
      <c r="B67" s="3">
        <f t="shared" si="0"/>
        <v>3.5977499435378739</v>
      </c>
      <c r="C67" s="3">
        <f t="shared" si="1"/>
        <v>1.4472720292133916</v>
      </c>
      <c r="D67" s="3">
        <f t="shared" si="2"/>
        <v>1.5136863188809742</v>
      </c>
      <c r="E67">
        <v>1.2603498849438406</v>
      </c>
      <c r="F67">
        <v>1.8244483618975509</v>
      </c>
      <c r="G67">
        <v>2.0236601333776267</v>
      </c>
      <c r="H67">
        <v>1.9578719643272562</v>
      </c>
      <c r="I67">
        <v>1.3824016812638904</v>
      </c>
      <c r="J67" s="3">
        <v>2</v>
      </c>
      <c r="L67" s="3">
        <v>5</v>
      </c>
      <c r="M67" s="3">
        <f>H8/$H$3</f>
        <v>4.7144448516646733</v>
      </c>
      <c r="N67" s="3">
        <f>I8/$I$3</f>
        <v>0</v>
      </c>
      <c r="O67" s="3">
        <f>J8/$J$3</f>
        <v>0</v>
      </c>
      <c r="Q67" s="3">
        <v>5</v>
      </c>
      <c r="R67" s="3">
        <f>N8/$N$3</f>
        <v>0.74239060346092567</v>
      </c>
      <c r="S67" s="3">
        <f>O8/$O$3</f>
        <v>0</v>
      </c>
      <c r="T67" s="3">
        <f>P8/$P$3</f>
        <v>0</v>
      </c>
      <c r="W67" s="3">
        <v>5</v>
      </c>
      <c r="X67" s="3">
        <f>T8/$T$3</f>
        <v>0</v>
      </c>
      <c r="Y67" s="3">
        <f>U8/$U$3</f>
        <v>0</v>
      </c>
      <c r="Z67" s="3">
        <f>V8/$V$3</f>
        <v>0.55221084663770859</v>
      </c>
      <c r="AA67" s="3">
        <f>W8/$W$3</f>
        <v>0</v>
      </c>
      <c r="AB67" s="5">
        <v>2</v>
      </c>
      <c r="AC67" s="3">
        <f t="shared" si="3"/>
        <v>0</v>
      </c>
      <c r="AD67" s="3">
        <f t="shared" si="4"/>
        <v>0</v>
      </c>
      <c r="AE67" s="3">
        <f t="shared" si="5"/>
        <v>2.4085507923016851</v>
      </c>
      <c r="AF67" s="5">
        <v>3</v>
      </c>
      <c r="AG67" s="3">
        <f>Y6/$Y$3</f>
        <v>0</v>
      </c>
      <c r="AH67" s="3">
        <f>AC6/$AC$3</f>
        <v>0.31107721615183359</v>
      </c>
      <c r="AI67" s="5">
        <v>2</v>
      </c>
      <c r="AJ67" s="3">
        <f t="shared" si="6"/>
        <v>2.2015219750474282</v>
      </c>
      <c r="AK67" s="3">
        <f t="shared" si="7"/>
        <v>0</v>
      </c>
      <c r="AL67" s="3">
        <f t="shared" si="8"/>
        <v>4.0667685776872418</v>
      </c>
      <c r="AM67" s="3">
        <f t="shared" si="9"/>
        <v>1.7658864857355958</v>
      </c>
      <c r="AN67" s="3">
        <f t="shared" si="10"/>
        <v>3.1505060905768185</v>
      </c>
    </row>
    <row r="68" spans="1:40" x14ac:dyDescent="0.25">
      <c r="A68" s="5">
        <v>3</v>
      </c>
      <c r="B68" s="3">
        <f t="shared" si="0"/>
        <v>4.4746188037340291</v>
      </c>
      <c r="C68" s="3">
        <f t="shared" si="1"/>
        <v>1.393491177098634</v>
      </c>
      <c r="D68" s="3">
        <f t="shared" si="2"/>
        <v>2.8871898529434046</v>
      </c>
      <c r="E68">
        <v>1.0069891433767246</v>
      </c>
      <c r="F68">
        <v>2.6544014546098404</v>
      </c>
      <c r="G68">
        <v>1.6435790265828698</v>
      </c>
      <c r="H68">
        <v>1.4971379564065894</v>
      </c>
      <c r="I68">
        <v>2.0510108073744435</v>
      </c>
      <c r="J68" s="3">
        <v>3</v>
      </c>
      <c r="L68" s="3">
        <v>6</v>
      </c>
      <c r="M68" s="3">
        <f>H9/$H$3</f>
        <v>3.3561666988156325</v>
      </c>
      <c r="N68" s="3">
        <f>I9/$I$3</f>
        <v>0</v>
      </c>
      <c r="O68" s="3">
        <f>J9/$J$3</f>
        <v>0</v>
      </c>
      <c r="Q68" s="3">
        <v>6</v>
      </c>
      <c r="R68" s="3">
        <f>N9/$N$3</f>
        <v>2.5349288948975839</v>
      </c>
      <c r="S68" s="3">
        <f>O9/$O$3</f>
        <v>0</v>
      </c>
      <c r="T68" s="3">
        <f>P9/$P$3</f>
        <v>0</v>
      </c>
      <c r="W68" s="3">
        <v>6</v>
      </c>
      <c r="X68" s="3">
        <f>T9/$T$3</f>
        <v>0</v>
      </c>
      <c r="Y68" s="3">
        <f>U9/$U$3</f>
        <v>2.8855319142797931</v>
      </c>
      <c r="Z68" s="3">
        <f>V9/$V$3</f>
        <v>3.676120579692213</v>
      </c>
      <c r="AA68" s="3">
        <f>W9/$W$3</f>
        <v>1.8891235525960945</v>
      </c>
      <c r="AB68" s="5">
        <v>3</v>
      </c>
      <c r="AC68" s="3">
        <f t="shared" si="3"/>
        <v>0.35792139722523614</v>
      </c>
      <c r="AD68" s="3">
        <f t="shared" si="4"/>
        <v>0</v>
      </c>
      <c r="AE68" s="3">
        <f t="shared" si="5"/>
        <v>1.2189221689522187</v>
      </c>
      <c r="AF68" s="5">
        <v>4</v>
      </c>
      <c r="AG68" s="3">
        <f>Y7/$Y$3</f>
        <v>0</v>
      </c>
      <c r="AH68" s="3">
        <f>AC7/$AC$3</f>
        <v>0.80195790480048357</v>
      </c>
      <c r="AI68" s="5">
        <v>3</v>
      </c>
      <c r="AJ68" s="3">
        <f t="shared" si="6"/>
        <v>1.6509188234139625</v>
      </c>
      <c r="AK68" s="3">
        <f t="shared" si="7"/>
        <v>0</v>
      </c>
      <c r="AL68" s="3">
        <f t="shared" si="8"/>
        <v>3.7125376716151366</v>
      </c>
      <c r="AM68" s="3">
        <f t="shared" si="9"/>
        <v>2.8550776088268028</v>
      </c>
      <c r="AN68" s="3">
        <f t="shared" si="10"/>
        <v>0.56280679166331382</v>
      </c>
    </row>
    <row r="69" spans="1:40" x14ac:dyDescent="0.25">
      <c r="A69" s="5">
        <v>4</v>
      </c>
      <c r="B69" s="3">
        <f t="shared" si="0"/>
        <v>3.9930363377216955</v>
      </c>
      <c r="C69" s="3">
        <f t="shared" si="1"/>
        <v>2.343247060650572</v>
      </c>
      <c r="D69" s="3">
        <f t="shared" si="2"/>
        <v>3.0849932784340486</v>
      </c>
      <c r="E69">
        <v>2.078688063294071</v>
      </c>
      <c r="F69">
        <v>3.0393323834455379</v>
      </c>
      <c r="G69">
        <v>2.8009064006345712</v>
      </c>
      <c r="H69">
        <v>2.6454335373248417</v>
      </c>
      <c r="I69">
        <v>2.559412078830261</v>
      </c>
      <c r="J69" s="3">
        <v>4</v>
      </c>
      <c r="L69" s="3">
        <v>8</v>
      </c>
      <c r="M69" s="3">
        <f>H11/$H$3</f>
        <v>6.8796629663207431</v>
      </c>
      <c r="N69" s="3">
        <f>I11/$I$3</f>
        <v>1.6449673032984509</v>
      </c>
      <c r="O69" s="3">
        <f>J11/$J$3</f>
        <v>0</v>
      </c>
      <c r="Q69" s="3">
        <v>8</v>
      </c>
      <c r="R69" s="3">
        <f>N11/$N$3</f>
        <v>2.8897041399844796</v>
      </c>
      <c r="S69" s="3">
        <f>O11/$O$3</f>
        <v>0</v>
      </c>
      <c r="T69" s="3">
        <f>P11/$P$3</f>
        <v>0</v>
      </c>
      <c r="W69" s="3">
        <v>8</v>
      </c>
      <c r="X69" s="3">
        <f>T11/$T$3</f>
        <v>0</v>
      </c>
      <c r="Y69" s="3">
        <f>U11/$U$3</f>
        <v>0.54470317031282034</v>
      </c>
      <c r="Z69" s="3">
        <f>V11/$V$3</f>
        <v>1.1588695175147883</v>
      </c>
      <c r="AA69" s="3">
        <f>W11/$W$3</f>
        <v>2.6259841610276276</v>
      </c>
      <c r="AB69" s="5">
        <v>4</v>
      </c>
      <c r="AC69" s="3">
        <f t="shared" si="3"/>
        <v>1.3579588222353964</v>
      </c>
      <c r="AD69" s="3">
        <f t="shared" si="4"/>
        <v>0</v>
      </c>
      <c r="AE69" s="3">
        <f t="shared" si="5"/>
        <v>1.4770307222338785</v>
      </c>
      <c r="AF69" s="5">
        <v>5</v>
      </c>
      <c r="AG69" s="3">
        <f>Y8/$Y$3</f>
        <v>0</v>
      </c>
      <c r="AH69" s="3">
        <f>AC8/$AC$3</f>
        <v>0.79070650772481699</v>
      </c>
      <c r="AI69" s="5">
        <v>4</v>
      </c>
      <c r="AJ69" s="3">
        <f t="shared" si="6"/>
        <v>0.69650115574829241</v>
      </c>
      <c r="AK69" s="3">
        <f t="shared" si="7"/>
        <v>0</v>
      </c>
      <c r="AL69" s="3">
        <f t="shared" si="8"/>
        <v>3.425737697039601</v>
      </c>
      <c r="AM69" s="3">
        <f t="shared" si="9"/>
        <v>1.7249884596848195</v>
      </c>
      <c r="AN69" s="3">
        <f t="shared" si="10"/>
        <v>0.27002277286796017</v>
      </c>
    </row>
    <row r="70" spans="1:40" x14ac:dyDescent="0.25">
      <c r="A70" s="5">
        <v>5</v>
      </c>
      <c r="B70" s="3">
        <f t="shared" si="0"/>
        <v>5.6439562089156601</v>
      </c>
      <c r="C70" s="3">
        <f t="shared" si="1"/>
        <v>2.5689046833310689</v>
      </c>
      <c r="D70" s="3">
        <f t="shared" si="2"/>
        <v>3.6676331445940558</v>
      </c>
      <c r="E70">
        <v>2.8586507757552009</v>
      </c>
      <c r="F70">
        <v>4.5870220068345287</v>
      </c>
      <c r="G70">
        <v>4.0390243455976558</v>
      </c>
      <c r="H70">
        <v>3.2226022736998132</v>
      </c>
      <c r="I70">
        <v>2.6148096021183926</v>
      </c>
      <c r="J70" s="3">
        <v>5</v>
      </c>
      <c r="L70" s="3">
        <v>10</v>
      </c>
      <c r="M70" s="3">
        <f>H13/$H$3</f>
        <v>9.8979035916824216</v>
      </c>
      <c r="N70" s="3">
        <f>I13/$I$3</f>
        <v>2.7506320580873429</v>
      </c>
      <c r="O70" s="3">
        <f>J13/$J$3</f>
        <v>0</v>
      </c>
      <c r="Q70">
        <v>10</v>
      </c>
      <c r="R70" s="3">
        <f>N13/$N$3</f>
        <v>2.9648148401703809</v>
      </c>
      <c r="S70" s="3">
        <f>O13/$O$3</f>
        <v>0</v>
      </c>
      <c r="T70" s="3">
        <f>P13/$P$3</f>
        <v>0.28401360544217691</v>
      </c>
      <c r="W70" s="11">
        <v>10</v>
      </c>
      <c r="X70" s="3">
        <f>T13/$T$3</f>
        <v>1.4688644856994311</v>
      </c>
      <c r="Y70" s="3">
        <f>U13/$U$3</f>
        <v>2.5205307945726556</v>
      </c>
      <c r="Z70" s="3">
        <f>V13/$V$3</f>
        <v>4.0853595071968085</v>
      </c>
      <c r="AA70" s="3">
        <f>W13/$W$3</f>
        <v>3.217708488529623</v>
      </c>
      <c r="AB70" s="5">
        <v>5</v>
      </c>
      <c r="AC70" s="3">
        <f t="shared" si="3"/>
        <v>0.72557107862328174</v>
      </c>
      <c r="AD70" s="3">
        <f t="shared" si="4"/>
        <v>0</v>
      </c>
      <c r="AE70" s="3">
        <f t="shared" si="5"/>
        <v>1.8159626697907263</v>
      </c>
      <c r="AF70" s="5">
        <v>6</v>
      </c>
      <c r="AG70" s="3">
        <f>Y9/$Y$3</f>
        <v>0</v>
      </c>
      <c r="AH70" s="3">
        <f>AC9/$AC$3</f>
        <v>2.6138639759385622</v>
      </c>
      <c r="AI70" s="5">
        <v>5</v>
      </c>
      <c r="AJ70" s="3">
        <f t="shared" si="6"/>
        <v>0.42482759693901273</v>
      </c>
      <c r="AK70" s="3">
        <f t="shared" si="7"/>
        <v>0</v>
      </c>
      <c r="AL70" s="3">
        <f t="shared" si="8"/>
        <v>3.390922143584663</v>
      </c>
      <c r="AM70" s="3">
        <f t="shared" si="9"/>
        <v>1.5355242162614726</v>
      </c>
      <c r="AN70" s="3">
        <f t="shared" si="10"/>
        <v>0.83852196829484182</v>
      </c>
    </row>
    <row r="71" spans="1:40" x14ac:dyDescent="0.25">
      <c r="A71" s="5">
        <v>6</v>
      </c>
      <c r="B71" s="3">
        <f t="shared" si="0"/>
        <v>7.6891725547736929</v>
      </c>
      <c r="C71" s="3">
        <f t="shared" si="1"/>
        <v>2.734744117526525</v>
      </c>
      <c r="D71" s="3">
        <f t="shared" si="2"/>
        <v>3.6076071114888544</v>
      </c>
      <c r="E71">
        <v>3.1291447814895736</v>
      </c>
      <c r="F71">
        <v>5.2462247222383001</v>
      </c>
      <c r="G71">
        <v>5.3304994598906656</v>
      </c>
      <c r="H71">
        <v>3.847446379388916</v>
      </c>
      <c r="I71">
        <v>3.6965543547361732</v>
      </c>
      <c r="J71" s="3">
        <v>6</v>
      </c>
      <c r="L71" s="3">
        <v>12</v>
      </c>
      <c r="M71" s="3">
        <f>H15/$H$3</f>
        <v>17.065732215192316</v>
      </c>
      <c r="N71" s="3">
        <f>I15/$I$3</f>
        <v>2.5866632004458272</v>
      </c>
      <c r="O71" s="3">
        <f>J15/$J$3</f>
        <v>2.4973972292656481</v>
      </c>
      <c r="Q71" s="66">
        <v>12</v>
      </c>
      <c r="R71" s="3">
        <f>N15/$N$3</f>
        <v>5.2357675479840209</v>
      </c>
      <c r="S71" s="3">
        <f>O15/$O$3</f>
        <v>0</v>
      </c>
      <c r="T71" s="3">
        <f>P15/$P$3</f>
        <v>3.8174969195667261</v>
      </c>
      <c r="W71" s="11">
        <v>12</v>
      </c>
      <c r="X71" s="3">
        <f>T15/$T$3</f>
        <v>6.2678188262203562</v>
      </c>
      <c r="Y71" s="3">
        <f>U15/$U$3</f>
        <v>4.1355075572660205</v>
      </c>
      <c r="Z71" s="3">
        <f>V15/$V$3</f>
        <v>8.5212466727554528</v>
      </c>
      <c r="AA71" s="3">
        <f>W15/$W$3</f>
        <v>4.4181595872976951</v>
      </c>
      <c r="AB71" s="5">
        <v>6</v>
      </c>
      <c r="AC71" s="3">
        <f t="shared" si="3"/>
        <v>0.21732325887480752</v>
      </c>
      <c r="AD71" s="3">
        <f t="shared" si="4"/>
        <v>0</v>
      </c>
      <c r="AE71" s="3">
        <f t="shared" si="5"/>
        <v>0.96188504754419746</v>
      </c>
      <c r="AF71" s="5">
        <v>8</v>
      </c>
      <c r="AG71" s="3">
        <f>Y11/$Y$3</f>
        <v>0</v>
      </c>
      <c r="AH71" s="3">
        <f>AC11/$AC$3</f>
        <v>1.5224440596598436</v>
      </c>
      <c r="AI71" s="5">
        <v>6</v>
      </c>
      <c r="AJ71" s="3">
        <f t="shared" si="6"/>
        <v>0.49069377965878991</v>
      </c>
      <c r="AK71" s="3">
        <f t="shared" si="7"/>
        <v>0</v>
      </c>
      <c r="AL71" s="3">
        <f t="shared" si="8"/>
        <v>4.2925144233452404</v>
      </c>
      <c r="AM71" s="3">
        <f t="shared" si="9"/>
        <v>1.5984452153582509</v>
      </c>
      <c r="AN71" s="3">
        <f t="shared" si="10"/>
        <v>0.36355133445570165</v>
      </c>
    </row>
    <row r="72" spans="1:40" x14ac:dyDescent="0.25">
      <c r="A72" s="5">
        <v>7</v>
      </c>
      <c r="B72" s="3">
        <f t="shared" si="0"/>
        <v>11.0910552794079</v>
      </c>
      <c r="C72" s="3">
        <f t="shared" si="1"/>
        <v>4.7237968263006804</v>
      </c>
      <c r="D72" s="3">
        <f t="shared" si="2"/>
        <v>6.124021662432499</v>
      </c>
      <c r="E72">
        <v>4.1969173492619776</v>
      </c>
      <c r="F72">
        <v>4.7641199211157703</v>
      </c>
      <c r="G72">
        <v>5.1388119628567468</v>
      </c>
      <c r="H72">
        <v>5.6464539709347248</v>
      </c>
      <c r="I72">
        <v>4.6900392890355329</v>
      </c>
      <c r="J72" s="3">
        <v>7</v>
      </c>
      <c r="L72" s="3">
        <v>13</v>
      </c>
      <c r="M72" s="3">
        <f>H16/$H$3</f>
        <v>19.144502025384821</v>
      </c>
      <c r="N72" s="3">
        <f>I16/$I$3</f>
        <v>2.4602830678419201</v>
      </c>
      <c r="O72" s="3">
        <f>J16/$J$3</f>
        <v>4.4113484625014951</v>
      </c>
      <c r="Q72" s="66">
        <v>13</v>
      </c>
      <c r="R72" s="3">
        <f>N16/$N$3</f>
        <v>11.901091020317905</v>
      </c>
      <c r="S72" s="3">
        <f>O16/$O$3</f>
        <v>0</v>
      </c>
      <c r="T72" s="3">
        <f>P16/$P$3</f>
        <v>4.5241767161410023</v>
      </c>
      <c r="W72" s="3">
        <v>13</v>
      </c>
      <c r="X72" s="3">
        <f>T16/$T$3</f>
        <v>4.217915599579964</v>
      </c>
      <c r="Y72" s="3">
        <f>U16/$U$3</f>
        <v>4.336164777397812</v>
      </c>
      <c r="Z72" s="3">
        <f>V16/$V$3</f>
        <v>15.792442425343785</v>
      </c>
      <c r="AA72" s="3">
        <f>W16/$W$3</f>
        <v>6.3839420537839597</v>
      </c>
      <c r="AB72" s="5">
        <v>7</v>
      </c>
      <c r="AC72" s="3">
        <f t="shared" si="3"/>
        <v>1.0260338810527849</v>
      </c>
      <c r="AD72" s="3">
        <f t="shared" si="4"/>
        <v>0</v>
      </c>
      <c r="AE72" s="3">
        <f t="shared" si="5"/>
        <v>1.3107742401234721</v>
      </c>
      <c r="AF72" s="5">
        <v>11</v>
      </c>
      <c r="AG72" s="3">
        <f>Y14/$Y$3</f>
        <v>0</v>
      </c>
      <c r="AH72" s="3">
        <f>AC14/$AC$3</f>
        <v>2.6069019848279327</v>
      </c>
      <c r="AI72" s="5">
        <v>7</v>
      </c>
      <c r="AJ72" s="3">
        <f t="shared" si="6"/>
        <v>0.55617053748382717</v>
      </c>
      <c r="AK72" s="3">
        <f t="shared" si="7"/>
        <v>1.6298580463866958</v>
      </c>
      <c r="AL72" s="3">
        <f t="shared" si="8"/>
        <v>3.8722329457458979</v>
      </c>
      <c r="AM72" s="3">
        <f t="shared" si="9"/>
        <v>1.8430260814438475</v>
      </c>
      <c r="AN72" s="3">
        <f t="shared" si="10"/>
        <v>1.3094636886639326</v>
      </c>
    </row>
    <row r="73" spans="1:40" x14ac:dyDescent="0.25">
      <c r="A73" s="5">
        <v>9</v>
      </c>
      <c r="B73" s="3"/>
      <c r="C73" s="3">
        <f>C12/$C$3</f>
        <v>8.9582479730298115</v>
      </c>
      <c r="D73" s="3">
        <f>D12/$D$3</f>
        <v>10.270419431893453</v>
      </c>
      <c r="E73">
        <v>4.6796397368625771</v>
      </c>
      <c r="F73">
        <v>6.8255358152376395</v>
      </c>
      <c r="G73">
        <v>7.426688632619439</v>
      </c>
      <c r="H73">
        <v>7.3855242133764607</v>
      </c>
      <c r="I73">
        <v>5.4909007014022801</v>
      </c>
      <c r="J73" s="3">
        <v>8</v>
      </c>
      <c r="L73">
        <v>15</v>
      </c>
      <c r="M73" s="3">
        <f>H18/$H$3</f>
        <v>21.074054820415881</v>
      </c>
      <c r="N73" s="3">
        <f>I18/$I$3</f>
        <v>5.5352159064907722</v>
      </c>
      <c r="O73" s="3">
        <f>J18/$J$3</f>
        <v>4.530946394920659</v>
      </c>
      <c r="Q73">
        <v>15</v>
      </c>
      <c r="R73" s="3">
        <f>N18/$N$3</f>
        <v>13.678335882715835</v>
      </c>
      <c r="S73" s="3">
        <f>O18/$O$3</f>
        <v>0</v>
      </c>
      <c r="T73" s="3">
        <f>P18/$P$3</f>
        <v>7.4403105756554613</v>
      </c>
      <c r="W73">
        <v>15</v>
      </c>
      <c r="X73" s="3">
        <f>T18/$T$3</f>
        <v>18.989896652798137</v>
      </c>
      <c r="Y73" s="3">
        <f>U18/$U$3</f>
        <v>7.7641303854150516</v>
      </c>
      <c r="Z73" s="3"/>
      <c r="AA73" s="3">
        <f>W18/$W$3</f>
        <v>14.655339069965667</v>
      </c>
      <c r="AB73" s="5">
        <v>9</v>
      </c>
      <c r="AC73" s="3">
        <f>Z12/$Z$3</f>
        <v>0</v>
      </c>
      <c r="AD73" s="3">
        <f>AA12/$AA$3</f>
        <v>0</v>
      </c>
      <c r="AE73" s="3">
        <f>AB12/$AB$3</f>
        <v>0.4801224317064956</v>
      </c>
      <c r="AF73" s="5">
        <v>12</v>
      </c>
      <c r="AG73" s="3">
        <f>Y15/$Y$3</f>
        <v>0</v>
      </c>
      <c r="AH73" s="3">
        <f>AC15/$AC$3</f>
        <v>1.6428321468650273</v>
      </c>
      <c r="AI73" s="5">
        <v>9</v>
      </c>
      <c r="AJ73" s="3">
        <f>AF12/$AF$3</f>
        <v>0.40169378281134888</v>
      </c>
      <c r="AK73" s="3"/>
      <c r="AL73" s="3">
        <f>AH12/$AH$3</f>
        <v>3.8085869917820068</v>
      </c>
      <c r="AM73" s="3">
        <f>AI12/$AI$3</f>
        <v>0.76352363590269701</v>
      </c>
      <c r="AN73" s="3">
        <f>AJ12/$AJ$3</f>
        <v>0.60208192768847002</v>
      </c>
    </row>
    <row r="74" spans="1:40" x14ac:dyDescent="0.25">
      <c r="A74" s="5">
        <v>12</v>
      </c>
      <c r="B74" s="3"/>
      <c r="C74" s="3">
        <f>C15/$C$3</f>
        <v>11.458331446024033</v>
      </c>
      <c r="D74" s="3">
        <f>D15/$D$3</f>
        <v>13.488942402526998</v>
      </c>
      <c r="E74">
        <v>5.8414363206457987</v>
      </c>
      <c r="F74">
        <v>7.3812095685047501</v>
      </c>
      <c r="G74">
        <v>8.4055675950219531</v>
      </c>
      <c r="H74">
        <v>9.0410265876264795</v>
      </c>
      <c r="I74">
        <v>6.6762208340119678</v>
      </c>
      <c r="J74" s="3">
        <v>9</v>
      </c>
      <c r="L74" s="12">
        <v>17</v>
      </c>
      <c r="M74" s="3">
        <f>H20/$H$3</f>
        <v>29.186314995563446</v>
      </c>
      <c r="N74" s="3">
        <f>I20/$I$3</f>
        <v>5.1429716196637916</v>
      </c>
      <c r="O74" s="3">
        <f>J20/$J$3</f>
        <v>14.949966634699576</v>
      </c>
      <c r="Q74" s="12">
        <v>17</v>
      </c>
      <c r="R74" s="3">
        <f>N20/$N$3</f>
        <v>18.219261932453463</v>
      </c>
      <c r="S74" s="3">
        <f>O20/$O$3</f>
        <v>0.60055901759530772</v>
      </c>
      <c r="T74" s="3">
        <f>P20/$P$3</f>
        <v>12.330908953225412</v>
      </c>
      <c r="W74" s="12">
        <v>17</v>
      </c>
      <c r="X74" s="3"/>
      <c r="Y74" s="3">
        <f>U20/$U$3</f>
        <v>14.826059704231684</v>
      </c>
      <c r="Z74" s="3"/>
      <c r="AA74" s="3">
        <f>W20/$W$3</f>
        <v>11.762319819814941</v>
      </c>
      <c r="AB74" s="5">
        <v>12</v>
      </c>
      <c r="AC74" s="3">
        <f>Z15/$Z$3</f>
        <v>0</v>
      </c>
      <c r="AD74" s="3">
        <f>AA15/$AA$3</f>
        <v>0</v>
      </c>
      <c r="AE74" s="3">
        <f>AB15/$AB$3</f>
        <v>1.4972267556197258</v>
      </c>
      <c r="AF74" s="5">
        <v>14</v>
      </c>
      <c r="AG74" s="3">
        <f>Y17/$Y$3</f>
        <v>0</v>
      </c>
      <c r="AH74" s="3">
        <f>AC17/$AC$3</f>
        <v>2.4018496438700421</v>
      </c>
      <c r="AI74" s="5">
        <v>12</v>
      </c>
      <c r="AJ74" s="3">
        <f>AF15/$AF$3</f>
        <v>0.81915968050624466</v>
      </c>
      <c r="AK74" s="3">
        <f>AG15/$AG$3</f>
        <v>6.1890172718670708</v>
      </c>
      <c r="AL74" s="3">
        <f>AH15/$AH$3</f>
        <v>6.9984015482181183</v>
      </c>
      <c r="AM74" s="3">
        <f>AI15/$AI$3</f>
        <v>3.2596069739420406</v>
      </c>
      <c r="AN74" s="3">
        <f>AJ15/$AJ$3</f>
        <v>0.96061546527481889</v>
      </c>
    </row>
    <row r="75" spans="1:40" x14ac:dyDescent="0.25">
      <c r="A75" s="5">
        <v>13</v>
      </c>
      <c r="B75" s="3"/>
      <c r="C75" s="3">
        <f>C16/$C$3</f>
        <v>16.692160725416993</v>
      </c>
      <c r="D75" s="3">
        <f>D16/$D$3</f>
        <v>15.510722291431035</v>
      </c>
      <c r="E75">
        <v>7.2089387689860729</v>
      </c>
      <c r="F75">
        <v>9.0741114427016747</v>
      </c>
      <c r="G75">
        <v>9.5028689071034531</v>
      </c>
      <c r="H75">
        <v>11.492316614647637</v>
      </c>
      <c r="I75">
        <v>7.1451916210010875</v>
      </c>
      <c r="J75" s="3">
        <v>10</v>
      </c>
      <c r="L75" s="12">
        <v>19</v>
      </c>
      <c r="M75" s="3">
        <f>H22/$H$3</f>
        <v>31.306001890359173</v>
      </c>
      <c r="N75" s="3">
        <f>I22/$I$3</f>
        <v>19.854242846929804</v>
      </c>
      <c r="O75" s="3">
        <f>J22/$J$3</f>
        <v>24.007054043395616</v>
      </c>
      <c r="Q75" s="12">
        <v>19</v>
      </c>
      <c r="R75" s="3">
        <f>N22/$N$3</f>
        <v>19.621498495687799</v>
      </c>
      <c r="S75" s="3">
        <f>O22/$O$3</f>
        <v>1.8178185372789477</v>
      </c>
      <c r="T75" s="3">
        <f>P22/$P$3</f>
        <v>11.047199877308547</v>
      </c>
      <c r="W75" s="12">
        <v>19</v>
      </c>
      <c r="X75" s="3"/>
      <c r="Y75" s="3"/>
      <c r="Z75" s="3"/>
      <c r="AA75" s="3">
        <f>W22/$W$3</f>
        <v>13.688323117808276</v>
      </c>
      <c r="AB75" s="5">
        <v>13</v>
      </c>
      <c r="AC75" s="3">
        <f>Z16/$Z$3</f>
        <v>0</v>
      </c>
      <c r="AD75" s="3">
        <f>AA16/$AA$3</f>
        <v>0</v>
      </c>
      <c r="AE75" s="3">
        <f>AB16/$AB$3</f>
        <v>0.49702790773524819</v>
      </c>
      <c r="AF75" s="21">
        <v>16</v>
      </c>
      <c r="AG75" s="3">
        <f>Y19/$Y$3</f>
        <v>0</v>
      </c>
      <c r="AH75" s="3">
        <f>AC19/$AC$3</f>
        <v>2.2844740321550501</v>
      </c>
      <c r="AI75" s="5">
        <v>13</v>
      </c>
      <c r="AJ75" s="3">
        <f>AF16/$AF$3</f>
        <v>0.50562693651812463</v>
      </c>
      <c r="AK75" s="3">
        <f>AG16/$AG$3</f>
        <v>6.014205582661222</v>
      </c>
      <c r="AL75" s="3">
        <f>AH16/$AH$3</f>
        <v>5.6063346981542468</v>
      </c>
      <c r="AM75" s="3">
        <f>AI16/$AI$3</f>
        <v>3.6991759214818734</v>
      </c>
      <c r="AN75" s="3">
        <f>AJ16/$AJ$3</f>
        <v>0.38342210503058427</v>
      </c>
    </row>
    <row r="76" spans="1:40" x14ac:dyDescent="0.25">
      <c r="A76" s="5">
        <v>15</v>
      </c>
      <c r="B76" s="3"/>
      <c r="C76" s="3">
        <f>C18/$C$3</f>
        <v>18.054844112565597</v>
      </c>
      <c r="D76" s="3">
        <f>D18/$D$3</f>
        <v>16.724707138598703</v>
      </c>
      <c r="E76">
        <v>7.6918630520444644</v>
      </c>
      <c r="F76">
        <v>9.1107493351765623</v>
      </c>
      <c r="G76">
        <v>11.315430437759741</v>
      </c>
      <c r="H76">
        <v>11.243031406410674</v>
      </c>
      <c r="I76">
        <v>9.2763525484282816</v>
      </c>
      <c r="J76" s="3">
        <v>11</v>
      </c>
      <c r="L76" s="12">
        <v>21</v>
      </c>
      <c r="M76" s="3"/>
      <c r="N76" s="3">
        <f>I24/$I$3</f>
        <v>26.157157157305388</v>
      </c>
      <c r="O76" s="3">
        <f>J24/$J$3</f>
        <v>23.838528043841567</v>
      </c>
      <c r="Q76" s="12">
        <v>21</v>
      </c>
      <c r="R76" s="3"/>
      <c r="S76" s="3">
        <f>O24/$O$3</f>
        <v>2.5025131631564914</v>
      </c>
      <c r="T76" s="3"/>
      <c r="W76" s="12">
        <v>21</v>
      </c>
      <c r="X76" s="3"/>
      <c r="Y76" s="3"/>
      <c r="Z76" s="3"/>
      <c r="AA76" s="3">
        <f>W24/$W$3</f>
        <v>13.707355524525923</v>
      </c>
      <c r="AB76" s="5">
        <v>15</v>
      </c>
      <c r="AC76" s="3">
        <f>Z18/$Z$3</f>
        <v>0</v>
      </c>
      <c r="AD76" s="3">
        <f>AA18/$AA$3</f>
        <v>0</v>
      </c>
      <c r="AE76" s="3">
        <f>AB18/$AB$3</f>
        <v>1.7144672890739032</v>
      </c>
      <c r="AF76" s="21">
        <v>18</v>
      </c>
      <c r="AG76" s="3">
        <f>Y21/$Y$3</f>
        <v>0</v>
      </c>
      <c r="AH76" s="3">
        <f>AC21/$AC$3</f>
        <v>1.5127596301356445</v>
      </c>
      <c r="AI76" s="5">
        <v>15</v>
      </c>
      <c r="AJ76" s="3">
        <f>AF18/$AF$3</f>
        <v>1.2979023726897694</v>
      </c>
      <c r="AK76" s="3">
        <f>AG18/$AG$3</f>
        <v>7.2643870256398051</v>
      </c>
      <c r="AL76" s="3">
        <f>AH18/$AH$3</f>
        <v>1.3017435330394016</v>
      </c>
      <c r="AM76" s="3">
        <f>AI18/$AI$3</f>
        <v>9.3713928986365254</v>
      </c>
      <c r="AN76" s="3">
        <f>AJ18/$AJ$3</f>
        <v>0.28484191477285431</v>
      </c>
    </row>
    <row r="77" spans="1:40" x14ac:dyDescent="0.25">
      <c r="A77" s="5">
        <v>17</v>
      </c>
      <c r="B77" s="3"/>
      <c r="C77" s="3">
        <f>C20/$C$3</f>
        <v>44.832554036361451</v>
      </c>
      <c r="D77" s="3">
        <f>D20/$D$3</f>
        <v>22.250014158019983</v>
      </c>
      <c r="E77">
        <v>12.181572929785053</v>
      </c>
      <c r="F77">
        <v>14.391032993175275</v>
      </c>
      <c r="G77">
        <v>14.086530345556975</v>
      </c>
      <c r="H77">
        <v>17.81356588461394</v>
      </c>
      <c r="I77">
        <v>10.375116243636153</v>
      </c>
      <c r="J77" s="3">
        <v>12</v>
      </c>
      <c r="L77" s="12">
        <v>23</v>
      </c>
      <c r="M77" s="3"/>
      <c r="N77" s="3"/>
      <c r="O77" s="3">
        <f>J26/$J$3</f>
        <v>24.236307032502118</v>
      </c>
      <c r="Q77" s="12">
        <v>23</v>
      </c>
      <c r="R77" s="3"/>
      <c r="S77" s="3">
        <f>O26/$O$3</f>
        <v>4.6888991713320882</v>
      </c>
      <c r="T77" s="3"/>
      <c r="W77" s="12">
        <v>23</v>
      </c>
      <c r="X77" s="3"/>
      <c r="Y77" s="3"/>
      <c r="Z77" s="3"/>
      <c r="AA77" s="3">
        <f>W26/$W$3</f>
        <v>13.657039642329579</v>
      </c>
      <c r="AB77" s="65">
        <v>17</v>
      </c>
      <c r="AC77" s="3">
        <f>Z20/$Z$3</f>
        <v>0</v>
      </c>
      <c r="AD77" s="3">
        <f>AA20/$AA$3</f>
        <v>0</v>
      </c>
      <c r="AE77" s="3">
        <f>AB20/$AB$3</f>
        <v>2.4920664160712946</v>
      </c>
      <c r="AF77">
        <v>19</v>
      </c>
      <c r="AG77" s="3">
        <f>Y22/$Y$3</f>
        <v>0</v>
      </c>
      <c r="AH77" s="3">
        <f>AC22/$AC$3</f>
        <v>3.64721212946825</v>
      </c>
      <c r="AI77" s="21">
        <v>17</v>
      </c>
      <c r="AJ77" s="3">
        <f>AF20/$AF$3</f>
        <v>1.2307519287792628</v>
      </c>
      <c r="AK77" s="3">
        <f>AG20/$AG$3</f>
        <v>6.4921415766873709</v>
      </c>
      <c r="AL77" s="3">
        <f>AH20/$AH$3</f>
        <v>0.91739539150574856</v>
      </c>
      <c r="AM77" s="3">
        <f>AI20/$AI$3</f>
        <v>12.052162114103963</v>
      </c>
      <c r="AN77" s="3">
        <f>AJ20/$AJ$3</f>
        <v>0.22958686263098319</v>
      </c>
    </row>
    <row r="78" spans="1:40" x14ac:dyDescent="0.25">
      <c r="A78" s="5">
        <v>19</v>
      </c>
      <c r="B78" s="3"/>
      <c r="C78" s="3">
        <f>C22/$C$3</f>
        <v>56.020633178250442</v>
      </c>
      <c r="D78" s="3">
        <f>D22/$D$3</f>
        <v>24.034233724565389</v>
      </c>
      <c r="E78">
        <v>14.691952272125297</v>
      </c>
      <c r="G78">
        <v>15.613675071129459</v>
      </c>
      <c r="H78">
        <v>18.465825830766811</v>
      </c>
      <c r="I78">
        <v>12.187895227837529</v>
      </c>
      <c r="J78" s="3">
        <v>13</v>
      </c>
      <c r="L78" s="12">
        <v>25</v>
      </c>
      <c r="M78" s="3"/>
      <c r="N78" s="3"/>
      <c r="O78" s="3">
        <f>J28/$J$3</f>
        <v>24.855421533148654</v>
      </c>
      <c r="Q78" s="12">
        <v>25</v>
      </c>
      <c r="R78" s="3"/>
      <c r="S78" s="3">
        <f>O28/$O$3</f>
        <v>9.6410100639829341</v>
      </c>
      <c r="T78" s="3"/>
      <c r="W78" s="12">
        <v>25</v>
      </c>
      <c r="X78" s="3"/>
      <c r="Y78" s="3"/>
      <c r="Z78" s="3"/>
      <c r="AA78" s="3"/>
      <c r="AB78" s="65">
        <v>19</v>
      </c>
      <c r="AC78" s="3">
        <f>Z22/$Z$3</f>
        <v>0</v>
      </c>
      <c r="AD78" s="3">
        <f>AA22/$AA$3</f>
        <v>0</v>
      </c>
      <c r="AE78" s="3">
        <f>AB22/$AB$3</f>
        <v>4.4610032194003288</v>
      </c>
      <c r="AF78" s="12">
        <v>21</v>
      </c>
      <c r="AG78" s="3">
        <f>Y24/$Y$3</f>
        <v>0</v>
      </c>
      <c r="AH78" s="3">
        <f>AC24/$AC$3</f>
        <v>6.107680465514421</v>
      </c>
      <c r="AI78" s="21">
        <v>19</v>
      </c>
      <c r="AJ78" s="3">
        <f>AF22/$AF$3</f>
        <v>1.7086678539517297</v>
      </c>
      <c r="AK78" s="3">
        <f>AG22/$AG$3</f>
        <v>5.8882260001715796</v>
      </c>
      <c r="AL78" s="3">
        <f>AH22/$AH$3</f>
        <v>1.1452899629174884</v>
      </c>
      <c r="AM78" s="3">
        <f>AI22/$AI$3</f>
        <v>16.210713473838766</v>
      </c>
      <c r="AN78" s="3">
        <f>AJ22/$AJ$3</f>
        <v>0.24529377940800651</v>
      </c>
    </row>
    <row r="79" spans="1:40" x14ac:dyDescent="0.25">
      <c r="A79" s="5">
        <v>20</v>
      </c>
      <c r="B79" s="3"/>
      <c r="C79" s="3"/>
      <c r="D79" s="3">
        <f>D23/$D$3</f>
        <v>21.310681089754198</v>
      </c>
      <c r="E79">
        <v>18.065398574528235</v>
      </c>
      <c r="G79">
        <v>22.269414698883395</v>
      </c>
      <c r="I79">
        <v>12.05241899197722</v>
      </c>
      <c r="J79" s="3">
        <v>14</v>
      </c>
      <c r="L79" s="12">
        <v>27</v>
      </c>
      <c r="N79" s="3"/>
      <c r="O79" s="3">
        <f>J30/$J$3</f>
        <v>12.749811421544024</v>
      </c>
      <c r="Q79" s="12">
        <v>27</v>
      </c>
      <c r="S79" s="3">
        <f>O30/$O$3</f>
        <v>18.870733337776588</v>
      </c>
      <c r="W79" s="12">
        <v>27</v>
      </c>
      <c r="AA79" s="3"/>
      <c r="AB79">
        <v>20</v>
      </c>
      <c r="AC79" s="3">
        <f>Z23/$Z$3</f>
        <v>0</v>
      </c>
      <c r="AD79" s="3">
        <f>AA23/$AA$3</f>
        <v>0</v>
      </c>
      <c r="AE79" s="3">
        <f>AB23/$AB$3</f>
        <v>5.22495434060209</v>
      </c>
      <c r="AF79" s="12">
        <v>23</v>
      </c>
      <c r="AG79" s="3">
        <f>Y26/$Y$3</f>
        <v>0</v>
      </c>
      <c r="AH79" s="3">
        <f>AC26/$AC$3</f>
        <v>18.588709591854016</v>
      </c>
      <c r="AI79" s="21">
        <v>20</v>
      </c>
      <c r="AJ79" s="3">
        <f>AF23/$AF$3</f>
        <v>1.416665709440164</v>
      </c>
      <c r="AK79" s="3">
        <f>AG23/$AG$3</f>
        <v>13.114959839357427</v>
      </c>
      <c r="AL79" s="3">
        <f>AH23/$AH$3</f>
        <v>2.4579933877013809</v>
      </c>
      <c r="AM79" s="3">
        <f>AI23/$AI$3</f>
        <v>20.224283614973753</v>
      </c>
      <c r="AN79" s="3">
        <f>AJ23/$AJ$3</f>
        <v>0.57010580723923787</v>
      </c>
    </row>
    <row r="80" spans="1:40" x14ac:dyDescent="0.25">
      <c r="A80" s="12">
        <v>22</v>
      </c>
      <c r="C80" s="3"/>
      <c r="D80" s="3">
        <f>D25/$D$3</f>
        <v>27.911617034164735</v>
      </c>
      <c r="E80">
        <v>16.408271478878977</v>
      </c>
      <c r="G80">
        <v>19.19506498261028</v>
      </c>
      <c r="I80">
        <v>15.057964102914365</v>
      </c>
      <c r="J80" s="3">
        <v>15</v>
      </c>
      <c r="L80" s="12">
        <v>30</v>
      </c>
      <c r="N80" s="3"/>
      <c r="O80" s="3">
        <f>J33/$J$3</f>
        <v>20.195995115966095</v>
      </c>
      <c r="Q80" s="12">
        <v>30</v>
      </c>
      <c r="S80" s="3">
        <f>O33/$O$3</f>
        <v>26.005586288100943</v>
      </c>
      <c r="W80" s="12">
        <v>30</v>
      </c>
      <c r="AA80" s="3"/>
      <c r="AB80" s="12">
        <v>22</v>
      </c>
      <c r="AC80" s="3">
        <f>Z25/$Z$3</f>
        <v>0</v>
      </c>
      <c r="AD80" s="3">
        <f>AA25/$AA$3</f>
        <v>0</v>
      </c>
      <c r="AE80" s="3">
        <f>AB25/$AB$3</f>
        <v>8.2828926624394992</v>
      </c>
      <c r="AF80" s="12">
        <v>25</v>
      </c>
      <c r="AG80" s="3">
        <f>Y28/$Y$3</f>
        <v>0</v>
      </c>
      <c r="AH80" s="3">
        <f>AC28/$AC$3</f>
        <v>23.454371956345486</v>
      </c>
      <c r="AI80" s="12">
        <v>22</v>
      </c>
      <c r="AJ80" s="3">
        <f>AF25/$AF$3</f>
        <v>3.9814817336365245</v>
      </c>
      <c r="AK80" s="3">
        <f>AG25/$AG$3</f>
        <v>23.52251914231319</v>
      </c>
      <c r="AL80" s="3">
        <f>AH25/$AH$3</f>
        <v>4.77166825182002</v>
      </c>
      <c r="AM80" s="3"/>
      <c r="AN80" s="3">
        <f>AJ25/$AJ$3</f>
        <v>1.3424145202645932</v>
      </c>
    </row>
    <row r="81" spans="1:40" x14ac:dyDescent="0.25">
      <c r="A81" s="12">
        <v>24</v>
      </c>
      <c r="C81" s="3"/>
      <c r="D81" s="3">
        <f>D27/$D$3</f>
        <v>28.933428475227583</v>
      </c>
      <c r="E81">
        <v>22.905649955980753</v>
      </c>
      <c r="J81" s="3">
        <v>16</v>
      </c>
      <c r="L81" s="12">
        <v>33</v>
      </c>
      <c r="N81" s="3"/>
      <c r="O81" s="3">
        <f>J36/$J$3</f>
        <v>18.295261922064945</v>
      </c>
      <c r="Q81" s="12">
        <v>33</v>
      </c>
      <c r="S81" s="3">
        <f>O36/$O$3</f>
        <v>30.658604672087435</v>
      </c>
      <c r="W81" s="12"/>
      <c r="AA81" s="3"/>
      <c r="AB81" s="12">
        <v>24</v>
      </c>
      <c r="AC81" s="3">
        <f>Z27/$Z$3</f>
        <v>0</v>
      </c>
      <c r="AD81" s="3">
        <f>AA27/$AA$3</f>
        <v>0</v>
      </c>
      <c r="AE81" s="3">
        <f>AB27/$AB$3</f>
        <v>14.177316055495409</v>
      </c>
      <c r="AF81" s="12">
        <v>27</v>
      </c>
      <c r="AG81" s="3">
        <f>Y30/$Y$3</f>
        <v>0</v>
      </c>
      <c r="AH81" s="3">
        <f>AC30/$AC$3</f>
        <v>32.60038264573874</v>
      </c>
      <c r="AI81" s="12">
        <v>24</v>
      </c>
      <c r="AJ81" s="3">
        <f>AF27/$AF$3</f>
        <v>6.5073858800432491</v>
      </c>
      <c r="AK81" s="3">
        <f>AG27/$AG$3</f>
        <v>38.310469350305787</v>
      </c>
      <c r="AL81" s="3">
        <f>AH27/$AH$3</f>
        <v>5.9321781213374827</v>
      </c>
      <c r="AM81" s="3"/>
      <c r="AN81" s="3">
        <f>AJ27/$AJ$3</f>
        <v>3.7489848407004605</v>
      </c>
    </row>
    <row r="82" spans="1:40" x14ac:dyDescent="0.25">
      <c r="A82" s="12">
        <v>26</v>
      </c>
      <c r="C82" s="3"/>
      <c r="D82" s="3">
        <f>D29/$D$3</f>
        <v>30.586850442914344</v>
      </c>
      <c r="J82" s="3">
        <v>17</v>
      </c>
      <c r="L82" s="12">
        <v>37</v>
      </c>
      <c r="N82" s="3"/>
      <c r="O82" s="3">
        <f>J40/$J$3</f>
        <v>11.121998210109505</v>
      </c>
      <c r="Q82" s="12">
        <v>37</v>
      </c>
      <c r="S82" s="3"/>
      <c r="W82" s="12"/>
      <c r="AA82" s="3"/>
      <c r="AB82" s="12">
        <v>26</v>
      </c>
      <c r="AC82" s="3">
        <f>Z29/$Z$3</f>
        <v>0</v>
      </c>
      <c r="AD82" s="3">
        <f>AA29/$AA$3</f>
        <v>0</v>
      </c>
      <c r="AE82" s="3"/>
      <c r="AF82" s="12">
        <v>29</v>
      </c>
      <c r="AG82" s="3">
        <f>Y32/$Y$3</f>
        <v>0</v>
      </c>
      <c r="AH82" s="3"/>
      <c r="AI82" s="12">
        <v>26</v>
      </c>
      <c r="AJ82" s="3">
        <f>AF29/$AF$3</f>
        <v>10.963613028601159</v>
      </c>
      <c r="AK82" s="3">
        <f>AG29/$AG$3</f>
        <v>43.128917971063522</v>
      </c>
      <c r="AL82" s="3">
        <f>AH29/$AH$3</f>
        <v>12.316158303335566</v>
      </c>
      <c r="AM82" s="3"/>
      <c r="AN82" s="3">
        <f>AJ29/$AJ$3</f>
        <v>4.4693689324619674</v>
      </c>
    </row>
    <row r="83" spans="1:40" x14ac:dyDescent="0.25">
      <c r="A83" s="12">
        <v>28</v>
      </c>
      <c r="C83" s="3"/>
      <c r="D83" s="3">
        <f>D31/$D$3</f>
        <v>34.081782349825325</v>
      </c>
      <c r="J83" s="3">
        <v>18</v>
      </c>
      <c r="L83" s="12">
        <v>40</v>
      </c>
      <c r="N83" s="3"/>
      <c r="O83" s="3">
        <f>J43/$J$3</f>
        <v>19.531512017747428</v>
      </c>
      <c r="Q83" s="12">
        <v>40</v>
      </c>
      <c r="S83" s="3"/>
      <c r="AB83" s="12">
        <v>28</v>
      </c>
      <c r="AC83" s="3">
        <f>Z31/$Z$3</f>
        <v>0</v>
      </c>
      <c r="AD83" s="3">
        <f>AA31/$AA$3</f>
        <v>0</v>
      </c>
      <c r="AE83" s="3"/>
      <c r="AF83" s="12">
        <v>31</v>
      </c>
      <c r="AG83" s="3">
        <f>Y34/$Y$3</f>
        <v>0</v>
      </c>
      <c r="AH83" s="3"/>
      <c r="AI83" s="12">
        <v>28</v>
      </c>
      <c r="AJ83" s="3"/>
      <c r="AK83" s="3"/>
      <c r="AL83" s="3">
        <f>AH31/$AH$3</f>
        <v>14.821521421661641</v>
      </c>
      <c r="AM83" s="3"/>
      <c r="AN83" s="3">
        <f>AJ31/$AJ$3</f>
        <v>10.031623045935202</v>
      </c>
    </row>
    <row r="84" spans="1:40" x14ac:dyDescent="0.25">
      <c r="A84" s="12">
        <v>30</v>
      </c>
      <c r="C84" s="3"/>
      <c r="D84" s="3">
        <f>D33/$D$3</f>
        <v>44.053251806673664</v>
      </c>
      <c r="J84" s="3">
        <v>19</v>
      </c>
      <c r="L84" s="12">
        <v>43</v>
      </c>
      <c r="N84" s="3"/>
      <c r="O84" s="3">
        <f>J46/$J$3</f>
        <v>22.783667185310314</v>
      </c>
      <c r="Q84" s="12">
        <v>43</v>
      </c>
      <c r="S84" s="3"/>
      <c r="AB84" s="12">
        <v>30</v>
      </c>
      <c r="AC84" s="3">
        <f>Z33/$Z$3</f>
        <v>0</v>
      </c>
      <c r="AD84" s="3">
        <f>AA33/$AA$3</f>
        <v>0</v>
      </c>
      <c r="AE84" s="3"/>
      <c r="AF84" s="12">
        <v>33</v>
      </c>
      <c r="AG84" s="3">
        <f>Y36/$Y$3</f>
        <v>0</v>
      </c>
      <c r="AH84" s="3"/>
      <c r="AI84" s="12">
        <v>30</v>
      </c>
      <c r="AJ84" s="38"/>
      <c r="AK84" s="3"/>
      <c r="AL84" s="38">
        <f>AH33/$AH$3</f>
        <v>26.226063372900157</v>
      </c>
      <c r="AM84" s="3"/>
      <c r="AN84" s="3">
        <f>AJ33/$AJ$3</f>
        <v>9.8228546785440471</v>
      </c>
    </row>
    <row r="85" spans="1:40" x14ac:dyDescent="0.25">
      <c r="A85" s="12">
        <v>32</v>
      </c>
      <c r="C85" s="3"/>
      <c r="D85" s="3">
        <f>D35/$D$3</f>
        <v>62.489013008756487</v>
      </c>
      <c r="J85" s="3">
        <v>20</v>
      </c>
      <c r="L85" s="12"/>
      <c r="N85" s="3"/>
      <c r="O85" s="3"/>
      <c r="Q85" s="12"/>
      <c r="S85" s="3"/>
      <c r="AB85" s="12">
        <v>32</v>
      </c>
      <c r="AC85" s="3">
        <f t="shared" ref="AC85:AC96" si="11">Z35/$Z$3</f>
        <v>0</v>
      </c>
      <c r="AD85" s="3">
        <f t="shared" ref="AD85:AD96" si="12">AA35/$AA$3</f>
        <v>0</v>
      </c>
      <c r="AE85" s="3"/>
      <c r="AF85" s="12">
        <v>36</v>
      </c>
      <c r="AG85" s="3">
        <f>Y39/$Y$3</f>
        <v>0</v>
      </c>
      <c r="AH85" s="3"/>
      <c r="AI85" s="12">
        <v>32</v>
      </c>
      <c r="AJ85" s="3"/>
      <c r="AK85" s="3"/>
      <c r="AL85" s="3">
        <f>AH35/$AH$3</f>
        <v>31.318143548038289</v>
      </c>
      <c r="AM85" s="3"/>
      <c r="AN85" s="3">
        <f>AJ35/$AJ$3</f>
        <v>11.327739556308684</v>
      </c>
    </row>
    <row r="86" spans="1:40" x14ac:dyDescent="0.25">
      <c r="A86">
        <v>34</v>
      </c>
      <c r="D86" s="3"/>
      <c r="AB86" s="12">
        <v>33</v>
      </c>
      <c r="AC86" s="3">
        <f t="shared" si="11"/>
        <v>0</v>
      </c>
      <c r="AD86" s="3">
        <f t="shared" si="12"/>
        <v>0</v>
      </c>
      <c r="AF86" s="12">
        <v>38</v>
      </c>
      <c r="AG86" s="3">
        <f>Y41/$Y$3</f>
        <v>0</v>
      </c>
      <c r="AH86" s="3"/>
      <c r="AI86" s="12">
        <v>34</v>
      </c>
      <c r="AJ86" s="3"/>
      <c r="AK86" s="3"/>
      <c r="AL86" s="3">
        <f>AH37/$AH$3</f>
        <v>40.046984584868099</v>
      </c>
      <c r="AM86" s="3"/>
      <c r="AN86">
        <f>AJ37/$AJ$3</f>
        <v>22.573252898970804</v>
      </c>
    </row>
    <row r="87" spans="1:40" x14ac:dyDescent="0.25">
      <c r="A87">
        <v>36</v>
      </c>
      <c r="D87" s="3"/>
      <c r="AB87" s="12">
        <v>34</v>
      </c>
      <c r="AC87" s="3">
        <f t="shared" si="11"/>
        <v>0</v>
      </c>
      <c r="AD87" s="3">
        <f t="shared" si="12"/>
        <v>0</v>
      </c>
      <c r="AF87" s="12">
        <v>40</v>
      </c>
      <c r="AG87" s="3">
        <f>Y43/$Y$3</f>
        <v>0</v>
      </c>
      <c r="AH87" s="3"/>
      <c r="AI87" s="12">
        <v>37</v>
      </c>
      <c r="AJ87" s="3"/>
      <c r="AK87" s="3"/>
      <c r="AL87" s="3"/>
      <c r="AM87" s="3"/>
      <c r="AN87" s="3"/>
    </row>
    <row r="88" spans="1:40" x14ac:dyDescent="0.25">
      <c r="AB88" s="12">
        <v>35</v>
      </c>
      <c r="AC88" s="3">
        <f t="shared" si="11"/>
        <v>0</v>
      </c>
      <c r="AD88" s="3">
        <f t="shared" si="12"/>
        <v>0</v>
      </c>
      <c r="AF88" s="12">
        <v>42</v>
      </c>
      <c r="AG88" s="3">
        <f>Y45/$Y$3</f>
        <v>0</v>
      </c>
      <c r="AH88" s="3"/>
      <c r="AI88" s="12">
        <v>40</v>
      </c>
      <c r="AJ88" s="3"/>
      <c r="AK88" s="3"/>
      <c r="AL88" s="3"/>
      <c r="AM88" s="3"/>
      <c r="AN88" s="3"/>
    </row>
    <row r="89" spans="1:40" x14ac:dyDescent="0.25">
      <c r="AB89" s="12">
        <v>36</v>
      </c>
      <c r="AC89" s="3">
        <f t="shared" si="11"/>
        <v>0</v>
      </c>
      <c r="AD89" s="3">
        <f t="shared" si="12"/>
        <v>0</v>
      </c>
      <c r="AF89" s="72">
        <v>44</v>
      </c>
      <c r="AG89">
        <v>0</v>
      </c>
      <c r="AI89" s="12">
        <v>44</v>
      </c>
      <c r="AJ89" s="3"/>
      <c r="AK89" s="3"/>
      <c r="AL89" s="3"/>
      <c r="AM89" s="3"/>
      <c r="AN89" s="3"/>
    </row>
    <row r="90" spans="1:40" x14ac:dyDescent="0.25">
      <c r="C90" s="121" t="s">
        <v>88</v>
      </c>
      <c r="D90" s="121"/>
      <c r="E90" s="121"/>
      <c r="F90" s="121"/>
      <c r="G90" s="121"/>
      <c r="AB90" s="12">
        <v>37</v>
      </c>
      <c r="AC90" s="3">
        <f t="shared" si="11"/>
        <v>0</v>
      </c>
      <c r="AD90" s="3">
        <f t="shared" si="12"/>
        <v>0</v>
      </c>
      <c r="AF90" s="72">
        <v>46</v>
      </c>
      <c r="AG90">
        <v>0</v>
      </c>
      <c r="AI90" s="12"/>
      <c r="AJ90" s="3"/>
      <c r="AK90" s="3"/>
      <c r="AL90" s="3"/>
      <c r="AM90" s="3"/>
      <c r="AN90" s="3"/>
    </row>
    <row r="91" spans="1:40" x14ac:dyDescent="0.25">
      <c r="B91" t="s">
        <v>11</v>
      </c>
      <c r="C91" t="s">
        <v>20</v>
      </c>
      <c r="D91" t="s">
        <v>21</v>
      </c>
      <c r="E91" t="s">
        <v>22</v>
      </c>
      <c r="F91" t="s">
        <v>23</v>
      </c>
      <c r="G91" t="s">
        <v>24</v>
      </c>
      <c r="AB91" s="12">
        <v>38</v>
      </c>
      <c r="AC91" s="3">
        <f t="shared" si="11"/>
        <v>0</v>
      </c>
      <c r="AD91" s="3">
        <f t="shared" si="12"/>
        <v>0</v>
      </c>
      <c r="AF91" s="12"/>
      <c r="AG91" s="3"/>
      <c r="AH91" s="3"/>
      <c r="AI91" s="12"/>
      <c r="AJ91" s="3"/>
      <c r="AK91" s="3"/>
      <c r="AL91" s="3"/>
      <c r="AM91" s="3"/>
      <c r="AN91" s="3"/>
    </row>
    <row r="92" spans="1:40" x14ac:dyDescent="0.25">
      <c r="B92">
        <v>0</v>
      </c>
      <c r="C92">
        <v>1</v>
      </c>
      <c r="D92">
        <v>1</v>
      </c>
      <c r="E92">
        <v>1</v>
      </c>
      <c r="F92">
        <v>1</v>
      </c>
      <c r="G92">
        <v>1</v>
      </c>
      <c r="AB92" s="12">
        <v>39</v>
      </c>
      <c r="AC92" s="3">
        <f t="shared" si="11"/>
        <v>0</v>
      </c>
      <c r="AD92" s="3">
        <f t="shared" si="12"/>
        <v>0</v>
      </c>
    </row>
    <row r="93" spans="1:40" x14ac:dyDescent="0.25">
      <c r="B93">
        <v>1</v>
      </c>
      <c r="C93">
        <v>0.72037592509531267</v>
      </c>
      <c r="D93">
        <v>2.0663452721004671</v>
      </c>
      <c r="E93">
        <v>1.4510285058362278</v>
      </c>
      <c r="F93">
        <v>0.94448961629881145</v>
      </c>
      <c r="G93">
        <v>1.4340400109948128</v>
      </c>
      <c r="AB93" s="12">
        <v>40</v>
      </c>
      <c r="AC93" s="3">
        <f t="shared" si="11"/>
        <v>0</v>
      </c>
      <c r="AD93" s="3">
        <f t="shared" si="12"/>
        <v>0</v>
      </c>
    </row>
    <row r="94" spans="1:40" x14ac:dyDescent="0.25">
      <c r="B94">
        <v>2</v>
      </c>
      <c r="C94">
        <v>1.9002786147829498</v>
      </c>
      <c r="D94">
        <v>2.0386733703022926</v>
      </c>
      <c r="E94">
        <v>1.7076342213145306</v>
      </c>
      <c r="F94">
        <v>1.561557704584041</v>
      </c>
      <c r="G94">
        <v>1.7111997942298423</v>
      </c>
      <c r="AB94" s="12">
        <v>41</v>
      </c>
      <c r="AC94" s="3">
        <f t="shared" si="11"/>
        <v>0</v>
      </c>
      <c r="AD94" s="3">
        <f t="shared" si="12"/>
        <v>0</v>
      </c>
    </row>
    <row r="95" spans="1:40" x14ac:dyDescent="0.25">
      <c r="B95">
        <v>3</v>
      </c>
      <c r="C95">
        <v>3.3321467097653041</v>
      </c>
      <c r="D95">
        <v>1.6937633941330743</v>
      </c>
      <c r="E95">
        <v>2.0376178053398126</v>
      </c>
      <c r="F95">
        <v>1.6385564685908318</v>
      </c>
      <c r="G95">
        <v>2.0243674362839417</v>
      </c>
      <c r="AB95" s="12">
        <v>42</v>
      </c>
      <c r="AC95" s="3">
        <f t="shared" si="11"/>
        <v>0</v>
      </c>
      <c r="AD95" s="3">
        <f t="shared" si="12"/>
        <v>0</v>
      </c>
    </row>
    <row r="96" spans="1:40" x14ac:dyDescent="0.25">
      <c r="B96">
        <v>4</v>
      </c>
      <c r="C96">
        <v>3.9273486650299221</v>
      </c>
      <c r="D96">
        <v>2.649717141694226</v>
      </c>
      <c r="E96">
        <v>2.0809546667461727</v>
      </c>
      <c r="F96">
        <v>2.1011902478777587</v>
      </c>
      <c r="G96">
        <v>2.9094721665843628</v>
      </c>
      <c r="AB96" s="12">
        <v>43</v>
      </c>
      <c r="AC96" s="3">
        <f t="shared" si="11"/>
        <v>0</v>
      </c>
      <c r="AD96" s="3">
        <f t="shared" si="12"/>
        <v>0</v>
      </c>
    </row>
    <row r="97" spans="2:30" x14ac:dyDescent="0.25">
      <c r="B97">
        <v>5</v>
      </c>
      <c r="C97">
        <v>4.1618574342159622</v>
      </c>
      <c r="D97">
        <v>3.645563610581303</v>
      </c>
      <c r="E97">
        <v>2.6167236862897094</v>
      </c>
      <c r="F97">
        <v>2.0261861052631578</v>
      </c>
      <c r="G97">
        <v>3.9151187798818472</v>
      </c>
      <c r="K97" s="12">
        <v>44</v>
      </c>
      <c r="AB97" s="72">
        <v>45</v>
      </c>
      <c r="AC97">
        <v>0</v>
      </c>
      <c r="AD97">
        <v>0</v>
      </c>
    </row>
    <row r="98" spans="2:30" x14ac:dyDescent="0.25">
      <c r="B98">
        <v>6</v>
      </c>
      <c r="C98">
        <v>6.5433732632234358</v>
      </c>
      <c r="D98">
        <v>4.5459816217085809</v>
      </c>
      <c r="E98">
        <v>3.0221929428601246</v>
      </c>
      <c r="F98">
        <v>4.1012516604414264</v>
      </c>
      <c r="G98">
        <v>4.3175596459764458</v>
      </c>
    </row>
    <row r="99" spans="2:30" x14ac:dyDescent="0.25">
      <c r="B99">
        <v>7</v>
      </c>
      <c r="C99">
        <v>3.4902274091693526</v>
      </c>
      <c r="D99">
        <v>6.4603198647156042</v>
      </c>
      <c r="E99">
        <v>5.6927044021406967</v>
      </c>
      <c r="F99">
        <v>4.1983162512733454</v>
      </c>
      <c r="G99">
        <v>4.9170915777262048</v>
      </c>
    </row>
    <row r="100" spans="2:30" x14ac:dyDescent="0.25">
      <c r="B100">
        <v>8</v>
      </c>
      <c r="C100">
        <v>6.3974344349471535</v>
      </c>
      <c r="D100">
        <v>7.0795252200146237</v>
      </c>
      <c r="E100">
        <v>6.4922425664495176</v>
      </c>
      <c r="F100">
        <v>6.2134679185059429</v>
      </c>
      <c r="G100">
        <v>5.4336964642965819</v>
      </c>
    </row>
    <row r="101" spans="2:30" x14ac:dyDescent="0.25">
      <c r="B101">
        <v>9</v>
      </c>
      <c r="C101">
        <v>7.6643873569297734</v>
      </c>
      <c r="D101">
        <v>9.1209249568622042</v>
      </c>
      <c r="E101">
        <v>7.5700510845097719</v>
      </c>
      <c r="F101">
        <v>7.5365365568760616</v>
      </c>
      <c r="G101">
        <v>8.239289969352253</v>
      </c>
    </row>
    <row r="102" spans="2:30" x14ac:dyDescent="0.25">
      <c r="B102">
        <v>10</v>
      </c>
      <c r="C102">
        <v>7.6784498025717847</v>
      </c>
      <c r="D102">
        <v>7.1851883152954485</v>
      </c>
      <c r="E102">
        <v>7.9147339783247119</v>
      </c>
      <c r="F102">
        <v>7.9808847538200354</v>
      </c>
      <c r="G102">
        <v>8.5824994364275558</v>
      </c>
    </row>
    <row r="103" spans="2:30" x14ac:dyDescent="0.25">
      <c r="B103">
        <v>11</v>
      </c>
      <c r="C103">
        <v>10.120618187973342</v>
      </c>
      <c r="D103">
        <v>10.807028647126318</v>
      </c>
      <c r="E103">
        <v>10.839543024105184</v>
      </c>
      <c r="F103">
        <v>9.7111222546689326</v>
      </c>
      <c r="G103">
        <v>9.558813472530332</v>
      </c>
    </row>
    <row r="104" spans="2:30" x14ac:dyDescent="0.25">
      <c r="B104">
        <v>12</v>
      </c>
      <c r="C104">
        <v>8.0232652191496658</v>
      </c>
      <c r="D104">
        <v>14.533838029365956</v>
      </c>
      <c r="E104">
        <v>14.877221096882876</v>
      </c>
      <c r="F104">
        <v>11.962623877758915</v>
      </c>
      <c r="G104">
        <v>12.84941839912465</v>
      </c>
    </row>
    <row r="105" spans="2:30" x14ac:dyDescent="0.25">
      <c r="B105">
        <v>13</v>
      </c>
      <c r="C105">
        <v>27.909228526575461</v>
      </c>
      <c r="D105">
        <v>17.432058167288261</v>
      </c>
      <c r="E105">
        <v>18.085001607012423</v>
      </c>
      <c r="F105">
        <v>15.247155178268253</v>
      </c>
      <c r="G105">
        <v>19.271161630222316</v>
      </c>
    </row>
    <row r="106" spans="2:30" x14ac:dyDescent="0.25">
      <c r="B106">
        <v>14</v>
      </c>
      <c r="C106">
        <v>17.094387716274902</v>
      </c>
      <c r="D106">
        <v>14.604098296082505</v>
      </c>
      <c r="E106">
        <v>18.235551789627465</v>
      </c>
      <c r="F106">
        <v>16.912732156196942</v>
      </c>
    </row>
    <row r="107" spans="2:30" x14ac:dyDescent="0.25">
      <c r="B107">
        <v>15</v>
      </c>
      <c r="D107">
        <v>19.49271903026651</v>
      </c>
    </row>
  </sheetData>
  <mergeCells count="14">
    <mergeCell ref="C90:G90"/>
    <mergeCell ref="AI63:AN63"/>
    <mergeCell ref="X1:AC1"/>
    <mergeCell ref="AE1:AJ1"/>
    <mergeCell ref="A1:D1"/>
    <mergeCell ref="G1:J1"/>
    <mergeCell ref="M1:P1"/>
    <mergeCell ref="S1:W1"/>
    <mergeCell ref="B63:D63"/>
    <mergeCell ref="L63:O63"/>
    <mergeCell ref="Q63:T63"/>
    <mergeCell ref="W63:AA63"/>
    <mergeCell ref="AB63:AG63"/>
    <mergeCell ref="E63:I6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B7C8C-A4D4-4157-93A5-AF948DB42736}">
  <dimension ref="A1:I81"/>
  <sheetViews>
    <sheetView workbookViewId="0">
      <selection activeCell="K67" sqref="K67"/>
    </sheetView>
  </sheetViews>
  <sheetFormatPr defaultRowHeight="15" x14ac:dyDescent="0.25"/>
  <cols>
    <col min="2" max="2" width="14" customWidth="1"/>
    <col min="3" max="3" width="14.42578125" customWidth="1"/>
    <col min="4" max="4" width="13.7109375" customWidth="1"/>
    <col min="5" max="5" width="13.42578125" customWidth="1"/>
    <col min="6" max="6" width="14.5703125" customWidth="1"/>
    <col min="7" max="7" width="14.28515625" customWidth="1"/>
    <col min="8" max="8" width="10.140625" customWidth="1"/>
    <col min="9" max="9" width="14.140625" customWidth="1"/>
  </cols>
  <sheetData>
    <row r="1" spans="1:9" ht="60" x14ac:dyDescent="0.25">
      <c r="A1" s="2" t="s">
        <v>11</v>
      </c>
      <c r="B1" s="23" t="s">
        <v>0</v>
      </c>
      <c r="C1" s="73" t="s">
        <v>89</v>
      </c>
      <c r="D1" s="24" t="s">
        <v>2</v>
      </c>
      <c r="E1" s="74" t="s">
        <v>3</v>
      </c>
      <c r="F1" s="75" t="s">
        <v>4</v>
      </c>
      <c r="G1" s="25" t="s">
        <v>5</v>
      </c>
      <c r="H1" s="76" t="s">
        <v>87</v>
      </c>
      <c r="I1" s="77" t="s">
        <v>90</v>
      </c>
    </row>
    <row r="2" spans="1:9" x14ac:dyDescent="0.25">
      <c r="A2" s="6">
        <v>0</v>
      </c>
      <c r="B2" s="11">
        <v>100</v>
      </c>
      <c r="C2" s="11">
        <v>100</v>
      </c>
      <c r="D2" s="11">
        <v>100</v>
      </c>
      <c r="E2" s="11">
        <v>100</v>
      </c>
      <c r="F2" s="11">
        <v>100</v>
      </c>
      <c r="G2" s="11">
        <v>100</v>
      </c>
      <c r="H2">
        <v>100</v>
      </c>
      <c r="I2">
        <v>100</v>
      </c>
    </row>
    <row r="3" spans="1:9" x14ac:dyDescent="0.25">
      <c r="A3" s="21">
        <v>1</v>
      </c>
      <c r="B3" s="11">
        <v>100</v>
      </c>
      <c r="C3" s="11">
        <v>100</v>
      </c>
      <c r="D3" s="11">
        <v>100</v>
      </c>
      <c r="E3" s="11">
        <v>100</v>
      </c>
      <c r="F3" s="11">
        <v>100</v>
      </c>
      <c r="G3" s="11">
        <v>100</v>
      </c>
      <c r="H3">
        <v>100</v>
      </c>
      <c r="I3">
        <v>100</v>
      </c>
    </row>
    <row r="4" spans="1:9" x14ac:dyDescent="0.25">
      <c r="A4" s="21">
        <v>2</v>
      </c>
      <c r="B4" s="11">
        <v>100</v>
      </c>
      <c r="C4" s="11">
        <v>100</v>
      </c>
      <c r="D4" s="11">
        <v>100</v>
      </c>
      <c r="E4" s="11">
        <v>100</v>
      </c>
      <c r="F4" s="11">
        <v>100</v>
      </c>
      <c r="G4" s="11">
        <v>100</v>
      </c>
      <c r="H4">
        <v>100</v>
      </c>
      <c r="I4">
        <v>100</v>
      </c>
    </row>
    <row r="5" spans="1:9" x14ac:dyDescent="0.25">
      <c r="A5" s="21">
        <v>3</v>
      </c>
      <c r="B5" s="11">
        <v>100</v>
      </c>
      <c r="C5" s="11">
        <v>100</v>
      </c>
      <c r="D5" s="11">
        <v>100</v>
      </c>
      <c r="E5" s="11">
        <v>100</v>
      </c>
      <c r="F5" s="11">
        <v>100</v>
      </c>
      <c r="G5" s="11">
        <v>100</v>
      </c>
      <c r="H5">
        <v>100</v>
      </c>
      <c r="I5">
        <v>100</v>
      </c>
    </row>
    <row r="6" spans="1:9" x14ac:dyDescent="0.25">
      <c r="A6" s="21">
        <v>4</v>
      </c>
      <c r="B6" s="11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>
        <v>100</v>
      </c>
      <c r="I6">
        <v>100</v>
      </c>
    </row>
    <row r="7" spans="1:9" x14ac:dyDescent="0.25">
      <c r="A7" s="21">
        <v>5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>
        <v>100</v>
      </c>
      <c r="I7">
        <v>100</v>
      </c>
    </row>
    <row r="8" spans="1:9" x14ac:dyDescent="0.25">
      <c r="A8" s="21">
        <v>6</v>
      </c>
      <c r="B8" s="11">
        <v>100</v>
      </c>
      <c r="C8" s="11">
        <v>100</v>
      </c>
      <c r="D8" s="11">
        <v>100</v>
      </c>
      <c r="E8" s="11">
        <v>100</v>
      </c>
      <c r="F8" s="11">
        <v>100</v>
      </c>
      <c r="G8" s="11">
        <v>100</v>
      </c>
      <c r="H8">
        <v>100</v>
      </c>
      <c r="I8">
        <v>100</v>
      </c>
    </row>
    <row r="9" spans="1:9" x14ac:dyDescent="0.25">
      <c r="A9" s="21">
        <v>7</v>
      </c>
      <c r="B9" s="11">
        <v>100</v>
      </c>
      <c r="C9" s="11">
        <v>100</v>
      </c>
      <c r="D9" s="11">
        <v>100</v>
      </c>
      <c r="E9" s="11">
        <v>100</v>
      </c>
      <c r="F9" s="11">
        <v>100</v>
      </c>
      <c r="G9" s="11">
        <v>100</v>
      </c>
      <c r="H9">
        <v>100</v>
      </c>
      <c r="I9">
        <v>100</v>
      </c>
    </row>
    <row r="10" spans="1:9" x14ac:dyDescent="0.25">
      <c r="A10" s="21">
        <v>8</v>
      </c>
      <c r="B10" s="11">
        <v>100</v>
      </c>
      <c r="C10" s="11">
        <v>100</v>
      </c>
      <c r="D10" s="11">
        <v>100</v>
      </c>
      <c r="E10" s="11">
        <v>100</v>
      </c>
      <c r="F10" s="11">
        <v>100</v>
      </c>
      <c r="G10" s="11">
        <v>100</v>
      </c>
      <c r="H10">
        <v>100</v>
      </c>
      <c r="I10">
        <v>100</v>
      </c>
    </row>
    <row r="11" spans="1:9" x14ac:dyDescent="0.25">
      <c r="A11" s="21">
        <v>9</v>
      </c>
      <c r="B11" s="11">
        <v>100</v>
      </c>
      <c r="C11" s="11">
        <v>100</v>
      </c>
      <c r="D11" s="11">
        <v>100</v>
      </c>
      <c r="E11" s="11">
        <v>100</v>
      </c>
      <c r="F11" s="11">
        <v>100</v>
      </c>
      <c r="G11" s="11">
        <v>100</v>
      </c>
      <c r="H11">
        <v>100</v>
      </c>
      <c r="I11">
        <v>100</v>
      </c>
    </row>
    <row r="12" spans="1:9" x14ac:dyDescent="0.25">
      <c r="A12" s="21">
        <v>10</v>
      </c>
      <c r="B12" s="11">
        <v>100</v>
      </c>
      <c r="C12" s="11">
        <v>100</v>
      </c>
      <c r="D12" s="11">
        <v>100</v>
      </c>
      <c r="E12" s="11">
        <v>100</v>
      </c>
      <c r="F12" s="11">
        <v>100</v>
      </c>
      <c r="G12" s="11">
        <v>100</v>
      </c>
      <c r="H12">
        <v>100</v>
      </c>
      <c r="I12">
        <v>100</v>
      </c>
    </row>
    <row r="13" spans="1:9" x14ac:dyDescent="0.25">
      <c r="A13" s="21">
        <v>11</v>
      </c>
      <c r="B13" s="11">
        <v>100</v>
      </c>
      <c r="C13" s="11">
        <v>100</v>
      </c>
      <c r="D13" s="11">
        <v>100</v>
      </c>
      <c r="E13" s="11">
        <v>100</v>
      </c>
      <c r="F13" s="11">
        <v>100</v>
      </c>
      <c r="G13" s="11">
        <v>100</v>
      </c>
      <c r="H13">
        <v>100</v>
      </c>
      <c r="I13">
        <v>100</v>
      </c>
    </row>
    <row r="14" spans="1:9" x14ac:dyDescent="0.25">
      <c r="A14" s="21">
        <v>12</v>
      </c>
      <c r="B14" s="11">
        <v>100</v>
      </c>
      <c r="C14" s="11">
        <v>100</v>
      </c>
      <c r="D14" s="11">
        <v>100</v>
      </c>
      <c r="E14" s="11">
        <v>100</v>
      </c>
      <c r="F14" s="11">
        <v>100</v>
      </c>
      <c r="G14" s="11">
        <v>100</v>
      </c>
      <c r="H14">
        <v>100</v>
      </c>
      <c r="I14">
        <v>100</v>
      </c>
    </row>
    <row r="15" spans="1:9" x14ac:dyDescent="0.25">
      <c r="A15" s="21">
        <v>13</v>
      </c>
      <c r="B15" s="11">
        <v>100</v>
      </c>
      <c r="C15" s="11">
        <v>100</v>
      </c>
      <c r="D15" s="11">
        <v>100</v>
      </c>
      <c r="E15" s="11">
        <v>100</v>
      </c>
      <c r="F15" s="11">
        <v>100</v>
      </c>
      <c r="G15" s="11">
        <v>100</v>
      </c>
      <c r="H15">
        <v>100</v>
      </c>
      <c r="I15">
        <v>100</v>
      </c>
    </row>
    <row r="16" spans="1:9" x14ac:dyDescent="0.25">
      <c r="A16" s="21">
        <v>13</v>
      </c>
      <c r="B16" s="11">
        <v>66</v>
      </c>
      <c r="C16" s="11">
        <v>100</v>
      </c>
      <c r="D16" s="11">
        <v>100</v>
      </c>
      <c r="E16" s="11">
        <v>100</v>
      </c>
      <c r="F16" s="11">
        <v>100</v>
      </c>
      <c r="G16" s="11">
        <v>100</v>
      </c>
      <c r="H16">
        <v>100</v>
      </c>
      <c r="I16">
        <v>80</v>
      </c>
    </row>
    <row r="17" spans="1:9" x14ac:dyDescent="0.25">
      <c r="A17" s="21">
        <v>14</v>
      </c>
      <c r="B17" s="11">
        <v>66</v>
      </c>
      <c r="C17" s="11">
        <v>100</v>
      </c>
      <c r="D17" s="11">
        <v>100</v>
      </c>
      <c r="E17" s="11">
        <v>100</v>
      </c>
      <c r="F17" s="11">
        <v>100</v>
      </c>
      <c r="G17" s="11">
        <v>100</v>
      </c>
      <c r="H17">
        <v>100</v>
      </c>
      <c r="I17">
        <v>80</v>
      </c>
    </row>
    <row r="18" spans="1:9" x14ac:dyDescent="0.25">
      <c r="A18" s="21">
        <v>15</v>
      </c>
      <c r="B18" s="11">
        <v>66</v>
      </c>
      <c r="C18" s="11">
        <v>100</v>
      </c>
      <c r="D18" s="11">
        <v>100</v>
      </c>
      <c r="E18" s="11">
        <v>100</v>
      </c>
      <c r="F18" s="11">
        <v>100</v>
      </c>
      <c r="G18" s="11">
        <v>100</v>
      </c>
      <c r="H18">
        <v>100</v>
      </c>
      <c r="I18">
        <v>80</v>
      </c>
    </row>
    <row r="19" spans="1:9" x14ac:dyDescent="0.25">
      <c r="A19" s="21">
        <v>16</v>
      </c>
      <c r="B19" s="11">
        <v>66</v>
      </c>
      <c r="C19" s="11">
        <v>100</v>
      </c>
      <c r="D19" s="11">
        <v>100</v>
      </c>
      <c r="E19" s="11">
        <v>100</v>
      </c>
      <c r="F19" s="11">
        <v>100</v>
      </c>
      <c r="G19" s="11">
        <v>100</v>
      </c>
      <c r="H19">
        <v>100</v>
      </c>
      <c r="I19">
        <v>80</v>
      </c>
    </row>
    <row r="20" spans="1:9" x14ac:dyDescent="0.25">
      <c r="A20" s="21">
        <v>16</v>
      </c>
      <c r="B20" s="11">
        <v>66</v>
      </c>
      <c r="C20" s="11">
        <v>100</v>
      </c>
      <c r="D20" s="11">
        <v>100</v>
      </c>
      <c r="E20" s="11">
        <v>100</v>
      </c>
      <c r="F20" s="11">
        <v>100</v>
      </c>
      <c r="G20" s="11">
        <v>100</v>
      </c>
      <c r="H20">
        <v>80</v>
      </c>
      <c r="I20">
        <v>60</v>
      </c>
    </row>
    <row r="21" spans="1:9" x14ac:dyDescent="0.25">
      <c r="A21" s="21">
        <v>17</v>
      </c>
      <c r="B21" s="11">
        <v>66</v>
      </c>
      <c r="C21" s="11">
        <v>100</v>
      </c>
      <c r="D21" s="11">
        <v>100</v>
      </c>
      <c r="E21" s="11">
        <v>100</v>
      </c>
      <c r="F21" s="11">
        <v>100</v>
      </c>
      <c r="G21" s="11">
        <v>100</v>
      </c>
      <c r="H21">
        <v>80</v>
      </c>
      <c r="I21">
        <v>60</v>
      </c>
    </row>
    <row r="22" spans="1:9" x14ac:dyDescent="0.25">
      <c r="A22" s="21">
        <v>17</v>
      </c>
      <c r="B22" s="11">
        <v>66</v>
      </c>
      <c r="C22" s="11">
        <v>100</v>
      </c>
      <c r="D22" s="11">
        <v>100</v>
      </c>
      <c r="E22" s="11">
        <v>75</v>
      </c>
      <c r="F22" s="11">
        <v>100</v>
      </c>
      <c r="G22" s="11">
        <v>100</v>
      </c>
      <c r="H22">
        <v>80</v>
      </c>
      <c r="I22">
        <v>60</v>
      </c>
    </row>
    <row r="23" spans="1:9" x14ac:dyDescent="0.25">
      <c r="A23" s="21">
        <v>18</v>
      </c>
      <c r="B23" s="11">
        <v>66</v>
      </c>
      <c r="C23" s="11">
        <v>100</v>
      </c>
      <c r="D23" s="11">
        <v>100</v>
      </c>
      <c r="E23" s="11">
        <v>75</v>
      </c>
      <c r="F23" s="11">
        <v>100</v>
      </c>
      <c r="G23" s="11">
        <v>100</v>
      </c>
      <c r="H23">
        <v>80</v>
      </c>
      <c r="I23">
        <v>60</v>
      </c>
    </row>
    <row r="24" spans="1:9" x14ac:dyDescent="0.25">
      <c r="A24" s="21">
        <v>18</v>
      </c>
      <c r="B24" s="11">
        <v>66</v>
      </c>
      <c r="C24" s="11">
        <v>100</v>
      </c>
      <c r="D24" s="11">
        <v>100</v>
      </c>
      <c r="E24" s="11">
        <v>75</v>
      </c>
      <c r="F24" s="11">
        <v>100</v>
      </c>
      <c r="G24" s="11">
        <v>100</v>
      </c>
      <c r="H24">
        <v>60</v>
      </c>
      <c r="I24">
        <v>60</v>
      </c>
    </row>
    <row r="25" spans="1:9" x14ac:dyDescent="0.25">
      <c r="A25" s="21">
        <v>19</v>
      </c>
      <c r="B25" s="11">
        <v>66</v>
      </c>
      <c r="C25" s="11">
        <v>100</v>
      </c>
      <c r="D25" s="11">
        <v>100</v>
      </c>
      <c r="E25" s="11">
        <v>75</v>
      </c>
      <c r="F25" s="11">
        <v>100</v>
      </c>
      <c r="G25" s="11">
        <v>100</v>
      </c>
      <c r="H25">
        <v>60</v>
      </c>
      <c r="I25">
        <v>60</v>
      </c>
    </row>
    <row r="26" spans="1:9" x14ac:dyDescent="0.25">
      <c r="A26" s="21">
        <v>20</v>
      </c>
      <c r="B26" s="11">
        <v>66</v>
      </c>
      <c r="C26" s="11">
        <v>100</v>
      </c>
      <c r="D26" s="11">
        <v>100</v>
      </c>
      <c r="E26" s="11">
        <v>75</v>
      </c>
      <c r="F26" s="11">
        <v>100</v>
      </c>
      <c r="G26" s="11">
        <v>100</v>
      </c>
      <c r="H26">
        <v>60</v>
      </c>
      <c r="I26">
        <v>60</v>
      </c>
    </row>
    <row r="27" spans="1:9" x14ac:dyDescent="0.25">
      <c r="A27" s="21">
        <v>20</v>
      </c>
      <c r="B27" s="11">
        <v>66</v>
      </c>
      <c r="C27" s="11">
        <v>66</v>
      </c>
      <c r="D27" s="11">
        <v>33</v>
      </c>
      <c r="E27" s="11">
        <v>25</v>
      </c>
      <c r="F27" s="11">
        <v>100</v>
      </c>
      <c r="G27" s="11">
        <v>100</v>
      </c>
      <c r="H27">
        <v>60</v>
      </c>
      <c r="I27">
        <v>60</v>
      </c>
    </row>
    <row r="28" spans="1:9" x14ac:dyDescent="0.25">
      <c r="A28" s="21">
        <v>21</v>
      </c>
      <c r="B28" s="11">
        <v>66</v>
      </c>
      <c r="C28" s="11">
        <v>66</v>
      </c>
      <c r="D28" s="11">
        <v>33</v>
      </c>
      <c r="E28" s="11">
        <v>25</v>
      </c>
      <c r="F28" s="11">
        <v>100</v>
      </c>
      <c r="G28" s="11">
        <v>100</v>
      </c>
      <c r="H28">
        <v>60</v>
      </c>
      <c r="I28">
        <v>60</v>
      </c>
    </row>
    <row r="29" spans="1:9" x14ac:dyDescent="0.25">
      <c r="A29" s="21">
        <v>22</v>
      </c>
      <c r="B29" s="11">
        <v>66</v>
      </c>
      <c r="C29" s="11">
        <v>66</v>
      </c>
      <c r="D29" s="11">
        <v>33</v>
      </c>
      <c r="E29" s="11">
        <v>25</v>
      </c>
      <c r="F29" s="11">
        <v>100</v>
      </c>
      <c r="G29" s="11">
        <v>100</v>
      </c>
      <c r="H29">
        <v>60</v>
      </c>
      <c r="I29">
        <v>60</v>
      </c>
    </row>
    <row r="30" spans="1:9" x14ac:dyDescent="0.25">
      <c r="A30" s="21">
        <v>23</v>
      </c>
      <c r="B30" s="11">
        <v>66</v>
      </c>
      <c r="C30" s="11">
        <v>66</v>
      </c>
      <c r="D30" s="11">
        <v>33</v>
      </c>
      <c r="E30" s="11">
        <v>25</v>
      </c>
      <c r="F30" s="11">
        <v>100</v>
      </c>
      <c r="G30" s="11">
        <v>100</v>
      </c>
      <c r="H30">
        <v>60</v>
      </c>
      <c r="I30">
        <v>60</v>
      </c>
    </row>
    <row r="31" spans="1:9" x14ac:dyDescent="0.25">
      <c r="A31" s="21">
        <v>24</v>
      </c>
      <c r="B31" s="11">
        <v>66</v>
      </c>
      <c r="C31" s="11">
        <v>66</v>
      </c>
      <c r="D31" s="11">
        <v>33</v>
      </c>
      <c r="E31" s="11">
        <v>25</v>
      </c>
      <c r="F31" s="11">
        <v>100</v>
      </c>
      <c r="G31" s="11">
        <v>100</v>
      </c>
      <c r="H31">
        <v>60</v>
      </c>
      <c r="I31">
        <v>60</v>
      </c>
    </row>
    <row r="32" spans="1:9" x14ac:dyDescent="0.25">
      <c r="A32" s="21">
        <v>24</v>
      </c>
      <c r="B32" s="11">
        <v>33</v>
      </c>
      <c r="C32" s="11">
        <v>66</v>
      </c>
      <c r="D32" s="11">
        <v>33</v>
      </c>
      <c r="E32" s="11">
        <v>25</v>
      </c>
      <c r="F32" s="11">
        <v>100</v>
      </c>
      <c r="G32" s="11">
        <v>100</v>
      </c>
      <c r="H32">
        <v>60</v>
      </c>
      <c r="I32">
        <v>60</v>
      </c>
    </row>
    <row r="33" spans="1:9" x14ac:dyDescent="0.25">
      <c r="A33" s="21">
        <v>25</v>
      </c>
      <c r="B33" s="11">
        <v>33</v>
      </c>
      <c r="C33" s="11">
        <v>66</v>
      </c>
      <c r="D33" s="11">
        <v>33</v>
      </c>
      <c r="E33" s="11">
        <v>25</v>
      </c>
      <c r="F33" s="11">
        <v>100</v>
      </c>
      <c r="G33" s="11">
        <v>100</v>
      </c>
      <c r="H33">
        <v>60</v>
      </c>
      <c r="I33">
        <v>60</v>
      </c>
    </row>
    <row r="34" spans="1:9" x14ac:dyDescent="0.25">
      <c r="A34" s="21">
        <v>26</v>
      </c>
      <c r="B34" s="11">
        <v>33</v>
      </c>
      <c r="C34" s="11">
        <v>66</v>
      </c>
      <c r="D34" s="11">
        <v>33</v>
      </c>
      <c r="E34" s="11">
        <v>25</v>
      </c>
      <c r="F34" s="11">
        <v>100</v>
      </c>
      <c r="G34" s="11">
        <v>100</v>
      </c>
      <c r="H34">
        <v>0</v>
      </c>
      <c r="I34">
        <v>60</v>
      </c>
    </row>
    <row r="35" spans="1:9" x14ac:dyDescent="0.25">
      <c r="A35" s="21">
        <v>26</v>
      </c>
      <c r="B35" s="11">
        <v>33</v>
      </c>
      <c r="C35" s="11">
        <v>66</v>
      </c>
      <c r="D35" s="11">
        <v>33</v>
      </c>
      <c r="E35" s="11">
        <v>25</v>
      </c>
      <c r="F35" s="11">
        <v>100</v>
      </c>
      <c r="G35" s="11">
        <v>100</v>
      </c>
      <c r="H35">
        <v>0</v>
      </c>
      <c r="I35">
        <v>60</v>
      </c>
    </row>
    <row r="36" spans="1:9" x14ac:dyDescent="0.25">
      <c r="A36" s="21">
        <v>27</v>
      </c>
      <c r="B36" s="11">
        <v>33</v>
      </c>
      <c r="C36" s="11">
        <v>66</v>
      </c>
      <c r="D36" s="11">
        <v>33</v>
      </c>
      <c r="E36" s="11">
        <v>25</v>
      </c>
      <c r="F36" s="11">
        <v>100</v>
      </c>
      <c r="G36" s="11">
        <v>100</v>
      </c>
      <c r="H36">
        <v>0</v>
      </c>
      <c r="I36">
        <v>60</v>
      </c>
    </row>
    <row r="37" spans="1:9" x14ac:dyDescent="0.25">
      <c r="A37" s="21">
        <v>27</v>
      </c>
      <c r="B37" s="11">
        <v>33</v>
      </c>
      <c r="C37" s="11">
        <v>33</v>
      </c>
      <c r="D37" s="11">
        <v>33</v>
      </c>
      <c r="E37" s="11">
        <v>25</v>
      </c>
      <c r="F37" s="11">
        <v>80</v>
      </c>
      <c r="G37" s="11">
        <v>60</v>
      </c>
      <c r="H37">
        <v>0</v>
      </c>
      <c r="I37">
        <v>60</v>
      </c>
    </row>
    <row r="38" spans="1:9" x14ac:dyDescent="0.25">
      <c r="A38" s="21">
        <v>28</v>
      </c>
      <c r="B38" s="11">
        <v>33</v>
      </c>
      <c r="C38" s="11">
        <v>33</v>
      </c>
      <c r="D38" s="11">
        <v>33</v>
      </c>
      <c r="E38" s="11">
        <v>25</v>
      </c>
      <c r="F38" s="11">
        <v>80</v>
      </c>
      <c r="G38" s="11">
        <v>60</v>
      </c>
      <c r="H38">
        <v>0</v>
      </c>
      <c r="I38">
        <v>60</v>
      </c>
    </row>
    <row r="39" spans="1:9" x14ac:dyDescent="0.25">
      <c r="A39" s="21">
        <v>29</v>
      </c>
      <c r="B39" s="11">
        <v>33</v>
      </c>
      <c r="C39" s="11">
        <v>33</v>
      </c>
      <c r="D39" s="11">
        <v>33</v>
      </c>
      <c r="E39" s="11">
        <v>25</v>
      </c>
      <c r="F39" s="11">
        <v>80</v>
      </c>
      <c r="G39" s="11">
        <v>60</v>
      </c>
      <c r="H39">
        <v>0</v>
      </c>
      <c r="I39">
        <v>60</v>
      </c>
    </row>
    <row r="40" spans="1:9" x14ac:dyDescent="0.25">
      <c r="A40" s="22">
        <v>30</v>
      </c>
      <c r="B40" s="11">
        <v>33</v>
      </c>
      <c r="C40" s="11">
        <v>33</v>
      </c>
      <c r="D40" s="11">
        <v>33</v>
      </c>
      <c r="E40" s="11">
        <v>25</v>
      </c>
      <c r="F40" s="11">
        <v>80</v>
      </c>
      <c r="G40" s="11">
        <v>60</v>
      </c>
      <c r="H40">
        <v>0</v>
      </c>
      <c r="I40">
        <v>60</v>
      </c>
    </row>
    <row r="41" spans="1:9" x14ac:dyDescent="0.25">
      <c r="A41" s="21">
        <v>30</v>
      </c>
      <c r="B41" s="11">
        <v>33</v>
      </c>
      <c r="C41" s="11">
        <v>33</v>
      </c>
      <c r="D41" s="11">
        <v>33</v>
      </c>
      <c r="E41" s="11">
        <v>0</v>
      </c>
      <c r="F41" s="11">
        <v>80</v>
      </c>
      <c r="G41" s="11">
        <v>40</v>
      </c>
      <c r="H41">
        <v>0</v>
      </c>
      <c r="I41">
        <v>60</v>
      </c>
    </row>
    <row r="42" spans="1:9" x14ac:dyDescent="0.25">
      <c r="A42" s="21">
        <v>31</v>
      </c>
      <c r="B42" s="11">
        <v>33</v>
      </c>
      <c r="C42" s="11">
        <v>33</v>
      </c>
      <c r="D42" s="11">
        <v>33</v>
      </c>
      <c r="E42" s="11">
        <v>0</v>
      </c>
      <c r="F42" s="11">
        <v>80</v>
      </c>
      <c r="G42" s="11">
        <v>40</v>
      </c>
      <c r="H42">
        <v>0</v>
      </c>
      <c r="I42">
        <v>60</v>
      </c>
    </row>
    <row r="43" spans="1:9" x14ac:dyDescent="0.25">
      <c r="A43" s="21">
        <v>31</v>
      </c>
      <c r="B43" s="11">
        <v>33</v>
      </c>
      <c r="C43" s="11">
        <v>33</v>
      </c>
      <c r="D43" s="11">
        <v>33</v>
      </c>
      <c r="E43" s="11">
        <v>0</v>
      </c>
      <c r="F43" s="11">
        <v>80</v>
      </c>
      <c r="G43" s="11">
        <v>40</v>
      </c>
      <c r="H43">
        <v>0</v>
      </c>
      <c r="I43">
        <v>60</v>
      </c>
    </row>
    <row r="44" spans="1:9" x14ac:dyDescent="0.25">
      <c r="A44" s="21">
        <v>32</v>
      </c>
      <c r="B44" s="11">
        <v>33</v>
      </c>
      <c r="C44" s="11">
        <v>33</v>
      </c>
      <c r="D44" s="11">
        <v>33</v>
      </c>
      <c r="E44" s="11">
        <v>0</v>
      </c>
      <c r="F44" s="11">
        <v>80</v>
      </c>
      <c r="G44" s="11">
        <v>40</v>
      </c>
      <c r="H44">
        <v>0</v>
      </c>
      <c r="I44">
        <v>60</v>
      </c>
    </row>
    <row r="45" spans="1:9" x14ac:dyDescent="0.25">
      <c r="A45" s="21">
        <v>33</v>
      </c>
      <c r="B45" s="11">
        <v>33</v>
      </c>
      <c r="C45" s="11">
        <v>33</v>
      </c>
      <c r="D45" s="11">
        <v>33</v>
      </c>
      <c r="E45" s="11">
        <v>0</v>
      </c>
      <c r="F45" s="11">
        <v>80</v>
      </c>
      <c r="G45" s="11">
        <v>40</v>
      </c>
      <c r="H45">
        <v>0</v>
      </c>
      <c r="I45">
        <v>60</v>
      </c>
    </row>
    <row r="46" spans="1:9" x14ac:dyDescent="0.25">
      <c r="A46" s="21">
        <v>33</v>
      </c>
      <c r="B46" s="11">
        <v>33</v>
      </c>
      <c r="C46" s="11">
        <v>33</v>
      </c>
      <c r="D46" s="11">
        <v>33</v>
      </c>
      <c r="E46" s="11">
        <v>0</v>
      </c>
      <c r="F46" s="11">
        <v>60</v>
      </c>
      <c r="G46" s="11">
        <v>40</v>
      </c>
      <c r="H46">
        <v>0</v>
      </c>
      <c r="I46">
        <v>60</v>
      </c>
    </row>
    <row r="47" spans="1:9" x14ac:dyDescent="0.25">
      <c r="A47" s="21">
        <v>34</v>
      </c>
      <c r="B47" s="11">
        <v>33</v>
      </c>
      <c r="C47" s="11">
        <v>33</v>
      </c>
      <c r="D47" s="11">
        <v>33</v>
      </c>
      <c r="E47" s="11">
        <v>0</v>
      </c>
      <c r="F47" s="11">
        <v>60</v>
      </c>
      <c r="G47" s="11">
        <v>40</v>
      </c>
      <c r="H47">
        <v>0</v>
      </c>
      <c r="I47">
        <v>60</v>
      </c>
    </row>
    <row r="48" spans="1:9" x14ac:dyDescent="0.25">
      <c r="A48" s="21">
        <v>35</v>
      </c>
      <c r="B48" s="11">
        <v>33</v>
      </c>
      <c r="C48" s="11">
        <v>33</v>
      </c>
      <c r="D48" s="11">
        <v>33</v>
      </c>
      <c r="E48" s="11">
        <v>0</v>
      </c>
      <c r="F48" s="11">
        <v>60</v>
      </c>
      <c r="G48" s="11">
        <v>40</v>
      </c>
      <c r="H48">
        <v>0</v>
      </c>
      <c r="I48">
        <v>60</v>
      </c>
    </row>
    <row r="49" spans="1:9" x14ac:dyDescent="0.25">
      <c r="A49" s="21">
        <v>36</v>
      </c>
      <c r="B49" s="11">
        <v>33</v>
      </c>
      <c r="C49" s="11">
        <v>33</v>
      </c>
      <c r="D49" s="11">
        <v>33</v>
      </c>
      <c r="E49" s="11">
        <v>0</v>
      </c>
      <c r="F49" s="11">
        <v>60</v>
      </c>
      <c r="G49" s="11">
        <v>40</v>
      </c>
      <c r="H49">
        <v>0</v>
      </c>
      <c r="I49">
        <v>60</v>
      </c>
    </row>
    <row r="50" spans="1:9" x14ac:dyDescent="0.25">
      <c r="A50" s="21">
        <v>36</v>
      </c>
      <c r="B50" s="11">
        <v>0</v>
      </c>
      <c r="C50" s="11">
        <v>33</v>
      </c>
      <c r="D50" s="11">
        <v>33</v>
      </c>
      <c r="E50" s="11">
        <v>0</v>
      </c>
      <c r="F50" s="11">
        <v>60</v>
      </c>
      <c r="G50" s="11">
        <v>40</v>
      </c>
      <c r="H50">
        <v>0</v>
      </c>
      <c r="I50">
        <v>60</v>
      </c>
    </row>
    <row r="51" spans="1:9" x14ac:dyDescent="0.25">
      <c r="A51" s="21">
        <v>37</v>
      </c>
      <c r="B51" s="11">
        <v>0</v>
      </c>
      <c r="C51" s="11">
        <v>33</v>
      </c>
      <c r="D51" s="11">
        <v>33</v>
      </c>
      <c r="E51" s="11">
        <v>0</v>
      </c>
      <c r="F51" s="11">
        <v>60</v>
      </c>
      <c r="G51" s="11">
        <v>40</v>
      </c>
      <c r="H51">
        <v>0</v>
      </c>
      <c r="I51">
        <v>60</v>
      </c>
    </row>
    <row r="52" spans="1:9" x14ac:dyDescent="0.25">
      <c r="A52" s="21">
        <v>37</v>
      </c>
      <c r="B52" s="11">
        <v>0</v>
      </c>
      <c r="C52" s="11">
        <v>33</v>
      </c>
      <c r="D52" s="11">
        <v>33</v>
      </c>
      <c r="E52" s="11">
        <v>0</v>
      </c>
      <c r="F52" s="11">
        <v>60</v>
      </c>
      <c r="G52" s="11">
        <v>40</v>
      </c>
      <c r="H52">
        <v>0</v>
      </c>
      <c r="I52">
        <v>60</v>
      </c>
    </row>
    <row r="53" spans="1:9" x14ac:dyDescent="0.25">
      <c r="A53" s="21">
        <v>38</v>
      </c>
      <c r="B53" s="11">
        <v>0</v>
      </c>
      <c r="C53" s="11">
        <v>33</v>
      </c>
      <c r="D53" s="11">
        <v>33</v>
      </c>
      <c r="E53" s="11">
        <v>0</v>
      </c>
      <c r="F53" s="11">
        <v>60</v>
      </c>
      <c r="G53" s="11">
        <v>40</v>
      </c>
      <c r="H53">
        <v>0</v>
      </c>
      <c r="I53">
        <v>60</v>
      </c>
    </row>
    <row r="54" spans="1:9" x14ac:dyDescent="0.25">
      <c r="A54" s="21">
        <v>39</v>
      </c>
      <c r="B54" s="11">
        <v>0</v>
      </c>
      <c r="C54" s="11">
        <v>33</v>
      </c>
      <c r="D54" s="11">
        <v>33</v>
      </c>
      <c r="E54" s="11">
        <v>0</v>
      </c>
      <c r="F54" s="11">
        <v>60</v>
      </c>
      <c r="G54" s="11">
        <v>40</v>
      </c>
      <c r="H54">
        <v>0</v>
      </c>
      <c r="I54">
        <v>60</v>
      </c>
    </row>
    <row r="55" spans="1:9" x14ac:dyDescent="0.25">
      <c r="A55" s="21">
        <v>40</v>
      </c>
      <c r="B55" s="11">
        <v>0</v>
      </c>
      <c r="C55" s="11">
        <v>33</v>
      </c>
      <c r="D55" s="11">
        <v>33</v>
      </c>
      <c r="E55" s="11">
        <v>0</v>
      </c>
      <c r="F55" s="11">
        <v>60</v>
      </c>
      <c r="G55" s="11">
        <v>40</v>
      </c>
      <c r="H55">
        <v>0</v>
      </c>
      <c r="I55">
        <v>60</v>
      </c>
    </row>
    <row r="56" spans="1:9" x14ac:dyDescent="0.25">
      <c r="A56" s="21">
        <v>40</v>
      </c>
      <c r="B56" s="11">
        <v>0</v>
      </c>
      <c r="C56" s="11">
        <v>33</v>
      </c>
      <c r="D56" s="11">
        <v>0</v>
      </c>
      <c r="E56" s="11">
        <v>0</v>
      </c>
      <c r="F56" s="11">
        <v>60</v>
      </c>
      <c r="G56" s="11">
        <v>0</v>
      </c>
      <c r="H56">
        <v>0</v>
      </c>
      <c r="I56">
        <v>60</v>
      </c>
    </row>
    <row r="57" spans="1:9" x14ac:dyDescent="0.25">
      <c r="A57" s="21">
        <v>41</v>
      </c>
      <c r="B57" s="11">
        <v>0</v>
      </c>
      <c r="C57" s="11">
        <v>33</v>
      </c>
      <c r="D57" s="11">
        <v>0</v>
      </c>
      <c r="E57" s="11">
        <v>0</v>
      </c>
      <c r="F57" s="11">
        <v>60</v>
      </c>
      <c r="G57" s="11">
        <v>0</v>
      </c>
      <c r="H57">
        <v>0</v>
      </c>
      <c r="I57">
        <v>60</v>
      </c>
    </row>
    <row r="58" spans="1:9" x14ac:dyDescent="0.25">
      <c r="A58" s="21">
        <v>42</v>
      </c>
      <c r="B58" s="11">
        <v>0</v>
      </c>
      <c r="C58" s="11">
        <v>33</v>
      </c>
      <c r="D58" s="11">
        <v>0</v>
      </c>
      <c r="E58" s="11">
        <v>0</v>
      </c>
      <c r="F58" s="11">
        <v>60</v>
      </c>
      <c r="G58" s="11">
        <v>0</v>
      </c>
      <c r="H58">
        <v>0</v>
      </c>
      <c r="I58">
        <v>60</v>
      </c>
    </row>
    <row r="59" spans="1:9" x14ac:dyDescent="0.25">
      <c r="A59" s="21">
        <v>43</v>
      </c>
      <c r="B59" s="11">
        <v>0</v>
      </c>
      <c r="C59" s="11">
        <v>33</v>
      </c>
      <c r="D59" s="11">
        <v>0</v>
      </c>
      <c r="E59" s="11">
        <v>0</v>
      </c>
      <c r="F59" s="11">
        <v>60</v>
      </c>
      <c r="G59" s="11">
        <v>0</v>
      </c>
      <c r="H59">
        <v>0</v>
      </c>
      <c r="I59">
        <v>60</v>
      </c>
    </row>
    <row r="60" spans="1:9" x14ac:dyDescent="0.25">
      <c r="A60" s="21">
        <v>44</v>
      </c>
      <c r="B60" s="11">
        <v>0</v>
      </c>
      <c r="C60" s="11">
        <v>33</v>
      </c>
      <c r="D60" s="11">
        <v>0</v>
      </c>
      <c r="E60" s="11">
        <v>0</v>
      </c>
      <c r="F60" s="11">
        <v>60</v>
      </c>
      <c r="G60" s="11">
        <v>0</v>
      </c>
      <c r="H60">
        <v>0</v>
      </c>
      <c r="I60">
        <v>60</v>
      </c>
    </row>
    <row r="61" spans="1:9" x14ac:dyDescent="0.25">
      <c r="A61" s="21">
        <v>44</v>
      </c>
      <c r="B61" s="11">
        <v>0</v>
      </c>
      <c r="C61" s="11">
        <v>0</v>
      </c>
      <c r="D61" s="11">
        <v>0</v>
      </c>
      <c r="E61" s="11">
        <v>0</v>
      </c>
      <c r="F61" s="11">
        <v>60</v>
      </c>
      <c r="G61" s="11">
        <v>0</v>
      </c>
      <c r="H61">
        <v>0</v>
      </c>
      <c r="I61">
        <v>60</v>
      </c>
    </row>
    <row r="62" spans="1:9" x14ac:dyDescent="0.25">
      <c r="A62" s="21">
        <v>45</v>
      </c>
      <c r="B62" s="11">
        <v>0</v>
      </c>
      <c r="C62" s="11">
        <v>0</v>
      </c>
      <c r="D62" s="11">
        <v>0</v>
      </c>
      <c r="E62" s="11">
        <v>0</v>
      </c>
      <c r="F62" s="11">
        <v>60</v>
      </c>
      <c r="G62" s="11">
        <v>0</v>
      </c>
      <c r="H62">
        <v>0</v>
      </c>
      <c r="I62">
        <v>60</v>
      </c>
    </row>
    <row r="63" spans="1:9" x14ac:dyDescent="0.25">
      <c r="A63" s="21">
        <v>46</v>
      </c>
      <c r="B63" s="11">
        <v>0</v>
      </c>
      <c r="C63" s="11">
        <v>0</v>
      </c>
      <c r="D63" s="11">
        <v>0</v>
      </c>
      <c r="E63" s="11">
        <v>0</v>
      </c>
      <c r="F63" s="11">
        <v>60</v>
      </c>
      <c r="G63" s="11">
        <v>0</v>
      </c>
      <c r="H63">
        <v>0</v>
      </c>
      <c r="I63">
        <v>60</v>
      </c>
    </row>
    <row r="64" spans="1:9" x14ac:dyDescent="0.25">
      <c r="A64" s="21">
        <v>47</v>
      </c>
      <c r="B64" s="11">
        <v>0</v>
      </c>
      <c r="C64" s="11">
        <v>0</v>
      </c>
      <c r="D64" s="11">
        <v>0</v>
      </c>
      <c r="E64" s="11">
        <v>0</v>
      </c>
      <c r="F64" s="11">
        <v>60</v>
      </c>
      <c r="G64" s="11">
        <v>0</v>
      </c>
      <c r="H64">
        <v>0</v>
      </c>
      <c r="I64">
        <v>60</v>
      </c>
    </row>
    <row r="65" spans="1:9" x14ac:dyDescent="0.25">
      <c r="A65" s="21">
        <v>48</v>
      </c>
      <c r="B65" s="11">
        <v>0</v>
      </c>
      <c r="C65" s="11">
        <v>0</v>
      </c>
      <c r="D65" s="11">
        <v>0</v>
      </c>
      <c r="E65" s="11">
        <v>0</v>
      </c>
      <c r="F65" s="11">
        <v>60</v>
      </c>
      <c r="G65" s="11">
        <v>0</v>
      </c>
      <c r="H65">
        <v>0</v>
      </c>
      <c r="I65">
        <v>60</v>
      </c>
    </row>
    <row r="66" spans="1:9" x14ac:dyDescent="0.25">
      <c r="A66" s="21">
        <v>49</v>
      </c>
      <c r="B66" s="11">
        <v>0</v>
      </c>
      <c r="C66" s="11">
        <v>0</v>
      </c>
      <c r="D66" s="11">
        <v>0</v>
      </c>
      <c r="E66" s="11">
        <v>0</v>
      </c>
      <c r="F66" s="11">
        <v>60</v>
      </c>
      <c r="G66" s="11">
        <v>0</v>
      </c>
      <c r="H66">
        <v>0</v>
      </c>
      <c r="I66">
        <v>60</v>
      </c>
    </row>
    <row r="67" spans="1:9" x14ac:dyDescent="0.25">
      <c r="A67" s="21">
        <v>50</v>
      </c>
      <c r="B67" s="11">
        <v>0</v>
      </c>
      <c r="C67" s="11">
        <v>0</v>
      </c>
      <c r="D67" s="11">
        <v>0</v>
      </c>
      <c r="E67" s="11">
        <v>0</v>
      </c>
      <c r="F67" s="11">
        <v>60</v>
      </c>
      <c r="G67" s="11">
        <v>0</v>
      </c>
      <c r="H67">
        <v>0</v>
      </c>
      <c r="I67">
        <v>60</v>
      </c>
    </row>
    <row r="68" spans="1:9" x14ac:dyDescent="0.25">
      <c r="A68" s="21">
        <v>51</v>
      </c>
      <c r="B68" s="11">
        <v>0</v>
      </c>
      <c r="C68" s="11">
        <v>0</v>
      </c>
      <c r="D68" s="11">
        <v>0</v>
      </c>
      <c r="E68" s="11">
        <v>0</v>
      </c>
      <c r="F68" s="11">
        <v>60</v>
      </c>
      <c r="G68" s="11">
        <v>0</v>
      </c>
      <c r="H68">
        <v>0</v>
      </c>
      <c r="I68">
        <v>60</v>
      </c>
    </row>
    <row r="69" spans="1:9" x14ac:dyDescent="0.25">
      <c r="A69" s="21">
        <v>52</v>
      </c>
      <c r="B69" s="11">
        <v>0</v>
      </c>
      <c r="C69" s="11">
        <v>0</v>
      </c>
      <c r="D69" s="11">
        <v>0</v>
      </c>
      <c r="E69" s="11">
        <v>0</v>
      </c>
      <c r="F69" s="11">
        <v>60</v>
      </c>
      <c r="G69" s="11">
        <v>0</v>
      </c>
      <c r="H69">
        <v>0</v>
      </c>
      <c r="I69">
        <v>60</v>
      </c>
    </row>
    <row r="70" spans="1:9" x14ac:dyDescent="0.25">
      <c r="A70" s="21">
        <v>53</v>
      </c>
      <c r="B70" s="11">
        <v>0</v>
      </c>
      <c r="C70" s="11">
        <v>0</v>
      </c>
      <c r="D70" s="11">
        <v>0</v>
      </c>
      <c r="E70" s="11">
        <v>0</v>
      </c>
      <c r="F70" s="11">
        <v>60</v>
      </c>
      <c r="G70" s="11">
        <v>0</v>
      </c>
      <c r="H70">
        <v>0</v>
      </c>
      <c r="I70">
        <v>60</v>
      </c>
    </row>
    <row r="71" spans="1:9" x14ac:dyDescent="0.25">
      <c r="A71" s="21">
        <v>54</v>
      </c>
      <c r="B71" s="11">
        <v>0</v>
      </c>
      <c r="C71" s="11">
        <v>0</v>
      </c>
      <c r="D71" s="11">
        <v>0</v>
      </c>
      <c r="E71" s="11">
        <v>0</v>
      </c>
      <c r="F71" s="11">
        <v>60</v>
      </c>
      <c r="G71" s="11">
        <v>0</v>
      </c>
      <c r="H71">
        <v>0</v>
      </c>
      <c r="I71">
        <v>60</v>
      </c>
    </row>
    <row r="72" spans="1:9" x14ac:dyDescent="0.25">
      <c r="A72" s="21">
        <v>55</v>
      </c>
      <c r="B72" s="11">
        <v>0</v>
      </c>
      <c r="C72" s="11">
        <v>0</v>
      </c>
      <c r="D72" s="11">
        <v>0</v>
      </c>
      <c r="E72" s="11">
        <v>0</v>
      </c>
      <c r="F72" s="11">
        <v>60</v>
      </c>
      <c r="G72" s="11">
        <v>0</v>
      </c>
      <c r="H72">
        <v>0</v>
      </c>
      <c r="I72">
        <v>60</v>
      </c>
    </row>
    <row r="73" spans="1:9" x14ac:dyDescent="0.25">
      <c r="A73" s="21">
        <v>56</v>
      </c>
      <c r="B73" s="11">
        <v>0</v>
      </c>
      <c r="C73" s="11">
        <v>0</v>
      </c>
      <c r="D73" s="11">
        <v>0</v>
      </c>
      <c r="E73" s="11">
        <v>0</v>
      </c>
      <c r="F73" s="11">
        <v>60</v>
      </c>
      <c r="G73" s="11">
        <v>0</v>
      </c>
      <c r="H73">
        <v>0</v>
      </c>
      <c r="I73">
        <v>60</v>
      </c>
    </row>
    <row r="74" spans="1:9" x14ac:dyDescent="0.25">
      <c r="A74" s="21">
        <v>57</v>
      </c>
      <c r="B74" s="11">
        <v>0</v>
      </c>
      <c r="C74" s="11">
        <v>0</v>
      </c>
      <c r="D74" s="11">
        <v>0</v>
      </c>
      <c r="E74" s="11">
        <v>0</v>
      </c>
      <c r="F74" s="11">
        <v>60</v>
      </c>
      <c r="G74" s="11">
        <v>0</v>
      </c>
      <c r="H74">
        <v>0</v>
      </c>
      <c r="I74">
        <v>60</v>
      </c>
    </row>
    <row r="75" spans="1:9" x14ac:dyDescent="0.25">
      <c r="A75" s="21">
        <v>58</v>
      </c>
      <c r="B75" s="11">
        <v>0</v>
      </c>
      <c r="C75" s="11">
        <v>0</v>
      </c>
      <c r="D75" s="11">
        <v>0</v>
      </c>
      <c r="E75" s="11">
        <v>0</v>
      </c>
      <c r="F75" s="11">
        <v>60</v>
      </c>
      <c r="G75" s="11">
        <v>0</v>
      </c>
      <c r="H75">
        <v>0</v>
      </c>
      <c r="I75">
        <v>60</v>
      </c>
    </row>
    <row r="76" spans="1:9" x14ac:dyDescent="0.25">
      <c r="A76" s="21">
        <v>59</v>
      </c>
      <c r="B76" s="11">
        <v>0</v>
      </c>
      <c r="C76" s="11">
        <v>0</v>
      </c>
      <c r="D76" s="11">
        <v>0</v>
      </c>
      <c r="E76" s="11">
        <v>0</v>
      </c>
      <c r="F76" s="11">
        <v>60</v>
      </c>
      <c r="G76" s="11">
        <v>0</v>
      </c>
      <c r="H76">
        <v>0</v>
      </c>
      <c r="I76">
        <v>60</v>
      </c>
    </row>
    <row r="77" spans="1:9" x14ac:dyDescent="0.25">
      <c r="A77" s="21">
        <v>60</v>
      </c>
      <c r="B77" s="11">
        <v>0</v>
      </c>
      <c r="C77" s="11">
        <v>0</v>
      </c>
      <c r="D77" s="11">
        <v>0</v>
      </c>
      <c r="E77" s="11">
        <v>0</v>
      </c>
      <c r="F77" s="11">
        <v>60</v>
      </c>
      <c r="G77" s="11">
        <v>0</v>
      </c>
      <c r="H77">
        <v>0</v>
      </c>
      <c r="I77">
        <v>60</v>
      </c>
    </row>
    <row r="78" spans="1:9" x14ac:dyDescent="0.25">
      <c r="A78" s="21">
        <v>61</v>
      </c>
      <c r="B78" s="11">
        <v>0</v>
      </c>
      <c r="C78" s="11">
        <v>0</v>
      </c>
      <c r="D78" s="11">
        <v>0</v>
      </c>
      <c r="E78" s="11">
        <v>0</v>
      </c>
      <c r="F78" s="11">
        <v>60</v>
      </c>
      <c r="G78" s="11">
        <v>0</v>
      </c>
      <c r="H78">
        <v>0</v>
      </c>
      <c r="I78">
        <v>60</v>
      </c>
    </row>
    <row r="79" spans="1:9" x14ac:dyDescent="0.25">
      <c r="A79" s="21">
        <v>62</v>
      </c>
      <c r="B79" s="11">
        <v>0</v>
      </c>
      <c r="C79" s="11">
        <v>0</v>
      </c>
      <c r="D79" s="11">
        <v>0</v>
      </c>
      <c r="E79" s="11">
        <v>0</v>
      </c>
      <c r="F79" s="11">
        <v>60</v>
      </c>
      <c r="G79" s="11">
        <v>0</v>
      </c>
      <c r="H79">
        <v>0</v>
      </c>
      <c r="I79">
        <v>60</v>
      </c>
    </row>
    <row r="80" spans="1:9" x14ac:dyDescent="0.25">
      <c r="A80" s="21">
        <v>63</v>
      </c>
      <c r="B80" s="11">
        <v>0</v>
      </c>
      <c r="C80" s="11">
        <v>0</v>
      </c>
      <c r="D80" s="11">
        <v>0</v>
      </c>
      <c r="E80" s="11">
        <v>0</v>
      </c>
      <c r="F80" s="11">
        <v>60</v>
      </c>
      <c r="G80" s="11">
        <v>0</v>
      </c>
      <c r="H80">
        <v>0</v>
      </c>
      <c r="I80">
        <v>60</v>
      </c>
    </row>
    <row r="81" spans="1:9" x14ac:dyDescent="0.25">
      <c r="A81" s="21">
        <v>64</v>
      </c>
      <c r="B81" s="11">
        <v>0</v>
      </c>
      <c r="C81" s="11">
        <v>0</v>
      </c>
      <c r="D81" s="11">
        <v>0</v>
      </c>
      <c r="E81" s="11">
        <v>0</v>
      </c>
      <c r="F81" s="11">
        <v>60</v>
      </c>
      <c r="G81" s="11">
        <v>0</v>
      </c>
      <c r="H81">
        <v>0</v>
      </c>
      <c r="I81">
        <v>60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F2152-755F-4800-A5B0-45D258314CC7}">
  <dimension ref="A1:L66"/>
  <sheetViews>
    <sheetView workbookViewId="0">
      <selection activeCell="W11" sqref="W11"/>
    </sheetView>
  </sheetViews>
  <sheetFormatPr defaultRowHeight="15" x14ac:dyDescent="0.25"/>
  <cols>
    <col min="1" max="1" width="11.140625" customWidth="1"/>
  </cols>
  <sheetData>
    <row r="1" spans="1:12" x14ac:dyDescent="0.25">
      <c r="B1" s="143" t="s">
        <v>85</v>
      </c>
      <c r="C1" s="143"/>
      <c r="D1" s="143"/>
      <c r="E1" s="143"/>
      <c r="F1" s="143"/>
      <c r="G1" s="143"/>
    </row>
    <row r="2" spans="1:12" x14ac:dyDescent="0.25">
      <c r="B2" s="121" t="s">
        <v>20</v>
      </c>
      <c r="C2" s="121"/>
      <c r="D2" s="121" t="s">
        <v>21</v>
      </c>
      <c r="E2" s="121"/>
      <c r="F2" s="121" t="s">
        <v>22</v>
      </c>
      <c r="G2" s="121"/>
    </row>
    <row r="3" spans="1:12" x14ac:dyDescent="0.25">
      <c r="B3" t="s">
        <v>7</v>
      </c>
      <c r="C3" t="s">
        <v>8</v>
      </c>
      <c r="D3" t="s">
        <v>7</v>
      </c>
      <c r="E3" t="s">
        <v>8</v>
      </c>
      <c r="F3" t="s">
        <v>7</v>
      </c>
      <c r="G3" t="s">
        <v>8</v>
      </c>
      <c r="J3" t="s">
        <v>20</v>
      </c>
      <c r="K3" t="s">
        <v>21</v>
      </c>
      <c r="L3" t="s">
        <v>22</v>
      </c>
    </row>
    <row r="4" spans="1:12" x14ac:dyDescent="0.25">
      <c r="A4" s="71">
        <v>44714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  <c r="J4">
        <f>(B4*C4^2)/2</f>
        <v>0</v>
      </c>
      <c r="K4">
        <f>(D4*E4^2)/2</f>
        <v>0</v>
      </c>
      <c r="L4">
        <f>(F4*G4^2)/2</f>
        <v>0</v>
      </c>
    </row>
    <row r="5" spans="1:12" x14ac:dyDescent="0.25">
      <c r="A5" s="71">
        <v>44715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1</v>
      </c>
      <c r="J5">
        <f t="shared" ref="J5:J31" si="0">(B5*C5^2)/2</f>
        <v>0</v>
      </c>
      <c r="K5">
        <f t="shared" ref="K5:K31" si="1">(D5*E5^2)/2</f>
        <v>0</v>
      </c>
      <c r="L5">
        <f t="shared" ref="L5:L31" si="2">(F5*G5^2)/2</f>
        <v>0</v>
      </c>
    </row>
    <row r="6" spans="1:12" x14ac:dyDescent="0.25">
      <c r="A6" s="71">
        <v>44716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2</v>
      </c>
      <c r="J6">
        <f t="shared" si="0"/>
        <v>0</v>
      </c>
      <c r="K6">
        <f t="shared" si="1"/>
        <v>0</v>
      </c>
      <c r="L6">
        <f t="shared" si="2"/>
        <v>0</v>
      </c>
    </row>
    <row r="7" spans="1:12" x14ac:dyDescent="0.25">
      <c r="A7" s="71">
        <v>44717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3</v>
      </c>
      <c r="J7">
        <f t="shared" si="0"/>
        <v>0</v>
      </c>
      <c r="K7">
        <f t="shared" si="1"/>
        <v>0</v>
      </c>
      <c r="L7">
        <f t="shared" si="2"/>
        <v>0</v>
      </c>
    </row>
    <row r="8" spans="1:12" x14ac:dyDescent="0.25">
      <c r="A8" s="71">
        <v>44718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4</v>
      </c>
      <c r="J8">
        <f t="shared" si="0"/>
        <v>0</v>
      </c>
      <c r="K8">
        <f t="shared" si="1"/>
        <v>0</v>
      </c>
      <c r="L8">
        <f t="shared" si="2"/>
        <v>0</v>
      </c>
    </row>
    <row r="9" spans="1:12" x14ac:dyDescent="0.25">
      <c r="A9" s="71">
        <v>44719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I9">
        <v>5</v>
      </c>
      <c r="J9">
        <f t="shared" si="0"/>
        <v>0</v>
      </c>
      <c r="K9">
        <f t="shared" si="1"/>
        <v>0</v>
      </c>
      <c r="L9">
        <f t="shared" si="2"/>
        <v>0</v>
      </c>
    </row>
    <row r="10" spans="1:12" x14ac:dyDescent="0.25">
      <c r="A10" s="71">
        <v>44720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6</v>
      </c>
      <c r="J10">
        <f t="shared" si="0"/>
        <v>0</v>
      </c>
      <c r="K10">
        <f t="shared" si="1"/>
        <v>0</v>
      </c>
      <c r="L10">
        <f t="shared" si="2"/>
        <v>0</v>
      </c>
    </row>
    <row r="11" spans="1:12" x14ac:dyDescent="0.25">
      <c r="A11" s="71">
        <v>44721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I11">
        <v>7</v>
      </c>
      <c r="J11">
        <f t="shared" si="0"/>
        <v>0</v>
      </c>
      <c r="K11">
        <f t="shared" si="1"/>
        <v>0</v>
      </c>
      <c r="L11">
        <f t="shared" si="2"/>
        <v>0</v>
      </c>
    </row>
    <row r="12" spans="1:12" x14ac:dyDescent="0.25">
      <c r="A12" s="71">
        <v>44722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8</v>
      </c>
      <c r="J12">
        <f t="shared" si="0"/>
        <v>0</v>
      </c>
      <c r="K12">
        <f t="shared" si="1"/>
        <v>0</v>
      </c>
      <c r="L12">
        <f t="shared" si="2"/>
        <v>0</v>
      </c>
    </row>
    <row r="13" spans="1:12" x14ac:dyDescent="0.25">
      <c r="A13" s="71">
        <v>44723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9</v>
      </c>
      <c r="J13">
        <f t="shared" si="0"/>
        <v>0</v>
      </c>
      <c r="K13">
        <f t="shared" si="1"/>
        <v>0</v>
      </c>
      <c r="L13">
        <f t="shared" si="2"/>
        <v>0</v>
      </c>
    </row>
    <row r="14" spans="1:12" x14ac:dyDescent="0.25">
      <c r="A14" s="71">
        <v>44724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I14">
        <v>10</v>
      </c>
      <c r="J14">
        <f t="shared" si="0"/>
        <v>0</v>
      </c>
      <c r="K14">
        <f t="shared" si="1"/>
        <v>0</v>
      </c>
      <c r="L14">
        <f t="shared" si="2"/>
        <v>0</v>
      </c>
    </row>
    <row r="15" spans="1:12" x14ac:dyDescent="0.25">
      <c r="A15" s="71">
        <v>44725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11</v>
      </c>
      <c r="J15">
        <f t="shared" si="0"/>
        <v>0</v>
      </c>
      <c r="K15">
        <f t="shared" si="1"/>
        <v>0</v>
      </c>
      <c r="L15">
        <f t="shared" si="2"/>
        <v>0</v>
      </c>
    </row>
    <row r="16" spans="1:12" x14ac:dyDescent="0.25">
      <c r="A16" s="71">
        <v>44726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12</v>
      </c>
      <c r="J16">
        <f t="shared" si="0"/>
        <v>0</v>
      </c>
      <c r="K16">
        <f t="shared" si="1"/>
        <v>0</v>
      </c>
      <c r="L16">
        <f t="shared" si="2"/>
        <v>0</v>
      </c>
    </row>
    <row r="17" spans="1:12" x14ac:dyDescent="0.25">
      <c r="A17" s="71">
        <v>44727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13</v>
      </c>
      <c r="J17">
        <f t="shared" si="0"/>
        <v>0</v>
      </c>
      <c r="K17">
        <f t="shared" si="1"/>
        <v>0</v>
      </c>
      <c r="L17">
        <f t="shared" si="2"/>
        <v>0</v>
      </c>
    </row>
    <row r="18" spans="1:12" x14ac:dyDescent="0.25">
      <c r="A18" s="71">
        <v>44728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14</v>
      </c>
      <c r="J18">
        <f t="shared" si="0"/>
        <v>0</v>
      </c>
      <c r="K18">
        <f t="shared" si="1"/>
        <v>0</v>
      </c>
      <c r="L18">
        <f t="shared" si="2"/>
        <v>0</v>
      </c>
    </row>
    <row r="19" spans="1:12" x14ac:dyDescent="0.25">
      <c r="A19" s="71">
        <v>44729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I19">
        <v>15</v>
      </c>
      <c r="J19">
        <f t="shared" si="0"/>
        <v>0</v>
      </c>
      <c r="K19">
        <f t="shared" si="1"/>
        <v>0</v>
      </c>
      <c r="L19">
        <f t="shared" si="2"/>
        <v>0</v>
      </c>
    </row>
    <row r="20" spans="1:12" x14ac:dyDescent="0.25">
      <c r="A20" s="71">
        <v>44730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16</v>
      </c>
      <c r="J20">
        <f t="shared" si="0"/>
        <v>0</v>
      </c>
      <c r="K20">
        <f t="shared" si="1"/>
        <v>0</v>
      </c>
      <c r="L20">
        <f t="shared" si="2"/>
        <v>0</v>
      </c>
    </row>
    <row r="21" spans="1:12" x14ac:dyDescent="0.25">
      <c r="A21" s="71">
        <v>44731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17</v>
      </c>
      <c r="J21">
        <f t="shared" si="0"/>
        <v>0</v>
      </c>
      <c r="K21">
        <f t="shared" si="1"/>
        <v>0</v>
      </c>
      <c r="L21">
        <f t="shared" si="2"/>
        <v>0</v>
      </c>
    </row>
    <row r="22" spans="1:12" x14ac:dyDescent="0.25">
      <c r="A22" s="71">
        <v>44732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18</v>
      </c>
      <c r="J22">
        <f t="shared" si="0"/>
        <v>0</v>
      </c>
      <c r="K22">
        <f t="shared" si="1"/>
        <v>0</v>
      </c>
      <c r="L22">
        <f t="shared" si="2"/>
        <v>0</v>
      </c>
    </row>
    <row r="23" spans="1:12" x14ac:dyDescent="0.25">
      <c r="A23" s="71">
        <v>44733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I23">
        <v>19</v>
      </c>
      <c r="J23">
        <f t="shared" si="0"/>
        <v>0</v>
      </c>
      <c r="K23">
        <f t="shared" si="1"/>
        <v>0</v>
      </c>
      <c r="L23">
        <f t="shared" si="2"/>
        <v>0</v>
      </c>
    </row>
    <row r="24" spans="1:12" x14ac:dyDescent="0.25">
      <c r="A24" s="71">
        <v>44734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I24">
        <v>20</v>
      </c>
      <c r="J24">
        <f t="shared" si="0"/>
        <v>0</v>
      </c>
      <c r="K24">
        <f t="shared" si="1"/>
        <v>0</v>
      </c>
      <c r="L24">
        <f t="shared" si="2"/>
        <v>0</v>
      </c>
    </row>
    <row r="25" spans="1:12" x14ac:dyDescent="0.25">
      <c r="A25" s="71">
        <v>44735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21</v>
      </c>
      <c r="J25">
        <f t="shared" si="0"/>
        <v>0</v>
      </c>
      <c r="K25">
        <f t="shared" si="1"/>
        <v>0</v>
      </c>
      <c r="L25">
        <f t="shared" si="2"/>
        <v>0</v>
      </c>
    </row>
    <row r="26" spans="1:12" x14ac:dyDescent="0.25">
      <c r="A26" s="71">
        <v>44736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22</v>
      </c>
      <c r="J26">
        <f t="shared" si="0"/>
        <v>0</v>
      </c>
      <c r="K26">
        <f t="shared" si="1"/>
        <v>0</v>
      </c>
      <c r="L26">
        <f t="shared" si="2"/>
        <v>0</v>
      </c>
    </row>
    <row r="27" spans="1:12" x14ac:dyDescent="0.25">
      <c r="A27" s="71">
        <v>44737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23</v>
      </c>
      <c r="J27">
        <f t="shared" si="0"/>
        <v>0</v>
      </c>
      <c r="K27">
        <f t="shared" si="1"/>
        <v>0</v>
      </c>
      <c r="L27">
        <f t="shared" si="2"/>
        <v>0</v>
      </c>
    </row>
    <row r="28" spans="1:12" x14ac:dyDescent="0.25">
      <c r="A28" s="71">
        <v>44738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I28">
        <v>24</v>
      </c>
      <c r="J28">
        <f t="shared" si="0"/>
        <v>0</v>
      </c>
      <c r="K28">
        <f t="shared" si="1"/>
        <v>0</v>
      </c>
      <c r="L28">
        <f t="shared" si="2"/>
        <v>0</v>
      </c>
    </row>
    <row r="29" spans="1:12" x14ac:dyDescent="0.25">
      <c r="A29" s="71">
        <v>44739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25</v>
      </c>
      <c r="J29">
        <f t="shared" si="0"/>
        <v>0</v>
      </c>
      <c r="K29">
        <f t="shared" si="1"/>
        <v>0</v>
      </c>
      <c r="L29">
        <f t="shared" si="2"/>
        <v>0</v>
      </c>
    </row>
    <row r="30" spans="1:12" x14ac:dyDescent="0.25">
      <c r="A30" s="71">
        <v>44740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26</v>
      </c>
      <c r="J30">
        <f t="shared" si="0"/>
        <v>0</v>
      </c>
      <c r="K30">
        <f t="shared" si="1"/>
        <v>0</v>
      </c>
      <c r="L30">
        <f t="shared" si="2"/>
        <v>0</v>
      </c>
    </row>
    <row r="31" spans="1:12" x14ac:dyDescent="0.25">
      <c r="A31" s="71">
        <v>44741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27</v>
      </c>
      <c r="J31">
        <f t="shared" si="0"/>
        <v>0</v>
      </c>
      <c r="K31">
        <f t="shared" si="1"/>
        <v>0</v>
      </c>
      <c r="L31">
        <f t="shared" si="2"/>
        <v>0</v>
      </c>
    </row>
    <row r="32" spans="1:12" x14ac:dyDescent="0.25">
      <c r="A32" s="71">
        <v>44742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28</v>
      </c>
      <c r="J32">
        <f t="shared" ref="J32:J45" si="3">(B32*C32^2)/2</f>
        <v>0</v>
      </c>
      <c r="K32">
        <f t="shared" ref="K32:K45" si="4">(D32*E32^2)/2</f>
        <v>0</v>
      </c>
      <c r="L32">
        <f t="shared" ref="L32:L45" si="5">(F32*G32^2)/2</f>
        <v>0</v>
      </c>
    </row>
    <row r="33" spans="1:12" x14ac:dyDescent="0.25">
      <c r="A33" s="71">
        <v>44743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I33">
        <v>29</v>
      </c>
      <c r="J33">
        <f t="shared" si="3"/>
        <v>0</v>
      </c>
      <c r="K33">
        <f t="shared" si="4"/>
        <v>0</v>
      </c>
      <c r="L33">
        <f t="shared" si="5"/>
        <v>0</v>
      </c>
    </row>
    <row r="34" spans="1:12" x14ac:dyDescent="0.25">
      <c r="A34" s="71">
        <v>44744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I34">
        <v>30</v>
      </c>
      <c r="J34">
        <f t="shared" si="3"/>
        <v>0</v>
      </c>
      <c r="K34">
        <f t="shared" si="4"/>
        <v>0</v>
      </c>
      <c r="L34">
        <f t="shared" si="5"/>
        <v>0</v>
      </c>
    </row>
    <row r="35" spans="1:12" x14ac:dyDescent="0.25">
      <c r="A35" s="71">
        <v>44745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I35">
        <v>31</v>
      </c>
      <c r="J35">
        <f t="shared" si="3"/>
        <v>0</v>
      </c>
      <c r="K35">
        <f t="shared" si="4"/>
        <v>0</v>
      </c>
      <c r="L35">
        <f t="shared" si="5"/>
        <v>0</v>
      </c>
    </row>
    <row r="36" spans="1:12" x14ac:dyDescent="0.25">
      <c r="A36" s="71">
        <v>44746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I36">
        <v>32</v>
      </c>
      <c r="J36">
        <f t="shared" si="3"/>
        <v>0</v>
      </c>
      <c r="K36">
        <f t="shared" si="4"/>
        <v>0</v>
      </c>
      <c r="L36">
        <f t="shared" si="5"/>
        <v>0</v>
      </c>
    </row>
    <row r="37" spans="1:12" x14ac:dyDescent="0.25">
      <c r="A37" s="71">
        <v>44747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I37">
        <v>33</v>
      </c>
      <c r="J37">
        <f t="shared" si="3"/>
        <v>0</v>
      </c>
      <c r="K37">
        <f t="shared" si="4"/>
        <v>0</v>
      </c>
      <c r="L37">
        <f t="shared" si="5"/>
        <v>0</v>
      </c>
    </row>
    <row r="38" spans="1:12" x14ac:dyDescent="0.25">
      <c r="A38" s="71">
        <v>44748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I38">
        <v>34</v>
      </c>
      <c r="J38">
        <f t="shared" si="3"/>
        <v>0</v>
      </c>
      <c r="K38">
        <f t="shared" si="4"/>
        <v>0</v>
      </c>
      <c r="L38">
        <f t="shared" si="5"/>
        <v>0</v>
      </c>
    </row>
    <row r="39" spans="1:12" x14ac:dyDescent="0.25">
      <c r="A39" s="71">
        <v>44749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I39">
        <v>35</v>
      </c>
      <c r="J39">
        <f t="shared" si="3"/>
        <v>0</v>
      </c>
      <c r="K39">
        <f t="shared" si="4"/>
        <v>0</v>
      </c>
      <c r="L39">
        <f t="shared" si="5"/>
        <v>0</v>
      </c>
    </row>
    <row r="40" spans="1:12" x14ac:dyDescent="0.25">
      <c r="A40" s="71">
        <v>44750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I40">
        <v>36</v>
      </c>
      <c r="J40">
        <f t="shared" si="3"/>
        <v>0</v>
      </c>
      <c r="K40">
        <f t="shared" si="4"/>
        <v>0</v>
      </c>
      <c r="L40">
        <f t="shared" si="5"/>
        <v>0</v>
      </c>
    </row>
    <row r="41" spans="1:12" x14ac:dyDescent="0.25">
      <c r="A41" s="71">
        <v>44751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I41">
        <v>37</v>
      </c>
      <c r="J41">
        <f t="shared" si="3"/>
        <v>0</v>
      </c>
      <c r="K41">
        <f t="shared" si="4"/>
        <v>0</v>
      </c>
      <c r="L41">
        <f t="shared" si="5"/>
        <v>0</v>
      </c>
    </row>
    <row r="42" spans="1:12" x14ac:dyDescent="0.25">
      <c r="A42" s="71">
        <v>44752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I42">
        <v>38</v>
      </c>
      <c r="J42">
        <f t="shared" si="3"/>
        <v>0</v>
      </c>
      <c r="K42">
        <f t="shared" si="4"/>
        <v>0</v>
      </c>
      <c r="L42">
        <f t="shared" si="5"/>
        <v>0</v>
      </c>
    </row>
    <row r="43" spans="1:12" x14ac:dyDescent="0.25">
      <c r="A43" s="71">
        <v>44753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I43">
        <v>39</v>
      </c>
      <c r="J43">
        <f t="shared" si="3"/>
        <v>0</v>
      </c>
      <c r="K43">
        <f t="shared" si="4"/>
        <v>0</v>
      </c>
      <c r="L43">
        <f t="shared" si="5"/>
        <v>0</v>
      </c>
    </row>
    <row r="44" spans="1:12" x14ac:dyDescent="0.25">
      <c r="A44" s="71">
        <v>44754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I44">
        <v>40</v>
      </c>
      <c r="J44">
        <f t="shared" si="3"/>
        <v>0</v>
      </c>
      <c r="K44">
        <f t="shared" si="4"/>
        <v>0</v>
      </c>
      <c r="L44">
        <f t="shared" si="5"/>
        <v>0</v>
      </c>
    </row>
    <row r="45" spans="1:12" x14ac:dyDescent="0.25">
      <c r="A45" s="71">
        <v>44755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I45">
        <v>41</v>
      </c>
      <c r="J45">
        <f t="shared" si="3"/>
        <v>0</v>
      </c>
      <c r="K45">
        <f t="shared" si="4"/>
        <v>0</v>
      </c>
      <c r="L45">
        <f t="shared" si="5"/>
        <v>0</v>
      </c>
    </row>
    <row r="46" spans="1:12" x14ac:dyDescent="0.25">
      <c r="A46" s="71">
        <v>44756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I46">
        <v>42</v>
      </c>
      <c r="J46">
        <f t="shared" ref="J46:J56" si="6">(B46*C46^2)/2</f>
        <v>0</v>
      </c>
      <c r="K46">
        <f t="shared" ref="K46:K56" si="7">(D46*E46^2)/2</f>
        <v>0</v>
      </c>
      <c r="L46">
        <f t="shared" ref="L46:L56" si="8">(F46*G46^2)/2</f>
        <v>0</v>
      </c>
    </row>
    <row r="47" spans="1:12" x14ac:dyDescent="0.25">
      <c r="A47" s="71">
        <v>44757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I47">
        <v>43</v>
      </c>
      <c r="J47">
        <f t="shared" si="6"/>
        <v>0</v>
      </c>
      <c r="K47">
        <f t="shared" si="7"/>
        <v>0</v>
      </c>
      <c r="L47">
        <f t="shared" si="8"/>
        <v>0</v>
      </c>
    </row>
    <row r="48" spans="1:12" x14ac:dyDescent="0.25">
      <c r="A48" s="71">
        <v>44758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I48">
        <v>44</v>
      </c>
      <c r="J48">
        <f t="shared" si="6"/>
        <v>0</v>
      </c>
      <c r="K48">
        <f t="shared" si="7"/>
        <v>0</v>
      </c>
      <c r="L48">
        <f t="shared" si="8"/>
        <v>0</v>
      </c>
    </row>
    <row r="49" spans="1:12" x14ac:dyDescent="0.25">
      <c r="A49" s="71">
        <v>44759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I49">
        <v>45</v>
      </c>
      <c r="J49">
        <f t="shared" si="6"/>
        <v>0</v>
      </c>
      <c r="K49">
        <f t="shared" si="7"/>
        <v>0</v>
      </c>
      <c r="L49">
        <f t="shared" si="8"/>
        <v>0</v>
      </c>
    </row>
    <row r="50" spans="1:12" x14ac:dyDescent="0.25">
      <c r="A50" s="71">
        <v>44760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I50">
        <v>46</v>
      </c>
      <c r="J50">
        <f t="shared" si="6"/>
        <v>0</v>
      </c>
      <c r="K50">
        <f t="shared" si="7"/>
        <v>0</v>
      </c>
      <c r="L50">
        <f t="shared" si="8"/>
        <v>0</v>
      </c>
    </row>
    <row r="51" spans="1:12" x14ac:dyDescent="0.25">
      <c r="A51" s="71">
        <v>44761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I51">
        <v>47</v>
      </c>
      <c r="J51">
        <f t="shared" si="6"/>
        <v>0</v>
      </c>
      <c r="K51">
        <f t="shared" si="7"/>
        <v>0</v>
      </c>
      <c r="L51">
        <f t="shared" si="8"/>
        <v>0</v>
      </c>
    </row>
    <row r="52" spans="1:12" x14ac:dyDescent="0.25">
      <c r="A52" s="71">
        <v>44762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I52">
        <v>48</v>
      </c>
      <c r="J52">
        <f t="shared" si="6"/>
        <v>0</v>
      </c>
      <c r="K52">
        <f t="shared" si="7"/>
        <v>0</v>
      </c>
      <c r="L52">
        <f t="shared" si="8"/>
        <v>0</v>
      </c>
    </row>
    <row r="53" spans="1:12" x14ac:dyDescent="0.25">
      <c r="A53" s="71">
        <v>44763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I53">
        <v>49</v>
      </c>
      <c r="J53">
        <f t="shared" si="6"/>
        <v>0</v>
      </c>
      <c r="K53">
        <f t="shared" si="7"/>
        <v>0</v>
      </c>
      <c r="L53">
        <f t="shared" si="8"/>
        <v>0</v>
      </c>
    </row>
    <row r="54" spans="1:12" x14ac:dyDescent="0.25">
      <c r="A54" s="71">
        <v>44764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I54">
        <v>50</v>
      </c>
      <c r="J54">
        <f t="shared" si="6"/>
        <v>0</v>
      </c>
      <c r="K54">
        <f t="shared" si="7"/>
        <v>0</v>
      </c>
      <c r="L54">
        <f t="shared" si="8"/>
        <v>0</v>
      </c>
    </row>
    <row r="55" spans="1:12" x14ac:dyDescent="0.25">
      <c r="A55" s="71">
        <v>44765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I55">
        <v>51</v>
      </c>
      <c r="J55">
        <f t="shared" si="6"/>
        <v>0</v>
      </c>
      <c r="K55">
        <f t="shared" si="7"/>
        <v>0</v>
      </c>
      <c r="L55">
        <f t="shared" si="8"/>
        <v>0</v>
      </c>
    </row>
    <row r="56" spans="1:12" x14ac:dyDescent="0.25">
      <c r="A56" s="71">
        <v>44766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I56">
        <v>52</v>
      </c>
      <c r="J56">
        <f t="shared" si="6"/>
        <v>0</v>
      </c>
      <c r="K56">
        <f t="shared" si="7"/>
        <v>0</v>
      </c>
      <c r="L56">
        <f t="shared" si="8"/>
        <v>0</v>
      </c>
    </row>
    <row r="57" spans="1:12" x14ac:dyDescent="0.25">
      <c r="A57" s="71">
        <v>44767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I57">
        <v>53</v>
      </c>
      <c r="J57">
        <f t="shared" ref="J57:J66" si="9">(B57*C57^2)/2</f>
        <v>0</v>
      </c>
      <c r="K57">
        <f t="shared" ref="K57:K66" si="10">(D57*E57^2)/2</f>
        <v>0</v>
      </c>
      <c r="L57">
        <f t="shared" ref="L57:L66" si="11">(F57*G57^2)/2</f>
        <v>0</v>
      </c>
    </row>
    <row r="58" spans="1:12" x14ac:dyDescent="0.25">
      <c r="A58" s="71">
        <v>44768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I58">
        <v>54</v>
      </c>
      <c r="J58">
        <f t="shared" si="9"/>
        <v>0</v>
      </c>
      <c r="K58">
        <f t="shared" si="10"/>
        <v>0</v>
      </c>
      <c r="L58">
        <f t="shared" si="11"/>
        <v>0</v>
      </c>
    </row>
    <row r="59" spans="1:12" x14ac:dyDescent="0.25">
      <c r="A59" s="71">
        <v>44769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I59">
        <v>55</v>
      </c>
      <c r="J59">
        <f t="shared" si="9"/>
        <v>0</v>
      </c>
      <c r="K59">
        <f t="shared" si="10"/>
        <v>0</v>
      </c>
      <c r="L59">
        <f t="shared" si="11"/>
        <v>0</v>
      </c>
    </row>
    <row r="60" spans="1:12" x14ac:dyDescent="0.25">
      <c r="A60" s="71">
        <v>44770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I60">
        <v>56</v>
      </c>
      <c r="J60">
        <f t="shared" si="9"/>
        <v>0</v>
      </c>
      <c r="K60">
        <f t="shared" si="10"/>
        <v>0</v>
      </c>
      <c r="L60">
        <f t="shared" si="11"/>
        <v>0</v>
      </c>
    </row>
    <row r="61" spans="1:12" x14ac:dyDescent="0.25">
      <c r="A61" s="71">
        <v>44771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I61">
        <v>57</v>
      </c>
      <c r="J61">
        <f t="shared" si="9"/>
        <v>0</v>
      </c>
      <c r="K61">
        <f t="shared" si="10"/>
        <v>0</v>
      </c>
      <c r="L61">
        <f t="shared" si="11"/>
        <v>0</v>
      </c>
    </row>
    <row r="62" spans="1:12" x14ac:dyDescent="0.25">
      <c r="A62" s="71">
        <v>44772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I62">
        <v>58</v>
      </c>
      <c r="J62">
        <f t="shared" si="9"/>
        <v>0</v>
      </c>
      <c r="K62">
        <f t="shared" si="10"/>
        <v>0</v>
      </c>
      <c r="L62">
        <f t="shared" si="11"/>
        <v>0</v>
      </c>
    </row>
    <row r="63" spans="1:12" x14ac:dyDescent="0.25">
      <c r="A63" s="71">
        <v>44773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I63">
        <v>59</v>
      </c>
      <c r="J63">
        <f t="shared" si="9"/>
        <v>0</v>
      </c>
      <c r="K63">
        <f t="shared" si="10"/>
        <v>0</v>
      </c>
      <c r="L63">
        <f t="shared" si="11"/>
        <v>0</v>
      </c>
    </row>
    <row r="64" spans="1:12" x14ac:dyDescent="0.25">
      <c r="A64" s="71">
        <v>44774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I64">
        <v>60</v>
      </c>
      <c r="J64">
        <f t="shared" si="9"/>
        <v>0</v>
      </c>
      <c r="K64">
        <f t="shared" si="10"/>
        <v>0</v>
      </c>
      <c r="L64">
        <f t="shared" si="11"/>
        <v>0</v>
      </c>
    </row>
    <row r="65" spans="1:12" x14ac:dyDescent="0.25">
      <c r="A65" s="71">
        <v>44775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I65">
        <v>61</v>
      </c>
      <c r="J65">
        <f t="shared" si="9"/>
        <v>0</v>
      </c>
      <c r="K65">
        <f t="shared" si="10"/>
        <v>0</v>
      </c>
      <c r="L65">
        <f t="shared" si="11"/>
        <v>0</v>
      </c>
    </row>
    <row r="66" spans="1:12" x14ac:dyDescent="0.25">
      <c r="A66" s="71">
        <v>44776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I66">
        <v>62</v>
      </c>
      <c r="J66">
        <f t="shared" si="9"/>
        <v>0</v>
      </c>
      <c r="K66">
        <f t="shared" si="10"/>
        <v>0</v>
      </c>
      <c r="L66">
        <f t="shared" si="11"/>
        <v>0</v>
      </c>
    </row>
  </sheetData>
  <mergeCells count="4">
    <mergeCell ref="B2:C2"/>
    <mergeCell ref="D2:E2"/>
    <mergeCell ref="F2:G2"/>
    <mergeCell ref="B1:G1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1E035-44A0-40CD-888E-0405A035C306}">
  <dimension ref="A1:AK45"/>
  <sheetViews>
    <sheetView topLeftCell="A4" workbookViewId="0">
      <selection activeCell="A33" sqref="A33:E33"/>
    </sheetView>
  </sheetViews>
  <sheetFormatPr defaultRowHeight="15" x14ac:dyDescent="0.25"/>
  <sheetData>
    <row r="1" spans="1:37" x14ac:dyDescent="0.25">
      <c r="B1" s="85" t="s">
        <v>5</v>
      </c>
      <c r="C1" s="85"/>
      <c r="D1" s="85"/>
      <c r="E1" s="85"/>
      <c r="F1" s="85"/>
      <c r="G1" s="85"/>
      <c r="H1" s="85"/>
      <c r="I1" s="85"/>
      <c r="J1" s="85"/>
      <c r="K1" s="85"/>
      <c r="O1" s="147" t="s">
        <v>1</v>
      </c>
      <c r="P1" s="147"/>
      <c r="Q1" s="147"/>
      <c r="R1" s="147"/>
      <c r="S1" s="147"/>
      <c r="T1" s="147"/>
      <c r="U1" s="147"/>
      <c r="V1" s="147"/>
      <c r="W1" s="147"/>
      <c r="X1" s="147"/>
      <c r="AB1" s="149" t="s">
        <v>3</v>
      </c>
      <c r="AC1" s="149"/>
      <c r="AD1" s="149"/>
      <c r="AE1" s="149"/>
      <c r="AF1" s="149"/>
      <c r="AG1" s="149"/>
      <c r="AH1" s="149"/>
      <c r="AI1" s="149"/>
      <c r="AJ1" s="149"/>
      <c r="AK1" s="149"/>
    </row>
    <row r="2" spans="1:37" x14ac:dyDescent="0.25">
      <c r="B2" s="142" t="s">
        <v>20</v>
      </c>
      <c r="C2" s="142"/>
      <c r="D2" s="142" t="s">
        <v>21</v>
      </c>
      <c r="E2" s="142"/>
      <c r="F2" s="142" t="s">
        <v>22</v>
      </c>
      <c r="G2" s="142"/>
      <c r="H2" s="142" t="s">
        <v>23</v>
      </c>
      <c r="I2" s="142"/>
      <c r="J2" s="142" t="s">
        <v>24</v>
      </c>
      <c r="K2" s="142"/>
      <c r="O2" s="142" t="s">
        <v>20</v>
      </c>
      <c r="P2" s="142"/>
      <c r="Q2" s="142" t="s">
        <v>21</v>
      </c>
      <c r="R2" s="142"/>
      <c r="S2" s="142" t="s">
        <v>22</v>
      </c>
      <c r="T2" s="142"/>
      <c r="U2" s="142" t="s">
        <v>23</v>
      </c>
      <c r="V2" s="142"/>
      <c r="W2" s="142" t="s">
        <v>24</v>
      </c>
      <c r="X2" s="142"/>
      <c r="AB2" s="142" t="s">
        <v>20</v>
      </c>
      <c r="AC2" s="142"/>
      <c r="AD2" s="142" t="s">
        <v>21</v>
      </c>
      <c r="AE2" s="142"/>
      <c r="AF2" s="142" t="s">
        <v>22</v>
      </c>
      <c r="AG2" s="142"/>
      <c r="AH2" s="142" t="s">
        <v>23</v>
      </c>
      <c r="AI2" s="142"/>
      <c r="AJ2" s="142" t="s">
        <v>24</v>
      </c>
      <c r="AK2" s="142"/>
    </row>
    <row r="3" spans="1:37" x14ac:dyDescent="0.25">
      <c r="B3" s="3" t="s">
        <v>25</v>
      </c>
      <c r="C3" s="3" t="s">
        <v>26</v>
      </c>
      <c r="D3" s="3" t="s">
        <v>25</v>
      </c>
      <c r="E3" s="3" t="s">
        <v>26</v>
      </c>
      <c r="F3" s="3" t="s">
        <v>25</v>
      </c>
      <c r="G3" s="3" t="s">
        <v>26</v>
      </c>
      <c r="H3" s="3" t="s">
        <v>25</v>
      </c>
      <c r="I3" s="3" t="s">
        <v>26</v>
      </c>
      <c r="J3" s="3" t="s">
        <v>25</v>
      </c>
      <c r="K3" s="3" t="s">
        <v>26</v>
      </c>
      <c r="O3" s="3" t="s">
        <v>25</v>
      </c>
      <c r="P3" s="3" t="s">
        <v>26</v>
      </c>
      <c r="Q3" s="3" t="s">
        <v>25</v>
      </c>
      <c r="R3" s="3" t="s">
        <v>26</v>
      </c>
      <c r="S3" s="3" t="s">
        <v>25</v>
      </c>
      <c r="T3" s="3" t="s">
        <v>26</v>
      </c>
      <c r="U3" s="3" t="s">
        <v>25</v>
      </c>
      <c r="V3" s="3" t="s">
        <v>26</v>
      </c>
      <c r="W3" s="3" t="s">
        <v>25</v>
      </c>
      <c r="X3" s="3" t="s">
        <v>26</v>
      </c>
      <c r="AB3" s="3" t="s">
        <v>25</v>
      </c>
      <c r="AC3" s="3" t="s">
        <v>26</v>
      </c>
      <c r="AD3" s="3" t="s">
        <v>25</v>
      </c>
      <c r="AE3" s="3" t="s">
        <v>26</v>
      </c>
      <c r="AF3" s="3" t="s">
        <v>25</v>
      </c>
      <c r="AG3" s="3" t="s">
        <v>26</v>
      </c>
      <c r="AH3" s="3" t="s">
        <v>25</v>
      </c>
      <c r="AI3" s="3" t="s">
        <v>26</v>
      </c>
      <c r="AJ3" s="3" t="s">
        <v>25</v>
      </c>
      <c r="AK3" s="3" t="s">
        <v>26</v>
      </c>
    </row>
    <row r="4" spans="1:37" x14ac:dyDescent="0.25">
      <c r="A4" s="3">
        <v>0</v>
      </c>
      <c r="B4" s="3">
        <v>32.200000000000003</v>
      </c>
      <c r="C4" s="3"/>
      <c r="D4" s="3">
        <v>32.5</v>
      </c>
      <c r="E4" s="3"/>
      <c r="F4" s="3">
        <v>31.1</v>
      </c>
      <c r="G4" s="3"/>
      <c r="H4" s="3">
        <v>33.299999999999997</v>
      </c>
      <c r="I4" s="3"/>
      <c r="J4" s="3">
        <v>33.200000000000003</v>
      </c>
      <c r="K4" s="3"/>
      <c r="N4" s="3">
        <v>0</v>
      </c>
      <c r="O4" s="3">
        <v>31.7</v>
      </c>
      <c r="P4" s="3"/>
      <c r="Q4" s="3">
        <v>32.6</v>
      </c>
      <c r="R4" s="3"/>
      <c r="S4" s="3">
        <v>31.9</v>
      </c>
      <c r="T4" s="3"/>
      <c r="U4" s="3"/>
      <c r="V4" s="3"/>
      <c r="W4" s="3"/>
      <c r="X4" s="3"/>
      <c r="AA4" s="3">
        <v>0</v>
      </c>
      <c r="AB4" s="3"/>
      <c r="AC4" s="3"/>
      <c r="AD4" s="3">
        <v>31.5</v>
      </c>
      <c r="AE4" s="3"/>
      <c r="AF4" s="3">
        <v>32.700000000000003</v>
      </c>
      <c r="AG4" s="3"/>
      <c r="AH4" s="3">
        <v>30.4</v>
      </c>
      <c r="AI4" s="3"/>
      <c r="AJ4" s="3">
        <v>30.2</v>
      </c>
      <c r="AK4" s="3"/>
    </row>
    <row r="5" spans="1:37" x14ac:dyDescent="0.25">
      <c r="A5" s="3">
        <v>1</v>
      </c>
      <c r="B5" s="3">
        <v>107</v>
      </c>
      <c r="C5" s="3">
        <v>0.9</v>
      </c>
      <c r="D5" s="3">
        <v>63.5</v>
      </c>
      <c r="E5" s="3">
        <v>0.63</v>
      </c>
      <c r="F5" s="3">
        <v>73.599999999999994</v>
      </c>
      <c r="G5" s="3">
        <v>0.7</v>
      </c>
      <c r="H5" s="3">
        <v>61</v>
      </c>
      <c r="I5" s="3">
        <v>0.65</v>
      </c>
      <c r="J5" s="3">
        <v>89.9</v>
      </c>
      <c r="K5" s="3">
        <v>0.71</v>
      </c>
      <c r="N5" s="3">
        <v>1</v>
      </c>
      <c r="O5" s="3">
        <v>71.5</v>
      </c>
      <c r="P5" s="3">
        <v>0.64</v>
      </c>
      <c r="Q5" s="3">
        <v>60.5</v>
      </c>
      <c r="R5" s="3">
        <v>0.61</v>
      </c>
      <c r="S5" s="3">
        <v>67.2</v>
      </c>
      <c r="T5" s="3">
        <v>0.64</v>
      </c>
      <c r="U5" s="3"/>
      <c r="V5" s="3"/>
      <c r="W5" s="3"/>
      <c r="X5" s="3"/>
      <c r="AA5" s="3">
        <v>1</v>
      </c>
      <c r="AB5" s="3"/>
      <c r="AC5" s="3"/>
      <c r="AD5" s="3">
        <v>62.7</v>
      </c>
      <c r="AE5" s="3">
        <v>0.63</v>
      </c>
      <c r="AF5" s="3">
        <v>86.2</v>
      </c>
      <c r="AG5" s="3">
        <v>0.67</v>
      </c>
      <c r="AH5" s="3">
        <v>63.6</v>
      </c>
      <c r="AI5" s="3">
        <v>0.63</v>
      </c>
      <c r="AJ5" s="3">
        <v>70</v>
      </c>
      <c r="AK5" s="3">
        <v>0.67</v>
      </c>
    </row>
    <row r="6" spans="1:37" x14ac:dyDescent="0.25">
      <c r="A6" s="3">
        <v>2</v>
      </c>
      <c r="B6" s="3">
        <v>81.7</v>
      </c>
      <c r="C6" s="3">
        <v>0.61</v>
      </c>
      <c r="D6" s="3">
        <v>73.099999999999994</v>
      </c>
      <c r="E6" s="3">
        <v>0.67</v>
      </c>
      <c r="F6" s="3">
        <v>100</v>
      </c>
      <c r="G6" s="3">
        <v>0.7</v>
      </c>
      <c r="H6" s="3">
        <v>78.099999999999994</v>
      </c>
      <c r="I6" s="3">
        <v>0.71</v>
      </c>
      <c r="J6" s="3">
        <v>86.6</v>
      </c>
      <c r="K6" s="3">
        <v>0.67</v>
      </c>
      <c r="N6" s="3">
        <v>2</v>
      </c>
      <c r="O6" s="3">
        <v>80.7</v>
      </c>
      <c r="P6" s="3">
        <v>0.64</v>
      </c>
      <c r="Q6" s="3">
        <v>72.8</v>
      </c>
      <c r="R6" s="3">
        <v>0.65</v>
      </c>
      <c r="S6" s="3">
        <v>74.7</v>
      </c>
      <c r="T6" s="3">
        <v>0.65</v>
      </c>
      <c r="U6" s="3"/>
      <c r="V6" s="3"/>
      <c r="W6" s="3"/>
      <c r="X6" s="3"/>
      <c r="AA6" s="3">
        <v>2</v>
      </c>
      <c r="AB6" s="3"/>
      <c r="AC6" s="3"/>
      <c r="AD6" s="3">
        <v>72.099999999999994</v>
      </c>
      <c r="AE6" s="3">
        <v>0.65</v>
      </c>
      <c r="AF6" s="3">
        <v>88.2</v>
      </c>
      <c r="AG6" s="3">
        <v>0.66</v>
      </c>
      <c r="AH6" s="3">
        <v>70.099999999999994</v>
      </c>
      <c r="AI6" s="3">
        <v>0.64</v>
      </c>
      <c r="AJ6" s="3">
        <v>73.900000000000006</v>
      </c>
      <c r="AK6" s="3">
        <v>0.67</v>
      </c>
    </row>
    <row r="7" spans="1:37" x14ac:dyDescent="0.25">
      <c r="A7" s="3">
        <v>3</v>
      </c>
      <c r="B7" s="3">
        <v>79.400000000000006</v>
      </c>
      <c r="C7" s="3">
        <v>0.61</v>
      </c>
      <c r="D7" s="3">
        <v>81.3</v>
      </c>
      <c r="E7" s="3">
        <v>0.71</v>
      </c>
      <c r="F7" s="3">
        <v>88.8</v>
      </c>
      <c r="G7" s="3">
        <v>0.63</v>
      </c>
      <c r="H7" s="3">
        <v>83.9</v>
      </c>
      <c r="I7" s="3">
        <v>0.72</v>
      </c>
      <c r="J7" s="3">
        <v>84.9</v>
      </c>
      <c r="K7" s="3">
        <v>0.67</v>
      </c>
      <c r="N7" s="3">
        <v>3</v>
      </c>
      <c r="O7" s="3">
        <v>83.1</v>
      </c>
      <c r="P7" s="3">
        <v>0.64</v>
      </c>
      <c r="Q7" s="3">
        <v>74.599999999999994</v>
      </c>
      <c r="R7" s="3">
        <v>0.65</v>
      </c>
      <c r="S7" s="3">
        <v>77.2</v>
      </c>
      <c r="T7" s="3">
        <v>0.68</v>
      </c>
      <c r="U7" s="3"/>
      <c r="V7" s="3"/>
      <c r="W7" s="3"/>
      <c r="X7" s="3"/>
      <c r="AA7" s="3">
        <v>3</v>
      </c>
      <c r="AB7" s="3"/>
      <c r="AC7" s="3"/>
      <c r="AD7" s="3">
        <v>78.2</v>
      </c>
      <c r="AE7" s="3">
        <v>0.67</v>
      </c>
      <c r="AF7" s="3">
        <v>88.5</v>
      </c>
      <c r="AG7" s="3">
        <v>0.65</v>
      </c>
      <c r="AH7" s="3">
        <v>76.599999999999994</v>
      </c>
      <c r="AI7" s="3">
        <v>0.66</v>
      </c>
      <c r="AJ7" s="3">
        <v>77.099999999999994</v>
      </c>
      <c r="AK7" s="3">
        <v>0.68</v>
      </c>
    </row>
    <row r="8" spans="1:37" x14ac:dyDescent="0.25">
      <c r="A8" s="3">
        <v>4</v>
      </c>
      <c r="B8" s="3">
        <v>78.599999999999994</v>
      </c>
      <c r="C8" s="3">
        <v>0.61</v>
      </c>
      <c r="D8" s="3">
        <v>85.9</v>
      </c>
      <c r="E8" s="3">
        <v>0.72</v>
      </c>
      <c r="F8" s="3">
        <v>86.3</v>
      </c>
      <c r="G8" s="3">
        <v>0.63</v>
      </c>
      <c r="H8" s="3">
        <v>84</v>
      </c>
      <c r="I8" s="3">
        <v>0.72</v>
      </c>
      <c r="J8" s="3">
        <v>85.4</v>
      </c>
      <c r="K8" s="3">
        <v>0.67</v>
      </c>
      <c r="N8" s="3">
        <v>4</v>
      </c>
      <c r="O8" s="3">
        <v>86.5</v>
      </c>
      <c r="P8" s="3">
        <v>0.64</v>
      </c>
      <c r="Q8" s="3">
        <v>81.8</v>
      </c>
      <c r="R8" s="3">
        <v>0.68</v>
      </c>
      <c r="S8" s="3">
        <v>82.6</v>
      </c>
      <c r="T8" s="3">
        <v>0.68</v>
      </c>
      <c r="U8" s="3"/>
      <c r="V8" s="3"/>
      <c r="W8" s="3"/>
      <c r="X8" s="3"/>
      <c r="AA8" s="3">
        <v>4</v>
      </c>
      <c r="AB8" s="3"/>
      <c r="AC8" s="3"/>
      <c r="AD8" s="3">
        <v>80.400000000000006</v>
      </c>
      <c r="AE8" s="3">
        <v>0.67</v>
      </c>
      <c r="AF8" s="3">
        <v>86.5</v>
      </c>
      <c r="AG8" s="3">
        <v>0.65</v>
      </c>
      <c r="AH8" s="3">
        <v>78.599999999999994</v>
      </c>
      <c r="AI8" s="3">
        <v>0.66</v>
      </c>
      <c r="AJ8" s="3">
        <v>80.400000000000006</v>
      </c>
      <c r="AK8" s="3">
        <v>0.7</v>
      </c>
    </row>
    <row r="9" spans="1:37" x14ac:dyDescent="0.25">
      <c r="A9" s="3">
        <v>5</v>
      </c>
      <c r="B9" s="3">
        <v>78.7</v>
      </c>
      <c r="C9" s="3">
        <v>0.62</v>
      </c>
      <c r="D9" s="3">
        <v>88</v>
      </c>
      <c r="E9" s="3">
        <v>0.72</v>
      </c>
      <c r="F9" s="3">
        <v>86.1</v>
      </c>
      <c r="G9" s="3">
        <v>0.63</v>
      </c>
      <c r="H9" s="3">
        <v>85.3</v>
      </c>
      <c r="I9" s="3">
        <v>0.72</v>
      </c>
      <c r="J9" s="3">
        <v>84.8</v>
      </c>
      <c r="K9" s="3">
        <v>0.67</v>
      </c>
      <c r="N9" s="3">
        <v>5</v>
      </c>
      <c r="O9" s="3">
        <v>86.9</v>
      </c>
      <c r="P9" s="3">
        <v>0.64</v>
      </c>
      <c r="Q9" s="3">
        <v>82.6</v>
      </c>
      <c r="R9" s="3">
        <v>0.68</v>
      </c>
      <c r="S9" s="3">
        <v>82.4</v>
      </c>
      <c r="T9" s="3">
        <v>0.68</v>
      </c>
      <c r="U9" s="3"/>
      <c r="V9" s="3"/>
      <c r="W9" s="3"/>
      <c r="X9" s="3"/>
      <c r="AA9" s="3">
        <v>5</v>
      </c>
      <c r="AB9" s="3"/>
      <c r="AC9" s="3"/>
      <c r="AD9" s="3">
        <v>81.7</v>
      </c>
      <c r="AE9" s="3">
        <v>0.67</v>
      </c>
      <c r="AF9" s="3">
        <v>88.7</v>
      </c>
      <c r="AG9" s="3">
        <v>0.65</v>
      </c>
      <c r="AH9" s="3">
        <v>81.7</v>
      </c>
      <c r="AI9" s="3">
        <v>0.68</v>
      </c>
      <c r="AJ9" s="3">
        <v>82.9</v>
      </c>
      <c r="AK9" s="3">
        <v>0.7</v>
      </c>
    </row>
    <row r="10" spans="1:37" x14ac:dyDescent="0.25">
      <c r="A10" s="3">
        <v>6</v>
      </c>
      <c r="B10" s="3">
        <v>82.2</v>
      </c>
      <c r="C10" s="3">
        <v>0.64</v>
      </c>
      <c r="D10" s="3">
        <v>86.2</v>
      </c>
      <c r="E10" s="3">
        <v>0.7</v>
      </c>
      <c r="F10" s="3">
        <v>82.5</v>
      </c>
      <c r="G10" s="3">
        <v>0.63</v>
      </c>
      <c r="H10" s="3">
        <v>86.7</v>
      </c>
      <c r="I10" s="3">
        <v>0.72</v>
      </c>
      <c r="J10" s="3">
        <v>83.2</v>
      </c>
      <c r="K10" s="3">
        <v>0.67</v>
      </c>
      <c r="N10" s="3">
        <v>6</v>
      </c>
      <c r="O10" s="3">
        <v>86.8</v>
      </c>
      <c r="P10" s="3">
        <v>0.64</v>
      </c>
      <c r="Q10" s="3">
        <v>81.2</v>
      </c>
      <c r="R10" s="3">
        <v>0.68</v>
      </c>
      <c r="S10" s="3">
        <v>83.4</v>
      </c>
      <c r="T10" s="3">
        <v>0.68</v>
      </c>
      <c r="U10" s="3"/>
      <c r="V10" s="3"/>
      <c r="W10" s="3"/>
      <c r="X10" s="3"/>
      <c r="AA10" s="3">
        <v>6</v>
      </c>
      <c r="AB10" s="3"/>
      <c r="AC10" s="3"/>
      <c r="AD10" s="3">
        <v>82.3</v>
      </c>
      <c r="AE10" s="3">
        <v>0.68</v>
      </c>
      <c r="AF10" s="3">
        <v>88.8</v>
      </c>
      <c r="AG10" s="3">
        <v>0.64</v>
      </c>
      <c r="AH10" s="3">
        <v>81.8</v>
      </c>
      <c r="AI10" s="3">
        <v>0.67</v>
      </c>
      <c r="AJ10" s="3">
        <v>82.4</v>
      </c>
      <c r="AK10" s="3">
        <v>0.7</v>
      </c>
    </row>
    <row r="11" spans="1:37" x14ac:dyDescent="0.25">
      <c r="A11" s="3">
        <v>7</v>
      </c>
      <c r="B11" s="3">
        <v>83</v>
      </c>
      <c r="C11" s="3">
        <v>0.64</v>
      </c>
      <c r="D11" s="3">
        <v>85.4</v>
      </c>
      <c r="E11" s="3">
        <v>0.7</v>
      </c>
      <c r="F11" s="3">
        <v>82.5</v>
      </c>
      <c r="G11" s="3">
        <v>0.63</v>
      </c>
      <c r="H11" s="3">
        <v>84.8</v>
      </c>
      <c r="I11" s="3">
        <v>0.71</v>
      </c>
      <c r="J11" s="3">
        <v>83.9</v>
      </c>
      <c r="K11" s="3">
        <v>0.67</v>
      </c>
      <c r="N11" s="3">
        <v>7</v>
      </c>
      <c r="O11" s="3">
        <v>85.9</v>
      </c>
      <c r="P11" s="3">
        <v>0.64</v>
      </c>
      <c r="Q11" s="3">
        <v>82.3</v>
      </c>
      <c r="R11" s="3">
        <v>0.68</v>
      </c>
      <c r="S11" s="3">
        <v>82.6</v>
      </c>
      <c r="T11" s="3">
        <v>0.68</v>
      </c>
      <c r="U11" s="3"/>
      <c r="V11" s="3"/>
      <c r="W11" s="3"/>
      <c r="X11" s="3"/>
      <c r="AA11" s="3">
        <v>7</v>
      </c>
      <c r="AB11" s="3"/>
      <c r="AC11" s="3"/>
      <c r="AD11" s="3">
        <v>83.4</v>
      </c>
      <c r="AE11" s="3">
        <v>0.67</v>
      </c>
      <c r="AF11" s="3">
        <v>88</v>
      </c>
      <c r="AG11" s="3">
        <v>0.64</v>
      </c>
      <c r="AH11" s="3">
        <v>82</v>
      </c>
      <c r="AI11" s="3">
        <v>0.68</v>
      </c>
      <c r="AJ11" s="3">
        <v>82.3</v>
      </c>
      <c r="AK11" s="3">
        <v>0.7</v>
      </c>
    </row>
    <row r="12" spans="1:37" x14ac:dyDescent="0.25">
      <c r="A12" s="3">
        <v>8</v>
      </c>
      <c r="B12" s="3">
        <v>84.1</v>
      </c>
      <c r="C12" s="3">
        <v>0.64</v>
      </c>
      <c r="D12" s="3">
        <v>85.1</v>
      </c>
      <c r="E12" s="3">
        <v>0.7</v>
      </c>
      <c r="F12" s="3">
        <v>81.3</v>
      </c>
      <c r="G12" s="3">
        <v>0.63</v>
      </c>
      <c r="H12" s="3">
        <v>83</v>
      </c>
      <c r="I12" s="3">
        <v>0.71</v>
      </c>
      <c r="J12" s="3">
        <v>82.3</v>
      </c>
      <c r="K12" s="3">
        <v>0.67</v>
      </c>
      <c r="N12" s="3">
        <v>8</v>
      </c>
      <c r="O12" s="3">
        <v>79.7</v>
      </c>
      <c r="P12" s="3">
        <v>0.64</v>
      </c>
      <c r="Q12" s="3">
        <v>82.1</v>
      </c>
      <c r="R12" s="3">
        <v>0.67</v>
      </c>
      <c r="S12" s="3">
        <v>85.1</v>
      </c>
      <c r="T12" s="3">
        <v>0.68</v>
      </c>
      <c r="U12" s="3"/>
      <c r="V12" s="3"/>
      <c r="W12" s="3"/>
      <c r="X12" s="3"/>
      <c r="AA12" s="3">
        <v>8</v>
      </c>
      <c r="AB12" s="3"/>
      <c r="AC12" s="3"/>
      <c r="AD12" s="3">
        <v>82.9</v>
      </c>
      <c r="AE12" s="3">
        <v>0.67</v>
      </c>
      <c r="AF12" s="3">
        <v>89.4</v>
      </c>
      <c r="AG12" s="3">
        <v>0.64</v>
      </c>
      <c r="AH12" s="3">
        <v>81.3</v>
      </c>
      <c r="AI12" s="3">
        <v>0.68</v>
      </c>
      <c r="AJ12" s="3">
        <v>83</v>
      </c>
      <c r="AK12" s="3">
        <v>0.7</v>
      </c>
    </row>
    <row r="13" spans="1:37" x14ac:dyDescent="0.25">
      <c r="A13" s="3">
        <v>9</v>
      </c>
      <c r="B13" s="3">
        <v>83.5</v>
      </c>
      <c r="C13" s="3">
        <v>0.64</v>
      </c>
      <c r="D13" s="3">
        <v>85</v>
      </c>
      <c r="E13" s="3">
        <v>0.7</v>
      </c>
      <c r="F13" s="3">
        <v>84.3</v>
      </c>
      <c r="G13" s="3">
        <v>0.63</v>
      </c>
      <c r="H13" s="3">
        <v>84.8</v>
      </c>
      <c r="I13" s="3">
        <v>0.71</v>
      </c>
      <c r="J13" s="3">
        <v>82.6</v>
      </c>
      <c r="K13" s="3">
        <v>0.67</v>
      </c>
      <c r="N13" s="3">
        <v>9</v>
      </c>
      <c r="O13" s="3">
        <v>80.2</v>
      </c>
      <c r="P13" s="3">
        <v>0.64</v>
      </c>
      <c r="Q13" s="3">
        <v>88</v>
      </c>
      <c r="R13" s="3">
        <v>0.67</v>
      </c>
      <c r="S13" s="3">
        <v>84</v>
      </c>
      <c r="T13" s="3">
        <v>0.68</v>
      </c>
      <c r="U13" s="3"/>
      <c r="V13" s="3"/>
      <c r="W13" s="3"/>
      <c r="X13" s="3"/>
      <c r="AA13" s="3">
        <v>9</v>
      </c>
      <c r="AB13" s="3"/>
      <c r="AC13" s="3"/>
      <c r="AD13" s="3">
        <v>84</v>
      </c>
      <c r="AE13" s="3">
        <v>0.67</v>
      </c>
      <c r="AF13" s="3">
        <v>85.1</v>
      </c>
      <c r="AG13" s="3">
        <v>0.63</v>
      </c>
      <c r="AH13" s="3">
        <v>82.5</v>
      </c>
      <c r="AI13" s="3">
        <v>0.68</v>
      </c>
      <c r="AJ13" s="3">
        <v>84.5</v>
      </c>
      <c r="AK13" s="3">
        <v>0.7</v>
      </c>
    </row>
    <row r="14" spans="1:37" x14ac:dyDescent="0.25">
      <c r="A14" s="3">
        <v>10</v>
      </c>
      <c r="B14" s="3">
        <v>82.2</v>
      </c>
      <c r="C14" s="3">
        <v>0.64</v>
      </c>
      <c r="D14" s="3">
        <v>84.7</v>
      </c>
      <c r="E14" s="3">
        <v>0.7</v>
      </c>
      <c r="F14" s="3">
        <v>83.1</v>
      </c>
      <c r="G14" s="3">
        <v>0.63</v>
      </c>
      <c r="H14" s="3">
        <v>85.1</v>
      </c>
      <c r="I14" s="3">
        <v>0.71</v>
      </c>
      <c r="J14" s="3">
        <v>81.599999999999994</v>
      </c>
      <c r="K14" s="3">
        <v>0.67</v>
      </c>
      <c r="N14" s="3">
        <v>10</v>
      </c>
      <c r="O14" s="3">
        <v>83.3</v>
      </c>
      <c r="P14" s="3">
        <v>0.64</v>
      </c>
      <c r="Q14" s="3">
        <v>85.2</v>
      </c>
      <c r="R14" s="3">
        <v>0.67</v>
      </c>
      <c r="S14" s="3">
        <v>86.1</v>
      </c>
      <c r="T14" s="3">
        <v>0.68</v>
      </c>
      <c r="U14" s="3"/>
      <c r="V14" s="3"/>
      <c r="W14" s="3"/>
      <c r="X14" s="3"/>
      <c r="AA14" s="3">
        <v>10</v>
      </c>
      <c r="AB14" s="3"/>
      <c r="AC14" s="3"/>
      <c r="AD14" s="3">
        <v>84.8</v>
      </c>
      <c r="AE14" s="3">
        <v>0.67</v>
      </c>
      <c r="AF14" s="3">
        <v>86.2</v>
      </c>
      <c r="AG14" s="3">
        <v>0.63</v>
      </c>
      <c r="AH14" s="3">
        <v>82.6</v>
      </c>
      <c r="AI14" s="3">
        <v>0.68</v>
      </c>
      <c r="AJ14" s="3">
        <v>84.5</v>
      </c>
      <c r="AK14" s="3">
        <v>0.7</v>
      </c>
    </row>
    <row r="16" spans="1:37" x14ac:dyDescent="0.25">
      <c r="B16" s="86" t="s">
        <v>4</v>
      </c>
      <c r="C16" s="86"/>
      <c r="D16" s="86"/>
      <c r="E16" s="86"/>
      <c r="F16" s="86"/>
      <c r="G16" s="86"/>
      <c r="H16" s="86"/>
      <c r="I16" s="86"/>
      <c r="J16" s="86"/>
      <c r="K16" s="86"/>
    </row>
    <row r="17" spans="1:24" x14ac:dyDescent="0.25">
      <c r="B17" s="142" t="s">
        <v>20</v>
      </c>
      <c r="C17" s="142"/>
      <c r="D17" s="142" t="s">
        <v>21</v>
      </c>
      <c r="E17" s="142"/>
      <c r="F17" s="142" t="s">
        <v>22</v>
      </c>
      <c r="G17" s="142"/>
      <c r="H17" s="142" t="s">
        <v>23</v>
      </c>
      <c r="I17" s="142"/>
      <c r="J17" s="142" t="s">
        <v>24</v>
      </c>
      <c r="K17" s="142"/>
      <c r="O17" s="148" t="s">
        <v>2</v>
      </c>
      <c r="P17" s="148"/>
      <c r="Q17" s="148"/>
      <c r="R17" s="148"/>
      <c r="S17" s="148"/>
      <c r="T17" s="148"/>
      <c r="U17" s="148"/>
      <c r="V17" s="148"/>
      <c r="W17" s="148"/>
      <c r="X17" s="148"/>
    </row>
    <row r="18" spans="1:24" x14ac:dyDescent="0.25">
      <c r="B18" s="3" t="s">
        <v>25</v>
      </c>
      <c r="C18" s="3" t="s">
        <v>26</v>
      </c>
      <c r="D18" s="3" t="s">
        <v>25</v>
      </c>
      <c r="E18" s="3" t="s">
        <v>26</v>
      </c>
      <c r="F18" s="3" t="s">
        <v>25</v>
      </c>
      <c r="G18" s="3" t="s">
        <v>26</v>
      </c>
      <c r="H18" s="3" t="s">
        <v>25</v>
      </c>
      <c r="I18" s="3" t="s">
        <v>26</v>
      </c>
      <c r="J18" s="3" t="s">
        <v>25</v>
      </c>
      <c r="K18" s="3" t="s">
        <v>26</v>
      </c>
      <c r="O18" s="142" t="s">
        <v>20</v>
      </c>
      <c r="P18" s="142"/>
      <c r="Q18" s="142" t="s">
        <v>21</v>
      </c>
      <c r="R18" s="142"/>
      <c r="S18" s="142" t="s">
        <v>22</v>
      </c>
      <c r="T18" s="142"/>
      <c r="U18" s="142" t="s">
        <v>23</v>
      </c>
      <c r="V18" s="142"/>
      <c r="W18" s="142" t="s">
        <v>24</v>
      </c>
      <c r="X18" s="142"/>
    </row>
    <row r="19" spans="1:24" x14ac:dyDescent="0.25">
      <c r="A19" s="3">
        <v>0</v>
      </c>
      <c r="B19" s="3">
        <v>31.7</v>
      </c>
      <c r="C19" s="3"/>
      <c r="D19" s="3">
        <v>33.700000000000003</v>
      </c>
      <c r="E19" s="3"/>
      <c r="F19" s="3">
        <v>31.8</v>
      </c>
      <c r="G19" s="3"/>
      <c r="H19" s="3">
        <v>32.700000000000003</v>
      </c>
      <c r="I19" s="3"/>
      <c r="J19" s="3">
        <v>32.200000000000003</v>
      </c>
      <c r="K19" s="3"/>
      <c r="O19" s="3" t="s">
        <v>25</v>
      </c>
      <c r="P19" s="3" t="s">
        <v>26</v>
      </c>
      <c r="Q19" s="3" t="s">
        <v>25</v>
      </c>
      <c r="R19" s="3" t="s">
        <v>26</v>
      </c>
      <c r="S19" s="3" t="s">
        <v>25</v>
      </c>
      <c r="T19" s="3" t="s">
        <v>26</v>
      </c>
      <c r="U19" s="3" t="s">
        <v>25</v>
      </c>
      <c r="V19" s="3" t="s">
        <v>26</v>
      </c>
      <c r="W19" s="3" t="s">
        <v>25</v>
      </c>
      <c r="X19" s="3" t="s">
        <v>26</v>
      </c>
    </row>
    <row r="20" spans="1:24" x14ac:dyDescent="0.25">
      <c r="A20" s="3">
        <v>1</v>
      </c>
      <c r="B20" s="3">
        <v>66.7</v>
      </c>
      <c r="C20" s="3">
        <v>0.63</v>
      </c>
      <c r="D20" s="3">
        <v>78.7</v>
      </c>
      <c r="E20" s="3">
        <v>0.66</v>
      </c>
      <c r="F20" s="3">
        <v>86.5</v>
      </c>
      <c r="G20" s="3">
        <v>0.66</v>
      </c>
      <c r="H20" s="3">
        <v>64.8</v>
      </c>
      <c r="I20" s="3">
        <v>0.65</v>
      </c>
      <c r="J20" s="3">
        <v>62.7</v>
      </c>
      <c r="K20" s="3">
        <v>0.6</v>
      </c>
      <c r="N20" s="3">
        <v>0</v>
      </c>
      <c r="O20" s="3"/>
      <c r="P20" s="3"/>
      <c r="Q20" s="3"/>
      <c r="R20" s="3"/>
      <c r="S20" s="3">
        <v>32</v>
      </c>
      <c r="T20" s="3"/>
      <c r="U20" s="3">
        <v>31.1</v>
      </c>
      <c r="V20" s="3"/>
      <c r="W20" s="3">
        <v>34.299999999999997</v>
      </c>
      <c r="X20" s="3"/>
    </row>
    <row r="21" spans="1:24" x14ac:dyDescent="0.25">
      <c r="A21" s="3">
        <v>2</v>
      </c>
      <c r="B21" s="3">
        <v>92.7</v>
      </c>
      <c r="C21" s="3">
        <v>0.68</v>
      </c>
      <c r="D21" s="3">
        <v>77.3</v>
      </c>
      <c r="E21" s="3">
        <v>0.66</v>
      </c>
      <c r="F21" s="3">
        <v>93.2</v>
      </c>
      <c r="G21" s="3">
        <v>0.65</v>
      </c>
      <c r="H21" s="3">
        <v>67</v>
      </c>
      <c r="I21" s="3">
        <v>0.67</v>
      </c>
      <c r="J21" s="3">
        <v>73</v>
      </c>
      <c r="K21" s="3">
        <v>0.63</v>
      </c>
      <c r="N21" s="3">
        <v>1</v>
      </c>
      <c r="O21" s="3"/>
      <c r="P21" s="3"/>
      <c r="Q21" s="3"/>
      <c r="R21" s="3"/>
      <c r="S21" s="3">
        <v>65.599999999999994</v>
      </c>
      <c r="T21" s="3">
        <v>0.65</v>
      </c>
      <c r="U21" s="3">
        <v>68.599999999999994</v>
      </c>
      <c r="V21" s="3">
        <v>0.62</v>
      </c>
      <c r="W21" s="3">
        <v>55.8</v>
      </c>
      <c r="X21" s="3">
        <v>0.63</v>
      </c>
    </row>
    <row r="22" spans="1:24" x14ac:dyDescent="0.25">
      <c r="A22" s="3">
        <v>3</v>
      </c>
      <c r="B22" s="3">
        <v>92.9</v>
      </c>
      <c r="C22" s="3">
        <v>0.65</v>
      </c>
      <c r="D22" s="3">
        <v>86.3</v>
      </c>
      <c r="E22" s="3">
        <v>0.68</v>
      </c>
      <c r="F22" s="3">
        <v>90.1</v>
      </c>
      <c r="G22" s="3">
        <v>0.65</v>
      </c>
      <c r="H22" s="3">
        <v>78.3</v>
      </c>
      <c r="I22" s="3">
        <v>0.67</v>
      </c>
      <c r="J22" s="3">
        <v>74.3</v>
      </c>
      <c r="K22" s="3">
        <v>0.63</v>
      </c>
      <c r="N22" s="3">
        <v>2</v>
      </c>
      <c r="O22" s="3"/>
      <c r="P22" s="3"/>
      <c r="Q22" s="3"/>
      <c r="R22" s="3"/>
      <c r="S22" s="3">
        <v>73.900000000000006</v>
      </c>
      <c r="T22" s="3">
        <v>0.68</v>
      </c>
      <c r="U22" s="3">
        <v>80.7</v>
      </c>
      <c r="V22" s="3">
        <v>0.65</v>
      </c>
      <c r="W22" s="3">
        <v>64.400000000000006</v>
      </c>
      <c r="X22" s="3">
        <v>0.65</v>
      </c>
    </row>
    <row r="23" spans="1:24" x14ac:dyDescent="0.25">
      <c r="A23" s="3">
        <v>4</v>
      </c>
      <c r="B23" s="3">
        <v>94</v>
      </c>
      <c r="C23" s="3">
        <v>0.65</v>
      </c>
      <c r="D23" s="3">
        <v>85.1</v>
      </c>
      <c r="E23" s="3">
        <v>0.66</v>
      </c>
      <c r="F23" s="3">
        <v>92.1</v>
      </c>
      <c r="G23" s="3">
        <v>0.65</v>
      </c>
      <c r="H23" s="3">
        <v>84.8</v>
      </c>
      <c r="I23" s="3">
        <v>0.69</v>
      </c>
      <c r="J23" s="3">
        <v>82.6</v>
      </c>
      <c r="K23" s="3">
        <v>0.66</v>
      </c>
      <c r="N23" s="3">
        <v>3</v>
      </c>
      <c r="O23" s="3"/>
      <c r="P23" s="3"/>
      <c r="Q23" s="3"/>
      <c r="R23" s="3"/>
      <c r="S23" s="3">
        <v>80.3</v>
      </c>
      <c r="T23" s="3">
        <v>0.69</v>
      </c>
      <c r="U23" s="3">
        <v>81</v>
      </c>
      <c r="V23" s="3">
        <v>0.65</v>
      </c>
      <c r="W23" s="3">
        <v>71.099999999999994</v>
      </c>
      <c r="X23" s="3">
        <v>0.69</v>
      </c>
    </row>
    <row r="24" spans="1:24" x14ac:dyDescent="0.25">
      <c r="A24" s="3">
        <v>5</v>
      </c>
      <c r="B24" s="3">
        <v>83.6</v>
      </c>
      <c r="C24" s="3">
        <v>0.61</v>
      </c>
      <c r="D24" s="3">
        <v>86.6</v>
      </c>
      <c r="E24" s="3">
        <v>0.66</v>
      </c>
      <c r="F24" s="3">
        <v>93.2</v>
      </c>
      <c r="G24" s="3">
        <v>0.65</v>
      </c>
      <c r="H24" s="3">
        <v>86.8</v>
      </c>
      <c r="I24" s="3">
        <v>0.69</v>
      </c>
      <c r="J24" s="3">
        <v>85.6</v>
      </c>
      <c r="K24" s="3">
        <v>0.66</v>
      </c>
      <c r="N24" s="3">
        <v>4</v>
      </c>
      <c r="O24" s="3"/>
      <c r="P24" s="3"/>
      <c r="Q24" s="3"/>
      <c r="R24" s="3"/>
      <c r="S24" s="3">
        <v>79.400000000000006</v>
      </c>
      <c r="T24" s="3">
        <v>0.69</v>
      </c>
      <c r="U24" s="3">
        <v>84.7</v>
      </c>
      <c r="V24" s="3">
        <v>0.65</v>
      </c>
      <c r="W24" s="3">
        <v>75.7</v>
      </c>
      <c r="X24" s="3">
        <v>0.71</v>
      </c>
    </row>
    <row r="25" spans="1:24" x14ac:dyDescent="0.25">
      <c r="A25" s="3">
        <v>6</v>
      </c>
      <c r="B25" s="3">
        <v>84.9</v>
      </c>
      <c r="C25" s="3">
        <v>0.61</v>
      </c>
      <c r="D25" s="3">
        <v>84.7</v>
      </c>
      <c r="E25" s="3">
        <v>0.66</v>
      </c>
      <c r="F25" s="3">
        <v>93</v>
      </c>
      <c r="G25" s="3">
        <v>0.65</v>
      </c>
      <c r="H25" s="3">
        <v>85.2</v>
      </c>
      <c r="I25" s="3">
        <v>0.69</v>
      </c>
      <c r="J25" s="3">
        <v>87.9</v>
      </c>
      <c r="K25" s="3">
        <v>0.66</v>
      </c>
      <c r="N25" s="3">
        <v>5</v>
      </c>
      <c r="O25" s="3"/>
      <c r="P25" s="3"/>
      <c r="Q25" s="3"/>
      <c r="R25" s="3"/>
      <c r="S25" s="3">
        <v>81.3</v>
      </c>
      <c r="T25" s="3">
        <v>0.7</v>
      </c>
      <c r="U25" s="3">
        <v>82.3</v>
      </c>
      <c r="V25" s="3">
        <v>0.65</v>
      </c>
      <c r="W25" s="3">
        <v>82.7</v>
      </c>
      <c r="X25" s="3">
        <v>0.73</v>
      </c>
    </row>
    <row r="26" spans="1:24" x14ac:dyDescent="0.25">
      <c r="A26" s="3">
        <v>7</v>
      </c>
      <c r="B26" s="3">
        <v>86.4</v>
      </c>
      <c r="C26" s="3">
        <v>0.61</v>
      </c>
      <c r="D26" s="3">
        <v>86.7</v>
      </c>
      <c r="E26" s="3">
        <v>0.66</v>
      </c>
      <c r="F26" s="3">
        <v>91.4</v>
      </c>
      <c r="G26" s="3">
        <v>0.65</v>
      </c>
      <c r="H26" s="3">
        <v>89.7</v>
      </c>
      <c r="I26" s="3">
        <v>0.69</v>
      </c>
      <c r="J26" s="3">
        <v>89.4</v>
      </c>
      <c r="K26" s="3">
        <v>0.66</v>
      </c>
      <c r="N26" s="3">
        <v>6</v>
      </c>
      <c r="O26" s="3"/>
      <c r="P26" s="3"/>
      <c r="Q26" s="3"/>
      <c r="R26" s="3"/>
      <c r="S26" s="3">
        <v>83.7</v>
      </c>
      <c r="T26" s="3">
        <v>0.7</v>
      </c>
      <c r="U26" s="3">
        <v>81.5</v>
      </c>
      <c r="V26" s="3">
        <v>0.65</v>
      </c>
      <c r="W26" s="3">
        <v>82.4</v>
      </c>
      <c r="X26" s="3">
        <v>0.73</v>
      </c>
    </row>
    <row r="27" spans="1:24" x14ac:dyDescent="0.25">
      <c r="A27" s="3">
        <v>8</v>
      </c>
      <c r="B27" s="3">
        <v>83.6</v>
      </c>
      <c r="C27" s="3">
        <v>0.61</v>
      </c>
      <c r="D27" s="3">
        <v>85.7</v>
      </c>
      <c r="E27" s="3">
        <v>0.66</v>
      </c>
      <c r="F27" s="3">
        <v>91.2</v>
      </c>
      <c r="G27" s="3">
        <v>0.65</v>
      </c>
      <c r="H27" s="3">
        <v>85.5</v>
      </c>
      <c r="I27" s="3">
        <v>0.69</v>
      </c>
      <c r="J27" s="3">
        <v>85.5</v>
      </c>
      <c r="K27" s="3">
        <v>0.66</v>
      </c>
      <c r="N27" s="3">
        <v>7</v>
      </c>
      <c r="O27" s="3"/>
      <c r="P27" s="3"/>
      <c r="Q27" s="3"/>
      <c r="R27" s="3"/>
      <c r="S27" s="3">
        <v>84</v>
      </c>
      <c r="T27" s="3">
        <v>0.7</v>
      </c>
      <c r="U27" s="3">
        <v>80.400000000000006</v>
      </c>
      <c r="V27" s="3">
        <v>0.65</v>
      </c>
      <c r="W27" s="3">
        <v>82</v>
      </c>
      <c r="X27" s="3">
        <v>0.73</v>
      </c>
    </row>
    <row r="28" spans="1:24" x14ac:dyDescent="0.25">
      <c r="A28" s="3">
        <v>9</v>
      </c>
      <c r="B28" s="3">
        <v>79.400000000000006</v>
      </c>
      <c r="C28" s="3">
        <v>0.61</v>
      </c>
      <c r="D28" s="3">
        <v>85.2</v>
      </c>
      <c r="E28" s="3">
        <v>0.66</v>
      </c>
      <c r="F28" s="3">
        <v>93.6</v>
      </c>
      <c r="G28" s="3">
        <v>0.65</v>
      </c>
      <c r="H28" s="3">
        <v>90.1</v>
      </c>
      <c r="I28" s="3">
        <v>0.69</v>
      </c>
      <c r="J28" s="3">
        <v>86.5</v>
      </c>
      <c r="K28" s="3">
        <v>0.66</v>
      </c>
      <c r="N28" s="3">
        <v>8</v>
      </c>
      <c r="O28" s="3"/>
      <c r="P28" s="3"/>
      <c r="Q28" s="3"/>
      <c r="R28" s="3"/>
      <c r="S28" s="3">
        <v>82.5</v>
      </c>
      <c r="T28" s="3">
        <v>0.7</v>
      </c>
      <c r="U28" s="3">
        <v>81.5</v>
      </c>
      <c r="V28" s="3">
        <v>0.65</v>
      </c>
      <c r="W28" s="3">
        <v>81.400000000000006</v>
      </c>
      <c r="X28" s="3">
        <v>0.73</v>
      </c>
    </row>
    <row r="29" spans="1:24" x14ac:dyDescent="0.25">
      <c r="A29" s="3">
        <v>10</v>
      </c>
      <c r="B29" s="3">
        <v>80</v>
      </c>
      <c r="C29" s="3">
        <v>0.61</v>
      </c>
      <c r="D29" s="3">
        <v>87.8</v>
      </c>
      <c r="E29" s="3">
        <v>0.66</v>
      </c>
      <c r="F29" s="3">
        <v>92.2</v>
      </c>
      <c r="G29" s="3">
        <v>0.65</v>
      </c>
      <c r="H29" s="3">
        <v>89.5</v>
      </c>
      <c r="I29" s="3">
        <v>0.69</v>
      </c>
      <c r="J29" s="3">
        <v>86.9</v>
      </c>
      <c r="K29" s="3">
        <v>0.66</v>
      </c>
      <c r="N29" s="3">
        <v>9</v>
      </c>
      <c r="O29" s="3"/>
      <c r="P29" s="3"/>
      <c r="Q29" s="3"/>
      <c r="R29" s="3"/>
      <c r="S29" s="3">
        <v>84.3</v>
      </c>
      <c r="T29" s="3">
        <v>0.7</v>
      </c>
      <c r="U29" s="3">
        <v>81.2</v>
      </c>
      <c r="V29" s="3">
        <v>0.65</v>
      </c>
      <c r="W29" s="3">
        <v>81.7</v>
      </c>
      <c r="X29" s="3">
        <v>0.73</v>
      </c>
    </row>
    <row r="30" spans="1:24" x14ac:dyDescent="0.25">
      <c r="N30" s="3">
        <v>10</v>
      </c>
      <c r="O30" s="3"/>
      <c r="P30" s="3"/>
      <c r="Q30" s="3"/>
      <c r="R30" s="3"/>
      <c r="S30" s="3">
        <v>84.4</v>
      </c>
      <c r="T30" s="3">
        <v>0.7</v>
      </c>
      <c r="U30" s="3">
        <v>81.8</v>
      </c>
      <c r="V30" s="3">
        <v>0.65</v>
      </c>
      <c r="W30" s="3">
        <v>81.3</v>
      </c>
      <c r="X30" s="3">
        <v>0.73</v>
      </c>
    </row>
    <row r="32" spans="1:24" ht="15.75" thickBot="1" x14ac:dyDescent="0.3"/>
    <row r="33" spans="1:34" x14ac:dyDescent="0.25">
      <c r="A33" s="131" t="s">
        <v>1</v>
      </c>
      <c r="B33" s="132"/>
      <c r="C33" s="132"/>
      <c r="D33" s="132"/>
      <c r="E33" s="133"/>
      <c r="G33" s="135" t="s">
        <v>2</v>
      </c>
      <c r="H33" s="135"/>
      <c r="I33" s="135"/>
      <c r="J33" s="135"/>
      <c r="K33" s="144"/>
      <c r="M33" s="118" t="s">
        <v>3</v>
      </c>
      <c r="N33" s="119"/>
      <c r="O33" s="119"/>
      <c r="P33" s="119"/>
      <c r="Q33" s="119"/>
      <c r="R33" s="120"/>
      <c r="T33" s="145" t="s">
        <v>4</v>
      </c>
      <c r="U33" s="146"/>
      <c r="V33" s="146"/>
      <c r="W33" s="146"/>
      <c r="X33" s="146"/>
      <c r="Y33" s="146"/>
      <c r="Z33" s="146"/>
      <c r="AB33" s="106" t="s">
        <v>5</v>
      </c>
      <c r="AC33" s="107"/>
      <c r="AD33" s="107"/>
      <c r="AE33" s="107"/>
      <c r="AF33" s="107"/>
      <c r="AG33" s="108"/>
    </row>
    <row r="34" spans="1:34" x14ac:dyDescent="0.25">
      <c r="A34" s="13" t="s">
        <v>18</v>
      </c>
      <c r="B34" s="9">
        <v>1</v>
      </c>
      <c r="C34" s="9">
        <v>2</v>
      </c>
      <c r="D34" s="1" t="s">
        <v>19</v>
      </c>
      <c r="E34" s="1" t="s">
        <v>42</v>
      </c>
      <c r="G34" s="9">
        <v>2</v>
      </c>
      <c r="H34" s="9">
        <v>3</v>
      </c>
      <c r="I34" s="9">
        <v>4</v>
      </c>
      <c r="J34" s="1" t="s">
        <v>19</v>
      </c>
      <c r="K34" s="1" t="s">
        <v>42</v>
      </c>
      <c r="L34" s="35"/>
      <c r="M34" s="9">
        <v>1</v>
      </c>
      <c r="N34" s="9">
        <v>2</v>
      </c>
      <c r="O34" s="9">
        <v>3</v>
      </c>
      <c r="P34" s="9">
        <v>4</v>
      </c>
      <c r="Q34" s="1" t="s">
        <v>19</v>
      </c>
      <c r="R34" s="1" t="s">
        <v>42</v>
      </c>
      <c r="T34" s="13" t="s">
        <v>18</v>
      </c>
      <c r="U34" s="9">
        <v>1</v>
      </c>
      <c r="V34" s="9">
        <v>2</v>
      </c>
      <c r="W34" s="9">
        <v>3</v>
      </c>
      <c r="X34" s="9">
        <v>4</v>
      </c>
      <c r="Y34" s="1" t="s">
        <v>19</v>
      </c>
      <c r="Z34" s="1" t="s">
        <v>42</v>
      </c>
      <c r="AB34" s="13" t="s">
        <v>18</v>
      </c>
      <c r="AC34" s="9">
        <v>1</v>
      </c>
      <c r="AD34" s="9">
        <v>2</v>
      </c>
      <c r="AE34" s="9">
        <v>3</v>
      </c>
      <c r="AF34" s="9">
        <v>4</v>
      </c>
      <c r="AG34" s="1" t="s">
        <v>19</v>
      </c>
      <c r="AH34" s="1" t="s">
        <v>42</v>
      </c>
    </row>
    <row r="35" spans="1:34" x14ac:dyDescent="0.25">
      <c r="A35" s="3">
        <v>31.7</v>
      </c>
      <c r="B35" s="3">
        <v>32.6</v>
      </c>
      <c r="C35" s="3">
        <v>31.9</v>
      </c>
      <c r="D35" s="3">
        <f>AVERAGE(A35:C35)</f>
        <v>32.066666666666663</v>
      </c>
      <c r="E35" s="3">
        <f>STDEV(A35:C35)</f>
        <v>0.47258156262526219</v>
      </c>
      <c r="G35" s="3">
        <v>32</v>
      </c>
      <c r="H35" s="3">
        <v>31.1</v>
      </c>
      <c r="I35" s="3">
        <v>34.299999999999997</v>
      </c>
      <c r="J35" s="3">
        <f>AVERAGE(G35:I35)</f>
        <v>32.466666666666669</v>
      </c>
      <c r="K35" s="3">
        <f>STDEV(G35:I35)</f>
        <v>1.6502525059315396</v>
      </c>
      <c r="L35" s="36"/>
      <c r="M35" s="3">
        <v>31.5</v>
      </c>
      <c r="N35" s="3">
        <v>32.700000000000003</v>
      </c>
      <c r="O35" s="3">
        <v>30.4</v>
      </c>
      <c r="P35" s="3">
        <v>30.2</v>
      </c>
      <c r="Q35" s="3">
        <f>AVERAGE(M35:P35)</f>
        <v>31.2</v>
      </c>
      <c r="R35" s="3">
        <f>STDEV(M35:P35)</f>
        <v>1.1518101695447347</v>
      </c>
      <c r="T35" s="3">
        <v>31.7</v>
      </c>
      <c r="U35" s="3">
        <v>33.700000000000003</v>
      </c>
      <c r="V35" s="3">
        <v>31.8</v>
      </c>
      <c r="W35" s="3">
        <v>32.700000000000003</v>
      </c>
      <c r="X35" s="3">
        <v>32.200000000000003</v>
      </c>
      <c r="Y35" s="3">
        <f>AVERAGE(T35:X35)</f>
        <v>32.42</v>
      </c>
      <c r="Z35" s="3">
        <f>STDEV(T35:X35)</f>
        <v>0.81670067956381798</v>
      </c>
      <c r="AB35" s="3">
        <v>32.200000000000003</v>
      </c>
      <c r="AC35" s="3">
        <v>32.5</v>
      </c>
      <c r="AD35" s="3">
        <v>31.1</v>
      </c>
      <c r="AE35" s="3">
        <v>33.299999999999997</v>
      </c>
      <c r="AF35" s="3">
        <v>33.200000000000003</v>
      </c>
      <c r="AG35" s="3">
        <f>AVERAGE(AB35:AF35)</f>
        <v>32.46</v>
      </c>
      <c r="AH35" s="3">
        <f>STDEV(AB35:AF35)</f>
        <v>0.89050547443572647</v>
      </c>
    </row>
    <row r="36" spans="1:34" x14ac:dyDescent="0.25">
      <c r="A36" s="3">
        <v>71.5</v>
      </c>
      <c r="B36" s="3">
        <v>60.5</v>
      </c>
      <c r="C36" s="3">
        <v>67.2</v>
      </c>
      <c r="D36" s="3">
        <f t="shared" ref="D36:D45" si="0">AVERAGE(A36:C36)</f>
        <v>66.399999999999991</v>
      </c>
      <c r="E36" s="3">
        <f t="shared" ref="E36:E45" si="1">STDEV(A36:C36)</f>
        <v>5.5434646206140794</v>
      </c>
      <c r="G36" s="3">
        <v>65.599999999999994</v>
      </c>
      <c r="H36" s="3">
        <v>68.599999999999994</v>
      </c>
      <c r="I36" s="3">
        <v>55.8</v>
      </c>
      <c r="J36" s="3">
        <f>AVERAGE(G36:I36)</f>
        <v>63.333333333333336</v>
      </c>
      <c r="K36" s="3">
        <f t="shared" ref="K36:K45" si="2">STDEV(G36:I36)</f>
        <v>6.6942761620158242</v>
      </c>
      <c r="L36" s="36"/>
      <c r="M36" s="3">
        <v>62.7</v>
      </c>
      <c r="N36" s="3">
        <v>86.2</v>
      </c>
      <c r="O36" s="3">
        <v>63.6</v>
      </c>
      <c r="P36" s="3">
        <v>70</v>
      </c>
      <c r="Q36" s="3">
        <f t="shared" ref="Q36:Q45" si="3">AVERAGE(M36:P36)</f>
        <v>70.625</v>
      </c>
      <c r="R36" s="3">
        <f t="shared" ref="R36:R45" si="4">STDEV(M36:P36)</f>
        <v>10.880065869898679</v>
      </c>
      <c r="T36" s="3">
        <v>66.7</v>
      </c>
      <c r="U36" s="3">
        <v>78.7</v>
      </c>
      <c r="V36" s="3">
        <v>86.5</v>
      </c>
      <c r="W36" s="3">
        <v>64.8</v>
      </c>
      <c r="X36" s="3">
        <v>62.7</v>
      </c>
      <c r="Y36" s="3">
        <f t="shared" ref="Y36:Y45" si="5">AVERAGE(T36:X36)</f>
        <v>71.88</v>
      </c>
      <c r="Z36" s="3">
        <f t="shared" ref="Z36:Z45" si="6">STDEV(T36:X36)</f>
        <v>10.265086458476675</v>
      </c>
      <c r="AB36" s="3">
        <v>107</v>
      </c>
      <c r="AC36" s="3">
        <v>63.5</v>
      </c>
      <c r="AD36" s="3">
        <v>73.599999999999994</v>
      </c>
      <c r="AE36" s="3">
        <v>61</v>
      </c>
      <c r="AF36" s="3">
        <v>89.9</v>
      </c>
      <c r="AG36" s="3">
        <f t="shared" ref="AG36:AG45" si="7">AVERAGE(AB36:AF36)</f>
        <v>79</v>
      </c>
      <c r="AH36" s="3">
        <f t="shared" ref="AH36:AH45" si="8">STDEV(AB36:AF36)</f>
        <v>19.340501544685967</v>
      </c>
    </row>
    <row r="37" spans="1:34" x14ac:dyDescent="0.25">
      <c r="A37" s="3">
        <v>80.7</v>
      </c>
      <c r="B37" s="3">
        <v>72.8</v>
      </c>
      <c r="C37" s="3">
        <v>74.7</v>
      </c>
      <c r="D37" s="3">
        <f t="shared" si="0"/>
        <v>76.066666666666663</v>
      </c>
      <c r="E37" s="3">
        <f t="shared" si="1"/>
        <v>4.1235098318463299</v>
      </c>
      <c r="G37" s="3">
        <v>73.900000000000006</v>
      </c>
      <c r="H37" s="3">
        <v>80.7</v>
      </c>
      <c r="I37" s="3">
        <v>64.400000000000006</v>
      </c>
      <c r="J37" s="3">
        <f t="shared" ref="J37:J45" si="9">AVERAGE(G37:I37)</f>
        <v>73.000000000000014</v>
      </c>
      <c r="K37" s="3">
        <f t="shared" si="2"/>
        <v>8.1871851084484444</v>
      </c>
      <c r="L37" s="36"/>
      <c r="M37" s="3">
        <v>72.099999999999994</v>
      </c>
      <c r="N37" s="3">
        <v>88.2</v>
      </c>
      <c r="O37" s="3">
        <v>70.099999999999994</v>
      </c>
      <c r="P37" s="3">
        <v>73.900000000000006</v>
      </c>
      <c r="Q37" s="3">
        <f t="shared" si="3"/>
        <v>76.075000000000003</v>
      </c>
      <c r="R37" s="3">
        <f t="shared" si="4"/>
        <v>8.2309881950265691</v>
      </c>
      <c r="T37" s="3">
        <v>92.7</v>
      </c>
      <c r="U37" s="3">
        <v>77.3</v>
      </c>
      <c r="V37" s="3">
        <v>93.2</v>
      </c>
      <c r="W37" s="3">
        <v>67</v>
      </c>
      <c r="X37" s="3">
        <v>73</v>
      </c>
      <c r="Y37" s="3">
        <f t="shared" si="5"/>
        <v>80.64</v>
      </c>
      <c r="Z37" s="3">
        <f t="shared" si="6"/>
        <v>11.819179328532087</v>
      </c>
      <c r="AB37" s="3">
        <v>81.7</v>
      </c>
      <c r="AC37" s="3">
        <v>73.099999999999994</v>
      </c>
      <c r="AD37" s="3">
        <v>100</v>
      </c>
      <c r="AE37" s="3">
        <v>78.099999999999994</v>
      </c>
      <c r="AF37" s="3">
        <v>86.6</v>
      </c>
      <c r="AG37" s="3">
        <f t="shared" si="7"/>
        <v>83.9</v>
      </c>
      <c r="AH37" s="3">
        <f t="shared" si="8"/>
        <v>10.266693722908014</v>
      </c>
    </row>
    <row r="38" spans="1:34" x14ac:dyDescent="0.25">
      <c r="A38" s="3">
        <v>83.1</v>
      </c>
      <c r="B38" s="3">
        <v>74.599999999999994</v>
      </c>
      <c r="C38" s="3">
        <v>77.2</v>
      </c>
      <c r="D38" s="3">
        <f t="shared" si="0"/>
        <v>78.3</v>
      </c>
      <c r="E38" s="3">
        <f t="shared" si="1"/>
        <v>4.3554563480765127</v>
      </c>
      <c r="G38" s="3">
        <v>80.3</v>
      </c>
      <c r="H38" s="3">
        <v>81</v>
      </c>
      <c r="I38" s="3">
        <v>71.099999999999994</v>
      </c>
      <c r="J38" s="3">
        <f t="shared" si="9"/>
        <v>77.466666666666669</v>
      </c>
      <c r="K38" s="3">
        <f t="shared" si="2"/>
        <v>5.5247926054589023</v>
      </c>
      <c r="L38" s="36"/>
      <c r="M38" s="3">
        <v>78.2</v>
      </c>
      <c r="N38" s="3">
        <v>88.5</v>
      </c>
      <c r="O38" s="3">
        <v>76.599999999999994</v>
      </c>
      <c r="P38" s="3">
        <v>77.099999999999994</v>
      </c>
      <c r="Q38" s="3">
        <f t="shared" si="3"/>
        <v>80.099999999999994</v>
      </c>
      <c r="R38" s="3">
        <f t="shared" si="4"/>
        <v>5.6397399467233145</v>
      </c>
      <c r="T38" s="3">
        <v>92.9</v>
      </c>
      <c r="U38" s="3">
        <v>86.3</v>
      </c>
      <c r="V38" s="3">
        <v>90.1</v>
      </c>
      <c r="W38" s="3">
        <v>78.3</v>
      </c>
      <c r="X38" s="3">
        <v>74.3</v>
      </c>
      <c r="Y38" s="3">
        <f t="shared" si="5"/>
        <v>84.38</v>
      </c>
      <c r="Z38" s="3">
        <f t="shared" si="6"/>
        <v>7.8671468779984037</v>
      </c>
      <c r="AB38" s="3">
        <v>79.400000000000006</v>
      </c>
      <c r="AC38" s="3">
        <v>81.3</v>
      </c>
      <c r="AD38" s="3">
        <v>88.8</v>
      </c>
      <c r="AE38" s="3">
        <v>83.9</v>
      </c>
      <c r="AF38" s="3">
        <v>84.9</v>
      </c>
      <c r="AG38" s="3">
        <f t="shared" si="7"/>
        <v>83.66</v>
      </c>
      <c r="AH38" s="3">
        <f t="shared" si="8"/>
        <v>3.5962480448378402</v>
      </c>
    </row>
    <row r="39" spans="1:34" x14ac:dyDescent="0.25">
      <c r="A39" s="3">
        <v>86.5</v>
      </c>
      <c r="B39" s="3">
        <v>81.8</v>
      </c>
      <c r="C39" s="3">
        <v>82.6</v>
      </c>
      <c r="D39" s="3">
        <f t="shared" si="0"/>
        <v>83.63333333333334</v>
      </c>
      <c r="E39" s="3">
        <f t="shared" si="1"/>
        <v>2.5146238950056414</v>
      </c>
      <c r="G39" s="3">
        <v>79.400000000000006</v>
      </c>
      <c r="H39" s="3">
        <v>84.7</v>
      </c>
      <c r="I39" s="3">
        <v>75.7</v>
      </c>
      <c r="J39" s="3">
        <f t="shared" si="9"/>
        <v>79.933333333333337</v>
      </c>
      <c r="K39" s="3">
        <f t="shared" si="2"/>
        <v>4.5236416008933924</v>
      </c>
      <c r="L39" s="36"/>
      <c r="M39" s="3">
        <v>80.400000000000006</v>
      </c>
      <c r="N39" s="3">
        <v>86.5</v>
      </c>
      <c r="O39" s="3">
        <v>78.599999999999994</v>
      </c>
      <c r="P39" s="3">
        <v>80.400000000000006</v>
      </c>
      <c r="Q39" s="3">
        <f t="shared" si="3"/>
        <v>81.474999999999994</v>
      </c>
      <c r="R39" s="3">
        <f t="shared" si="4"/>
        <v>3.4557922391254947</v>
      </c>
      <c r="T39" s="3">
        <v>94</v>
      </c>
      <c r="U39" s="3">
        <v>85.1</v>
      </c>
      <c r="V39" s="3">
        <v>92.1</v>
      </c>
      <c r="W39" s="3">
        <v>84.8</v>
      </c>
      <c r="X39" s="3">
        <v>82.6</v>
      </c>
      <c r="Y39" s="3">
        <f t="shared" si="5"/>
        <v>87.72</v>
      </c>
      <c r="Z39" s="3">
        <f t="shared" si="6"/>
        <v>5.005696754698592</v>
      </c>
      <c r="AB39" s="3">
        <v>78.599999999999994</v>
      </c>
      <c r="AC39" s="3">
        <v>85.9</v>
      </c>
      <c r="AD39" s="3">
        <v>86.3</v>
      </c>
      <c r="AE39" s="3">
        <v>84</v>
      </c>
      <c r="AF39" s="3">
        <v>85.4</v>
      </c>
      <c r="AG39" s="3">
        <f t="shared" si="7"/>
        <v>84.04</v>
      </c>
      <c r="AH39" s="3">
        <f t="shared" si="8"/>
        <v>3.1627519662471193</v>
      </c>
    </row>
    <row r="40" spans="1:34" x14ac:dyDescent="0.25">
      <c r="A40" s="3">
        <v>86.9</v>
      </c>
      <c r="B40" s="3">
        <v>82.6</v>
      </c>
      <c r="C40" s="3">
        <v>82.4</v>
      </c>
      <c r="D40" s="3">
        <f t="shared" si="0"/>
        <v>83.966666666666669</v>
      </c>
      <c r="E40" s="3">
        <f t="shared" si="1"/>
        <v>2.5423086620891153</v>
      </c>
      <c r="G40" s="3">
        <v>81.3</v>
      </c>
      <c r="H40" s="3">
        <v>82.3</v>
      </c>
      <c r="I40" s="3">
        <v>82.7</v>
      </c>
      <c r="J40" s="3">
        <f t="shared" si="9"/>
        <v>82.100000000000009</v>
      </c>
      <c r="K40" s="3">
        <f t="shared" si="2"/>
        <v>0.72111025509280025</v>
      </c>
      <c r="L40" s="36"/>
      <c r="M40" s="3">
        <v>81.7</v>
      </c>
      <c r="N40" s="3">
        <v>88.7</v>
      </c>
      <c r="O40" s="3">
        <v>81.7</v>
      </c>
      <c r="P40" s="3">
        <v>82.9</v>
      </c>
      <c r="Q40" s="3">
        <f t="shared" si="3"/>
        <v>83.75</v>
      </c>
      <c r="R40" s="3">
        <f t="shared" si="4"/>
        <v>3.348133808556641</v>
      </c>
      <c r="T40" s="3">
        <v>83.6</v>
      </c>
      <c r="U40" s="3">
        <v>86.6</v>
      </c>
      <c r="V40" s="3">
        <v>93.2</v>
      </c>
      <c r="W40" s="3">
        <v>86.8</v>
      </c>
      <c r="X40" s="3">
        <v>85.6</v>
      </c>
      <c r="Y40" s="3">
        <f t="shared" si="5"/>
        <v>87.16</v>
      </c>
      <c r="Z40" s="3">
        <f t="shared" si="6"/>
        <v>3.6066605052319556</v>
      </c>
      <c r="AB40" s="3">
        <v>78.7</v>
      </c>
      <c r="AC40" s="3">
        <v>88</v>
      </c>
      <c r="AD40" s="3">
        <v>86.1</v>
      </c>
      <c r="AE40" s="3">
        <v>85.3</v>
      </c>
      <c r="AF40" s="3">
        <v>84.8</v>
      </c>
      <c r="AG40" s="3">
        <f t="shared" si="7"/>
        <v>84.58</v>
      </c>
      <c r="AH40" s="3">
        <f t="shared" si="8"/>
        <v>3.5052817290483209</v>
      </c>
    </row>
    <row r="41" spans="1:34" x14ac:dyDescent="0.25">
      <c r="A41" s="3">
        <v>86.8</v>
      </c>
      <c r="B41" s="3">
        <v>81.2</v>
      </c>
      <c r="C41" s="3">
        <v>83.4</v>
      </c>
      <c r="D41" s="3">
        <f t="shared" si="0"/>
        <v>83.8</v>
      </c>
      <c r="E41" s="3">
        <f t="shared" si="1"/>
        <v>2.8213471959331735</v>
      </c>
      <c r="G41" s="3">
        <v>83.7</v>
      </c>
      <c r="H41" s="3">
        <v>81.5</v>
      </c>
      <c r="I41" s="3">
        <v>82.4</v>
      </c>
      <c r="J41" s="3">
        <f t="shared" si="9"/>
        <v>82.533333333333331</v>
      </c>
      <c r="K41" s="3">
        <f t="shared" si="2"/>
        <v>1.1060440015358051</v>
      </c>
      <c r="L41" s="36"/>
      <c r="M41" s="3">
        <v>82.3</v>
      </c>
      <c r="N41" s="3">
        <v>88.8</v>
      </c>
      <c r="O41" s="3">
        <v>81.8</v>
      </c>
      <c r="P41" s="3">
        <v>82.4</v>
      </c>
      <c r="Q41" s="3">
        <f t="shared" si="3"/>
        <v>83.824999999999989</v>
      </c>
      <c r="R41" s="3">
        <f t="shared" si="4"/>
        <v>3.3270357176722132</v>
      </c>
      <c r="T41" s="3">
        <v>84.9</v>
      </c>
      <c r="U41" s="3">
        <v>84.7</v>
      </c>
      <c r="V41" s="3">
        <v>93</v>
      </c>
      <c r="W41" s="3">
        <v>85.2</v>
      </c>
      <c r="X41" s="3">
        <v>87.9</v>
      </c>
      <c r="Y41" s="3">
        <f t="shared" si="5"/>
        <v>87.140000000000015</v>
      </c>
      <c r="Z41" s="3">
        <f t="shared" si="6"/>
        <v>3.5232087647484063</v>
      </c>
      <c r="AB41" s="3">
        <v>82.2</v>
      </c>
      <c r="AC41" s="3">
        <v>86.2</v>
      </c>
      <c r="AD41" s="3">
        <v>82.5</v>
      </c>
      <c r="AE41" s="3">
        <v>86.7</v>
      </c>
      <c r="AF41" s="3">
        <v>83.2</v>
      </c>
      <c r="AG41" s="3">
        <f t="shared" si="7"/>
        <v>84.16</v>
      </c>
      <c r="AH41" s="3">
        <f t="shared" si="8"/>
        <v>2.1290843102141359</v>
      </c>
    </row>
    <row r="42" spans="1:34" x14ac:dyDescent="0.25">
      <c r="A42" s="3">
        <v>85.9</v>
      </c>
      <c r="B42" s="3">
        <v>82.3</v>
      </c>
      <c r="C42" s="3">
        <v>82.6</v>
      </c>
      <c r="D42" s="3">
        <f t="shared" si="0"/>
        <v>83.6</v>
      </c>
      <c r="E42" s="3">
        <f t="shared" si="1"/>
        <v>1.9974984355438234</v>
      </c>
      <c r="G42" s="3">
        <v>84</v>
      </c>
      <c r="H42" s="3">
        <v>80.400000000000006</v>
      </c>
      <c r="I42" s="3">
        <v>82</v>
      </c>
      <c r="J42" s="3">
        <f t="shared" si="9"/>
        <v>82.13333333333334</v>
      </c>
      <c r="K42" s="3">
        <f t="shared" si="2"/>
        <v>1.803699901129155</v>
      </c>
      <c r="L42" s="36"/>
      <c r="M42" s="3">
        <v>83.4</v>
      </c>
      <c r="N42" s="3">
        <v>88</v>
      </c>
      <c r="O42" s="3">
        <v>82</v>
      </c>
      <c r="P42" s="3">
        <v>82.3</v>
      </c>
      <c r="Q42" s="3">
        <f t="shared" si="3"/>
        <v>83.924999999999997</v>
      </c>
      <c r="R42" s="3">
        <f t="shared" si="4"/>
        <v>2.7825348155953056</v>
      </c>
      <c r="T42" s="3">
        <v>86.4</v>
      </c>
      <c r="U42" s="3">
        <v>86.7</v>
      </c>
      <c r="V42" s="3">
        <v>91.4</v>
      </c>
      <c r="W42" s="3">
        <v>89.7</v>
      </c>
      <c r="X42" s="3">
        <v>89.4</v>
      </c>
      <c r="Y42" s="3">
        <f t="shared" si="5"/>
        <v>88.72</v>
      </c>
      <c r="Z42" s="3">
        <f t="shared" si="6"/>
        <v>2.1253235047869774</v>
      </c>
      <c r="AB42" s="3">
        <v>83</v>
      </c>
      <c r="AC42" s="3">
        <v>85.4</v>
      </c>
      <c r="AD42" s="3">
        <v>82.5</v>
      </c>
      <c r="AE42" s="3">
        <v>84.8</v>
      </c>
      <c r="AF42" s="3">
        <v>83.9</v>
      </c>
      <c r="AG42" s="3">
        <f t="shared" si="7"/>
        <v>83.92</v>
      </c>
      <c r="AH42" s="3">
        <f t="shared" si="8"/>
        <v>1.2070625501605139</v>
      </c>
    </row>
    <row r="43" spans="1:34" x14ac:dyDescent="0.25">
      <c r="A43" s="3">
        <v>79.7</v>
      </c>
      <c r="B43" s="3">
        <v>82.1</v>
      </c>
      <c r="C43" s="3">
        <v>85.1</v>
      </c>
      <c r="D43" s="3">
        <f t="shared" si="0"/>
        <v>82.3</v>
      </c>
      <c r="E43" s="3">
        <f t="shared" si="1"/>
        <v>2.7055498516937324</v>
      </c>
      <c r="G43" s="3">
        <v>82.5</v>
      </c>
      <c r="H43" s="3">
        <v>81.5</v>
      </c>
      <c r="I43" s="3">
        <v>81.400000000000006</v>
      </c>
      <c r="J43" s="3">
        <f t="shared" si="9"/>
        <v>81.8</v>
      </c>
      <c r="K43" s="3">
        <f t="shared" si="2"/>
        <v>0.60827625302982014</v>
      </c>
      <c r="L43" s="36"/>
      <c r="M43" s="3">
        <v>82.9</v>
      </c>
      <c r="N43" s="3">
        <v>89.4</v>
      </c>
      <c r="O43" s="3">
        <v>81.3</v>
      </c>
      <c r="P43" s="3">
        <v>83</v>
      </c>
      <c r="Q43" s="3">
        <f t="shared" si="3"/>
        <v>84.15</v>
      </c>
      <c r="R43" s="3">
        <f t="shared" si="4"/>
        <v>3.5856194257989351</v>
      </c>
      <c r="T43" s="3">
        <v>83.6</v>
      </c>
      <c r="U43" s="3">
        <v>85.7</v>
      </c>
      <c r="V43" s="3">
        <v>91.2</v>
      </c>
      <c r="W43" s="3">
        <v>85.5</v>
      </c>
      <c r="X43" s="3">
        <v>85.5</v>
      </c>
      <c r="Y43" s="3">
        <f t="shared" si="5"/>
        <v>86.3</v>
      </c>
      <c r="Z43" s="3">
        <f t="shared" si="6"/>
        <v>2.8696689704563512</v>
      </c>
      <c r="AB43" s="3">
        <v>84.1</v>
      </c>
      <c r="AC43" s="3">
        <v>85.1</v>
      </c>
      <c r="AD43" s="3">
        <v>81.3</v>
      </c>
      <c r="AE43" s="3">
        <v>83</v>
      </c>
      <c r="AF43" s="3">
        <v>82.3</v>
      </c>
      <c r="AG43" s="3">
        <f t="shared" si="7"/>
        <v>83.16</v>
      </c>
      <c r="AH43" s="3">
        <f t="shared" si="8"/>
        <v>1.4892951352905159</v>
      </c>
    </row>
    <row r="44" spans="1:34" x14ac:dyDescent="0.25">
      <c r="A44" s="3">
        <v>80.2</v>
      </c>
      <c r="B44" s="3">
        <v>88</v>
      </c>
      <c r="C44" s="3">
        <v>84</v>
      </c>
      <c r="D44" s="3">
        <f t="shared" si="0"/>
        <v>84.066666666666663</v>
      </c>
      <c r="E44" s="3">
        <f t="shared" si="1"/>
        <v>3.9004273270160184</v>
      </c>
      <c r="G44" s="3">
        <v>84.3</v>
      </c>
      <c r="H44" s="3">
        <v>81.2</v>
      </c>
      <c r="I44" s="3">
        <v>81.7</v>
      </c>
      <c r="J44" s="3">
        <f t="shared" si="9"/>
        <v>82.399999999999991</v>
      </c>
      <c r="K44" s="3">
        <f t="shared" si="2"/>
        <v>1.6643316977093205</v>
      </c>
      <c r="L44" s="36"/>
      <c r="M44" s="3">
        <v>84</v>
      </c>
      <c r="N44" s="3">
        <v>85.1</v>
      </c>
      <c r="O44" s="3">
        <v>82.5</v>
      </c>
      <c r="P44" s="3">
        <v>84.5</v>
      </c>
      <c r="Q44" s="3">
        <f t="shared" si="3"/>
        <v>84.025000000000006</v>
      </c>
      <c r="R44" s="3">
        <f t="shared" si="4"/>
        <v>1.1116804097101511</v>
      </c>
      <c r="T44" s="3">
        <v>79.400000000000006</v>
      </c>
      <c r="U44" s="3">
        <v>85.2</v>
      </c>
      <c r="V44" s="3">
        <v>93.6</v>
      </c>
      <c r="W44" s="3">
        <v>90.1</v>
      </c>
      <c r="X44" s="3">
        <v>86.5</v>
      </c>
      <c r="Y44" s="3">
        <f t="shared" si="5"/>
        <v>86.960000000000008</v>
      </c>
      <c r="Z44" s="3">
        <f t="shared" si="6"/>
        <v>5.3481772595904067</v>
      </c>
      <c r="AB44" s="3">
        <v>83.5</v>
      </c>
      <c r="AC44" s="3">
        <v>85</v>
      </c>
      <c r="AD44" s="3">
        <v>84.3</v>
      </c>
      <c r="AE44" s="3">
        <v>84.8</v>
      </c>
      <c r="AF44" s="3">
        <v>82.6</v>
      </c>
      <c r="AG44" s="3">
        <f t="shared" si="7"/>
        <v>84.04</v>
      </c>
      <c r="AH44" s="3">
        <f t="shared" si="8"/>
        <v>0.99146356463563634</v>
      </c>
    </row>
    <row r="45" spans="1:34" x14ac:dyDescent="0.25">
      <c r="A45" s="3">
        <v>83.3</v>
      </c>
      <c r="B45" s="3">
        <v>85.2</v>
      </c>
      <c r="C45" s="3">
        <v>86.1</v>
      </c>
      <c r="D45" s="3">
        <f t="shared" si="0"/>
        <v>84.86666666666666</v>
      </c>
      <c r="E45" s="3">
        <f t="shared" si="1"/>
        <v>1.4294521094927706</v>
      </c>
      <c r="G45" s="3">
        <v>84.4</v>
      </c>
      <c r="H45" s="3">
        <v>81.8</v>
      </c>
      <c r="I45" s="3">
        <v>81.3</v>
      </c>
      <c r="J45" s="3">
        <f t="shared" si="9"/>
        <v>82.5</v>
      </c>
      <c r="K45" s="3">
        <f t="shared" si="2"/>
        <v>1.6643316977093285</v>
      </c>
      <c r="L45" s="36"/>
      <c r="M45" s="3">
        <v>84.8</v>
      </c>
      <c r="N45" s="3">
        <v>86.2</v>
      </c>
      <c r="O45" s="3">
        <v>82.6</v>
      </c>
      <c r="P45" s="3">
        <v>84.5</v>
      </c>
      <c r="Q45" s="3">
        <f t="shared" si="3"/>
        <v>84.525000000000006</v>
      </c>
      <c r="R45" s="3">
        <f t="shared" si="4"/>
        <v>1.4818344486930188</v>
      </c>
      <c r="T45" s="3">
        <v>80</v>
      </c>
      <c r="U45" s="3">
        <v>87.8</v>
      </c>
      <c r="V45" s="3">
        <v>92.2</v>
      </c>
      <c r="W45" s="3">
        <v>89.5</v>
      </c>
      <c r="X45" s="3">
        <v>86.9</v>
      </c>
      <c r="Y45" s="3">
        <f t="shared" si="5"/>
        <v>87.28</v>
      </c>
      <c r="Z45" s="3">
        <f t="shared" si="6"/>
        <v>4.5427964955520519</v>
      </c>
      <c r="AB45" s="3">
        <v>82.2</v>
      </c>
      <c r="AC45" s="3">
        <v>84.7</v>
      </c>
      <c r="AD45" s="3">
        <v>83.1</v>
      </c>
      <c r="AE45" s="3">
        <v>85.1</v>
      </c>
      <c r="AF45" s="3">
        <v>81.599999999999994</v>
      </c>
      <c r="AG45" s="3">
        <f t="shared" si="7"/>
        <v>83.34</v>
      </c>
      <c r="AH45" s="3">
        <f t="shared" si="8"/>
        <v>1.5274161188098025</v>
      </c>
    </row>
  </sheetData>
  <mergeCells count="35">
    <mergeCell ref="AB1:AK1"/>
    <mergeCell ref="AB2:AC2"/>
    <mergeCell ref="AD2:AE2"/>
    <mergeCell ref="AF2:AG2"/>
    <mergeCell ref="AH2:AI2"/>
    <mergeCell ref="AJ2:AK2"/>
    <mergeCell ref="O17:X17"/>
    <mergeCell ref="O18:P18"/>
    <mergeCell ref="Q18:R18"/>
    <mergeCell ref="S18:T18"/>
    <mergeCell ref="U18:V18"/>
    <mergeCell ref="W18:X18"/>
    <mergeCell ref="B1:K1"/>
    <mergeCell ref="B2:C2"/>
    <mergeCell ref="D2:E2"/>
    <mergeCell ref="F2:G2"/>
    <mergeCell ref="H2:I2"/>
    <mergeCell ref="J2:K2"/>
    <mergeCell ref="B16:K16"/>
    <mergeCell ref="B17:C17"/>
    <mergeCell ref="D17:E17"/>
    <mergeCell ref="F17:G17"/>
    <mergeCell ref="H17:I17"/>
    <mergeCell ref="J17:K17"/>
    <mergeCell ref="O1:X1"/>
    <mergeCell ref="O2:P2"/>
    <mergeCell ref="Q2:R2"/>
    <mergeCell ref="S2:T2"/>
    <mergeCell ref="U2:V2"/>
    <mergeCell ref="W2:X2"/>
    <mergeCell ref="A33:E33"/>
    <mergeCell ref="G33:K33"/>
    <mergeCell ref="M33:R33"/>
    <mergeCell ref="T33:Z33"/>
    <mergeCell ref="AB33:AG33"/>
  </mergeCells>
  <pageMargins left="0.7" right="0.7" top="0.75" bottom="0.75" header="0.3" footer="0.3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F7B78-F5CC-41DC-BA22-C6D678884165}">
  <dimension ref="A1:AK81"/>
  <sheetViews>
    <sheetView topLeftCell="K1" workbookViewId="0">
      <selection activeCell="AB73" sqref="AB73"/>
    </sheetView>
  </sheetViews>
  <sheetFormatPr defaultRowHeight="15" x14ac:dyDescent="0.25"/>
  <sheetData>
    <row r="1" spans="1:37" x14ac:dyDescent="0.25">
      <c r="C1" s="131" t="s">
        <v>1</v>
      </c>
      <c r="D1" s="132"/>
      <c r="E1" s="132"/>
      <c r="F1" s="132"/>
      <c r="G1" s="133"/>
      <c r="I1" s="135" t="s">
        <v>2</v>
      </c>
      <c r="J1" s="135"/>
      <c r="K1" s="135"/>
      <c r="L1" s="135"/>
      <c r="M1" s="144"/>
      <c r="O1" s="118" t="s">
        <v>3</v>
      </c>
      <c r="P1" s="119"/>
      <c r="Q1" s="119"/>
      <c r="R1" s="119"/>
      <c r="S1" s="119"/>
      <c r="T1" s="120"/>
      <c r="V1" s="145" t="s">
        <v>4</v>
      </c>
      <c r="W1" s="146"/>
      <c r="X1" s="146"/>
      <c r="Y1" s="146"/>
      <c r="Z1" s="146"/>
      <c r="AA1" s="146"/>
      <c r="AB1" s="146"/>
      <c r="AD1" s="106" t="s">
        <v>5</v>
      </c>
      <c r="AE1" s="107"/>
      <c r="AF1" s="107"/>
      <c r="AG1" s="107"/>
      <c r="AH1" s="107"/>
      <c r="AI1" s="108"/>
    </row>
    <row r="2" spans="1:37" x14ac:dyDescent="0.25">
      <c r="A2" s="10" t="s">
        <v>11</v>
      </c>
      <c r="C2" s="13" t="s">
        <v>18</v>
      </c>
      <c r="D2" s="9">
        <v>1</v>
      </c>
      <c r="E2" s="9">
        <v>2</v>
      </c>
      <c r="F2" s="1" t="s">
        <v>19</v>
      </c>
      <c r="G2" s="1" t="s">
        <v>42</v>
      </c>
      <c r="I2" s="9">
        <v>2</v>
      </c>
      <c r="J2" s="9">
        <v>3</v>
      </c>
      <c r="K2" s="9">
        <v>4</v>
      </c>
      <c r="L2" s="1" t="s">
        <v>19</v>
      </c>
      <c r="M2" s="1" t="s">
        <v>42</v>
      </c>
      <c r="N2" s="35"/>
      <c r="O2" s="9">
        <v>1</v>
      </c>
      <c r="P2" s="9">
        <v>2</v>
      </c>
      <c r="Q2" s="9">
        <v>3</v>
      </c>
      <c r="R2" s="9">
        <v>4</v>
      </c>
      <c r="S2" s="1" t="s">
        <v>19</v>
      </c>
      <c r="T2" s="1" t="s">
        <v>42</v>
      </c>
      <c r="V2" s="13" t="s">
        <v>18</v>
      </c>
      <c r="W2" s="9">
        <v>1</v>
      </c>
      <c r="X2" s="9">
        <v>2</v>
      </c>
      <c r="Y2" s="9">
        <v>3</v>
      </c>
      <c r="Z2" s="9">
        <v>4</v>
      </c>
      <c r="AA2" s="1" t="s">
        <v>19</v>
      </c>
      <c r="AB2" s="1" t="s">
        <v>42</v>
      </c>
      <c r="AD2" s="13" t="s">
        <v>18</v>
      </c>
      <c r="AE2" s="9">
        <v>1</v>
      </c>
      <c r="AF2" s="9">
        <v>2</v>
      </c>
      <c r="AG2" s="9">
        <v>3</v>
      </c>
      <c r="AH2" s="9">
        <v>4</v>
      </c>
      <c r="AI2" s="1" t="s">
        <v>19</v>
      </c>
      <c r="AJ2" s="1" t="s">
        <v>42</v>
      </c>
      <c r="AK2" s="14"/>
    </row>
    <row r="3" spans="1:37" x14ac:dyDescent="0.25">
      <c r="A3" s="12">
        <v>0</v>
      </c>
      <c r="C3" s="3">
        <v>31.7</v>
      </c>
      <c r="D3" s="3">
        <v>32.6</v>
      </c>
      <c r="E3" s="3">
        <v>31.9</v>
      </c>
      <c r="F3" s="3">
        <f>AVERAGE(C3:E3)</f>
        <v>32.066666666666663</v>
      </c>
      <c r="G3" s="3">
        <f>STDEV(C3:E3)</f>
        <v>0.47258156262526219</v>
      </c>
      <c r="I3" s="3">
        <v>32</v>
      </c>
      <c r="J3" s="3">
        <v>31.1</v>
      </c>
      <c r="K3" s="3">
        <v>31.1</v>
      </c>
      <c r="L3" s="3">
        <f>AVERAGE(I3:K3)</f>
        <v>31.400000000000002</v>
      </c>
      <c r="M3" s="3">
        <f>STDEV(I3:K3)</f>
        <v>0.51961524227066236</v>
      </c>
      <c r="N3" s="36"/>
      <c r="O3" s="3">
        <v>31.5</v>
      </c>
      <c r="P3" s="3">
        <v>32.700000000000003</v>
      </c>
      <c r="Q3" s="3">
        <v>30.4</v>
      </c>
      <c r="R3" s="3">
        <v>30.2</v>
      </c>
      <c r="S3" s="3">
        <f>AVERAGE(O3:R3)</f>
        <v>31.2</v>
      </c>
      <c r="T3" s="3">
        <f>STDEV(O3:R3)</f>
        <v>1.1518101695447347</v>
      </c>
      <c r="V3" s="3">
        <v>31.7</v>
      </c>
      <c r="W3" s="3">
        <v>33.700000000000003</v>
      </c>
      <c r="X3" s="3">
        <v>31.8</v>
      </c>
      <c r="Y3" s="3">
        <v>32.700000000000003</v>
      </c>
      <c r="Z3" s="3">
        <v>32.200000000000003</v>
      </c>
      <c r="AA3" s="3">
        <f>AVERAGE(V3:Z3)</f>
        <v>32.42</v>
      </c>
      <c r="AB3" s="3">
        <f>STDEV(V3:Z3)</f>
        <v>0.81670067956381798</v>
      </c>
      <c r="AD3" s="3">
        <v>32.200000000000003</v>
      </c>
      <c r="AE3" s="3">
        <v>32.5</v>
      </c>
      <c r="AF3" s="3">
        <v>31.1</v>
      </c>
      <c r="AG3" s="3">
        <v>33.299999999999997</v>
      </c>
      <c r="AH3" s="3">
        <v>33.200000000000003</v>
      </c>
      <c r="AI3" s="3">
        <f>AVERAGE(AD3:AH3)</f>
        <v>32.46</v>
      </c>
      <c r="AJ3" s="3">
        <f>STDEV(AD3:AH3)</f>
        <v>0.89050547443572647</v>
      </c>
      <c r="AK3" s="20"/>
    </row>
    <row r="4" spans="1:37" x14ac:dyDescent="0.25">
      <c r="A4" s="12">
        <v>1</v>
      </c>
      <c r="C4" s="3">
        <v>71.5</v>
      </c>
      <c r="D4" s="3">
        <v>60.5</v>
      </c>
      <c r="E4" s="3">
        <v>67.2</v>
      </c>
      <c r="F4" s="3">
        <f t="shared" ref="F4:F13" si="0">AVERAGE(C4:E4)</f>
        <v>66.399999999999991</v>
      </c>
      <c r="G4" s="3">
        <f t="shared" ref="G4:G13" si="1">STDEV(C4:E4)</f>
        <v>5.5434646206140794</v>
      </c>
      <c r="I4" s="3">
        <v>65.599999999999994</v>
      </c>
      <c r="J4" s="3">
        <v>68.599999999999994</v>
      </c>
      <c r="K4" s="3">
        <v>68.599999999999994</v>
      </c>
      <c r="L4" s="3">
        <f>AVERAGE(I4:K4)</f>
        <v>67.599999999999994</v>
      </c>
      <c r="M4" s="3">
        <f t="shared" ref="M4:M13" si="2">STDEV(I4:K4)</f>
        <v>1.7320508075688772</v>
      </c>
      <c r="N4" s="36"/>
      <c r="O4" s="3">
        <v>62.7</v>
      </c>
      <c r="P4" s="3">
        <v>86.2</v>
      </c>
      <c r="Q4" s="3">
        <v>63.6</v>
      </c>
      <c r="R4" s="3">
        <v>70</v>
      </c>
      <c r="S4" s="3">
        <f t="shared" ref="S4:S13" si="3">AVERAGE(O4:R4)</f>
        <v>70.625</v>
      </c>
      <c r="T4" s="3">
        <f t="shared" ref="T4:T13" si="4">STDEV(O4:R4)</f>
        <v>10.880065869898679</v>
      </c>
      <c r="V4" s="3">
        <v>66.7</v>
      </c>
      <c r="W4" s="3">
        <v>78.7</v>
      </c>
      <c r="X4" s="3">
        <v>86.5</v>
      </c>
      <c r="Y4" s="3">
        <v>64.8</v>
      </c>
      <c r="Z4" s="3">
        <v>62.7</v>
      </c>
      <c r="AA4" s="3">
        <f t="shared" ref="AA4:AA13" si="5">AVERAGE(V4:Z4)</f>
        <v>71.88</v>
      </c>
      <c r="AB4" s="3">
        <f t="shared" ref="AB4:AB13" si="6">STDEV(V4:Z4)</f>
        <v>10.265086458476675</v>
      </c>
      <c r="AD4" s="3">
        <v>107</v>
      </c>
      <c r="AE4" s="3">
        <v>63.5</v>
      </c>
      <c r="AF4" s="3">
        <v>73.599999999999994</v>
      </c>
      <c r="AG4" s="3">
        <v>61</v>
      </c>
      <c r="AH4" s="3">
        <v>89.9</v>
      </c>
      <c r="AI4" s="3">
        <f t="shared" ref="AI4:AI13" si="7">AVERAGE(AD4:AH4)</f>
        <v>79</v>
      </c>
      <c r="AJ4" s="3">
        <f t="shared" ref="AJ4:AJ13" si="8">STDEV(AD4:AH4)</f>
        <v>19.340501544685967</v>
      </c>
      <c r="AK4" s="20"/>
    </row>
    <row r="5" spans="1:37" x14ac:dyDescent="0.25">
      <c r="A5" s="12">
        <v>2</v>
      </c>
      <c r="C5" s="3">
        <v>80.7</v>
      </c>
      <c r="D5" s="3">
        <v>72.8</v>
      </c>
      <c r="E5" s="3">
        <v>74.7</v>
      </c>
      <c r="F5" s="3">
        <f t="shared" si="0"/>
        <v>76.066666666666663</v>
      </c>
      <c r="G5" s="3">
        <f t="shared" si="1"/>
        <v>4.1235098318463299</v>
      </c>
      <c r="I5" s="3">
        <v>73.900000000000006</v>
      </c>
      <c r="J5" s="3">
        <v>80.7</v>
      </c>
      <c r="K5" s="3">
        <v>80.7</v>
      </c>
      <c r="L5" s="3">
        <f t="shared" ref="L5:L13" si="9">AVERAGE(I5:K5)</f>
        <v>78.433333333333337</v>
      </c>
      <c r="M5" s="3">
        <f t="shared" si="2"/>
        <v>3.9259818304894538</v>
      </c>
      <c r="N5" s="36"/>
      <c r="O5" s="3">
        <v>72.099999999999994</v>
      </c>
      <c r="P5" s="3">
        <v>88.2</v>
      </c>
      <c r="Q5" s="3">
        <v>70.099999999999994</v>
      </c>
      <c r="R5" s="3">
        <v>73.900000000000006</v>
      </c>
      <c r="S5" s="3">
        <f t="shared" si="3"/>
        <v>76.075000000000003</v>
      </c>
      <c r="T5" s="3">
        <f t="shared" si="4"/>
        <v>8.2309881950265691</v>
      </c>
      <c r="V5" s="3">
        <v>92.7</v>
      </c>
      <c r="W5" s="3">
        <v>77.3</v>
      </c>
      <c r="X5" s="3">
        <v>93.2</v>
      </c>
      <c r="Y5" s="3">
        <v>67</v>
      </c>
      <c r="Z5" s="3">
        <v>73</v>
      </c>
      <c r="AA5" s="3">
        <f t="shared" si="5"/>
        <v>80.64</v>
      </c>
      <c r="AB5" s="3">
        <f t="shared" si="6"/>
        <v>11.819179328532087</v>
      </c>
      <c r="AD5" s="3">
        <v>81.7</v>
      </c>
      <c r="AE5" s="3">
        <v>73.099999999999994</v>
      </c>
      <c r="AF5" s="3">
        <v>100</v>
      </c>
      <c r="AG5" s="3">
        <v>78.099999999999994</v>
      </c>
      <c r="AH5" s="3">
        <v>86.6</v>
      </c>
      <c r="AI5" s="3">
        <f t="shared" si="7"/>
        <v>83.9</v>
      </c>
      <c r="AJ5" s="3">
        <f t="shared" si="8"/>
        <v>10.266693722908014</v>
      </c>
      <c r="AK5" s="20"/>
    </row>
    <row r="6" spans="1:37" x14ac:dyDescent="0.25">
      <c r="A6" s="12">
        <v>3</v>
      </c>
      <c r="C6" s="3">
        <v>83.1</v>
      </c>
      <c r="D6" s="3">
        <v>74.599999999999994</v>
      </c>
      <c r="E6" s="3">
        <v>77.2</v>
      </c>
      <c r="F6" s="3">
        <f t="shared" si="0"/>
        <v>78.3</v>
      </c>
      <c r="G6" s="3">
        <f t="shared" si="1"/>
        <v>4.3554563480765127</v>
      </c>
      <c r="I6" s="3">
        <v>80.3</v>
      </c>
      <c r="J6" s="3">
        <v>81</v>
      </c>
      <c r="K6" s="3">
        <v>81</v>
      </c>
      <c r="L6" s="3">
        <f t="shared" si="9"/>
        <v>80.766666666666666</v>
      </c>
      <c r="M6" s="3">
        <f t="shared" si="2"/>
        <v>0.40414518843273967</v>
      </c>
      <c r="N6" s="36"/>
      <c r="O6" s="3">
        <v>78.2</v>
      </c>
      <c r="P6" s="3">
        <v>88.5</v>
      </c>
      <c r="Q6" s="3">
        <v>76.599999999999994</v>
      </c>
      <c r="R6" s="3">
        <v>77.099999999999994</v>
      </c>
      <c r="S6" s="3">
        <f t="shared" si="3"/>
        <v>80.099999999999994</v>
      </c>
      <c r="T6" s="3">
        <f t="shared" si="4"/>
        <v>5.6397399467233145</v>
      </c>
      <c r="V6" s="3">
        <v>92.9</v>
      </c>
      <c r="W6" s="3">
        <v>86.3</v>
      </c>
      <c r="X6" s="3">
        <v>90.1</v>
      </c>
      <c r="Y6" s="3">
        <v>78.3</v>
      </c>
      <c r="Z6" s="3">
        <v>74.3</v>
      </c>
      <c r="AA6" s="3">
        <f t="shared" si="5"/>
        <v>84.38</v>
      </c>
      <c r="AB6" s="3">
        <f t="shared" si="6"/>
        <v>7.8671468779984037</v>
      </c>
      <c r="AD6" s="3">
        <v>79.400000000000006</v>
      </c>
      <c r="AE6" s="3">
        <v>81.3</v>
      </c>
      <c r="AF6" s="3">
        <v>88.8</v>
      </c>
      <c r="AG6" s="3">
        <v>83.9</v>
      </c>
      <c r="AH6" s="3">
        <v>84.9</v>
      </c>
      <c r="AI6" s="3">
        <f t="shared" si="7"/>
        <v>83.66</v>
      </c>
      <c r="AJ6" s="3">
        <f t="shared" si="8"/>
        <v>3.5962480448378402</v>
      </c>
      <c r="AK6" s="20"/>
    </row>
    <row r="7" spans="1:37" x14ac:dyDescent="0.25">
      <c r="A7" s="12">
        <v>4</v>
      </c>
      <c r="C7" s="3">
        <v>86.5</v>
      </c>
      <c r="D7" s="3">
        <v>81.8</v>
      </c>
      <c r="E7" s="3">
        <v>82.6</v>
      </c>
      <c r="F7" s="3">
        <f t="shared" si="0"/>
        <v>83.63333333333334</v>
      </c>
      <c r="G7" s="3">
        <f t="shared" si="1"/>
        <v>2.5146238950056414</v>
      </c>
      <c r="I7" s="3">
        <v>79.400000000000006</v>
      </c>
      <c r="J7" s="3">
        <v>84.7</v>
      </c>
      <c r="K7" s="3">
        <v>84.7</v>
      </c>
      <c r="L7" s="3">
        <f t="shared" si="9"/>
        <v>82.933333333333337</v>
      </c>
      <c r="M7" s="3">
        <f t="shared" si="2"/>
        <v>3.059956426705015</v>
      </c>
      <c r="N7" s="36"/>
      <c r="O7" s="3">
        <v>80.400000000000006</v>
      </c>
      <c r="P7" s="3">
        <v>86.5</v>
      </c>
      <c r="Q7" s="3">
        <v>78.599999999999994</v>
      </c>
      <c r="R7" s="3">
        <v>80.400000000000006</v>
      </c>
      <c r="S7" s="3">
        <f t="shared" si="3"/>
        <v>81.474999999999994</v>
      </c>
      <c r="T7" s="3">
        <f t="shared" si="4"/>
        <v>3.4557922391254947</v>
      </c>
      <c r="V7" s="3">
        <v>94</v>
      </c>
      <c r="W7" s="3">
        <v>85.1</v>
      </c>
      <c r="X7" s="3">
        <v>92.1</v>
      </c>
      <c r="Y7" s="3">
        <v>84.8</v>
      </c>
      <c r="Z7" s="3">
        <v>82.6</v>
      </c>
      <c r="AA7" s="3">
        <f t="shared" si="5"/>
        <v>87.72</v>
      </c>
      <c r="AB7" s="3">
        <f t="shared" si="6"/>
        <v>5.005696754698592</v>
      </c>
      <c r="AD7" s="3">
        <v>78.599999999999994</v>
      </c>
      <c r="AE7" s="3">
        <v>85.9</v>
      </c>
      <c r="AF7" s="3">
        <v>86.3</v>
      </c>
      <c r="AG7" s="3">
        <v>84</v>
      </c>
      <c r="AH7" s="3">
        <v>85.4</v>
      </c>
      <c r="AI7" s="3">
        <f t="shared" si="7"/>
        <v>84.04</v>
      </c>
      <c r="AJ7" s="3">
        <f t="shared" si="8"/>
        <v>3.1627519662471193</v>
      </c>
      <c r="AK7" s="20"/>
    </row>
    <row r="8" spans="1:37" x14ac:dyDescent="0.25">
      <c r="A8" s="12">
        <v>5</v>
      </c>
      <c r="C8" s="3">
        <v>86.9</v>
      </c>
      <c r="D8" s="3">
        <v>82.6</v>
      </c>
      <c r="E8" s="3">
        <v>82.4</v>
      </c>
      <c r="F8" s="3">
        <f t="shared" si="0"/>
        <v>83.966666666666669</v>
      </c>
      <c r="G8" s="3">
        <f t="shared" si="1"/>
        <v>2.5423086620891153</v>
      </c>
      <c r="I8" s="3">
        <v>81.3</v>
      </c>
      <c r="J8" s="3">
        <v>82.3</v>
      </c>
      <c r="K8" s="3">
        <v>82.3</v>
      </c>
      <c r="L8" s="3">
        <f t="shared" si="9"/>
        <v>81.966666666666654</v>
      </c>
      <c r="M8" s="3">
        <f t="shared" si="2"/>
        <v>0.57735026918962584</v>
      </c>
      <c r="N8" s="36"/>
      <c r="O8" s="3">
        <v>81.7</v>
      </c>
      <c r="P8" s="3">
        <v>88.7</v>
      </c>
      <c r="Q8" s="3">
        <v>81.7</v>
      </c>
      <c r="R8" s="3">
        <v>82.9</v>
      </c>
      <c r="S8" s="3">
        <f t="shared" si="3"/>
        <v>83.75</v>
      </c>
      <c r="T8" s="3">
        <f t="shared" si="4"/>
        <v>3.348133808556641</v>
      </c>
      <c r="V8" s="3">
        <v>83.6</v>
      </c>
      <c r="W8" s="3">
        <v>86.6</v>
      </c>
      <c r="X8" s="3">
        <v>93.2</v>
      </c>
      <c r="Y8" s="3">
        <v>86.8</v>
      </c>
      <c r="Z8" s="3">
        <v>85.6</v>
      </c>
      <c r="AA8" s="3">
        <f t="shared" si="5"/>
        <v>87.16</v>
      </c>
      <c r="AB8" s="3">
        <f t="shared" si="6"/>
        <v>3.6066605052319556</v>
      </c>
      <c r="AD8" s="3">
        <v>78.7</v>
      </c>
      <c r="AE8" s="3">
        <v>88</v>
      </c>
      <c r="AF8" s="3">
        <v>86.1</v>
      </c>
      <c r="AG8" s="3">
        <v>85.3</v>
      </c>
      <c r="AH8" s="3">
        <v>84.8</v>
      </c>
      <c r="AI8" s="3">
        <f t="shared" si="7"/>
        <v>84.58</v>
      </c>
      <c r="AJ8" s="3">
        <f t="shared" si="8"/>
        <v>3.5052817290483209</v>
      </c>
      <c r="AK8" s="20"/>
    </row>
    <row r="9" spans="1:37" x14ac:dyDescent="0.25">
      <c r="A9" s="12">
        <v>6</v>
      </c>
      <c r="C9" s="3">
        <v>86.8</v>
      </c>
      <c r="D9" s="3">
        <v>81.2</v>
      </c>
      <c r="E9" s="3">
        <v>83.4</v>
      </c>
      <c r="F9" s="3">
        <f t="shared" si="0"/>
        <v>83.8</v>
      </c>
      <c r="G9" s="3">
        <f t="shared" si="1"/>
        <v>2.8213471959331735</v>
      </c>
      <c r="I9" s="3">
        <v>83.7</v>
      </c>
      <c r="J9" s="3">
        <v>81.5</v>
      </c>
      <c r="K9" s="3">
        <v>81.5</v>
      </c>
      <c r="L9" s="3">
        <f t="shared" si="9"/>
        <v>82.233333333333334</v>
      </c>
      <c r="M9" s="3">
        <f t="shared" si="2"/>
        <v>1.2701705922171784</v>
      </c>
      <c r="N9" s="36"/>
      <c r="O9" s="3">
        <v>82.3</v>
      </c>
      <c r="P9" s="3">
        <v>88.8</v>
      </c>
      <c r="Q9" s="3">
        <v>81.8</v>
      </c>
      <c r="R9" s="3">
        <v>82.4</v>
      </c>
      <c r="S9" s="3">
        <f t="shared" si="3"/>
        <v>83.824999999999989</v>
      </c>
      <c r="T9" s="3">
        <f t="shared" si="4"/>
        <v>3.3270357176722132</v>
      </c>
      <c r="V9" s="3">
        <v>84.9</v>
      </c>
      <c r="W9" s="3">
        <v>84.7</v>
      </c>
      <c r="X9" s="3">
        <v>93</v>
      </c>
      <c r="Y9" s="3">
        <v>85.2</v>
      </c>
      <c r="Z9" s="3">
        <v>87.9</v>
      </c>
      <c r="AA9" s="3">
        <f t="shared" si="5"/>
        <v>87.140000000000015</v>
      </c>
      <c r="AB9" s="3">
        <f t="shared" si="6"/>
        <v>3.5232087647484063</v>
      </c>
      <c r="AD9" s="3">
        <v>82.2</v>
      </c>
      <c r="AE9" s="3">
        <v>86.2</v>
      </c>
      <c r="AF9" s="3">
        <v>82.5</v>
      </c>
      <c r="AG9" s="3">
        <v>86.7</v>
      </c>
      <c r="AH9" s="3">
        <v>83.2</v>
      </c>
      <c r="AI9" s="3">
        <f t="shared" si="7"/>
        <v>84.16</v>
      </c>
      <c r="AJ9" s="3">
        <f t="shared" si="8"/>
        <v>2.1290843102141359</v>
      </c>
      <c r="AK9" s="20"/>
    </row>
    <row r="10" spans="1:37" x14ac:dyDescent="0.25">
      <c r="A10" s="12">
        <v>7</v>
      </c>
      <c r="C10" s="3">
        <v>85.9</v>
      </c>
      <c r="D10" s="3">
        <v>82.3</v>
      </c>
      <c r="E10" s="3">
        <v>82.6</v>
      </c>
      <c r="F10" s="3">
        <f t="shared" si="0"/>
        <v>83.6</v>
      </c>
      <c r="G10" s="3">
        <f t="shared" si="1"/>
        <v>1.9974984355438234</v>
      </c>
      <c r="I10" s="3">
        <v>84</v>
      </c>
      <c r="J10" s="3">
        <v>80.400000000000006</v>
      </c>
      <c r="K10" s="3">
        <v>80.400000000000006</v>
      </c>
      <c r="L10" s="3">
        <f t="shared" si="9"/>
        <v>81.600000000000009</v>
      </c>
      <c r="M10" s="3">
        <f t="shared" si="2"/>
        <v>2.0784609690826494</v>
      </c>
      <c r="N10" s="36"/>
      <c r="O10" s="3">
        <v>83.4</v>
      </c>
      <c r="P10" s="3">
        <v>88</v>
      </c>
      <c r="Q10" s="3">
        <v>82</v>
      </c>
      <c r="R10" s="3">
        <v>82.3</v>
      </c>
      <c r="S10" s="3">
        <f t="shared" si="3"/>
        <v>83.924999999999997</v>
      </c>
      <c r="T10" s="3">
        <f t="shared" si="4"/>
        <v>2.7825348155953056</v>
      </c>
      <c r="V10" s="3">
        <v>86.4</v>
      </c>
      <c r="W10" s="3">
        <v>86.7</v>
      </c>
      <c r="X10" s="3">
        <v>91.4</v>
      </c>
      <c r="Y10" s="3">
        <v>89.7</v>
      </c>
      <c r="Z10" s="3">
        <v>89.4</v>
      </c>
      <c r="AA10" s="3">
        <f t="shared" si="5"/>
        <v>88.72</v>
      </c>
      <c r="AB10" s="3">
        <f t="shared" si="6"/>
        <v>2.1253235047869774</v>
      </c>
      <c r="AD10" s="3">
        <v>83</v>
      </c>
      <c r="AE10" s="3">
        <v>85.4</v>
      </c>
      <c r="AF10" s="3">
        <v>82.5</v>
      </c>
      <c r="AG10" s="3">
        <v>84.8</v>
      </c>
      <c r="AH10" s="3">
        <v>83.9</v>
      </c>
      <c r="AI10" s="3">
        <f t="shared" si="7"/>
        <v>83.92</v>
      </c>
      <c r="AJ10" s="3">
        <f t="shared" si="8"/>
        <v>1.2070625501605139</v>
      </c>
      <c r="AK10" s="20"/>
    </row>
    <row r="11" spans="1:37" x14ac:dyDescent="0.25">
      <c r="A11" s="12">
        <v>8</v>
      </c>
      <c r="C11" s="3">
        <v>79.7</v>
      </c>
      <c r="D11" s="3">
        <v>82.1</v>
      </c>
      <c r="E11" s="3">
        <v>85.1</v>
      </c>
      <c r="F11" s="3">
        <f t="shared" si="0"/>
        <v>82.3</v>
      </c>
      <c r="G11" s="3">
        <f t="shared" si="1"/>
        <v>2.7055498516937324</v>
      </c>
      <c r="I11" s="3">
        <v>82.5</v>
      </c>
      <c r="J11" s="3">
        <v>81.5</v>
      </c>
      <c r="K11" s="3">
        <v>81.5</v>
      </c>
      <c r="L11" s="3">
        <f t="shared" si="9"/>
        <v>81.833333333333329</v>
      </c>
      <c r="M11" s="3">
        <f t="shared" si="2"/>
        <v>0.57735026918962573</v>
      </c>
      <c r="N11" s="36"/>
      <c r="O11" s="3">
        <v>82.9</v>
      </c>
      <c r="P11" s="3">
        <v>89.4</v>
      </c>
      <c r="Q11" s="3">
        <v>81.3</v>
      </c>
      <c r="R11" s="3">
        <v>83</v>
      </c>
      <c r="S11" s="3">
        <f t="shared" si="3"/>
        <v>84.15</v>
      </c>
      <c r="T11" s="3">
        <f t="shared" si="4"/>
        <v>3.5856194257989351</v>
      </c>
      <c r="V11" s="3">
        <v>83.6</v>
      </c>
      <c r="W11" s="3">
        <v>85.7</v>
      </c>
      <c r="X11" s="3">
        <v>91.2</v>
      </c>
      <c r="Y11" s="3">
        <v>85.5</v>
      </c>
      <c r="Z11" s="3">
        <v>85.5</v>
      </c>
      <c r="AA11" s="3">
        <f t="shared" si="5"/>
        <v>86.3</v>
      </c>
      <c r="AB11" s="3">
        <f t="shared" si="6"/>
        <v>2.8696689704563512</v>
      </c>
      <c r="AD11" s="3">
        <v>84.1</v>
      </c>
      <c r="AE11" s="3">
        <v>85.1</v>
      </c>
      <c r="AF11" s="3">
        <v>81.3</v>
      </c>
      <c r="AG11" s="3">
        <v>83</v>
      </c>
      <c r="AH11" s="3">
        <v>82.3</v>
      </c>
      <c r="AI11" s="3">
        <f t="shared" si="7"/>
        <v>83.16</v>
      </c>
      <c r="AJ11" s="3">
        <f t="shared" si="8"/>
        <v>1.4892951352905159</v>
      </c>
      <c r="AK11" s="20"/>
    </row>
    <row r="12" spans="1:37" x14ac:dyDescent="0.25">
      <c r="A12" s="12">
        <v>9</v>
      </c>
      <c r="C12" s="3">
        <v>80.2</v>
      </c>
      <c r="D12" s="3">
        <v>88</v>
      </c>
      <c r="E12" s="3">
        <v>84</v>
      </c>
      <c r="F12" s="3">
        <f t="shared" si="0"/>
        <v>84.066666666666663</v>
      </c>
      <c r="G12" s="3">
        <f t="shared" si="1"/>
        <v>3.9004273270160184</v>
      </c>
      <c r="I12" s="3">
        <v>84.3</v>
      </c>
      <c r="J12" s="3">
        <v>81.2</v>
      </c>
      <c r="K12" s="3">
        <v>81.2</v>
      </c>
      <c r="L12" s="3">
        <f t="shared" si="9"/>
        <v>82.233333333333334</v>
      </c>
      <c r="M12" s="3">
        <f t="shared" si="2"/>
        <v>1.7897858344878368</v>
      </c>
      <c r="N12" s="36"/>
      <c r="O12" s="3">
        <v>84</v>
      </c>
      <c r="P12" s="3">
        <v>85.1</v>
      </c>
      <c r="Q12" s="3">
        <v>82.5</v>
      </c>
      <c r="R12" s="3">
        <v>84.5</v>
      </c>
      <c r="S12" s="3">
        <f t="shared" si="3"/>
        <v>84.025000000000006</v>
      </c>
      <c r="T12" s="3">
        <f t="shared" si="4"/>
        <v>1.1116804097101511</v>
      </c>
      <c r="V12" s="3">
        <v>79.400000000000006</v>
      </c>
      <c r="W12" s="3">
        <v>85.2</v>
      </c>
      <c r="X12" s="3">
        <v>93.6</v>
      </c>
      <c r="Y12" s="3">
        <v>90.1</v>
      </c>
      <c r="Z12" s="3">
        <v>86.5</v>
      </c>
      <c r="AA12" s="3">
        <f t="shared" si="5"/>
        <v>86.960000000000008</v>
      </c>
      <c r="AB12" s="3">
        <f t="shared" si="6"/>
        <v>5.3481772595904067</v>
      </c>
      <c r="AD12" s="3">
        <v>83.5</v>
      </c>
      <c r="AE12" s="3">
        <v>85</v>
      </c>
      <c r="AF12" s="3">
        <v>84.3</v>
      </c>
      <c r="AG12" s="3">
        <v>84.8</v>
      </c>
      <c r="AH12" s="3">
        <v>82.6</v>
      </c>
      <c r="AI12" s="3">
        <f t="shared" si="7"/>
        <v>84.04</v>
      </c>
      <c r="AJ12" s="3">
        <f t="shared" si="8"/>
        <v>0.99146356463563634</v>
      </c>
      <c r="AK12" s="20"/>
    </row>
    <row r="13" spans="1:37" x14ac:dyDescent="0.25">
      <c r="A13" s="12">
        <v>10</v>
      </c>
      <c r="C13" s="3">
        <v>83.3</v>
      </c>
      <c r="D13" s="3">
        <v>85.2</v>
      </c>
      <c r="E13" s="3">
        <v>86.1</v>
      </c>
      <c r="F13" s="3">
        <f t="shared" si="0"/>
        <v>84.86666666666666</v>
      </c>
      <c r="G13" s="3">
        <f t="shared" si="1"/>
        <v>1.4294521094927706</v>
      </c>
      <c r="I13" s="3">
        <v>84.4</v>
      </c>
      <c r="J13" s="3">
        <v>81.8</v>
      </c>
      <c r="K13" s="3">
        <v>81.8</v>
      </c>
      <c r="L13" s="3">
        <f t="shared" si="9"/>
        <v>82.666666666666671</v>
      </c>
      <c r="M13" s="3">
        <f t="shared" si="2"/>
        <v>1.5011106998930319</v>
      </c>
      <c r="N13" s="36"/>
      <c r="O13" s="3">
        <v>84.8</v>
      </c>
      <c r="P13" s="3">
        <v>86.2</v>
      </c>
      <c r="Q13" s="3">
        <v>82.6</v>
      </c>
      <c r="R13" s="3">
        <v>84.5</v>
      </c>
      <c r="S13" s="3">
        <f t="shared" si="3"/>
        <v>84.525000000000006</v>
      </c>
      <c r="T13" s="3">
        <f t="shared" si="4"/>
        <v>1.4818344486930188</v>
      </c>
      <c r="V13" s="3">
        <v>80</v>
      </c>
      <c r="W13" s="3">
        <v>87.8</v>
      </c>
      <c r="X13" s="3">
        <v>92.2</v>
      </c>
      <c r="Y13" s="3">
        <v>89.5</v>
      </c>
      <c r="Z13" s="3">
        <v>86.9</v>
      </c>
      <c r="AA13" s="3">
        <f t="shared" si="5"/>
        <v>87.28</v>
      </c>
      <c r="AB13" s="3">
        <f t="shared" si="6"/>
        <v>4.5427964955520519</v>
      </c>
      <c r="AD13" s="3">
        <v>82.2</v>
      </c>
      <c r="AE13" s="3">
        <v>84.7</v>
      </c>
      <c r="AF13" s="3">
        <v>83.1</v>
      </c>
      <c r="AG13" s="3">
        <v>85.1</v>
      </c>
      <c r="AH13" s="3">
        <v>81.599999999999994</v>
      </c>
      <c r="AI13" s="3">
        <f t="shared" si="7"/>
        <v>83.34</v>
      </c>
      <c r="AJ13" s="3">
        <f t="shared" si="8"/>
        <v>1.5274161188098025</v>
      </c>
      <c r="AK13" s="20"/>
    </row>
    <row r="17" spans="1:35" x14ac:dyDescent="0.25">
      <c r="A17" s="163" t="s">
        <v>43</v>
      </c>
      <c r="B17" s="164"/>
      <c r="C17" s="164"/>
      <c r="D17" s="164"/>
      <c r="E17" s="164"/>
      <c r="F17" s="164"/>
      <c r="G17" s="165"/>
      <c r="H17" s="160" t="s">
        <v>53</v>
      </c>
      <c r="I17" s="161"/>
      <c r="J17" s="161"/>
      <c r="K17" s="161"/>
      <c r="L17" s="161"/>
      <c r="M17" s="161"/>
      <c r="N17" s="162"/>
      <c r="O17" s="153" t="s">
        <v>56</v>
      </c>
      <c r="P17" s="154"/>
      <c r="Q17" s="154"/>
      <c r="R17" s="154"/>
      <c r="S17" s="154"/>
      <c r="T17" s="154"/>
      <c r="U17" s="155"/>
      <c r="V17" s="145" t="s">
        <v>64</v>
      </c>
      <c r="W17" s="146"/>
      <c r="X17" s="146"/>
      <c r="Y17" s="146"/>
      <c r="Z17" s="146"/>
      <c r="AA17" s="146"/>
      <c r="AB17" s="146"/>
      <c r="AC17" s="150" t="s">
        <v>69</v>
      </c>
      <c r="AD17" s="151"/>
      <c r="AE17" s="151"/>
      <c r="AF17" s="151"/>
      <c r="AG17" s="151"/>
      <c r="AH17" s="151"/>
      <c r="AI17" s="152"/>
    </row>
    <row r="18" spans="1:35" x14ac:dyDescent="0.25">
      <c r="A18" s="49" t="s">
        <v>44</v>
      </c>
      <c r="B18" s="50" t="s">
        <v>19</v>
      </c>
      <c r="C18" s="50" t="s">
        <v>45</v>
      </c>
      <c r="D18" s="50" t="s">
        <v>46</v>
      </c>
      <c r="E18" s="50" t="s">
        <v>47</v>
      </c>
      <c r="F18" s="51" t="s">
        <v>48</v>
      </c>
      <c r="G18" s="51" t="s">
        <v>49</v>
      </c>
      <c r="H18" s="49" t="s">
        <v>44</v>
      </c>
      <c r="I18" s="50" t="s">
        <v>19</v>
      </c>
      <c r="J18" s="50" t="s">
        <v>45</v>
      </c>
      <c r="K18" s="50" t="s">
        <v>46</v>
      </c>
      <c r="L18" s="50" t="s">
        <v>47</v>
      </c>
      <c r="M18" s="51" t="s">
        <v>48</v>
      </c>
      <c r="N18" s="51" t="s">
        <v>49</v>
      </c>
      <c r="O18" s="49" t="s">
        <v>44</v>
      </c>
      <c r="P18" s="50" t="s">
        <v>19</v>
      </c>
      <c r="Q18" s="50" t="s">
        <v>45</v>
      </c>
      <c r="R18" s="50" t="s">
        <v>46</v>
      </c>
      <c r="S18" s="50" t="s">
        <v>47</v>
      </c>
      <c r="T18" s="51" t="s">
        <v>48</v>
      </c>
      <c r="U18" s="51" t="s">
        <v>49</v>
      </c>
      <c r="V18" s="49" t="s">
        <v>44</v>
      </c>
      <c r="W18" s="50" t="s">
        <v>19</v>
      </c>
      <c r="X18" s="50" t="s">
        <v>45</v>
      </c>
      <c r="Y18" s="50" t="s">
        <v>46</v>
      </c>
      <c r="Z18" s="50" t="s">
        <v>47</v>
      </c>
      <c r="AA18" s="51" t="s">
        <v>48</v>
      </c>
      <c r="AB18" s="51" t="s">
        <v>49</v>
      </c>
      <c r="AC18" s="49" t="s">
        <v>44</v>
      </c>
      <c r="AD18" s="50" t="s">
        <v>19</v>
      </c>
      <c r="AE18" s="50" t="s">
        <v>45</v>
      </c>
      <c r="AF18" s="50" t="s">
        <v>46</v>
      </c>
      <c r="AG18" s="50" t="s">
        <v>47</v>
      </c>
      <c r="AH18" s="51" t="s">
        <v>48</v>
      </c>
      <c r="AI18" s="51" t="s">
        <v>49</v>
      </c>
    </row>
    <row r="19" spans="1:35" x14ac:dyDescent="0.25">
      <c r="A19" s="52">
        <v>0</v>
      </c>
      <c r="B19" s="3">
        <v>31.7</v>
      </c>
      <c r="C19" s="53"/>
      <c r="D19" s="53"/>
      <c r="E19" s="53"/>
      <c r="F19" s="54"/>
      <c r="G19" s="55">
        <f>SUM(F20:F29)</f>
        <v>47258509004793.039</v>
      </c>
      <c r="H19" s="52">
        <v>0</v>
      </c>
      <c r="I19" s="3">
        <v>32</v>
      </c>
      <c r="J19" s="53"/>
      <c r="K19" s="53"/>
      <c r="L19" s="53"/>
      <c r="M19" s="54"/>
      <c r="N19" s="55">
        <f>SUM(M20:M29)</f>
        <v>8638059646350.7988</v>
      </c>
      <c r="O19" s="52">
        <v>0</v>
      </c>
      <c r="P19" s="3">
        <v>31.5</v>
      </c>
      <c r="Q19" s="53"/>
      <c r="R19" s="53"/>
      <c r="S19" s="53"/>
      <c r="T19" s="54"/>
      <c r="U19" s="55">
        <f>SUM(T20:T29)</f>
        <v>7538244198968.1113</v>
      </c>
      <c r="V19" s="52">
        <v>0</v>
      </c>
      <c r="W19" s="3">
        <v>31.7</v>
      </c>
      <c r="X19" s="53"/>
      <c r="Y19" s="53"/>
      <c r="Z19" s="53"/>
      <c r="AA19" s="54"/>
      <c r="AB19" s="55">
        <f>SUM(AA20:AA29)</f>
        <v>2593963367446464</v>
      </c>
      <c r="AC19" s="52">
        <v>0</v>
      </c>
      <c r="AD19" s="3">
        <v>32.200000000000003</v>
      </c>
      <c r="AE19" s="53"/>
      <c r="AF19" s="53"/>
      <c r="AG19" s="53"/>
      <c r="AH19" s="54"/>
      <c r="AI19" s="55">
        <f>SUM(AH20:AH29)</f>
        <v>2875915439618996.5</v>
      </c>
    </row>
    <row r="20" spans="1:35" x14ac:dyDescent="0.25">
      <c r="A20" s="52">
        <v>1</v>
      </c>
      <c r="B20" s="3">
        <v>71.5</v>
      </c>
      <c r="C20" s="56">
        <f>AVERAGE(B19:B20)</f>
        <v>51.6</v>
      </c>
      <c r="D20" s="53">
        <v>0.5</v>
      </c>
      <c r="E20" s="53">
        <v>1</v>
      </c>
      <c r="F20" s="54">
        <f>E20*D20^(43-C20)</f>
        <v>388.02344102666217</v>
      </c>
      <c r="G20" s="49" t="s">
        <v>50</v>
      </c>
      <c r="H20" s="52">
        <v>1</v>
      </c>
      <c r="I20" s="3">
        <v>65.599999999999994</v>
      </c>
      <c r="J20" s="56">
        <f>AVERAGE(I19:I20)</f>
        <v>48.8</v>
      </c>
      <c r="K20" s="53">
        <v>0.5</v>
      </c>
      <c r="L20" s="53">
        <v>1</v>
      </c>
      <c r="M20" s="54">
        <f>L20*K20^(43-J20)</f>
        <v>55.715236050951823</v>
      </c>
      <c r="N20" s="49" t="s">
        <v>50</v>
      </c>
      <c r="O20" s="52">
        <v>1</v>
      </c>
      <c r="P20" s="3">
        <v>62.7</v>
      </c>
      <c r="Q20" s="56">
        <f>AVERAGE(P19:P20)</f>
        <v>47.1</v>
      </c>
      <c r="R20" s="53">
        <v>0.5</v>
      </c>
      <c r="S20" s="53">
        <v>1</v>
      </c>
      <c r="T20" s="54">
        <f>S20*R20^(43-Q20)</f>
        <v>17.148375400580704</v>
      </c>
      <c r="U20" s="49" t="s">
        <v>50</v>
      </c>
      <c r="V20" s="52">
        <v>1</v>
      </c>
      <c r="W20" s="3">
        <v>66.7</v>
      </c>
      <c r="X20" s="56">
        <f>AVERAGE(W19:W20)</f>
        <v>49.2</v>
      </c>
      <c r="Y20" s="53">
        <v>0.5</v>
      </c>
      <c r="Z20" s="53">
        <v>1</v>
      </c>
      <c r="AA20" s="54">
        <f>Z20*Y20^(43-X20)</f>
        <v>73.516694719810346</v>
      </c>
      <c r="AB20" s="49" t="s">
        <v>50</v>
      </c>
      <c r="AC20" s="52">
        <v>1</v>
      </c>
      <c r="AD20" s="3">
        <v>107</v>
      </c>
      <c r="AE20" s="56">
        <f>AVERAGE(AD19:AD20)</f>
        <v>69.599999999999994</v>
      </c>
      <c r="AF20" s="53">
        <v>0.5</v>
      </c>
      <c r="AG20" s="53">
        <v>1</v>
      </c>
      <c r="AH20" s="54">
        <f>AG20*AF20^(43-AE20)</f>
        <v>101718016.92449296</v>
      </c>
      <c r="AI20" s="49" t="s">
        <v>50</v>
      </c>
    </row>
    <row r="21" spans="1:35" x14ac:dyDescent="0.25">
      <c r="A21" s="52">
        <v>2</v>
      </c>
      <c r="B21" s="3">
        <v>80.7</v>
      </c>
      <c r="C21" s="53">
        <f t="shared" ref="C21:C29" si="10">AVERAGE(B20:B21)</f>
        <v>76.099999999999994</v>
      </c>
      <c r="D21" s="53">
        <v>0.5</v>
      </c>
      <c r="E21" s="53">
        <v>1</v>
      </c>
      <c r="F21" s="54">
        <f>E21*D21^(43-C21)</f>
        <v>9206463940.6280727</v>
      </c>
      <c r="G21" s="57">
        <f>LOG(G19,10)</f>
        <v>13.674480015620397</v>
      </c>
      <c r="H21" s="52">
        <v>2</v>
      </c>
      <c r="I21" s="3">
        <v>73.900000000000006</v>
      </c>
      <c r="J21" s="53">
        <f t="shared" ref="J21:J29" si="11">AVERAGE(I20:I21)</f>
        <v>69.75</v>
      </c>
      <c r="K21" s="53">
        <v>0.5</v>
      </c>
      <c r="L21" s="53">
        <v>1</v>
      </c>
      <c r="M21" s="54">
        <f>L21*K21^(43-J21)</f>
        <v>112863206.33869813</v>
      </c>
      <c r="N21" s="57">
        <f>LOG(N19,10)</f>
        <v>12.936416198552829</v>
      </c>
      <c r="O21" s="52">
        <v>2</v>
      </c>
      <c r="P21" s="3">
        <v>72.099999999999994</v>
      </c>
      <c r="Q21" s="53">
        <f t="shared" ref="Q21:Q29" si="12">AVERAGE(P20:P21)</f>
        <v>67.400000000000006</v>
      </c>
      <c r="R21" s="53">
        <v>0.5</v>
      </c>
      <c r="S21" s="53">
        <v>1</v>
      </c>
      <c r="T21" s="54">
        <f>S21*R21^(43-Q21)</f>
        <v>22137669.232745621</v>
      </c>
      <c r="U21" s="57">
        <f>LOG(U19,10)</f>
        <v>12.877270202169901</v>
      </c>
      <c r="V21" s="52">
        <v>2</v>
      </c>
      <c r="W21" s="3">
        <v>92.7</v>
      </c>
      <c r="X21" s="53">
        <f t="shared" ref="X21:X29" si="13">AVERAGE(W20:W21)</f>
        <v>79.7</v>
      </c>
      <c r="Y21" s="53">
        <v>0.5</v>
      </c>
      <c r="Z21" s="53">
        <v>1</v>
      </c>
      <c r="AA21" s="54">
        <f>Z21*Y21^(43-X21)</f>
        <v>111635119310.32541</v>
      </c>
      <c r="AB21" s="57">
        <f>LOG(AB19,10)</f>
        <v>15.413963838583758</v>
      </c>
      <c r="AC21" s="52">
        <v>2</v>
      </c>
      <c r="AD21" s="3">
        <v>81.7</v>
      </c>
      <c r="AE21" s="53">
        <f t="shared" ref="AE21:AE29" si="14">AVERAGE(AD20:AD21)</f>
        <v>94.35</v>
      </c>
      <c r="AF21" s="53">
        <v>0.5</v>
      </c>
      <c r="AG21" s="53">
        <v>1</v>
      </c>
      <c r="AH21" s="54">
        <f>AG21*AF21^(43-AE21)</f>
        <v>2870055383128048.5</v>
      </c>
      <c r="AI21" s="57">
        <f>LOG(AI19,10)</f>
        <v>15.458776112362182</v>
      </c>
    </row>
    <row r="22" spans="1:35" x14ac:dyDescent="0.25">
      <c r="A22" s="52">
        <v>3</v>
      </c>
      <c r="B22" s="3">
        <v>83.1</v>
      </c>
      <c r="C22" s="53">
        <f t="shared" si="10"/>
        <v>81.900000000000006</v>
      </c>
      <c r="D22" s="53">
        <v>0.5</v>
      </c>
      <c r="E22" s="53">
        <v>1</v>
      </c>
      <c r="F22" s="54">
        <f t="shared" ref="F22:F29" si="15">E22*D22^(43-C22)</f>
        <v>512940311646.67523</v>
      </c>
      <c r="G22" s="53"/>
      <c r="H22" s="52">
        <v>3</v>
      </c>
      <c r="I22" s="3">
        <v>80.3</v>
      </c>
      <c r="J22" s="53">
        <f t="shared" si="11"/>
        <v>77.099999999999994</v>
      </c>
      <c r="K22" s="53">
        <v>0.5</v>
      </c>
      <c r="L22" s="53">
        <v>1</v>
      </c>
      <c r="M22" s="54">
        <f t="shared" ref="M22:M29" si="16">L22*K22^(43-J22)</f>
        <v>18412927881.256184</v>
      </c>
      <c r="N22" s="53"/>
      <c r="O22" s="52">
        <v>3</v>
      </c>
      <c r="P22" s="3">
        <v>78.2</v>
      </c>
      <c r="Q22" s="53">
        <f t="shared" si="12"/>
        <v>75.150000000000006</v>
      </c>
      <c r="R22" s="53">
        <v>0.5</v>
      </c>
      <c r="S22" s="53">
        <v>1</v>
      </c>
      <c r="T22" s="54">
        <f t="shared" ref="T22:T29" si="17">S22*R22^(43-Q22)</f>
        <v>4765564595.1713915</v>
      </c>
      <c r="U22" s="53"/>
      <c r="V22" s="52">
        <v>3</v>
      </c>
      <c r="W22" s="3">
        <v>92.9</v>
      </c>
      <c r="X22" s="53">
        <f t="shared" si="13"/>
        <v>92.800000000000011</v>
      </c>
      <c r="Y22" s="53">
        <v>0.5</v>
      </c>
      <c r="Z22" s="53">
        <v>1</v>
      </c>
      <c r="AA22" s="54">
        <f t="shared" ref="AA22:AA29" si="18">Z22*Y22^(43-X22)</f>
        <v>980152798116906</v>
      </c>
      <c r="AB22" s="53"/>
      <c r="AC22" s="52">
        <v>3</v>
      </c>
      <c r="AD22" s="3">
        <v>79.400000000000006</v>
      </c>
      <c r="AE22" s="53">
        <f t="shared" si="14"/>
        <v>80.550000000000011</v>
      </c>
      <c r="AF22" s="53">
        <v>0.5</v>
      </c>
      <c r="AG22" s="53">
        <v>1</v>
      </c>
      <c r="AH22" s="54">
        <f t="shared" ref="AH22:AH29" si="19">AG22*AF22^(43-AE22)</f>
        <v>201222405844.0932</v>
      </c>
      <c r="AI22" s="53"/>
    </row>
    <row r="23" spans="1:35" x14ac:dyDescent="0.25">
      <c r="A23" s="52">
        <v>4</v>
      </c>
      <c r="B23" s="3">
        <v>86.5</v>
      </c>
      <c r="C23" s="53">
        <f t="shared" si="10"/>
        <v>84.8</v>
      </c>
      <c r="D23" s="53">
        <v>0.5</v>
      </c>
      <c r="E23" s="53">
        <v>1</v>
      </c>
      <c r="F23" s="54">
        <f t="shared" si="15"/>
        <v>3828721867644.1343</v>
      </c>
      <c r="G23" s="53"/>
      <c r="H23" s="52">
        <v>4</v>
      </c>
      <c r="I23" s="3">
        <v>79.400000000000006</v>
      </c>
      <c r="J23" s="53">
        <f t="shared" si="11"/>
        <v>79.849999999999994</v>
      </c>
      <c r="K23" s="53">
        <v>0.5</v>
      </c>
      <c r="L23" s="53">
        <v>1</v>
      </c>
      <c r="M23" s="54">
        <f t="shared" si="16"/>
        <v>123866920397.38773</v>
      </c>
      <c r="N23" s="53"/>
      <c r="O23" s="52">
        <v>4</v>
      </c>
      <c r="P23" s="3">
        <v>80.400000000000006</v>
      </c>
      <c r="Q23" s="53">
        <f t="shared" si="12"/>
        <v>79.300000000000011</v>
      </c>
      <c r="R23" s="53">
        <v>0.5</v>
      </c>
      <c r="S23" s="53">
        <v>1</v>
      </c>
      <c r="T23" s="54">
        <f t="shared" si="17"/>
        <v>84603599871.512833</v>
      </c>
      <c r="U23" s="53"/>
      <c r="V23" s="52">
        <v>4</v>
      </c>
      <c r="W23" s="3">
        <v>94</v>
      </c>
      <c r="X23" s="53">
        <f t="shared" si="13"/>
        <v>93.45</v>
      </c>
      <c r="Y23" s="53">
        <v>0.5</v>
      </c>
      <c r="Z23" s="53">
        <v>1</v>
      </c>
      <c r="AA23" s="54">
        <f t="shared" si="18"/>
        <v>1538024597823052.8</v>
      </c>
      <c r="AB23" s="53"/>
      <c r="AC23" s="52">
        <v>4</v>
      </c>
      <c r="AD23" s="3">
        <v>78.599999999999994</v>
      </c>
      <c r="AE23" s="53">
        <f t="shared" si="14"/>
        <v>79</v>
      </c>
      <c r="AF23" s="53">
        <v>0.5</v>
      </c>
      <c r="AG23" s="53">
        <v>1</v>
      </c>
      <c r="AH23" s="54">
        <f t="shared" si="19"/>
        <v>68719476736</v>
      </c>
      <c r="AI23" s="53"/>
    </row>
    <row r="24" spans="1:35" x14ac:dyDescent="0.25">
      <c r="A24" s="52">
        <v>5</v>
      </c>
      <c r="B24" s="3">
        <v>86.9</v>
      </c>
      <c r="C24" s="53">
        <f t="shared" si="10"/>
        <v>86.7</v>
      </c>
      <c r="D24" s="53">
        <v>0.5</v>
      </c>
      <c r="E24" s="53">
        <v>1</v>
      </c>
      <c r="F24" s="54">
        <f t="shared" si="15"/>
        <v>14289295271721.639</v>
      </c>
      <c r="G24" s="53"/>
      <c r="H24" s="52">
        <v>5</v>
      </c>
      <c r="I24" s="3">
        <v>81.3</v>
      </c>
      <c r="J24" s="53">
        <f t="shared" si="11"/>
        <v>80.349999999999994</v>
      </c>
      <c r="K24" s="53">
        <v>0.5</v>
      </c>
      <c r="L24" s="53">
        <v>1</v>
      </c>
      <c r="M24" s="54">
        <f t="shared" si="16"/>
        <v>175174278755.37445</v>
      </c>
      <c r="N24" s="53"/>
      <c r="O24" s="52">
        <v>5</v>
      </c>
      <c r="P24" s="3">
        <v>81.7</v>
      </c>
      <c r="Q24" s="53">
        <f t="shared" si="12"/>
        <v>81.050000000000011</v>
      </c>
      <c r="R24" s="53">
        <v>0.5</v>
      </c>
      <c r="S24" s="53">
        <v>1</v>
      </c>
      <c r="T24" s="54">
        <f t="shared" si="17"/>
        <v>284571455398.05902</v>
      </c>
      <c r="U24" s="53"/>
      <c r="V24" s="52">
        <v>5</v>
      </c>
      <c r="W24" s="3">
        <v>83.6</v>
      </c>
      <c r="X24" s="53">
        <f t="shared" si="13"/>
        <v>88.8</v>
      </c>
      <c r="Y24" s="53">
        <v>0.5</v>
      </c>
      <c r="Z24" s="53">
        <v>1</v>
      </c>
      <c r="AA24" s="54">
        <f t="shared" si="18"/>
        <v>61259549882306.172</v>
      </c>
      <c r="AB24" s="53"/>
      <c r="AC24" s="52">
        <v>5</v>
      </c>
      <c r="AD24" s="3">
        <v>78.7</v>
      </c>
      <c r="AE24" s="53">
        <f t="shared" si="14"/>
        <v>78.650000000000006</v>
      </c>
      <c r="AF24" s="53">
        <v>0.5</v>
      </c>
      <c r="AG24" s="53">
        <v>1</v>
      </c>
      <c r="AH24" s="54">
        <f t="shared" si="19"/>
        <v>53916208662.85141</v>
      </c>
      <c r="AI24" s="53"/>
    </row>
    <row r="25" spans="1:35" x14ac:dyDescent="0.25">
      <c r="A25" s="52">
        <v>6</v>
      </c>
      <c r="B25" s="3">
        <v>86.8</v>
      </c>
      <c r="C25" s="53">
        <f t="shared" si="10"/>
        <v>86.85</v>
      </c>
      <c r="D25" s="53">
        <v>0.5</v>
      </c>
      <c r="E25" s="53">
        <v>1</v>
      </c>
      <c r="F25" s="54">
        <f t="shared" si="15"/>
        <v>15854965810865.609</v>
      </c>
      <c r="G25" s="53"/>
      <c r="H25" s="52">
        <v>6</v>
      </c>
      <c r="I25" s="3">
        <v>83.7</v>
      </c>
      <c r="J25" s="53">
        <f t="shared" si="11"/>
        <v>82.5</v>
      </c>
      <c r="K25" s="53">
        <v>0.5</v>
      </c>
      <c r="L25" s="53">
        <v>1</v>
      </c>
      <c r="M25" s="54">
        <f t="shared" si="16"/>
        <v>777472127993.86792</v>
      </c>
      <c r="N25" s="53"/>
      <c r="O25" s="52">
        <v>6</v>
      </c>
      <c r="P25" s="3">
        <v>82.3</v>
      </c>
      <c r="Q25" s="53">
        <f t="shared" si="12"/>
        <v>82</v>
      </c>
      <c r="R25" s="53">
        <v>0.5</v>
      </c>
      <c r="S25" s="53">
        <v>1</v>
      </c>
      <c r="T25" s="54">
        <f t="shared" si="17"/>
        <v>549755813888</v>
      </c>
      <c r="U25" s="53"/>
      <c r="V25" s="52">
        <v>6</v>
      </c>
      <c r="W25" s="3">
        <v>84.9</v>
      </c>
      <c r="X25" s="53">
        <f t="shared" si="13"/>
        <v>84.25</v>
      </c>
      <c r="Y25" s="53">
        <v>0.5</v>
      </c>
      <c r="Z25" s="53">
        <v>1</v>
      </c>
      <c r="AA25" s="54">
        <f t="shared" si="18"/>
        <v>2615094101558.8818</v>
      </c>
      <c r="AB25" s="53"/>
      <c r="AC25" s="52">
        <v>6</v>
      </c>
      <c r="AD25" s="3">
        <v>82.2</v>
      </c>
      <c r="AE25" s="53">
        <f t="shared" si="14"/>
        <v>80.45</v>
      </c>
      <c r="AF25" s="53">
        <v>0.5</v>
      </c>
      <c r="AG25" s="53">
        <v>1</v>
      </c>
      <c r="AH25" s="54">
        <f t="shared" si="19"/>
        <v>187747143288.94632</v>
      </c>
      <c r="AI25" s="53"/>
    </row>
    <row r="26" spans="1:35" x14ac:dyDescent="0.25">
      <c r="A26" s="52">
        <v>7</v>
      </c>
      <c r="B26" s="3">
        <v>85.9</v>
      </c>
      <c r="C26" s="53">
        <f t="shared" si="10"/>
        <v>86.35</v>
      </c>
      <c r="D26" s="53">
        <v>0.5</v>
      </c>
      <c r="E26" s="53">
        <v>1</v>
      </c>
      <c r="F26" s="54">
        <f t="shared" si="15"/>
        <v>11211153840343.971</v>
      </c>
      <c r="G26" s="53"/>
      <c r="H26" s="52">
        <v>7</v>
      </c>
      <c r="I26" s="3">
        <v>84</v>
      </c>
      <c r="J26" s="53">
        <f t="shared" si="11"/>
        <v>83.85</v>
      </c>
      <c r="K26" s="53">
        <v>0.5</v>
      </c>
      <c r="L26" s="53">
        <v>1</v>
      </c>
      <c r="M26" s="54">
        <f t="shared" si="16"/>
        <v>1981870726358.2043</v>
      </c>
      <c r="N26" s="53"/>
      <c r="O26" s="52">
        <v>7</v>
      </c>
      <c r="P26" s="3">
        <v>83.4</v>
      </c>
      <c r="Q26" s="53">
        <f t="shared" si="12"/>
        <v>82.85</v>
      </c>
      <c r="R26" s="53">
        <v>0.5</v>
      </c>
      <c r="S26" s="53">
        <v>1</v>
      </c>
      <c r="T26" s="54">
        <f t="shared" si="17"/>
        <v>990935363179.10376</v>
      </c>
      <c r="U26" s="53"/>
      <c r="V26" s="52">
        <v>7</v>
      </c>
      <c r="W26" s="3">
        <v>86.4</v>
      </c>
      <c r="X26" s="53">
        <f t="shared" si="13"/>
        <v>85.65</v>
      </c>
      <c r="Y26" s="53">
        <v>0.5</v>
      </c>
      <c r="Z26" s="53">
        <v>1</v>
      </c>
      <c r="AA26" s="54">
        <f t="shared" si="18"/>
        <v>6901274708844.9961</v>
      </c>
      <c r="AB26" s="53"/>
      <c r="AC26" s="52">
        <v>7</v>
      </c>
      <c r="AD26" s="3">
        <v>83</v>
      </c>
      <c r="AE26" s="53">
        <f t="shared" si="14"/>
        <v>82.6</v>
      </c>
      <c r="AF26" s="53">
        <v>0.5</v>
      </c>
      <c r="AG26" s="53">
        <v>1</v>
      </c>
      <c r="AH26" s="54">
        <f t="shared" si="19"/>
        <v>833273994645.44568</v>
      </c>
      <c r="AI26" s="53"/>
    </row>
    <row r="27" spans="1:35" x14ac:dyDescent="0.25">
      <c r="A27" s="52">
        <v>8</v>
      </c>
      <c r="B27" s="3">
        <v>79.7</v>
      </c>
      <c r="C27" s="53">
        <f t="shared" si="10"/>
        <v>82.800000000000011</v>
      </c>
      <c r="D27" s="53">
        <v>0.5</v>
      </c>
      <c r="E27" s="53">
        <v>1</v>
      </c>
      <c r="F27" s="54">
        <f t="shared" si="15"/>
        <v>957180466911.04028</v>
      </c>
      <c r="G27" s="53"/>
      <c r="H27" s="52">
        <v>8</v>
      </c>
      <c r="I27" s="3">
        <v>82.5</v>
      </c>
      <c r="J27" s="53">
        <f t="shared" si="11"/>
        <v>83.25</v>
      </c>
      <c r="K27" s="53">
        <v>0.5</v>
      </c>
      <c r="L27" s="53">
        <v>1</v>
      </c>
      <c r="M27" s="54">
        <f t="shared" si="16"/>
        <v>1307547050779.4434</v>
      </c>
      <c r="N27" s="53"/>
      <c r="O27" s="52">
        <v>8</v>
      </c>
      <c r="P27" s="3">
        <v>82.9</v>
      </c>
      <c r="Q27" s="53">
        <f t="shared" si="12"/>
        <v>83.15</v>
      </c>
      <c r="R27" s="53">
        <v>0.5</v>
      </c>
      <c r="S27" s="53">
        <v>1</v>
      </c>
      <c r="T27" s="54">
        <f t="shared" si="17"/>
        <v>1219984536363.877</v>
      </c>
      <c r="U27" s="53"/>
      <c r="V27" s="52">
        <v>8</v>
      </c>
      <c r="W27" s="3">
        <v>83.6</v>
      </c>
      <c r="X27" s="53">
        <f t="shared" si="13"/>
        <v>85</v>
      </c>
      <c r="Y27" s="53">
        <v>0.5</v>
      </c>
      <c r="Z27" s="53">
        <v>1</v>
      </c>
      <c r="AA27" s="54">
        <f t="shared" si="18"/>
        <v>4398046511104</v>
      </c>
      <c r="AB27" s="53"/>
      <c r="AC27" s="52">
        <v>8</v>
      </c>
      <c r="AD27" s="3">
        <v>84.1</v>
      </c>
      <c r="AE27" s="53">
        <f t="shared" si="14"/>
        <v>83.55</v>
      </c>
      <c r="AF27" s="53">
        <v>0.5</v>
      </c>
      <c r="AG27" s="53">
        <v>1</v>
      </c>
      <c r="AH27" s="54">
        <f t="shared" si="19"/>
        <v>1609779246752.7261</v>
      </c>
      <c r="AI27" s="53"/>
    </row>
    <row r="28" spans="1:35" x14ac:dyDescent="0.25">
      <c r="A28" s="52">
        <v>9</v>
      </c>
      <c r="B28" s="3">
        <v>80.2</v>
      </c>
      <c r="C28" s="53">
        <f t="shared" si="10"/>
        <v>79.95</v>
      </c>
      <c r="D28" s="53">
        <v>0.5</v>
      </c>
      <c r="E28" s="53">
        <v>1</v>
      </c>
      <c r="F28" s="54">
        <f t="shared" si="15"/>
        <v>132757278168.01669</v>
      </c>
      <c r="G28" s="53"/>
      <c r="H28" s="52">
        <v>9</v>
      </c>
      <c r="I28" s="3">
        <v>84.3</v>
      </c>
      <c r="J28" s="53">
        <f t="shared" si="11"/>
        <v>83.4</v>
      </c>
      <c r="K28" s="53">
        <v>0.5</v>
      </c>
      <c r="L28" s="53">
        <v>1</v>
      </c>
      <c r="M28" s="54">
        <f t="shared" si="16"/>
        <v>1450814290837.2192</v>
      </c>
      <c r="N28" s="53"/>
      <c r="O28" s="52">
        <v>9</v>
      </c>
      <c r="P28" s="3">
        <v>84</v>
      </c>
      <c r="Q28" s="53">
        <f t="shared" si="12"/>
        <v>83.45</v>
      </c>
      <c r="R28" s="53">
        <v>0.5</v>
      </c>
      <c r="S28" s="53">
        <v>1</v>
      </c>
      <c r="T28" s="54">
        <f t="shared" si="17"/>
        <v>1501977146311.5737</v>
      </c>
      <c r="U28" s="53"/>
      <c r="V28" s="52">
        <v>9</v>
      </c>
      <c r="W28" s="3">
        <v>79.400000000000006</v>
      </c>
      <c r="X28" s="53">
        <f t="shared" si="13"/>
        <v>81.5</v>
      </c>
      <c r="Y28" s="53">
        <v>0.5</v>
      </c>
      <c r="Z28" s="53">
        <v>1</v>
      </c>
      <c r="AA28" s="54">
        <f t="shared" si="18"/>
        <v>388736063996.93463</v>
      </c>
      <c r="AB28" s="53"/>
      <c r="AC28" s="52">
        <v>9</v>
      </c>
      <c r="AD28" s="3">
        <v>83.5</v>
      </c>
      <c r="AE28" s="53">
        <f t="shared" si="14"/>
        <v>83.8</v>
      </c>
      <c r="AF28" s="53">
        <v>0.5</v>
      </c>
      <c r="AG28" s="53">
        <v>1</v>
      </c>
      <c r="AH28" s="54">
        <f t="shared" si="19"/>
        <v>1914360933822.0635</v>
      </c>
      <c r="AI28" s="53"/>
    </row>
    <row r="29" spans="1:35" x14ac:dyDescent="0.25">
      <c r="A29" s="58">
        <v>10</v>
      </c>
      <c r="B29" s="3">
        <v>83.3</v>
      </c>
      <c r="C29" s="59">
        <f t="shared" si="10"/>
        <v>81.75</v>
      </c>
      <c r="D29" s="59">
        <v>0.5</v>
      </c>
      <c r="E29" s="59">
        <v>1</v>
      </c>
      <c r="F29" s="60">
        <f t="shared" si="15"/>
        <v>462287693163.30634</v>
      </c>
      <c r="G29" s="53"/>
      <c r="H29" s="58">
        <v>10</v>
      </c>
      <c r="I29" s="3">
        <v>84.4</v>
      </c>
      <c r="J29" s="59">
        <f t="shared" si="11"/>
        <v>84.35</v>
      </c>
      <c r="K29" s="59">
        <v>0.5</v>
      </c>
      <c r="L29" s="59">
        <v>1</v>
      </c>
      <c r="M29" s="60">
        <f t="shared" si="16"/>
        <v>2802788460085.9922</v>
      </c>
      <c r="N29" s="53"/>
      <c r="O29" s="58">
        <v>10</v>
      </c>
      <c r="P29" s="3">
        <v>84.8</v>
      </c>
      <c r="Q29" s="59">
        <f t="shared" si="12"/>
        <v>84.4</v>
      </c>
      <c r="R29" s="59">
        <v>0.5</v>
      </c>
      <c r="S29" s="59">
        <v>1</v>
      </c>
      <c r="T29" s="60">
        <f t="shared" si="17"/>
        <v>2901628581674.4331</v>
      </c>
      <c r="U29" s="53"/>
      <c r="V29" s="58">
        <v>10</v>
      </c>
      <c r="W29" s="3">
        <v>80</v>
      </c>
      <c r="X29" s="59">
        <f t="shared" si="13"/>
        <v>79.7</v>
      </c>
      <c r="Y29" s="59">
        <v>0.5</v>
      </c>
      <c r="Z29" s="59">
        <v>1</v>
      </c>
      <c r="AA29" s="60">
        <f t="shared" si="18"/>
        <v>111635119310.32541</v>
      </c>
      <c r="AB29" s="53"/>
      <c r="AC29" s="58">
        <v>10</v>
      </c>
      <c r="AD29" s="3">
        <v>82.2</v>
      </c>
      <c r="AE29" s="59">
        <f t="shared" si="14"/>
        <v>82.85</v>
      </c>
      <c r="AF29" s="59">
        <v>0.5</v>
      </c>
      <c r="AG29" s="59">
        <v>1</v>
      </c>
      <c r="AH29" s="60">
        <f t="shared" si="19"/>
        <v>990935363179.10376</v>
      </c>
      <c r="AI29" s="53"/>
    </row>
    <row r="30" spans="1:35" x14ac:dyDescent="0.25">
      <c r="A30" s="163" t="s">
        <v>51</v>
      </c>
      <c r="B30" s="164"/>
      <c r="C30" s="164"/>
      <c r="D30" s="164"/>
      <c r="E30" s="164"/>
      <c r="F30" s="164"/>
      <c r="G30" s="165"/>
      <c r="H30" s="160" t="s">
        <v>54</v>
      </c>
      <c r="I30" s="161"/>
      <c r="J30" s="161"/>
      <c r="K30" s="161"/>
      <c r="L30" s="161"/>
      <c r="M30" s="161"/>
      <c r="N30" s="162"/>
      <c r="O30" s="153" t="s">
        <v>57</v>
      </c>
      <c r="P30" s="154"/>
      <c r="Q30" s="154"/>
      <c r="R30" s="154"/>
      <c r="S30" s="154"/>
      <c r="T30" s="154"/>
      <c r="U30" s="155"/>
      <c r="V30" s="145" t="s">
        <v>63</v>
      </c>
      <c r="W30" s="146"/>
      <c r="X30" s="146"/>
      <c r="Y30" s="146"/>
      <c r="Z30" s="146"/>
      <c r="AA30" s="146"/>
      <c r="AB30" s="146"/>
      <c r="AC30" s="150" t="s">
        <v>68</v>
      </c>
      <c r="AD30" s="151"/>
      <c r="AE30" s="151"/>
      <c r="AF30" s="151"/>
      <c r="AG30" s="151"/>
      <c r="AH30" s="151"/>
      <c r="AI30" s="152"/>
    </row>
    <row r="31" spans="1:35" x14ac:dyDescent="0.25">
      <c r="A31" s="49" t="s">
        <v>44</v>
      </c>
      <c r="B31" s="50" t="s">
        <v>19</v>
      </c>
      <c r="C31" s="50" t="s">
        <v>45</v>
      </c>
      <c r="D31" s="50" t="s">
        <v>46</v>
      </c>
      <c r="E31" s="50" t="s">
        <v>47</v>
      </c>
      <c r="F31" s="51" t="s">
        <v>48</v>
      </c>
      <c r="G31" s="51" t="s">
        <v>49</v>
      </c>
      <c r="H31" s="49" t="s">
        <v>44</v>
      </c>
      <c r="I31" s="50" t="s">
        <v>19</v>
      </c>
      <c r="J31" s="50" t="s">
        <v>45</v>
      </c>
      <c r="K31" s="50" t="s">
        <v>46</v>
      </c>
      <c r="L31" s="50" t="s">
        <v>47</v>
      </c>
      <c r="M31" s="51" t="s">
        <v>48</v>
      </c>
      <c r="N31" s="51" t="s">
        <v>49</v>
      </c>
      <c r="O31" s="49" t="s">
        <v>44</v>
      </c>
      <c r="P31" s="50" t="s">
        <v>19</v>
      </c>
      <c r="Q31" s="50" t="s">
        <v>45</v>
      </c>
      <c r="R31" s="50" t="s">
        <v>46</v>
      </c>
      <c r="S31" s="50" t="s">
        <v>47</v>
      </c>
      <c r="T31" s="51" t="s">
        <v>48</v>
      </c>
      <c r="U31" s="51" t="s">
        <v>49</v>
      </c>
      <c r="V31" s="49" t="s">
        <v>44</v>
      </c>
      <c r="W31" s="50" t="s">
        <v>19</v>
      </c>
      <c r="X31" s="50" t="s">
        <v>45</v>
      </c>
      <c r="Y31" s="50" t="s">
        <v>46</v>
      </c>
      <c r="Z31" s="50" t="s">
        <v>47</v>
      </c>
      <c r="AA31" s="51" t="s">
        <v>48</v>
      </c>
      <c r="AB31" s="51" t="s">
        <v>49</v>
      </c>
      <c r="AC31" s="49" t="s">
        <v>44</v>
      </c>
      <c r="AD31" s="50" t="s">
        <v>19</v>
      </c>
      <c r="AE31" s="50" t="s">
        <v>45</v>
      </c>
      <c r="AF31" s="50" t="s">
        <v>46</v>
      </c>
      <c r="AG31" s="50" t="s">
        <v>47</v>
      </c>
      <c r="AH31" s="51" t="s">
        <v>48</v>
      </c>
      <c r="AI31" s="51" t="s">
        <v>49</v>
      </c>
    </row>
    <row r="32" spans="1:35" x14ac:dyDescent="0.25">
      <c r="A32" s="52">
        <v>0</v>
      </c>
      <c r="B32" s="3">
        <v>32.6</v>
      </c>
      <c r="C32" s="53"/>
      <c r="D32" s="53"/>
      <c r="E32" s="53"/>
      <c r="F32" s="54"/>
      <c r="G32" s="55">
        <f>SUM(F33:F42)</f>
        <v>20164988840461.691</v>
      </c>
      <c r="H32" s="52">
        <v>0</v>
      </c>
      <c r="I32" s="3">
        <v>31.1</v>
      </c>
      <c r="J32" s="53"/>
      <c r="K32" s="53"/>
      <c r="L32" s="53"/>
      <c r="M32" s="54"/>
      <c r="N32" s="55">
        <f>SUM(M33:M42)</f>
        <v>4580037268944.8262</v>
      </c>
      <c r="O32" s="52">
        <v>0</v>
      </c>
      <c r="P32" s="3">
        <v>32.700000000000003</v>
      </c>
      <c r="Q32" s="53"/>
      <c r="R32" s="53"/>
      <c r="S32" s="53"/>
      <c r="T32" s="54"/>
      <c r="U32" s="55">
        <f>SUM(T33:T42)</f>
        <v>307174697185278</v>
      </c>
      <c r="V32" s="52">
        <v>0</v>
      </c>
      <c r="W32" s="3">
        <v>33.700000000000003</v>
      </c>
      <c r="X32" s="53"/>
      <c r="Y32" s="53"/>
      <c r="Z32" s="53"/>
      <c r="AA32" s="54"/>
      <c r="AB32" s="55">
        <f>SUM(AA33:AA42)</f>
        <v>58182523085392.445</v>
      </c>
      <c r="AC32" s="52">
        <v>0</v>
      </c>
      <c r="AD32" s="3">
        <v>32.5</v>
      </c>
      <c r="AE32" s="53"/>
      <c r="AF32" s="53"/>
      <c r="AG32" s="53"/>
      <c r="AH32" s="54"/>
      <c r="AI32" s="55">
        <f>SUM(AH33:AH42)</f>
        <v>58938610220548.938</v>
      </c>
    </row>
    <row r="33" spans="1:35" x14ac:dyDescent="0.25">
      <c r="A33" s="52">
        <v>1</v>
      </c>
      <c r="B33" s="3">
        <v>60.5</v>
      </c>
      <c r="C33" s="56">
        <f>AVERAGE(B32:B33)</f>
        <v>46.55</v>
      </c>
      <c r="D33" s="53">
        <v>0.5</v>
      </c>
      <c r="E33" s="53">
        <v>1</v>
      </c>
      <c r="F33" s="54">
        <f>E33*D33^(43-C33)</f>
        <v>11.71268556756498</v>
      </c>
      <c r="G33" s="49" t="s">
        <v>50</v>
      </c>
      <c r="H33" s="52">
        <v>1</v>
      </c>
      <c r="I33" s="3">
        <v>68.599999999999994</v>
      </c>
      <c r="J33" s="56">
        <f>AVERAGE(I32:I33)</f>
        <v>49.849999999999994</v>
      </c>
      <c r="K33" s="53">
        <v>0.5</v>
      </c>
      <c r="L33" s="53">
        <v>1</v>
      </c>
      <c r="M33" s="54">
        <f>L33*K33^(43-J33)</f>
        <v>115.36005921418578</v>
      </c>
      <c r="N33" s="49" t="s">
        <v>50</v>
      </c>
      <c r="O33" s="52">
        <v>1</v>
      </c>
      <c r="P33" s="3">
        <v>86.2</v>
      </c>
      <c r="Q33" s="56">
        <f>AVERAGE(P32:P33)</f>
        <v>59.45</v>
      </c>
      <c r="R33" s="53">
        <v>0.5</v>
      </c>
      <c r="S33" s="53">
        <v>1</v>
      </c>
      <c r="T33" s="54">
        <f>S33*R33^(43-Q33)</f>
        <v>89524.814266656234</v>
      </c>
      <c r="U33" s="49" t="s">
        <v>50</v>
      </c>
      <c r="V33" s="52">
        <v>1</v>
      </c>
      <c r="W33" s="3">
        <v>78.7</v>
      </c>
      <c r="X33" s="56">
        <f>AVERAGE(W32:W33)</f>
        <v>56.2</v>
      </c>
      <c r="Y33" s="53">
        <v>0.5</v>
      </c>
      <c r="Z33" s="53">
        <v>1</v>
      </c>
      <c r="AA33" s="54">
        <f>Z33*Y33^(43-X33)</f>
        <v>9410.1369241357224</v>
      </c>
      <c r="AB33" s="49" t="s">
        <v>50</v>
      </c>
      <c r="AC33" s="52">
        <v>1</v>
      </c>
      <c r="AD33" s="3">
        <v>63.5</v>
      </c>
      <c r="AE33" s="56">
        <f>AVERAGE(AD32:AD33)</f>
        <v>48</v>
      </c>
      <c r="AF33" s="53">
        <v>0.5</v>
      </c>
      <c r="AG33" s="53">
        <v>1</v>
      </c>
      <c r="AH33" s="54">
        <f>AG33*AF33^(43-AE33)</f>
        <v>32</v>
      </c>
      <c r="AI33" s="49" t="s">
        <v>50</v>
      </c>
    </row>
    <row r="34" spans="1:35" x14ac:dyDescent="0.25">
      <c r="A34" s="52">
        <v>2</v>
      </c>
      <c r="B34" s="3">
        <v>72.8</v>
      </c>
      <c r="C34" s="53">
        <f t="shared" ref="C34:C42" si="20">AVERAGE(B33:B34)</f>
        <v>66.650000000000006</v>
      </c>
      <c r="D34" s="53">
        <v>0.5</v>
      </c>
      <c r="E34" s="53">
        <v>1</v>
      </c>
      <c r="F34" s="54">
        <f>E34*D34^(43-C34)</f>
        <v>13163136.880578989</v>
      </c>
      <c r="G34" s="57">
        <f>LOG(G32,10)</f>
        <v>13.304597986000109</v>
      </c>
      <c r="H34" s="52">
        <v>2</v>
      </c>
      <c r="I34" s="3">
        <v>80.7</v>
      </c>
      <c r="J34" s="53">
        <f t="shared" ref="J34:J42" si="21">AVERAGE(I33:I34)</f>
        <v>74.650000000000006</v>
      </c>
      <c r="K34" s="53">
        <v>0.5</v>
      </c>
      <c r="L34" s="53">
        <v>1</v>
      </c>
      <c r="M34" s="54">
        <f>L34*K34^(43-J34)</f>
        <v>3369763041.4282117</v>
      </c>
      <c r="N34" s="57">
        <f>LOG(N32,10)</f>
        <v>12.660869011984486</v>
      </c>
      <c r="O34" s="52">
        <v>2</v>
      </c>
      <c r="P34" s="3">
        <v>88.2</v>
      </c>
      <c r="Q34" s="53">
        <f t="shared" ref="Q34:Q42" si="22">AVERAGE(P33:P34)</f>
        <v>87.2</v>
      </c>
      <c r="R34" s="53">
        <v>0.5</v>
      </c>
      <c r="S34" s="53">
        <v>1</v>
      </c>
      <c r="T34" s="54">
        <f>S34*R34^(43-Q34)</f>
        <v>20208115170022.496</v>
      </c>
      <c r="U34" s="57">
        <f>LOG(U32,10)</f>
        <v>14.487385438815886</v>
      </c>
      <c r="V34" s="52">
        <v>2</v>
      </c>
      <c r="W34" s="3">
        <v>77.3</v>
      </c>
      <c r="X34" s="53">
        <f t="shared" ref="X34:X42" si="23">AVERAGE(W33:W34)</f>
        <v>78</v>
      </c>
      <c r="Y34" s="53">
        <v>0.5</v>
      </c>
      <c r="Z34" s="53">
        <v>1</v>
      </c>
      <c r="AA34" s="54">
        <f>Z34*Y34^(43-X34)</f>
        <v>34359738368</v>
      </c>
      <c r="AB34" s="57">
        <f>LOG(AB32,10)</f>
        <v>13.76479255050169</v>
      </c>
      <c r="AC34" s="52">
        <v>2</v>
      </c>
      <c r="AD34" s="3">
        <v>73.099999999999994</v>
      </c>
      <c r="AE34" s="53">
        <f t="shared" ref="AE34:AE42" si="24">AVERAGE(AD33:AD34)</f>
        <v>68.3</v>
      </c>
      <c r="AF34" s="53">
        <v>0.5</v>
      </c>
      <c r="AG34" s="53">
        <v>1</v>
      </c>
      <c r="AH34" s="54">
        <f>AG34*AF34^(43-AE34)</f>
        <v>41310351.499761716</v>
      </c>
      <c r="AI34" s="57">
        <f>LOG(AI32,10)</f>
        <v>13.770399890919016</v>
      </c>
    </row>
    <row r="35" spans="1:35" x14ac:dyDescent="0.25">
      <c r="A35" s="52">
        <v>3</v>
      </c>
      <c r="B35" s="3">
        <v>74.599999999999994</v>
      </c>
      <c r="C35" s="53">
        <f t="shared" si="20"/>
        <v>73.699999999999989</v>
      </c>
      <c r="D35" s="53">
        <v>0.5</v>
      </c>
      <c r="E35" s="53">
        <v>1</v>
      </c>
      <c r="F35" s="54">
        <f t="shared" ref="F35:F42" si="25">E35*D35^(43-C35)</f>
        <v>1744298739.2238152</v>
      </c>
      <c r="G35" s="53"/>
      <c r="H35" s="52">
        <v>3</v>
      </c>
      <c r="I35" s="3">
        <v>81</v>
      </c>
      <c r="J35" s="53">
        <f t="shared" si="21"/>
        <v>80.849999999999994</v>
      </c>
      <c r="K35" s="53">
        <v>0.5</v>
      </c>
      <c r="L35" s="53">
        <v>1</v>
      </c>
      <c r="M35" s="54">
        <f t="shared" ref="M35:M42" si="26">L35*K35^(43-J35)</f>
        <v>247733840794.77594</v>
      </c>
      <c r="N35" s="53"/>
      <c r="O35" s="52">
        <v>3</v>
      </c>
      <c r="P35" s="3">
        <v>88.5</v>
      </c>
      <c r="Q35" s="53">
        <f t="shared" si="22"/>
        <v>88.35</v>
      </c>
      <c r="R35" s="53">
        <v>0.5</v>
      </c>
      <c r="S35" s="53">
        <v>1</v>
      </c>
      <c r="T35" s="54">
        <f t="shared" ref="T35:T42" si="27">S35*R35^(43-Q35)</f>
        <v>44844615361375.891</v>
      </c>
      <c r="U35" s="53"/>
      <c r="V35" s="52">
        <v>3</v>
      </c>
      <c r="W35" s="3">
        <v>86.3</v>
      </c>
      <c r="X35" s="53">
        <f t="shared" si="23"/>
        <v>81.8</v>
      </c>
      <c r="Y35" s="53">
        <v>0.5</v>
      </c>
      <c r="Z35" s="53">
        <v>1</v>
      </c>
      <c r="AA35" s="54">
        <f t="shared" ref="AA35:AA42" si="28">Z35*Y35^(43-X35)</f>
        <v>478590233455.51581</v>
      </c>
      <c r="AB35" s="53"/>
      <c r="AC35" s="52">
        <v>3</v>
      </c>
      <c r="AD35" s="3">
        <v>81.3</v>
      </c>
      <c r="AE35" s="53">
        <f t="shared" si="24"/>
        <v>77.199999999999989</v>
      </c>
      <c r="AF35" s="53">
        <v>0.5</v>
      </c>
      <c r="AG35" s="53">
        <v>1</v>
      </c>
      <c r="AH35" s="54">
        <f t="shared" ref="AH35:AH42" si="29">AG35*AF35^(43-AE35)</f>
        <v>19734487470.724869</v>
      </c>
      <c r="AI35" s="53"/>
    </row>
    <row r="36" spans="1:35" x14ac:dyDescent="0.25">
      <c r="A36" s="52">
        <v>4</v>
      </c>
      <c r="B36" s="3">
        <v>81.8</v>
      </c>
      <c r="C36" s="53">
        <f t="shared" si="20"/>
        <v>78.199999999999989</v>
      </c>
      <c r="D36" s="53">
        <v>0.5</v>
      </c>
      <c r="E36" s="53">
        <v>1</v>
      </c>
      <c r="F36" s="54">
        <f t="shared" si="25"/>
        <v>39468974941.449814</v>
      </c>
      <c r="G36" s="53"/>
      <c r="H36" s="52">
        <v>4</v>
      </c>
      <c r="I36" s="3">
        <v>84.7</v>
      </c>
      <c r="J36" s="53">
        <f t="shared" si="21"/>
        <v>82.85</v>
      </c>
      <c r="K36" s="53">
        <v>0.5</v>
      </c>
      <c r="L36" s="53">
        <v>1</v>
      </c>
      <c r="M36" s="54">
        <f t="shared" si="26"/>
        <v>990935363179.10376</v>
      </c>
      <c r="N36" s="53"/>
      <c r="O36" s="52">
        <v>4</v>
      </c>
      <c r="P36" s="3">
        <v>86.5</v>
      </c>
      <c r="Q36" s="53">
        <f t="shared" si="22"/>
        <v>87.5</v>
      </c>
      <c r="R36" s="53">
        <v>0.5</v>
      </c>
      <c r="S36" s="53">
        <v>1</v>
      </c>
      <c r="T36" s="54">
        <f t="shared" si="27"/>
        <v>24879108095803.742</v>
      </c>
      <c r="U36" s="53"/>
      <c r="V36" s="52">
        <v>4</v>
      </c>
      <c r="W36" s="3">
        <v>85.1</v>
      </c>
      <c r="X36" s="53">
        <f t="shared" si="23"/>
        <v>85.699999999999989</v>
      </c>
      <c r="Y36" s="53">
        <v>0.5</v>
      </c>
      <c r="Z36" s="53">
        <v>1</v>
      </c>
      <c r="AA36" s="54">
        <f t="shared" si="28"/>
        <v>7144647635860.7549</v>
      </c>
      <c r="AB36" s="53"/>
      <c r="AC36" s="52">
        <v>4</v>
      </c>
      <c r="AD36" s="3">
        <v>85.9</v>
      </c>
      <c r="AE36" s="53">
        <f t="shared" si="24"/>
        <v>83.6</v>
      </c>
      <c r="AF36" s="53">
        <v>0.5</v>
      </c>
      <c r="AG36" s="53">
        <v>1</v>
      </c>
      <c r="AH36" s="54">
        <f t="shared" si="29"/>
        <v>1666547989290.8887</v>
      </c>
      <c r="AI36" s="53"/>
    </row>
    <row r="37" spans="1:35" x14ac:dyDescent="0.25">
      <c r="A37" s="52">
        <v>5</v>
      </c>
      <c r="B37" s="3">
        <v>82.6</v>
      </c>
      <c r="C37" s="53">
        <f t="shared" si="20"/>
        <v>82.199999999999989</v>
      </c>
      <c r="D37" s="53">
        <v>0.5</v>
      </c>
      <c r="E37" s="53">
        <v>1</v>
      </c>
      <c r="F37" s="54">
        <f t="shared" si="25"/>
        <v>631503599063.19714</v>
      </c>
      <c r="G37" s="53"/>
      <c r="H37" s="52">
        <v>5</v>
      </c>
      <c r="I37" s="3">
        <v>82.3</v>
      </c>
      <c r="J37" s="53">
        <f t="shared" si="21"/>
        <v>83.5</v>
      </c>
      <c r="K37" s="53">
        <v>0.5</v>
      </c>
      <c r="L37" s="53">
        <v>1</v>
      </c>
      <c r="M37" s="54">
        <f t="shared" si="26"/>
        <v>1554944255987.7332</v>
      </c>
      <c r="N37" s="53"/>
      <c r="O37" s="52">
        <v>5</v>
      </c>
      <c r="P37" s="3">
        <v>88.7</v>
      </c>
      <c r="Q37" s="53">
        <f t="shared" si="22"/>
        <v>87.6</v>
      </c>
      <c r="R37" s="53">
        <v>0.5</v>
      </c>
      <c r="S37" s="53">
        <v>1</v>
      </c>
      <c r="T37" s="54">
        <f t="shared" si="27"/>
        <v>26664767828654.227</v>
      </c>
      <c r="U37" s="53"/>
      <c r="V37" s="52">
        <v>5</v>
      </c>
      <c r="W37" s="3">
        <v>86.6</v>
      </c>
      <c r="X37" s="53">
        <f t="shared" si="23"/>
        <v>85.85</v>
      </c>
      <c r="Y37" s="53">
        <v>0.5</v>
      </c>
      <c r="Z37" s="53">
        <v>1</v>
      </c>
      <c r="AA37" s="54">
        <f t="shared" si="28"/>
        <v>7927482905432.8193</v>
      </c>
      <c r="AB37" s="53"/>
      <c r="AC37" s="52">
        <v>5</v>
      </c>
      <c r="AD37" s="3">
        <v>88</v>
      </c>
      <c r="AE37" s="53">
        <f t="shared" si="24"/>
        <v>86.95</v>
      </c>
      <c r="AF37" s="53">
        <v>0.5</v>
      </c>
      <c r="AG37" s="53">
        <v>1</v>
      </c>
      <c r="AH37" s="54">
        <f t="shared" si="29"/>
        <v>16992931605506.119</v>
      </c>
      <c r="AI37" s="53"/>
    </row>
    <row r="38" spans="1:35" x14ac:dyDescent="0.25">
      <c r="A38" s="52">
        <v>6</v>
      </c>
      <c r="B38" s="3">
        <v>81.2</v>
      </c>
      <c r="C38" s="53">
        <f t="shared" si="20"/>
        <v>81.900000000000006</v>
      </c>
      <c r="D38" s="53">
        <v>0.5</v>
      </c>
      <c r="E38" s="53">
        <v>1</v>
      </c>
      <c r="F38" s="54">
        <f t="shared" si="25"/>
        <v>512940311646.67523</v>
      </c>
      <c r="G38" s="53"/>
      <c r="H38" s="52">
        <v>6</v>
      </c>
      <c r="I38" s="3">
        <v>81.5</v>
      </c>
      <c r="J38" s="53">
        <f t="shared" si="21"/>
        <v>81.900000000000006</v>
      </c>
      <c r="K38" s="53">
        <v>0.5</v>
      </c>
      <c r="L38" s="53">
        <v>1</v>
      </c>
      <c r="M38" s="54">
        <f t="shared" si="26"/>
        <v>512940311646.67523</v>
      </c>
      <c r="N38" s="53"/>
      <c r="O38" s="52">
        <v>6</v>
      </c>
      <c r="P38" s="3">
        <v>88.8</v>
      </c>
      <c r="Q38" s="53">
        <f t="shared" si="22"/>
        <v>88.75</v>
      </c>
      <c r="R38" s="53">
        <v>0.5</v>
      </c>
      <c r="S38" s="53">
        <v>1</v>
      </c>
      <c r="T38" s="54">
        <f t="shared" si="27"/>
        <v>59172824724903.359</v>
      </c>
      <c r="U38" s="53"/>
      <c r="V38" s="52">
        <v>6</v>
      </c>
      <c r="W38" s="3">
        <v>84.7</v>
      </c>
      <c r="X38" s="53">
        <f t="shared" si="23"/>
        <v>85.65</v>
      </c>
      <c r="Y38" s="53">
        <v>0.5</v>
      </c>
      <c r="Z38" s="53">
        <v>1</v>
      </c>
      <c r="AA38" s="54">
        <f t="shared" si="28"/>
        <v>6901274708844.9961</v>
      </c>
      <c r="AB38" s="53"/>
      <c r="AC38" s="52">
        <v>6</v>
      </c>
      <c r="AD38" s="3">
        <v>86.2</v>
      </c>
      <c r="AE38" s="53">
        <f t="shared" si="24"/>
        <v>87.1</v>
      </c>
      <c r="AF38" s="53">
        <v>0.5</v>
      </c>
      <c r="AG38" s="53">
        <v>1</v>
      </c>
      <c r="AH38" s="54">
        <f t="shared" si="29"/>
        <v>18854838150406.277</v>
      </c>
      <c r="AI38" s="53"/>
    </row>
    <row r="39" spans="1:35" x14ac:dyDescent="0.25">
      <c r="A39" s="52">
        <v>7</v>
      </c>
      <c r="B39" s="3">
        <v>82.3</v>
      </c>
      <c r="C39" s="53">
        <f t="shared" si="20"/>
        <v>81.75</v>
      </c>
      <c r="D39" s="53">
        <v>0.5</v>
      </c>
      <c r="E39" s="53">
        <v>1</v>
      </c>
      <c r="F39" s="54">
        <f t="shared" si="25"/>
        <v>462287693163.30634</v>
      </c>
      <c r="G39" s="53"/>
      <c r="H39" s="52">
        <v>7</v>
      </c>
      <c r="I39" s="3">
        <v>80.400000000000006</v>
      </c>
      <c r="J39" s="53">
        <f t="shared" si="21"/>
        <v>80.95</v>
      </c>
      <c r="K39" s="53">
        <v>0.5</v>
      </c>
      <c r="L39" s="53">
        <v>1</v>
      </c>
      <c r="M39" s="54">
        <f t="shared" si="26"/>
        <v>265514556336.03299</v>
      </c>
      <c r="N39" s="53"/>
      <c r="O39" s="52">
        <v>7</v>
      </c>
      <c r="P39" s="3">
        <v>88</v>
      </c>
      <c r="Q39" s="53">
        <f t="shared" si="22"/>
        <v>88.4</v>
      </c>
      <c r="R39" s="53">
        <v>0.5</v>
      </c>
      <c r="S39" s="53">
        <v>1</v>
      </c>
      <c r="T39" s="54">
        <f t="shared" si="27"/>
        <v>46426057306790.953</v>
      </c>
      <c r="U39" s="53"/>
      <c r="V39" s="52">
        <v>7</v>
      </c>
      <c r="W39" s="3">
        <v>86.7</v>
      </c>
      <c r="X39" s="53">
        <f t="shared" si="23"/>
        <v>85.7</v>
      </c>
      <c r="Y39" s="53">
        <v>0.5</v>
      </c>
      <c r="Z39" s="53">
        <v>1</v>
      </c>
      <c r="AA39" s="54">
        <f t="shared" si="28"/>
        <v>7144647635860.8047</v>
      </c>
      <c r="AB39" s="53"/>
      <c r="AC39" s="52">
        <v>7</v>
      </c>
      <c r="AD39" s="3">
        <v>85.4</v>
      </c>
      <c r="AE39" s="53">
        <f t="shared" si="24"/>
        <v>85.800000000000011</v>
      </c>
      <c r="AF39" s="53">
        <v>0.5</v>
      </c>
      <c r="AG39" s="53">
        <v>1</v>
      </c>
      <c r="AH39" s="54">
        <f t="shared" si="29"/>
        <v>7657443735288.3369</v>
      </c>
      <c r="AI39" s="53"/>
    </row>
    <row r="40" spans="1:35" x14ac:dyDescent="0.25">
      <c r="A40" s="52">
        <v>8</v>
      </c>
      <c r="B40" s="3">
        <v>82.1</v>
      </c>
      <c r="C40" s="53">
        <f t="shared" si="20"/>
        <v>82.199999999999989</v>
      </c>
      <c r="D40" s="53">
        <v>0.5</v>
      </c>
      <c r="E40" s="53">
        <v>1</v>
      </c>
      <c r="F40" s="54">
        <f t="shared" si="25"/>
        <v>631503599063.19714</v>
      </c>
      <c r="G40" s="53"/>
      <c r="H40" s="52">
        <v>8</v>
      </c>
      <c r="I40" s="3">
        <v>81.5</v>
      </c>
      <c r="J40" s="53">
        <f t="shared" si="21"/>
        <v>80.95</v>
      </c>
      <c r="K40" s="53">
        <v>0.5</v>
      </c>
      <c r="L40" s="53">
        <v>1</v>
      </c>
      <c r="M40" s="54">
        <f t="shared" si="26"/>
        <v>265514556336.03299</v>
      </c>
      <c r="N40" s="53"/>
      <c r="O40" s="52">
        <v>8</v>
      </c>
      <c r="P40" s="3">
        <v>89.4</v>
      </c>
      <c r="Q40" s="53">
        <f t="shared" si="22"/>
        <v>88.7</v>
      </c>
      <c r="R40" s="53">
        <v>0.5</v>
      </c>
      <c r="S40" s="53">
        <v>1</v>
      </c>
      <c r="T40" s="54">
        <f t="shared" si="27"/>
        <v>57157181086886.563</v>
      </c>
      <c r="U40" s="53"/>
      <c r="V40" s="52">
        <v>8</v>
      </c>
      <c r="W40" s="3">
        <v>85.7</v>
      </c>
      <c r="X40" s="53">
        <f t="shared" si="23"/>
        <v>86.2</v>
      </c>
      <c r="Y40" s="53">
        <v>0.5</v>
      </c>
      <c r="Z40" s="53">
        <v>1</v>
      </c>
      <c r="AA40" s="54">
        <f t="shared" si="28"/>
        <v>10104057585011.23</v>
      </c>
      <c r="AB40" s="53"/>
      <c r="AC40" s="52">
        <v>8</v>
      </c>
      <c r="AD40" s="3">
        <v>85.1</v>
      </c>
      <c r="AE40" s="53">
        <f t="shared" si="24"/>
        <v>85.25</v>
      </c>
      <c r="AF40" s="53">
        <v>0.5</v>
      </c>
      <c r="AG40" s="53">
        <v>1</v>
      </c>
      <c r="AH40" s="54">
        <f t="shared" si="29"/>
        <v>5230188203117.7734</v>
      </c>
      <c r="AI40" s="53"/>
    </row>
    <row r="41" spans="1:35" x14ac:dyDescent="0.25">
      <c r="A41" s="52">
        <v>9</v>
      </c>
      <c r="B41" s="3">
        <v>88</v>
      </c>
      <c r="C41" s="53">
        <f t="shared" si="20"/>
        <v>85.05</v>
      </c>
      <c r="D41" s="53">
        <v>0.5</v>
      </c>
      <c r="E41" s="53">
        <v>1</v>
      </c>
      <c r="F41" s="54">
        <f t="shared" si="25"/>
        <v>4553143286368.9131</v>
      </c>
      <c r="G41" s="53"/>
      <c r="H41" s="52">
        <v>9</v>
      </c>
      <c r="I41" s="3">
        <v>81.2</v>
      </c>
      <c r="J41" s="53">
        <f t="shared" si="21"/>
        <v>81.349999999999994</v>
      </c>
      <c r="K41" s="53">
        <v>0.5</v>
      </c>
      <c r="L41" s="53">
        <v>1</v>
      </c>
      <c r="M41" s="54">
        <f t="shared" si="26"/>
        <v>350348557510.74829</v>
      </c>
      <c r="N41" s="53"/>
      <c r="O41" s="52">
        <v>9</v>
      </c>
      <c r="P41" s="3">
        <v>85.1</v>
      </c>
      <c r="Q41" s="53">
        <f t="shared" si="22"/>
        <v>87.25</v>
      </c>
      <c r="R41" s="53">
        <v>0.5</v>
      </c>
      <c r="S41" s="53">
        <v>1</v>
      </c>
      <c r="T41" s="54">
        <f t="shared" si="27"/>
        <v>20920752812471.027</v>
      </c>
      <c r="U41" s="53"/>
      <c r="V41" s="52">
        <v>9</v>
      </c>
      <c r="W41" s="3">
        <v>85.2</v>
      </c>
      <c r="X41" s="53">
        <f t="shared" si="23"/>
        <v>85.45</v>
      </c>
      <c r="Y41" s="53">
        <v>0.5</v>
      </c>
      <c r="Z41" s="53">
        <v>1</v>
      </c>
      <c r="AA41" s="54">
        <f t="shared" si="28"/>
        <v>6007908585246.2959</v>
      </c>
      <c r="AB41" s="53"/>
      <c r="AC41" s="52">
        <v>9</v>
      </c>
      <c r="AD41" s="3">
        <v>85</v>
      </c>
      <c r="AE41" s="53">
        <f t="shared" si="24"/>
        <v>85.05</v>
      </c>
      <c r="AF41" s="53">
        <v>0.5</v>
      </c>
      <c r="AG41" s="53">
        <v>1</v>
      </c>
      <c r="AH41" s="54">
        <f t="shared" si="29"/>
        <v>4553143286368.9131</v>
      </c>
      <c r="AI41" s="53"/>
    </row>
    <row r="42" spans="1:35" x14ac:dyDescent="0.25">
      <c r="A42" s="58">
        <v>10</v>
      </c>
      <c r="B42" s="3">
        <v>85.2</v>
      </c>
      <c r="C42" s="59">
        <f t="shared" si="20"/>
        <v>86.6</v>
      </c>
      <c r="D42" s="59">
        <v>0.5</v>
      </c>
      <c r="E42" s="59">
        <v>1</v>
      </c>
      <c r="F42" s="60">
        <f t="shared" si="25"/>
        <v>13332383914327.137</v>
      </c>
      <c r="G42" s="53"/>
      <c r="H42" s="58">
        <v>10</v>
      </c>
      <c r="I42" s="3">
        <v>81.8</v>
      </c>
      <c r="J42" s="59">
        <f t="shared" si="21"/>
        <v>81.5</v>
      </c>
      <c r="K42" s="59">
        <v>0.5</v>
      </c>
      <c r="L42" s="59">
        <v>1</v>
      </c>
      <c r="M42" s="60">
        <f t="shared" si="26"/>
        <v>388736063996.93463</v>
      </c>
      <c r="N42" s="53"/>
      <c r="O42" s="58">
        <v>10</v>
      </c>
      <c r="P42" s="3">
        <v>86.2</v>
      </c>
      <c r="Q42" s="59">
        <f t="shared" si="22"/>
        <v>85.65</v>
      </c>
      <c r="R42" s="59">
        <v>0.5</v>
      </c>
      <c r="S42" s="59">
        <v>1</v>
      </c>
      <c r="T42" s="60">
        <f t="shared" si="27"/>
        <v>6901274708844.9961</v>
      </c>
      <c r="U42" s="53"/>
      <c r="V42" s="58">
        <v>10</v>
      </c>
      <c r="W42" s="3">
        <v>87.8</v>
      </c>
      <c r="X42" s="59">
        <f t="shared" si="23"/>
        <v>86.5</v>
      </c>
      <c r="Y42" s="59">
        <v>0.5</v>
      </c>
      <c r="Z42" s="59">
        <v>1</v>
      </c>
      <c r="AA42" s="60">
        <f t="shared" si="28"/>
        <v>12439554047901.891</v>
      </c>
      <c r="AB42" s="53"/>
      <c r="AC42" s="58">
        <v>10</v>
      </c>
      <c r="AD42" s="3">
        <v>84.7</v>
      </c>
      <c r="AE42" s="59">
        <f t="shared" si="24"/>
        <v>84.85</v>
      </c>
      <c r="AF42" s="59">
        <v>0.5</v>
      </c>
      <c r="AG42" s="59">
        <v>1</v>
      </c>
      <c r="AH42" s="60">
        <f t="shared" si="29"/>
        <v>3963741452716.4023</v>
      </c>
      <c r="AI42" s="53"/>
    </row>
    <row r="43" spans="1:35" x14ac:dyDescent="0.25">
      <c r="A43" s="163" t="s">
        <v>52</v>
      </c>
      <c r="B43" s="164"/>
      <c r="C43" s="164"/>
      <c r="D43" s="164"/>
      <c r="E43" s="164"/>
      <c r="F43" s="164"/>
      <c r="G43" s="165"/>
      <c r="H43" s="160" t="s">
        <v>55</v>
      </c>
      <c r="I43" s="161"/>
      <c r="J43" s="161"/>
      <c r="K43" s="161"/>
      <c r="L43" s="161"/>
      <c r="M43" s="161"/>
      <c r="N43" s="162"/>
      <c r="O43" s="153" t="s">
        <v>58</v>
      </c>
      <c r="P43" s="154"/>
      <c r="Q43" s="154"/>
      <c r="R43" s="154"/>
      <c r="S43" s="154"/>
      <c r="T43" s="154"/>
      <c r="U43" s="155"/>
      <c r="V43" s="145" t="s">
        <v>62</v>
      </c>
      <c r="W43" s="146"/>
      <c r="X43" s="146"/>
      <c r="Y43" s="146"/>
      <c r="Z43" s="146"/>
      <c r="AA43" s="146"/>
      <c r="AB43" s="146"/>
      <c r="AC43" s="150" t="s">
        <v>67</v>
      </c>
      <c r="AD43" s="151"/>
      <c r="AE43" s="151"/>
      <c r="AF43" s="151"/>
      <c r="AG43" s="151"/>
      <c r="AH43" s="151"/>
      <c r="AI43" s="152"/>
    </row>
    <row r="44" spans="1:35" x14ac:dyDescent="0.25">
      <c r="A44" s="49" t="s">
        <v>44</v>
      </c>
      <c r="B44" s="50" t="s">
        <v>19</v>
      </c>
      <c r="C44" s="50" t="s">
        <v>45</v>
      </c>
      <c r="D44" s="50" t="s">
        <v>46</v>
      </c>
      <c r="E44" s="50" t="s">
        <v>47</v>
      </c>
      <c r="F44" s="51" t="s">
        <v>48</v>
      </c>
      <c r="G44" s="51" t="s">
        <v>49</v>
      </c>
      <c r="H44" s="49" t="s">
        <v>44</v>
      </c>
      <c r="I44" s="50" t="s">
        <v>19</v>
      </c>
      <c r="J44" s="50" t="s">
        <v>45</v>
      </c>
      <c r="K44" s="50" t="s">
        <v>46</v>
      </c>
      <c r="L44" s="50" t="s">
        <v>47</v>
      </c>
      <c r="M44" s="51" t="s">
        <v>48</v>
      </c>
      <c r="N44" s="51" t="s">
        <v>49</v>
      </c>
      <c r="O44" s="49" t="s">
        <v>44</v>
      </c>
      <c r="P44" s="50" t="s">
        <v>19</v>
      </c>
      <c r="Q44" s="50" t="s">
        <v>45</v>
      </c>
      <c r="R44" s="50" t="s">
        <v>46</v>
      </c>
      <c r="S44" s="50" t="s">
        <v>47</v>
      </c>
      <c r="T44" s="51" t="s">
        <v>48</v>
      </c>
      <c r="U44" s="51" t="s">
        <v>49</v>
      </c>
      <c r="V44" s="49" t="s">
        <v>44</v>
      </c>
      <c r="W44" s="50" t="s">
        <v>19</v>
      </c>
      <c r="X44" s="50" t="s">
        <v>45</v>
      </c>
      <c r="Y44" s="50" t="s">
        <v>46</v>
      </c>
      <c r="Z44" s="50" t="s">
        <v>47</v>
      </c>
      <c r="AA44" s="51" t="s">
        <v>48</v>
      </c>
      <c r="AB44" s="51" t="s">
        <v>49</v>
      </c>
      <c r="AC44" s="49" t="s">
        <v>44</v>
      </c>
      <c r="AD44" s="50" t="s">
        <v>19</v>
      </c>
      <c r="AE44" s="50" t="s">
        <v>45</v>
      </c>
      <c r="AF44" s="50" t="s">
        <v>46</v>
      </c>
      <c r="AG44" s="50" t="s">
        <v>47</v>
      </c>
      <c r="AH44" s="51" t="s">
        <v>48</v>
      </c>
      <c r="AI44" s="51" t="s">
        <v>49</v>
      </c>
    </row>
    <row r="45" spans="1:35" x14ac:dyDescent="0.25">
      <c r="A45" s="52">
        <v>0</v>
      </c>
      <c r="B45" s="3">
        <v>31.9</v>
      </c>
      <c r="C45" s="53"/>
      <c r="D45" s="53"/>
      <c r="E45" s="53"/>
      <c r="F45" s="54"/>
      <c r="G45" s="55">
        <f>SUM(F46:F55)</f>
        <v>12794228584745.586</v>
      </c>
      <c r="H45" s="52">
        <v>0</v>
      </c>
      <c r="I45" s="3">
        <v>31.1</v>
      </c>
      <c r="J45" s="53"/>
      <c r="K45" s="53"/>
      <c r="L45" s="53"/>
      <c r="M45" s="54"/>
      <c r="N45" s="55">
        <f>SUM(M46:M55)</f>
        <v>4580037268944.8262</v>
      </c>
      <c r="O45" s="52">
        <v>0</v>
      </c>
      <c r="P45" s="3">
        <v>30.4</v>
      </c>
      <c r="Q45" s="53"/>
      <c r="R45" s="53"/>
      <c r="S45" s="53"/>
      <c r="T45" s="54"/>
      <c r="U45" s="55">
        <f>SUM(T46:T55)</f>
        <v>2904309158056.4458</v>
      </c>
      <c r="V45" s="52">
        <v>0</v>
      </c>
      <c r="W45" s="3">
        <v>31.8</v>
      </c>
      <c r="X45" s="53"/>
      <c r="Y45" s="53"/>
      <c r="Z45" s="53"/>
      <c r="AA45" s="54"/>
      <c r="AB45" s="55">
        <f>SUM(AA46:AA55)</f>
        <v>5746786228365866</v>
      </c>
      <c r="AC45" s="52">
        <v>0</v>
      </c>
      <c r="AD45" s="3">
        <v>31.1</v>
      </c>
      <c r="AE45" s="53"/>
      <c r="AF45" s="53"/>
      <c r="AG45" s="53"/>
      <c r="AH45" s="54"/>
      <c r="AI45" s="55">
        <f>SUM(AH46:AH55)</f>
        <v>3029184150650321.5</v>
      </c>
    </row>
    <row r="46" spans="1:35" x14ac:dyDescent="0.25">
      <c r="A46" s="52">
        <v>1</v>
      </c>
      <c r="B46" s="3">
        <v>67.2</v>
      </c>
      <c r="C46" s="56">
        <f>AVERAGE(B45:B46)</f>
        <v>49.55</v>
      </c>
      <c r="D46" s="53">
        <v>0.5</v>
      </c>
      <c r="E46" s="53">
        <v>1</v>
      </c>
      <c r="F46" s="54">
        <f>E46*D46^(43-C46)</f>
        <v>93.701484540519786</v>
      </c>
      <c r="G46" s="49" t="s">
        <v>50</v>
      </c>
      <c r="H46" s="52">
        <v>1</v>
      </c>
      <c r="I46" s="3">
        <v>68.599999999999994</v>
      </c>
      <c r="J46" s="56">
        <f>AVERAGE(I45:I46)</f>
        <v>49.849999999999994</v>
      </c>
      <c r="K46" s="53">
        <v>0.5</v>
      </c>
      <c r="L46" s="53">
        <v>1</v>
      </c>
      <c r="M46" s="54">
        <f>L46*K46^(43-J46)</f>
        <v>115.36005921418578</v>
      </c>
      <c r="N46" s="49" t="s">
        <v>50</v>
      </c>
      <c r="O46" s="52">
        <v>1</v>
      </c>
      <c r="P46" s="3">
        <v>63.6</v>
      </c>
      <c r="Q46" s="56">
        <f>AVERAGE(P45:P46)</f>
        <v>47</v>
      </c>
      <c r="R46" s="53">
        <v>0.5</v>
      </c>
      <c r="S46" s="53">
        <v>1</v>
      </c>
      <c r="T46" s="54">
        <f>S46*R46^(43-Q46)</f>
        <v>16</v>
      </c>
      <c r="U46" s="49" t="s">
        <v>50</v>
      </c>
      <c r="V46" s="52">
        <v>1</v>
      </c>
      <c r="W46" s="3">
        <v>86.5</v>
      </c>
      <c r="X46" s="56">
        <f>AVERAGE(W45:W46)</f>
        <v>59.15</v>
      </c>
      <c r="Y46" s="53">
        <v>0.5</v>
      </c>
      <c r="Z46" s="53">
        <v>1</v>
      </c>
      <c r="AA46" s="54">
        <f>Z46*Y46^(43-X46)</f>
        <v>72716.744921438236</v>
      </c>
      <c r="AB46" s="49" t="s">
        <v>50</v>
      </c>
      <c r="AC46" s="52">
        <v>1</v>
      </c>
      <c r="AD46" s="3">
        <v>73.599999999999994</v>
      </c>
      <c r="AE46" s="56">
        <f>AVERAGE(AD45:AD46)</f>
        <v>52.349999999999994</v>
      </c>
      <c r="AF46" s="53">
        <v>0.5</v>
      </c>
      <c r="AG46" s="53">
        <v>1</v>
      </c>
      <c r="AH46" s="54">
        <f>AG46*AF46^(43-AE46)</f>
        <v>652.57504118745965</v>
      </c>
      <c r="AI46" s="49" t="s">
        <v>50</v>
      </c>
    </row>
    <row r="47" spans="1:35" x14ac:dyDescent="0.25">
      <c r="A47" s="52">
        <v>2</v>
      </c>
      <c r="B47" s="3">
        <v>74.7</v>
      </c>
      <c r="C47" s="53">
        <f t="shared" ref="C47:C55" si="30">AVERAGE(B46:B47)</f>
        <v>70.95</v>
      </c>
      <c r="D47" s="53">
        <v>0.5</v>
      </c>
      <c r="E47" s="53">
        <v>1</v>
      </c>
      <c r="F47" s="54">
        <f>E47*D47^(43-C47)</f>
        <v>259291558.92190695</v>
      </c>
      <c r="G47" s="57">
        <f>LOG(G45,10)</f>
        <v>13.107014105659863</v>
      </c>
      <c r="H47" s="52">
        <v>2</v>
      </c>
      <c r="I47" s="3">
        <v>80.7</v>
      </c>
      <c r="J47" s="53">
        <f t="shared" ref="J47:J55" si="31">AVERAGE(I46:I47)</f>
        <v>74.650000000000006</v>
      </c>
      <c r="K47" s="53">
        <v>0.5</v>
      </c>
      <c r="L47" s="53">
        <v>1</v>
      </c>
      <c r="M47" s="54">
        <f>L47*K47^(43-J47)</f>
        <v>3369763041.4282117</v>
      </c>
      <c r="N47" s="57">
        <f>LOG(N45,10)</f>
        <v>12.660869011984486</v>
      </c>
      <c r="O47" s="52">
        <v>2</v>
      </c>
      <c r="P47" s="3">
        <v>70.099999999999994</v>
      </c>
      <c r="Q47" s="53">
        <f t="shared" ref="Q47:Q55" si="32">AVERAGE(P46:P47)</f>
        <v>66.849999999999994</v>
      </c>
      <c r="R47" s="53">
        <v>0.5</v>
      </c>
      <c r="S47" s="53">
        <v>1</v>
      </c>
      <c r="T47" s="54">
        <f>S47*R47^(43-Q47)</f>
        <v>15120473.681321753</v>
      </c>
      <c r="U47" s="57">
        <f>LOG(U45,10)</f>
        <v>12.463042844290982</v>
      </c>
      <c r="V47" s="52">
        <v>2</v>
      </c>
      <c r="W47" s="3">
        <v>93.2</v>
      </c>
      <c r="X47" s="53">
        <f t="shared" ref="X47:X55" si="33">AVERAGE(W46:W47)</f>
        <v>89.85</v>
      </c>
      <c r="Y47" s="53">
        <v>0.5</v>
      </c>
      <c r="Z47" s="53">
        <v>1</v>
      </c>
      <c r="AA47" s="54">
        <f>Z47*Y47^(43-X47)</f>
        <v>126839726486924.7</v>
      </c>
      <c r="AB47" s="57">
        <f>LOG(AB45,10)</f>
        <v>15.759425042345489</v>
      </c>
      <c r="AC47" s="52">
        <v>2</v>
      </c>
      <c r="AD47" s="3">
        <v>100</v>
      </c>
      <c r="AE47" s="53">
        <f t="shared" ref="AE47:AE55" si="34">AVERAGE(AD46:AD47)</f>
        <v>86.8</v>
      </c>
      <c r="AF47" s="53">
        <v>0.5</v>
      </c>
      <c r="AG47" s="53">
        <v>1</v>
      </c>
      <c r="AH47" s="54">
        <f>AG47*AF47^(43-AE47)</f>
        <v>15314887470576.541</v>
      </c>
      <c r="AI47" s="57">
        <f>LOG(AI45,10)</f>
        <v>15.481325675835421</v>
      </c>
    </row>
    <row r="48" spans="1:35" x14ac:dyDescent="0.25">
      <c r="A48" s="52">
        <v>3</v>
      </c>
      <c r="B48" s="3">
        <v>77.2</v>
      </c>
      <c r="C48" s="53">
        <f t="shared" si="30"/>
        <v>75.95</v>
      </c>
      <c r="D48" s="53">
        <v>0.5</v>
      </c>
      <c r="E48" s="53">
        <v>1</v>
      </c>
      <c r="F48" s="54">
        <f t="shared" ref="F48:F55" si="35">E48*D48^(43-C48)</f>
        <v>8297329885.5010414</v>
      </c>
      <c r="G48" s="53"/>
      <c r="H48" s="52">
        <v>3</v>
      </c>
      <c r="I48" s="3">
        <v>81</v>
      </c>
      <c r="J48" s="53">
        <f t="shared" si="31"/>
        <v>80.849999999999994</v>
      </c>
      <c r="K48" s="53">
        <v>0.5</v>
      </c>
      <c r="L48" s="53">
        <v>1</v>
      </c>
      <c r="M48" s="54">
        <f t="shared" ref="M48:M55" si="36">L48*K48^(43-J48)</f>
        <v>247733840794.77594</v>
      </c>
      <c r="N48" s="53"/>
      <c r="O48" s="52">
        <v>3</v>
      </c>
      <c r="P48" s="3">
        <v>76.599999999999994</v>
      </c>
      <c r="Q48" s="53">
        <f t="shared" si="32"/>
        <v>73.349999999999994</v>
      </c>
      <c r="R48" s="53">
        <v>0.5</v>
      </c>
      <c r="S48" s="53">
        <v>1</v>
      </c>
      <c r="T48" s="54">
        <f t="shared" ref="T48:T55" si="37">S48*R48^(43-Q48)</f>
        <v>1368549052.7763646</v>
      </c>
      <c r="U48" s="53"/>
      <c r="V48" s="52">
        <v>3</v>
      </c>
      <c r="W48" s="3">
        <v>90.1</v>
      </c>
      <c r="X48" s="53">
        <f t="shared" si="33"/>
        <v>91.65</v>
      </c>
      <c r="Y48" s="53">
        <v>0.5</v>
      </c>
      <c r="Z48" s="53">
        <v>1</v>
      </c>
      <c r="AA48" s="54">
        <f t="shared" ref="AA48:AA55" si="38">Z48*Y48^(43-X48)</f>
        <v>441681581366078.44</v>
      </c>
      <c r="AB48" s="53"/>
      <c r="AC48" s="52">
        <v>3</v>
      </c>
      <c r="AD48" s="3">
        <v>88.8</v>
      </c>
      <c r="AE48" s="53">
        <f t="shared" si="34"/>
        <v>94.4</v>
      </c>
      <c r="AF48" s="53">
        <v>0.5</v>
      </c>
      <c r="AG48" s="53">
        <v>1</v>
      </c>
      <c r="AH48" s="54">
        <f t="shared" ref="AH48:AH55" si="39">AG48*AF48^(43-AE48)</f>
        <v>2971267667634633</v>
      </c>
      <c r="AI48" s="53"/>
    </row>
    <row r="49" spans="1:35" x14ac:dyDescent="0.25">
      <c r="A49" s="52">
        <v>4</v>
      </c>
      <c r="B49" s="3">
        <v>82.6</v>
      </c>
      <c r="C49" s="53">
        <f t="shared" si="30"/>
        <v>79.900000000000006</v>
      </c>
      <c r="D49" s="53">
        <v>0.5</v>
      </c>
      <c r="E49" s="53">
        <v>1</v>
      </c>
      <c r="F49" s="54">
        <f t="shared" si="35"/>
        <v>128235077911.66878</v>
      </c>
      <c r="G49" s="53"/>
      <c r="H49" s="52">
        <v>4</v>
      </c>
      <c r="I49" s="3">
        <v>84.7</v>
      </c>
      <c r="J49" s="53">
        <f t="shared" si="31"/>
        <v>82.85</v>
      </c>
      <c r="K49" s="53">
        <v>0.5</v>
      </c>
      <c r="L49" s="53">
        <v>1</v>
      </c>
      <c r="M49" s="54">
        <f t="shared" si="36"/>
        <v>990935363179.10376</v>
      </c>
      <c r="N49" s="53"/>
      <c r="O49" s="52">
        <v>4</v>
      </c>
      <c r="P49" s="3">
        <v>78.599999999999994</v>
      </c>
      <c r="Q49" s="53">
        <f t="shared" si="32"/>
        <v>77.599999999999994</v>
      </c>
      <c r="R49" s="53">
        <v>0.5</v>
      </c>
      <c r="S49" s="53">
        <v>1</v>
      </c>
      <c r="T49" s="54">
        <f t="shared" si="37"/>
        <v>26039812332.670124</v>
      </c>
      <c r="U49" s="53"/>
      <c r="V49" s="52">
        <v>4</v>
      </c>
      <c r="W49" s="3">
        <v>92.1</v>
      </c>
      <c r="X49" s="53">
        <f t="shared" si="33"/>
        <v>91.1</v>
      </c>
      <c r="Y49" s="53">
        <v>0.5</v>
      </c>
      <c r="Z49" s="53">
        <v>1</v>
      </c>
      <c r="AA49" s="54">
        <f t="shared" si="38"/>
        <v>301677410406500.56</v>
      </c>
      <c r="AB49" s="53"/>
      <c r="AC49" s="52">
        <v>4</v>
      </c>
      <c r="AD49" s="3">
        <v>86.3</v>
      </c>
      <c r="AE49" s="53">
        <f t="shared" si="34"/>
        <v>87.55</v>
      </c>
      <c r="AF49" s="53">
        <v>0.5</v>
      </c>
      <c r="AG49" s="53">
        <v>1</v>
      </c>
      <c r="AH49" s="54">
        <f t="shared" si="39"/>
        <v>25756467948043.625</v>
      </c>
      <c r="AI49" s="53"/>
    </row>
    <row r="50" spans="1:35" x14ac:dyDescent="0.25">
      <c r="A50" s="52">
        <v>5</v>
      </c>
      <c r="B50" s="3">
        <v>82.4</v>
      </c>
      <c r="C50" s="53">
        <f t="shared" si="30"/>
        <v>82.5</v>
      </c>
      <c r="D50" s="53">
        <v>0.5</v>
      </c>
      <c r="E50" s="53">
        <v>1</v>
      </c>
      <c r="F50" s="54">
        <f t="shared" si="35"/>
        <v>777472127993.86792</v>
      </c>
      <c r="G50" s="53"/>
      <c r="H50" s="52">
        <v>5</v>
      </c>
      <c r="I50" s="3">
        <v>82.3</v>
      </c>
      <c r="J50" s="53">
        <f t="shared" si="31"/>
        <v>83.5</v>
      </c>
      <c r="K50" s="53">
        <v>0.5</v>
      </c>
      <c r="L50" s="53">
        <v>1</v>
      </c>
      <c r="M50" s="54">
        <f t="shared" si="36"/>
        <v>1554944255987.7332</v>
      </c>
      <c r="N50" s="53"/>
      <c r="O50" s="52">
        <v>5</v>
      </c>
      <c r="P50" s="3">
        <v>81.7</v>
      </c>
      <c r="Q50" s="53">
        <f t="shared" si="32"/>
        <v>80.150000000000006</v>
      </c>
      <c r="R50" s="53">
        <v>0.5</v>
      </c>
      <c r="S50" s="53">
        <v>1</v>
      </c>
      <c r="T50" s="54">
        <f t="shared" si="37"/>
        <v>152498067045.48486</v>
      </c>
      <c r="U50" s="53"/>
      <c r="V50" s="52">
        <v>5</v>
      </c>
      <c r="W50" s="3">
        <v>93.2</v>
      </c>
      <c r="X50" s="53">
        <f t="shared" si="33"/>
        <v>92.65</v>
      </c>
      <c r="Y50" s="53">
        <v>0.5</v>
      </c>
      <c r="Z50" s="53">
        <v>1</v>
      </c>
      <c r="AA50" s="54">
        <f t="shared" si="38"/>
        <v>883363162732158.5</v>
      </c>
      <c r="AB50" s="53"/>
      <c r="AC50" s="52">
        <v>5</v>
      </c>
      <c r="AD50" s="3">
        <v>86.1</v>
      </c>
      <c r="AE50" s="53">
        <f t="shared" si="34"/>
        <v>86.199999999999989</v>
      </c>
      <c r="AF50" s="53">
        <v>0.5</v>
      </c>
      <c r="AG50" s="53">
        <v>1</v>
      </c>
      <c r="AH50" s="54">
        <f t="shared" si="39"/>
        <v>10104057585011.123</v>
      </c>
      <c r="AI50" s="53"/>
    </row>
    <row r="51" spans="1:35" x14ac:dyDescent="0.25">
      <c r="A51" s="52">
        <v>6</v>
      </c>
      <c r="B51" s="3">
        <v>83.4</v>
      </c>
      <c r="C51" s="53">
        <f t="shared" si="30"/>
        <v>82.9</v>
      </c>
      <c r="D51" s="53">
        <v>0.5</v>
      </c>
      <c r="E51" s="53">
        <v>1</v>
      </c>
      <c r="F51" s="54">
        <f t="shared" si="35"/>
        <v>1025880623293.3485</v>
      </c>
      <c r="G51" s="53"/>
      <c r="H51" s="52">
        <v>6</v>
      </c>
      <c r="I51" s="3">
        <v>81.5</v>
      </c>
      <c r="J51" s="53">
        <f t="shared" si="31"/>
        <v>81.900000000000006</v>
      </c>
      <c r="K51" s="53">
        <v>0.5</v>
      </c>
      <c r="L51" s="53">
        <v>1</v>
      </c>
      <c r="M51" s="54">
        <f t="shared" si="36"/>
        <v>512940311646.67523</v>
      </c>
      <c r="N51" s="53"/>
      <c r="O51" s="52">
        <v>6</v>
      </c>
      <c r="P51" s="3">
        <v>81.8</v>
      </c>
      <c r="Q51" s="53">
        <f t="shared" si="32"/>
        <v>81.75</v>
      </c>
      <c r="R51" s="53">
        <v>0.5</v>
      </c>
      <c r="S51" s="53">
        <v>1</v>
      </c>
      <c r="T51" s="54">
        <f t="shared" si="37"/>
        <v>462287693163.30634</v>
      </c>
      <c r="U51" s="53"/>
      <c r="V51" s="52">
        <v>6</v>
      </c>
      <c r="W51" s="3">
        <v>93</v>
      </c>
      <c r="X51" s="53">
        <f t="shared" si="33"/>
        <v>93.1</v>
      </c>
      <c r="Y51" s="53">
        <v>0.5</v>
      </c>
      <c r="Z51" s="53">
        <v>1</v>
      </c>
      <c r="AA51" s="54">
        <f t="shared" si="38"/>
        <v>1206709641626007</v>
      </c>
      <c r="AB51" s="53"/>
      <c r="AC51" s="52">
        <v>6</v>
      </c>
      <c r="AD51" s="3">
        <v>82.5</v>
      </c>
      <c r="AE51" s="53">
        <f t="shared" si="34"/>
        <v>84.3</v>
      </c>
      <c r="AF51" s="53">
        <v>0.5</v>
      </c>
      <c r="AG51" s="53">
        <v>1</v>
      </c>
      <c r="AH51" s="54">
        <f t="shared" si="39"/>
        <v>2707315195888.3882</v>
      </c>
      <c r="AI51" s="53"/>
    </row>
    <row r="52" spans="1:35" x14ac:dyDescent="0.25">
      <c r="A52" s="52">
        <v>7</v>
      </c>
      <c r="B52" s="3">
        <v>82.6</v>
      </c>
      <c r="C52" s="53">
        <f t="shared" si="30"/>
        <v>83</v>
      </c>
      <c r="D52" s="53">
        <v>0.5</v>
      </c>
      <c r="E52" s="53">
        <v>1</v>
      </c>
      <c r="F52" s="54">
        <f t="shared" si="35"/>
        <v>1099511627776</v>
      </c>
      <c r="G52" s="53"/>
      <c r="H52" s="52">
        <v>7</v>
      </c>
      <c r="I52" s="3">
        <v>80.400000000000006</v>
      </c>
      <c r="J52" s="53">
        <f t="shared" si="31"/>
        <v>80.95</v>
      </c>
      <c r="K52" s="53">
        <v>0.5</v>
      </c>
      <c r="L52" s="53">
        <v>1</v>
      </c>
      <c r="M52" s="54">
        <f t="shared" si="36"/>
        <v>265514556336.03299</v>
      </c>
      <c r="N52" s="53"/>
      <c r="O52" s="52">
        <v>7</v>
      </c>
      <c r="P52" s="3">
        <v>82</v>
      </c>
      <c r="Q52" s="53">
        <f t="shared" si="32"/>
        <v>81.900000000000006</v>
      </c>
      <c r="R52" s="53">
        <v>0.5</v>
      </c>
      <c r="S52" s="53">
        <v>1</v>
      </c>
      <c r="T52" s="54">
        <f t="shared" si="37"/>
        <v>512940311646.67523</v>
      </c>
      <c r="U52" s="53"/>
      <c r="V52" s="52">
        <v>7</v>
      </c>
      <c r="W52" s="3">
        <v>91.4</v>
      </c>
      <c r="X52" s="53">
        <f t="shared" si="33"/>
        <v>92.2</v>
      </c>
      <c r="Y52" s="53">
        <v>0.5</v>
      </c>
      <c r="Z52" s="53">
        <v>1</v>
      </c>
      <c r="AA52" s="54">
        <f t="shared" si="38"/>
        <v>646659685440719.13</v>
      </c>
      <c r="AB52" s="53"/>
      <c r="AC52" s="52">
        <v>7</v>
      </c>
      <c r="AD52" s="3">
        <v>82.5</v>
      </c>
      <c r="AE52" s="53">
        <f t="shared" si="34"/>
        <v>82.5</v>
      </c>
      <c r="AF52" s="53">
        <v>0.5</v>
      </c>
      <c r="AG52" s="53">
        <v>1</v>
      </c>
      <c r="AH52" s="54">
        <f t="shared" si="39"/>
        <v>777472127993.86792</v>
      </c>
      <c r="AI52" s="53"/>
    </row>
    <row r="53" spans="1:35" x14ac:dyDescent="0.25">
      <c r="A53" s="52">
        <v>8</v>
      </c>
      <c r="B53" s="3">
        <v>85.1</v>
      </c>
      <c r="C53" s="53">
        <f t="shared" si="30"/>
        <v>83.85</v>
      </c>
      <c r="D53" s="53">
        <v>0.5</v>
      </c>
      <c r="E53" s="53">
        <v>1</v>
      </c>
      <c r="F53" s="54">
        <f t="shared" si="35"/>
        <v>1981870726358.2043</v>
      </c>
      <c r="G53" s="53"/>
      <c r="H53" s="52">
        <v>8</v>
      </c>
      <c r="I53" s="3">
        <v>81.5</v>
      </c>
      <c r="J53" s="53">
        <f t="shared" si="31"/>
        <v>80.95</v>
      </c>
      <c r="K53" s="53">
        <v>0.5</v>
      </c>
      <c r="L53" s="53">
        <v>1</v>
      </c>
      <c r="M53" s="54">
        <f t="shared" si="36"/>
        <v>265514556336.03299</v>
      </c>
      <c r="N53" s="53"/>
      <c r="O53" s="52">
        <v>8</v>
      </c>
      <c r="P53" s="3">
        <v>81.3</v>
      </c>
      <c r="Q53" s="53">
        <f t="shared" si="32"/>
        <v>81.650000000000006</v>
      </c>
      <c r="R53" s="53">
        <v>0.5</v>
      </c>
      <c r="S53" s="53">
        <v>1</v>
      </c>
      <c r="T53" s="54">
        <f t="shared" si="37"/>
        <v>431329669302.81207</v>
      </c>
      <c r="U53" s="53"/>
      <c r="V53" s="52">
        <v>8</v>
      </c>
      <c r="W53" s="3">
        <v>91.2</v>
      </c>
      <c r="X53" s="53">
        <f t="shared" si="33"/>
        <v>91.300000000000011</v>
      </c>
      <c r="Y53" s="53">
        <v>0.5</v>
      </c>
      <c r="Z53" s="53">
        <v>1</v>
      </c>
      <c r="AA53" s="54">
        <f t="shared" si="38"/>
        <v>346536345073715.69</v>
      </c>
      <c r="AB53" s="53"/>
      <c r="AC53" s="52">
        <v>8</v>
      </c>
      <c r="AD53" s="3">
        <v>81.3</v>
      </c>
      <c r="AE53" s="53">
        <f t="shared" si="34"/>
        <v>81.900000000000006</v>
      </c>
      <c r="AF53" s="53">
        <v>0.5</v>
      </c>
      <c r="AG53" s="53">
        <v>1</v>
      </c>
      <c r="AH53" s="54">
        <f t="shared" si="39"/>
        <v>512940311646.67523</v>
      </c>
      <c r="AI53" s="53"/>
    </row>
    <row r="54" spans="1:35" x14ac:dyDescent="0.25">
      <c r="A54" s="52">
        <v>9</v>
      </c>
      <c r="B54" s="3">
        <v>84</v>
      </c>
      <c r="C54" s="53">
        <f t="shared" si="30"/>
        <v>84.55</v>
      </c>
      <c r="D54" s="53">
        <v>0.5</v>
      </c>
      <c r="E54" s="53">
        <v>1</v>
      </c>
      <c r="F54" s="54">
        <f t="shared" si="35"/>
        <v>3219558493505.458</v>
      </c>
      <c r="G54" s="53"/>
      <c r="H54" s="52">
        <v>9</v>
      </c>
      <c r="I54" s="3">
        <v>81.2</v>
      </c>
      <c r="J54" s="53">
        <f t="shared" si="31"/>
        <v>81.349999999999994</v>
      </c>
      <c r="K54" s="53">
        <v>0.5</v>
      </c>
      <c r="L54" s="53">
        <v>1</v>
      </c>
      <c r="M54" s="54">
        <f t="shared" si="36"/>
        <v>350348557510.74829</v>
      </c>
      <c r="N54" s="53"/>
      <c r="O54" s="52">
        <v>9</v>
      </c>
      <c r="P54" s="3">
        <v>82.5</v>
      </c>
      <c r="Q54" s="53">
        <f t="shared" si="32"/>
        <v>81.900000000000006</v>
      </c>
      <c r="R54" s="53">
        <v>0.5</v>
      </c>
      <c r="S54" s="53">
        <v>1</v>
      </c>
      <c r="T54" s="54">
        <f t="shared" si="37"/>
        <v>512940311646.67523</v>
      </c>
      <c r="U54" s="53"/>
      <c r="V54" s="52">
        <v>9</v>
      </c>
      <c r="W54" s="3">
        <v>93.6</v>
      </c>
      <c r="X54" s="53">
        <f t="shared" si="33"/>
        <v>92.4</v>
      </c>
      <c r="Y54" s="53">
        <v>0.5</v>
      </c>
      <c r="Z54" s="53">
        <v>1</v>
      </c>
      <c r="AA54" s="54">
        <f t="shared" si="38"/>
        <v>742816916908655.38</v>
      </c>
      <c r="AB54" s="53"/>
      <c r="AC54" s="52">
        <v>9</v>
      </c>
      <c r="AD54" s="3">
        <v>84.3</v>
      </c>
      <c r="AE54" s="53">
        <f t="shared" si="34"/>
        <v>82.8</v>
      </c>
      <c r="AF54" s="53">
        <v>0.5</v>
      </c>
      <c r="AG54" s="53">
        <v>1</v>
      </c>
      <c r="AH54" s="54">
        <f t="shared" si="39"/>
        <v>957180466911.03345</v>
      </c>
      <c r="AI54" s="53"/>
    </row>
    <row r="55" spans="1:35" x14ac:dyDescent="0.25">
      <c r="A55" s="58">
        <v>10</v>
      </c>
      <c r="B55" s="3">
        <v>86.1</v>
      </c>
      <c r="C55" s="59">
        <f t="shared" si="30"/>
        <v>85.05</v>
      </c>
      <c r="D55" s="59">
        <v>0.5</v>
      </c>
      <c r="E55" s="59">
        <v>1</v>
      </c>
      <c r="F55" s="60">
        <f t="shared" si="35"/>
        <v>4553143286368.9131</v>
      </c>
      <c r="G55" s="53"/>
      <c r="H55" s="58">
        <v>10</v>
      </c>
      <c r="I55" s="3">
        <v>81.8</v>
      </c>
      <c r="J55" s="59">
        <f t="shared" si="31"/>
        <v>81.5</v>
      </c>
      <c r="K55" s="59">
        <v>0.5</v>
      </c>
      <c r="L55" s="59">
        <v>1</v>
      </c>
      <c r="M55" s="60">
        <f t="shared" si="36"/>
        <v>388736063996.93463</v>
      </c>
      <c r="N55" s="53"/>
      <c r="O55" s="58">
        <v>10</v>
      </c>
      <c r="P55" s="3">
        <v>82.6</v>
      </c>
      <c r="Q55" s="59">
        <f t="shared" si="32"/>
        <v>82.55</v>
      </c>
      <c r="R55" s="59">
        <v>0.5</v>
      </c>
      <c r="S55" s="59">
        <v>1</v>
      </c>
      <c r="T55" s="60">
        <f t="shared" si="37"/>
        <v>804889623376.36438</v>
      </c>
      <c r="U55" s="53"/>
      <c r="V55" s="58">
        <v>10</v>
      </c>
      <c r="W55" s="3">
        <v>92.2</v>
      </c>
      <c r="X55" s="59">
        <f t="shared" si="33"/>
        <v>92.9</v>
      </c>
      <c r="Y55" s="59">
        <v>0.5</v>
      </c>
      <c r="Z55" s="59">
        <v>1</v>
      </c>
      <c r="AA55" s="60">
        <f t="shared" si="38"/>
        <v>1050501758252390</v>
      </c>
      <c r="AB55" s="53"/>
      <c r="AC55" s="58">
        <v>10</v>
      </c>
      <c r="AD55" s="3">
        <v>83.1</v>
      </c>
      <c r="AE55" s="59">
        <f t="shared" si="34"/>
        <v>83.699999999999989</v>
      </c>
      <c r="AF55" s="59">
        <v>0.5</v>
      </c>
      <c r="AG55" s="59">
        <v>1</v>
      </c>
      <c r="AH55" s="60">
        <f t="shared" si="39"/>
        <v>1786161908965.1882</v>
      </c>
      <c r="AI55" s="53"/>
    </row>
    <row r="56" spans="1:35" x14ac:dyDescent="0.25">
      <c r="O56" s="153" t="s">
        <v>59</v>
      </c>
      <c r="P56" s="154"/>
      <c r="Q56" s="154"/>
      <c r="R56" s="154"/>
      <c r="S56" s="154"/>
      <c r="T56" s="154"/>
      <c r="U56" s="155"/>
      <c r="V56" s="145" t="s">
        <v>61</v>
      </c>
      <c r="W56" s="146"/>
      <c r="X56" s="146"/>
      <c r="Y56" s="146"/>
      <c r="Z56" s="146"/>
      <c r="AA56" s="146"/>
      <c r="AB56" s="146"/>
      <c r="AC56" s="157" t="s">
        <v>66</v>
      </c>
      <c r="AD56" s="158"/>
      <c r="AE56" s="158"/>
      <c r="AF56" s="158"/>
      <c r="AG56" s="158"/>
      <c r="AH56" s="158"/>
      <c r="AI56" s="159"/>
    </row>
    <row r="57" spans="1:35" x14ac:dyDescent="0.25">
      <c r="O57" s="49" t="s">
        <v>44</v>
      </c>
      <c r="P57" s="50" t="s">
        <v>19</v>
      </c>
      <c r="Q57" s="50" t="s">
        <v>45</v>
      </c>
      <c r="R57" s="50" t="s">
        <v>46</v>
      </c>
      <c r="S57" s="50" t="s">
        <v>47</v>
      </c>
      <c r="T57" s="51" t="s">
        <v>48</v>
      </c>
      <c r="U57" s="51" t="s">
        <v>49</v>
      </c>
      <c r="V57" s="49" t="s">
        <v>44</v>
      </c>
      <c r="W57" s="50" t="s">
        <v>19</v>
      </c>
      <c r="X57" s="50" t="s">
        <v>45</v>
      </c>
      <c r="Y57" s="50" t="s">
        <v>46</v>
      </c>
      <c r="Z57" s="50" t="s">
        <v>47</v>
      </c>
      <c r="AA57" s="51" t="s">
        <v>48</v>
      </c>
      <c r="AB57" s="51" t="s">
        <v>49</v>
      </c>
      <c r="AC57" s="49" t="s">
        <v>44</v>
      </c>
      <c r="AD57" s="50" t="s">
        <v>19</v>
      </c>
      <c r="AE57" s="50" t="s">
        <v>45</v>
      </c>
      <c r="AF57" s="50" t="s">
        <v>46</v>
      </c>
      <c r="AG57" s="50" t="s">
        <v>47</v>
      </c>
      <c r="AH57" s="51" t="s">
        <v>48</v>
      </c>
      <c r="AI57" s="51" t="s">
        <v>49</v>
      </c>
    </row>
    <row r="58" spans="1:35" x14ac:dyDescent="0.25">
      <c r="F58" t="s">
        <v>70</v>
      </c>
      <c r="O58" s="52">
        <v>0</v>
      </c>
      <c r="P58" s="3">
        <v>30.2</v>
      </c>
      <c r="Q58" s="53"/>
      <c r="R58" s="53"/>
      <c r="S58" s="53"/>
      <c r="T58" s="54"/>
      <c r="U58" s="55">
        <f>SUM(T59:T68)</f>
        <v>7880763292064.6504</v>
      </c>
      <c r="V58" s="52">
        <v>0</v>
      </c>
      <c r="W58" s="3">
        <v>32.700000000000003</v>
      </c>
      <c r="X58" s="53"/>
      <c r="Y58" s="53"/>
      <c r="Z58" s="53"/>
      <c r="AA58" s="54"/>
      <c r="AB58" s="55">
        <f>SUM(AA59:AA68)</f>
        <v>220702108712250.75</v>
      </c>
      <c r="AC58" s="52">
        <v>0</v>
      </c>
      <c r="AD58" s="3">
        <v>33.299999999999997</v>
      </c>
      <c r="AE58" s="53"/>
      <c r="AF58" s="53"/>
      <c r="AG58" s="53"/>
      <c r="AH58" s="54"/>
      <c r="AI58" s="55">
        <f>SUM(AH59:AH68)</f>
        <v>30394181472571.148</v>
      </c>
    </row>
    <row r="59" spans="1:35" x14ac:dyDescent="0.25">
      <c r="E59" t="s">
        <v>1</v>
      </c>
      <c r="F59" s="61">
        <f>(G47+G34+G21)/3</f>
        <v>13.362030702426788</v>
      </c>
      <c r="G59">
        <f>STDEV(G21,G34,G47)</f>
        <v>0.28805950327830671</v>
      </c>
      <c r="O59" s="52">
        <v>1</v>
      </c>
      <c r="P59" s="3">
        <v>70</v>
      </c>
      <c r="Q59" s="56">
        <f>AVERAGE(P58:P59)</f>
        <v>50.1</v>
      </c>
      <c r="R59" s="53">
        <v>0.5</v>
      </c>
      <c r="S59" s="53">
        <v>1</v>
      </c>
      <c r="T59" s="54">
        <f>S59*R59^(43-Q59)</f>
        <v>137.18700320464561</v>
      </c>
      <c r="U59" s="49" t="s">
        <v>50</v>
      </c>
      <c r="V59" s="52">
        <v>1</v>
      </c>
      <c r="W59" s="3">
        <v>64.8</v>
      </c>
      <c r="X59" s="56">
        <f>AVERAGE(W58:W59)</f>
        <v>48.75</v>
      </c>
      <c r="Y59" s="53">
        <v>0.5</v>
      </c>
      <c r="Z59" s="53">
        <v>1</v>
      </c>
      <c r="AA59" s="54">
        <f>Z59*Y59^(43-X59)</f>
        <v>53.817370576237735</v>
      </c>
      <c r="AB59" s="49" t="s">
        <v>50</v>
      </c>
      <c r="AC59" s="52">
        <v>1</v>
      </c>
      <c r="AD59" s="3">
        <v>61</v>
      </c>
      <c r="AE59" s="56">
        <f>AVERAGE(AD58:AD59)</f>
        <v>47.15</v>
      </c>
      <c r="AF59" s="53">
        <v>0.5</v>
      </c>
      <c r="AG59" s="53">
        <v>1</v>
      </c>
      <c r="AH59" s="54">
        <f>AG59*AF59^(43-AE59)</f>
        <v>17.753111553085503</v>
      </c>
      <c r="AI59" s="49" t="s">
        <v>50</v>
      </c>
    </row>
    <row r="60" spans="1:35" x14ac:dyDescent="0.25">
      <c r="E60" t="s">
        <v>2</v>
      </c>
      <c r="F60" s="61">
        <f>(N21+N34+N47)/3</f>
        <v>12.752718074173934</v>
      </c>
      <c r="G60">
        <f>STDEV(N21,N34,N47)</f>
        <v>0.15908724233967661</v>
      </c>
      <c r="O60" s="52">
        <v>2</v>
      </c>
      <c r="P60" s="3">
        <v>73.900000000000006</v>
      </c>
      <c r="Q60" s="53">
        <f t="shared" ref="Q60:Q68" si="40">AVERAGE(P59:P60)</f>
        <v>71.95</v>
      </c>
      <c r="R60" s="53">
        <v>0.5</v>
      </c>
      <c r="S60" s="53">
        <v>1</v>
      </c>
      <c r="T60" s="54">
        <f>S60*R60^(43-Q60)</f>
        <v>518583117.84381491</v>
      </c>
      <c r="U60" s="57">
        <f>LOG(U58,10)</f>
        <v>12.896568283159329</v>
      </c>
      <c r="V60" s="52">
        <v>2</v>
      </c>
      <c r="W60" s="3">
        <v>67</v>
      </c>
      <c r="X60" s="53">
        <f t="shared" ref="X60:X68" si="41">AVERAGE(W59:W60)</f>
        <v>65.900000000000006</v>
      </c>
      <c r="Y60" s="53">
        <v>0.5</v>
      </c>
      <c r="Z60" s="53">
        <v>1</v>
      </c>
      <c r="AA60" s="54">
        <f>Z60*Y60^(43-X60)</f>
        <v>7826848.0170696182</v>
      </c>
      <c r="AB60" s="57">
        <f>LOG(AB58,10)</f>
        <v>14.343806482675561</v>
      </c>
      <c r="AC60" s="52">
        <v>2</v>
      </c>
      <c r="AD60" s="3">
        <v>78.099999999999994</v>
      </c>
      <c r="AE60" s="53">
        <f t="shared" ref="AE60:AE68" si="42">AVERAGE(AD59:AD60)</f>
        <v>69.55</v>
      </c>
      <c r="AF60" s="53">
        <v>0.5</v>
      </c>
      <c r="AG60" s="53">
        <v>1</v>
      </c>
      <c r="AH60" s="54">
        <f>AG60*AF60^(43-AE60)</f>
        <v>98253127.853560165</v>
      </c>
      <c r="AI60" s="57">
        <f>LOG(AI58,10)</f>
        <v>13.482790452154338</v>
      </c>
    </row>
    <row r="61" spans="1:35" x14ac:dyDescent="0.25">
      <c r="E61" t="s">
        <v>3</v>
      </c>
      <c r="F61" s="61">
        <f>(U21+U34+U47+U60)/4</f>
        <v>13.181066692109024</v>
      </c>
      <c r="G61">
        <f>STDEV(U21,U34,U47,U60)</f>
        <v>0.89354324014518249</v>
      </c>
      <c r="O61" s="52">
        <v>3</v>
      </c>
      <c r="P61" s="3">
        <v>77.099999999999994</v>
      </c>
      <c r="Q61" s="53">
        <f t="shared" si="40"/>
        <v>75.5</v>
      </c>
      <c r="R61" s="53">
        <v>0.5</v>
      </c>
      <c r="S61" s="53">
        <v>1</v>
      </c>
      <c r="T61" s="54">
        <f t="shared" ref="T61:T68" si="43">S61*R61^(43-Q61)</f>
        <v>6074000999.9521008</v>
      </c>
      <c r="U61" s="53"/>
      <c r="V61" s="52">
        <v>3</v>
      </c>
      <c r="W61" s="3">
        <v>78.3</v>
      </c>
      <c r="X61" s="53">
        <f t="shared" si="41"/>
        <v>72.650000000000006</v>
      </c>
      <c r="Y61" s="53">
        <v>0.5</v>
      </c>
      <c r="Z61" s="53">
        <v>1</v>
      </c>
      <c r="AA61" s="54">
        <f t="shared" ref="AA61:AA68" si="44">Z61*Y61^(43-X61)</f>
        <v>842440760.35705578</v>
      </c>
      <c r="AB61" s="53"/>
      <c r="AC61" s="52">
        <v>3</v>
      </c>
      <c r="AD61" s="3">
        <v>83.9</v>
      </c>
      <c r="AE61" s="53">
        <f t="shared" si="42"/>
        <v>81</v>
      </c>
      <c r="AF61" s="53">
        <v>0.5</v>
      </c>
      <c r="AG61" s="53">
        <v>1</v>
      </c>
      <c r="AH61" s="54">
        <f t="shared" ref="AH61:AH68" si="45">AG61*AF61^(43-AE61)</f>
        <v>274877906944</v>
      </c>
      <c r="AI61" s="53"/>
    </row>
    <row r="62" spans="1:35" x14ac:dyDescent="0.25">
      <c r="E62" t="s">
        <v>4</v>
      </c>
      <c r="F62" s="61">
        <f>(AB21+AB34+AB47+AB60+AB73)/5</f>
        <v>14.671890011423121</v>
      </c>
      <c r="G62">
        <f>STDEV(AB21,AB34,AB47,AB60,AB73)</f>
        <v>0.86850663564433006</v>
      </c>
      <c r="O62" s="52">
        <v>4</v>
      </c>
      <c r="P62" s="3">
        <v>80.400000000000006</v>
      </c>
      <c r="Q62" s="53">
        <f t="shared" si="40"/>
        <v>78.75</v>
      </c>
      <c r="R62" s="53">
        <v>0.5</v>
      </c>
      <c r="S62" s="53">
        <v>1</v>
      </c>
      <c r="T62" s="54">
        <f t="shared" si="43"/>
        <v>57785961645.413383</v>
      </c>
      <c r="U62" s="53"/>
      <c r="V62" s="52">
        <v>4</v>
      </c>
      <c r="W62" s="3">
        <v>84.8</v>
      </c>
      <c r="X62" s="53">
        <f t="shared" si="41"/>
        <v>81.55</v>
      </c>
      <c r="Y62" s="53">
        <v>0.5</v>
      </c>
      <c r="Z62" s="53">
        <v>1</v>
      </c>
      <c r="AA62" s="54">
        <f t="shared" si="44"/>
        <v>402444811688.1814</v>
      </c>
      <c r="AB62" s="53"/>
      <c r="AC62" s="52">
        <v>4</v>
      </c>
      <c r="AD62" s="3">
        <v>84</v>
      </c>
      <c r="AE62" s="53">
        <f t="shared" si="42"/>
        <v>83.95</v>
      </c>
      <c r="AF62" s="53">
        <v>0.5</v>
      </c>
      <c r="AG62" s="53">
        <v>1</v>
      </c>
      <c r="AH62" s="54">
        <f t="shared" si="45"/>
        <v>2124116450688.2603</v>
      </c>
      <c r="AI62" s="53"/>
    </row>
    <row r="63" spans="1:35" x14ac:dyDescent="0.25">
      <c r="E63" t="s">
        <v>5</v>
      </c>
      <c r="F63" s="61">
        <f>(AI21+AI34+AI47+AI60+AI73)/5</f>
        <v>14.401453560216741</v>
      </c>
      <c r="G63">
        <f>STDEV(AI21,AI34,AI47,AI60,AI73)</f>
        <v>0.98378804586260438</v>
      </c>
      <c r="O63" s="52">
        <v>5</v>
      </c>
      <c r="P63" s="3">
        <v>82.9</v>
      </c>
      <c r="Q63" s="53">
        <f t="shared" si="40"/>
        <v>81.650000000000006</v>
      </c>
      <c r="R63" s="53">
        <v>0.5</v>
      </c>
      <c r="S63" s="53">
        <v>1</v>
      </c>
      <c r="T63" s="54">
        <f t="shared" si="43"/>
        <v>431329669302.81207</v>
      </c>
      <c r="U63" s="53"/>
      <c r="V63" s="52">
        <v>5</v>
      </c>
      <c r="W63" s="3">
        <v>86.8</v>
      </c>
      <c r="X63" s="53">
        <f t="shared" si="41"/>
        <v>85.8</v>
      </c>
      <c r="Y63" s="53">
        <v>0.5</v>
      </c>
      <c r="Z63" s="53">
        <v>1</v>
      </c>
      <c r="AA63" s="54">
        <f t="shared" si="44"/>
        <v>7657443735288.2559</v>
      </c>
      <c r="AB63" s="53"/>
      <c r="AC63" s="52">
        <v>5</v>
      </c>
      <c r="AD63" s="3">
        <v>85.3</v>
      </c>
      <c r="AE63" s="53">
        <f t="shared" si="42"/>
        <v>84.65</v>
      </c>
      <c r="AF63" s="53">
        <v>0.5</v>
      </c>
      <c r="AG63" s="53">
        <v>1</v>
      </c>
      <c r="AH63" s="54">
        <f t="shared" si="45"/>
        <v>3450637354422.4917</v>
      </c>
      <c r="AI63" s="53"/>
    </row>
    <row r="64" spans="1:35" x14ac:dyDescent="0.25">
      <c r="O64" s="52">
        <v>6</v>
      </c>
      <c r="P64" s="3">
        <v>82.4</v>
      </c>
      <c r="Q64" s="53">
        <f t="shared" si="40"/>
        <v>82.65</v>
      </c>
      <c r="R64" s="53">
        <v>0.5</v>
      </c>
      <c r="S64" s="53">
        <v>1</v>
      </c>
      <c r="T64" s="54">
        <f t="shared" si="43"/>
        <v>862659338605.6228</v>
      </c>
      <c r="U64" s="53"/>
      <c r="V64" s="52">
        <v>6</v>
      </c>
      <c r="W64" s="3">
        <v>85.2</v>
      </c>
      <c r="X64" s="53">
        <f t="shared" si="41"/>
        <v>86</v>
      </c>
      <c r="Y64" s="53">
        <v>0.5</v>
      </c>
      <c r="Z64" s="53">
        <v>1</v>
      </c>
      <c r="AA64" s="54">
        <f t="shared" si="44"/>
        <v>8796093022208</v>
      </c>
      <c r="AB64" s="53"/>
      <c r="AC64" s="52">
        <v>6</v>
      </c>
      <c r="AD64" s="3">
        <v>86.7</v>
      </c>
      <c r="AE64" s="53">
        <f t="shared" si="42"/>
        <v>86</v>
      </c>
      <c r="AF64" s="53">
        <v>0.5</v>
      </c>
      <c r="AG64" s="53">
        <v>1</v>
      </c>
      <c r="AH64" s="54">
        <f t="shared" si="45"/>
        <v>8796093022208</v>
      </c>
      <c r="AI64" s="53"/>
    </row>
    <row r="65" spans="1:35" x14ac:dyDescent="0.25">
      <c r="O65" s="52">
        <v>7</v>
      </c>
      <c r="P65" s="3">
        <v>82.3</v>
      </c>
      <c r="Q65" s="53">
        <f t="shared" si="40"/>
        <v>82.35</v>
      </c>
      <c r="R65" s="53">
        <v>0.5</v>
      </c>
      <c r="S65" s="53">
        <v>1</v>
      </c>
      <c r="T65" s="54">
        <f t="shared" si="43"/>
        <v>700697115021.49792</v>
      </c>
      <c r="U65" s="53"/>
      <c r="V65" s="52">
        <v>7</v>
      </c>
      <c r="W65" s="3">
        <v>89.7</v>
      </c>
      <c r="X65" s="53">
        <f t="shared" si="41"/>
        <v>87.45</v>
      </c>
      <c r="Y65" s="53">
        <v>0.5</v>
      </c>
      <c r="Z65" s="53">
        <v>1</v>
      </c>
      <c r="AA65" s="54">
        <f t="shared" si="44"/>
        <v>24031634340985.188</v>
      </c>
      <c r="AB65" s="53"/>
      <c r="AC65" s="52">
        <v>7</v>
      </c>
      <c r="AD65" s="3">
        <v>84.8</v>
      </c>
      <c r="AE65" s="53">
        <f t="shared" si="42"/>
        <v>85.75</v>
      </c>
      <c r="AF65" s="53">
        <v>0.5</v>
      </c>
      <c r="AG65" s="53">
        <v>1</v>
      </c>
      <c r="AH65" s="54">
        <f t="shared" si="45"/>
        <v>7396603090612.9043</v>
      </c>
      <c r="AI65" s="53"/>
    </row>
    <row r="66" spans="1:35" x14ac:dyDescent="0.25">
      <c r="O66" s="52">
        <v>8</v>
      </c>
      <c r="P66" s="3">
        <v>83</v>
      </c>
      <c r="Q66" s="53">
        <f t="shared" si="40"/>
        <v>82.65</v>
      </c>
      <c r="R66" s="53">
        <v>0.5</v>
      </c>
      <c r="S66" s="53">
        <v>1</v>
      </c>
      <c r="T66" s="54">
        <f t="shared" si="43"/>
        <v>862659338605.6228</v>
      </c>
      <c r="U66" s="53"/>
      <c r="V66" s="52">
        <v>8</v>
      </c>
      <c r="W66" s="3">
        <v>85.5</v>
      </c>
      <c r="X66" s="53">
        <f t="shared" si="41"/>
        <v>87.6</v>
      </c>
      <c r="Y66" s="53">
        <v>0.5</v>
      </c>
      <c r="Z66" s="53">
        <v>1</v>
      </c>
      <c r="AA66" s="54">
        <f t="shared" si="44"/>
        <v>26664767828654.227</v>
      </c>
      <c r="AB66" s="53"/>
      <c r="AC66" s="52">
        <v>8</v>
      </c>
      <c r="AD66" s="3">
        <v>83</v>
      </c>
      <c r="AE66" s="53">
        <f t="shared" si="42"/>
        <v>83.9</v>
      </c>
      <c r="AF66" s="53">
        <v>0.5</v>
      </c>
      <c r="AG66" s="53">
        <v>1</v>
      </c>
      <c r="AH66" s="54">
        <f t="shared" si="45"/>
        <v>2051761246586.7009</v>
      </c>
      <c r="AI66" s="53"/>
    </row>
    <row r="67" spans="1:35" x14ac:dyDescent="0.25">
      <c r="O67" s="52">
        <v>9</v>
      </c>
      <c r="P67" s="3">
        <v>84.5</v>
      </c>
      <c r="Q67" s="53">
        <f t="shared" si="40"/>
        <v>83.75</v>
      </c>
      <c r="R67" s="53">
        <v>0.5</v>
      </c>
      <c r="S67" s="53">
        <v>1</v>
      </c>
      <c r="T67" s="54">
        <f t="shared" si="43"/>
        <v>1849150772653.2258</v>
      </c>
      <c r="U67" s="53"/>
      <c r="V67" s="52">
        <v>9</v>
      </c>
      <c r="W67" s="3">
        <v>90.1</v>
      </c>
      <c r="X67" s="53">
        <f t="shared" si="41"/>
        <v>87.8</v>
      </c>
      <c r="Y67" s="53">
        <v>0.5</v>
      </c>
      <c r="Z67" s="53">
        <v>1</v>
      </c>
      <c r="AA67" s="54">
        <f t="shared" si="44"/>
        <v>30629774941153.027</v>
      </c>
      <c r="AB67" s="53"/>
      <c r="AC67" s="52">
        <v>9</v>
      </c>
      <c r="AD67" s="3">
        <v>84.8</v>
      </c>
      <c r="AE67" s="53">
        <f t="shared" si="42"/>
        <v>83.9</v>
      </c>
      <c r="AF67" s="53">
        <v>0.5</v>
      </c>
      <c r="AG67" s="53">
        <v>1</v>
      </c>
      <c r="AH67" s="54">
        <f t="shared" si="45"/>
        <v>2051761246586.7009</v>
      </c>
      <c r="AI67" s="53"/>
    </row>
    <row r="68" spans="1:35" x14ac:dyDescent="0.25">
      <c r="O68" s="58">
        <v>10</v>
      </c>
      <c r="P68" s="3">
        <v>84.5</v>
      </c>
      <c r="Q68" s="59">
        <f t="shared" si="40"/>
        <v>84.5</v>
      </c>
      <c r="R68" s="59">
        <v>0.5</v>
      </c>
      <c r="S68" s="59">
        <v>1</v>
      </c>
      <c r="T68" s="60">
        <f t="shared" si="43"/>
        <v>3109888511975.4722</v>
      </c>
      <c r="U68" s="53"/>
      <c r="V68" s="58">
        <v>10</v>
      </c>
      <c r="W68" s="3">
        <v>89.5</v>
      </c>
      <c r="X68" s="59">
        <f t="shared" si="41"/>
        <v>89.8</v>
      </c>
      <c r="Y68" s="59">
        <v>0.5</v>
      </c>
      <c r="Z68" s="59">
        <v>1</v>
      </c>
      <c r="AA68" s="60">
        <f t="shared" si="44"/>
        <v>122519099764611.7</v>
      </c>
      <c r="AB68" s="53"/>
      <c r="AC68" s="58">
        <v>10</v>
      </c>
      <c r="AD68" s="3">
        <v>85.1</v>
      </c>
      <c r="AE68" s="59">
        <f t="shared" si="42"/>
        <v>84.949999999999989</v>
      </c>
      <c r="AF68" s="59">
        <v>0.5</v>
      </c>
      <c r="AG68" s="59">
        <v>1</v>
      </c>
      <c r="AH68" s="60">
        <f t="shared" si="45"/>
        <v>4248232901376.4834</v>
      </c>
      <c r="AI68" s="53"/>
    </row>
    <row r="69" spans="1:35" x14ac:dyDescent="0.25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45" t="s">
        <v>60</v>
      </c>
      <c r="W69" s="146"/>
      <c r="X69" s="146"/>
      <c r="Y69" s="146"/>
      <c r="Z69" s="146"/>
      <c r="AA69" s="146"/>
      <c r="AB69" s="146"/>
      <c r="AC69" s="157" t="s">
        <v>65</v>
      </c>
      <c r="AD69" s="158"/>
      <c r="AE69" s="158"/>
      <c r="AF69" s="158"/>
      <c r="AG69" s="158"/>
      <c r="AH69" s="158"/>
      <c r="AI69" s="159"/>
    </row>
    <row r="70" spans="1:35" x14ac:dyDescent="0.25">
      <c r="V70" s="49" t="s">
        <v>44</v>
      </c>
      <c r="W70" s="50" t="s">
        <v>19</v>
      </c>
      <c r="X70" s="50" t="s">
        <v>45</v>
      </c>
      <c r="Y70" s="50" t="s">
        <v>46</v>
      </c>
      <c r="Z70" s="50" t="s">
        <v>47</v>
      </c>
      <c r="AA70" s="51" t="s">
        <v>48</v>
      </c>
      <c r="AB70" s="51" t="s">
        <v>49</v>
      </c>
      <c r="AC70" s="49" t="s">
        <v>44</v>
      </c>
      <c r="AD70" s="50" t="s">
        <v>19</v>
      </c>
      <c r="AE70" s="50" t="s">
        <v>45</v>
      </c>
      <c r="AF70" s="50" t="s">
        <v>46</v>
      </c>
      <c r="AG70" s="50" t="s">
        <v>47</v>
      </c>
      <c r="AH70" s="51" t="s">
        <v>48</v>
      </c>
      <c r="AI70" s="51" t="s">
        <v>49</v>
      </c>
    </row>
    <row r="71" spans="1:35" x14ac:dyDescent="0.25">
      <c r="V71" s="52">
        <v>0</v>
      </c>
      <c r="W71" s="3">
        <v>32.200000000000003</v>
      </c>
      <c r="X71" s="53"/>
      <c r="Y71" s="53"/>
      <c r="Z71" s="53"/>
      <c r="AA71" s="54"/>
      <c r="AB71" s="55">
        <f>SUM(AA72:AA81)</f>
        <v>119525933164013.52</v>
      </c>
      <c r="AC71" s="52">
        <v>0</v>
      </c>
      <c r="AD71" s="3">
        <v>33.200000000000003</v>
      </c>
      <c r="AE71" s="53"/>
      <c r="AF71" s="53"/>
      <c r="AG71" s="53"/>
      <c r="AH71" s="54"/>
      <c r="AI71" s="55">
        <f>SUM(AH72:AH81)</f>
        <v>65159188934474.5</v>
      </c>
    </row>
    <row r="72" spans="1:35" x14ac:dyDescent="0.25">
      <c r="V72" s="52">
        <v>1</v>
      </c>
      <c r="W72" s="3">
        <v>62.7</v>
      </c>
      <c r="X72" s="56">
        <f>AVERAGE(W71:W72)</f>
        <v>47.45</v>
      </c>
      <c r="Y72" s="53">
        <v>0.5</v>
      </c>
      <c r="Z72" s="53">
        <v>1</v>
      </c>
      <c r="AA72" s="54">
        <f>Z72*Y72^(43-X72)</f>
        <v>21.856644108070366</v>
      </c>
      <c r="AB72" s="49" t="s">
        <v>50</v>
      </c>
      <c r="AC72" s="52">
        <v>1</v>
      </c>
      <c r="AD72" s="3">
        <v>89.9</v>
      </c>
      <c r="AE72" s="56">
        <f>AVERAGE(AD71:AD72)</f>
        <v>61.550000000000004</v>
      </c>
      <c r="AF72" s="53">
        <v>0.5</v>
      </c>
      <c r="AG72" s="53">
        <v>1</v>
      </c>
      <c r="AH72" s="54">
        <f>AG72*AF72^(43-AE72)</f>
        <v>383801.2806779712</v>
      </c>
      <c r="AI72" s="49" t="s">
        <v>50</v>
      </c>
    </row>
    <row r="73" spans="1:35" x14ac:dyDescent="0.25">
      <c r="V73" s="52">
        <v>2</v>
      </c>
      <c r="W73" s="3">
        <v>73</v>
      </c>
      <c r="X73" s="53">
        <f t="shared" ref="X73:X81" si="46">AVERAGE(W72:W73)</f>
        <v>67.849999999999994</v>
      </c>
      <c r="Y73" s="53">
        <v>0.5</v>
      </c>
      <c r="Z73" s="53">
        <v>1</v>
      </c>
      <c r="AA73" s="54">
        <f>Z73*Y73^(43-X73)</f>
        <v>30240947.362643458</v>
      </c>
      <c r="AB73" s="57">
        <f>LOG(AB71,10)</f>
        <v>14.077462143009111</v>
      </c>
      <c r="AC73" s="52">
        <v>2</v>
      </c>
      <c r="AD73" s="3">
        <v>86.6</v>
      </c>
      <c r="AE73" s="53">
        <f t="shared" ref="AE73:AE81" si="47">AVERAGE(AD72:AD73)</f>
        <v>88.25</v>
      </c>
      <c r="AF73" s="53">
        <v>0.5</v>
      </c>
      <c r="AG73" s="53">
        <v>1</v>
      </c>
      <c r="AH73" s="54">
        <f>AG73*AF73^(43-AE73)</f>
        <v>41841505624942.125</v>
      </c>
      <c r="AI73" s="57">
        <f>LOG(AI71,10)</f>
        <v>13.813975669812738</v>
      </c>
    </row>
    <row r="74" spans="1:35" x14ac:dyDescent="0.25">
      <c r="V74" s="52">
        <v>3</v>
      </c>
      <c r="W74" s="3">
        <v>74.3</v>
      </c>
      <c r="X74" s="53">
        <f t="shared" si="46"/>
        <v>73.650000000000006</v>
      </c>
      <c r="Y74" s="53">
        <v>0.5</v>
      </c>
      <c r="Z74" s="53">
        <v>1</v>
      </c>
      <c r="AA74" s="54">
        <f t="shared" ref="AA74:AA81" si="48">Z74*Y74^(43-X74)</f>
        <v>1684881520.7141085</v>
      </c>
      <c r="AB74" s="53"/>
      <c r="AC74" s="52">
        <v>3</v>
      </c>
      <c r="AD74" s="3">
        <v>84.9</v>
      </c>
      <c r="AE74" s="53">
        <f t="shared" si="47"/>
        <v>85.75</v>
      </c>
      <c r="AF74" s="53">
        <v>0.5</v>
      </c>
      <c r="AG74" s="53">
        <v>1</v>
      </c>
      <c r="AH74" s="54">
        <f t="shared" ref="AH74:AH81" si="49">AG74*AF74^(43-AE74)</f>
        <v>7396603090612.9043</v>
      </c>
      <c r="AI74" s="53"/>
    </row>
    <row r="75" spans="1:35" x14ac:dyDescent="0.25">
      <c r="V75" s="52">
        <v>4</v>
      </c>
      <c r="W75" s="3">
        <v>82.6</v>
      </c>
      <c r="X75" s="53">
        <f t="shared" si="46"/>
        <v>78.449999999999989</v>
      </c>
      <c r="Y75" s="53">
        <v>0.5</v>
      </c>
      <c r="Z75" s="53">
        <v>1</v>
      </c>
      <c r="AA75" s="54">
        <f t="shared" si="48"/>
        <v>46936785822.236237</v>
      </c>
      <c r="AB75" s="53"/>
      <c r="AC75" s="52">
        <v>4</v>
      </c>
      <c r="AD75" s="3">
        <v>85.4</v>
      </c>
      <c r="AE75" s="53">
        <f t="shared" si="47"/>
        <v>85.15</v>
      </c>
      <c r="AF75" s="53">
        <v>0.5</v>
      </c>
      <c r="AG75" s="53">
        <v>1</v>
      </c>
      <c r="AH75" s="54">
        <f t="shared" si="49"/>
        <v>4879938145455.5088</v>
      </c>
      <c r="AI75" s="53"/>
    </row>
    <row r="76" spans="1:35" x14ac:dyDescent="0.25">
      <c r="V76" s="52">
        <v>5</v>
      </c>
      <c r="W76" s="3">
        <v>85.6</v>
      </c>
      <c r="X76" s="53">
        <f t="shared" si="46"/>
        <v>84.1</v>
      </c>
      <c r="Y76" s="53">
        <v>0.5</v>
      </c>
      <c r="Z76" s="53">
        <v>1</v>
      </c>
      <c r="AA76" s="54">
        <f t="shared" si="48"/>
        <v>2356854768800.7886</v>
      </c>
      <c r="AB76" s="53"/>
      <c r="AC76" s="52">
        <v>5</v>
      </c>
      <c r="AD76" s="3">
        <v>84.8</v>
      </c>
      <c r="AE76" s="53">
        <f t="shared" si="47"/>
        <v>85.1</v>
      </c>
      <c r="AF76" s="53">
        <v>0.5</v>
      </c>
      <c r="AG76" s="53">
        <v>1</v>
      </c>
      <c r="AH76" s="54">
        <f t="shared" si="49"/>
        <v>4713709537601.5693</v>
      </c>
      <c r="AI76" s="53"/>
    </row>
    <row r="77" spans="1:35" x14ac:dyDescent="0.25">
      <c r="V77" s="52">
        <v>6</v>
      </c>
      <c r="W77" s="3">
        <v>87.9</v>
      </c>
      <c r="X77" s="53">
        <f t="shared" si="46"/>
        <v>86.75</v>
      </c>
      <c r="Y77" s="53">
        <v>0.5</v>
      </c>
      <c r="Z77" s="53">
        <v>1</v>
      </c>
      <c r="AA77" s="54">
        <f t="shared" si="48"/>
        <v>14793206181225.836</v>
      </c>
      <c r="AB77" s="53"/>
      <c r="AC77" s="52">
        <v>6</v>
      </c>
      <c r="AD77" s="3">
        <v>83.2</v>
      </c>
      <c r="AE77" s="53">
        <f t="shared" si="47"/>
        <v>84</v>
      </c>
      <c r="AF77" s="53">
        <v>0.5</v>
      </c>
      <c r="AG77" s="53">
        <v>1</v>
      </c>
      <c r="AH77" s="54">
        <f t="shared" si="49"/>
        <v>2199023255552</v>
      </c>
      <c r="AI77" s="53"/>
    </row>
    <row r="78" spans="1:35" x14ac:dyDescent="0.25">
      <c r="V78" s="52">
        <v>7</v>
      </c>
      <c r="W78" s="3">
        <v>89.4</v>
      </c>
      <c r="X78" s="53">
        <f t="shared" si="46"/>
        <v>88.65</v>
      </c>
      <c r="Y78" s="53">
        <v>0.5</v>
      </c>
      <c r="Z78" s="53">
        <v>1</v>
      </c>
      <c r="AA78" s="54">
        <f t="shared" si="48"/>
        <v>55210197670759.891</v>
      </c>
      <c r="AB78" s="53"/>
      <c r="AC78" s="52">
        <v>7</v>
      </c>
      <c r="AD78" s="3">
        <v>83.9</v>
      </c>
      <c r="AE78" s="53">
        <f t="shared" si="47"/>
        <v>83.550000000000011</v>
      </c>
      <c r="AF78" s="53">
        <v>0.5</v>
      </c>
      <c r="AG78" s="53">
        <v>1</v>
      </c>
      <c r="AH78" s="54">
        <f t="shared" si="49"/>
        <v>1609779246752.7432</v>
      </c>
      <c r="AI78" s="53"/>
    </row>
    <row r="79" spans="1:35" x14ac:dyDescent="0.25">
      <c r="V79" s="52">
        <v>8</v>
      </c>
      <c r="W79" s="3">
        <v>85.5</v>
      </c>
      <c r="X79" s="53">
        <f t="shared" si="46"/>
        <v>87.45</v>
      </c>
      <c r="Y79" s="53">
        <v>0.5</v>
      </c>
      <c r="Z79" s="53">
        <v>1</v>
      </c>
      <c r="AA79" s="54">
        <f t="shared" si="48"/>
        <v>24031634340985.188</v>
      </c>
      <c r="AB79" s="53"/>
      <c r="AC79" s="52">
        <v>8</v>
      </c>
      <c r="AD79" s="3">
        <v>82.3</v>
      </c>
      <c r="AE79" s="53">
        <f t="shared" si="47"/>
        <v>83.1</v>
      </c>
      <c r="AF79" s="53">
        <v>0.5</v>
      </c>
      <c r="AG79" s="53">
        <v>1</v>
      </c>
      <c r="AH79" s="54">
        <f t="shared" si="49"/>
        <v>1178427384400.3921</v>
      </c>
      <c r="AI79" s="53"/>
    </row>
    <row r="80" spans="1:35" x14ac:dyDescent="0.25">
      <c r="V80" s="52">
        <v>9</v>
      </c>
      <c r="W80" s="3">
        <v>86.5</v>
      </c>
      <c r="X80" s="53">
        <f t="shared" si="46"/>
        <v>86</v>
      </c>
      <c r="Y80" s="53">
        <v>0.5</v>
      </c>
      <c r="Z80" s="53">
        <v>1</v>
      </c>
      <c r="AA80" s="54">
        <f t="shared" si="48"/>
        <v>8796093022208</v>
      </c>
      <c r="AB80" s="53"/>
      <c r="AC80" s="52">
        <v>9</v>
      </c>
      <c r="AD80" s="3">
        <v>82.6</v>
      </c>
      <c r="AE80" s="53">
        <f t="shared" si="47"/>
        <v>82.449999999999989</v>
      </c>
      <c r="AF80" s="53">
        <v>0.5</v>
      </c>
      <c r="AG80" s="53">
        <v>1</v>
      </c>
      <c r="AH80" s="54">
        <f t="shared" si="49"/>
        <v>750988573155.77747</v>
      </c>
      <c r="AI80" s="53"/>
    </row>
    <row r="81" spans="22:35" x14ac:dyDescent="0.25">
      <c r="V81" s="58">
        <v>10</v>
      </c>
      <c r="W81" s="3">
        <v>86.9</v>
      </c>
      <c r="X81" s="59">
        <f t="shared" si="46"/>
        <v>86.7</v>
      </c>
      <c r="Y81" s="59">
        <v>0.5</v>
      </c>
      <c r="Z81" s="59">
        <v>1</v>
      </c>
      <c r="AA81" s="60">
        <f t="shared" si="48"/>
        <v>14289295271721.639</v>
      </c>
      <c r="AB81" s="53"/>
      <c r="AC81" s="58">
        <v>10</v>
      </c>
      <c r="AD81" s="3">
        <v>81.599999999999994</v>
      </c>
      <c r="AE81" s="59">
        <f t="shared" si="47"/>
        <v>82.1</v>
      </c>
      <c r="AF81" s="59">
        <v>0.5</v>
      </c>
      <c r="AG81" s="59">
        <v>1</v>
      </c>
      <c r="AH81" s="60">
        <f t="shared" si="49"/>
        <v>589213692200.19702</v>
      </c>
      <c r="AI81" s="53"/>
    </row>
  </sheetData>
  <mergeCells count="28">
    <mergeCell ref="O1:T1"/>
    <mergeCell ref="AD1:AI1"/>
    <mergeCell ref="C1:G1"/>
    <mergeCell ref="I1:M1"/>
    <mergeCell ref="V1:AB1"/>
    <mergeCell ref="A69:G69"/>
    <mergeCell ref="H69:N69"/>
    <mergeCell ref="O17:U17"/>
    <mergeCell ref="V17:AB17"/>
    <mergeCell ref="O30:U30"/>
    <mergeCell ref="V30:AB30"/>
    <mergeCell ref="O43:U43"/>
    <mergeCell ref="V43:AB43"/>
    <mergeCell ref="H17:N17"/>
    <mergeCell ref="A30:G30"/>
    <mergeCell ref="H30:N30"/>
    <mergeCell ref="A43:G43"/>
    <mergeCell ref="H43:N43"/>
    <mergeCell ref="A17:G17"/>
    <mergeCell ref="AC17:AI17"/>
    <mergeCell ref="AC30:AI30"/>
    <mergeCell ref="AC43:AI43"/>
    <mergeCell ref="O56:U56"/>
    <mergeCell ref="O69:U69"/>
    <mergeCell ref="V56:AB56"/>
    <mergeCell ref="V69:AB69"/>
    <mergeCell ref="AC56:AI56"/>
    <mergeCell ref="AC69:AI6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Cage Sheet</vt:lpstr>
      <vt:lpstr>Tumor Growth</vt:lpstr>
      <vt:lpstr>Tumor Volume</vt:lpstr>
      <vt:lpstr>Tumor Volume (Manuscript)</vt:lpstr>
      <vt:lpstr>Normalized Volume</vt:lpstr>
      <vt:lpstr>Survival</vt:lpstr>
      <vt:lpstr>Rechallenge</vt:lpstr>
      <vt:lpstr>PTT</vt:lpstr>
      <vt:lpstr>Thermal Dose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</dc:creator>
  <cp:lastModifiedBy>Jacob Medina</cp:lastModifiedBy>
  <cp:lastPrinted>2022-03-29T19:50:50Z</cp:lastPrinted>
  <dcterms:created xsi:type="dcterms:W3CDTF">2022-02-14T23:44:42Z</dcterms:created>
  <dcterms:modified xsi:type="dcterms:W3CDTF">2023-07-03T16:36:58Z</dcterms:modified>
</cp:coreProperties>
</file>