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58FA8F16-A624-4ABD-A433-322E059EAD37}" xr6:coauthVersionLast="47" xr6:coauthVersionMax="47" xr10:uidLastSave="{00000000-0000-0000-0000-000000000000}"/>
  <bookViews>
    <workbookView xWindow="-110" yWindow="-110" windowWidth="19420" windowHeight="10300" xr2:uid="{7A435972-5FE4-4BC5-860A-20DBCFF27159}"/>
  </bookViews>
  <sheets>
    <sheet name="Rescue Binary NaO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I5" i="1" s="1"/>
  <c r="H5" i="1"/>
  <c r="Q5" i="1"/>
  <c r="R5" i="1"/>
  <c r="S5" i="1"/>
  <c r="S11" i="1" s="1"/>
  <c r="G6" i="1"/>
  <c r="I6" i="1" s="1"/>
  <c r="H6" i="1"/>
  <c r="Q6" i="1"/>
  <c r="R6" i="1"/>
  <c r="S6" i="1"/>
  <c r="G7" i="1"/>
  <c r="I7" i="1" s="1"/>
  <c r="H7" i="1"/>
  <c r="Q7" i="1"/>
  <c r="R7" i="1"/>
  <c r="S7" i="1"/>
  <c r="G8" i="1"/>
  <c r="I8" i="1" s="1"/>
  <c r="H8" i="1"/>
  <c r="Q8" i="1"/>
  <c r="R8" i="1"/>
  <c r="S8" i="1"/>
  <c r="G9" i="1"/>
  <c r="I9" i="1" s="1"/>
  <c r="H9" i="1"/>
  <c r="Q9" i="1"/>
  <c r="R9" i="1"/>
  <c r="S9" i="1"/>
  <c r="G10" i="1"/>
  <c r="I10" i="1" s="1"/>
  <c r="H10" i="1"/>
  <c r="Q10" i="1"/>
  <c r="R10" i="1"/>
  <c r="S10" i="1"/>
  <c r="G19" i="1"/>
  <c r="I19" i="1" s="1"/>
  <c r="H19" i="1"/>
  <c r="P19" i="1"/>
  <c r="Q19" i="1"/>
  <c r="R19" i="1"/>
  <c r="R26" i="1" s="1"/>
  <c r="G20" i="1"/>
  <c r="I20" i="1" s="1"/>
  <c r="H20" i="1"/>
  <c r="P20" i="1"/>
  <c r="Q20" i="1"/>
  <c r="R20" i="1"/>
  <c r="G21" i="1"/>
  <c r="I21" i="1" s="1"/>
  <c r="H21" i="1"/>
  <c r="P21" i="1"/>
  <c r="Q21" i="1"/>
  <c r="R21" i="1"/>
  <c r="G22" i="1"/>
  <c r="I22" i="1" s="1"/>
  <c r="H22" i="1"/>
  <c r="P22" i="1"/>
  <c r="Q22" i="1"/>
  <c r="R22" i="1"/>
  <c r="G23" i="1"/>
  <c r="I23" i="1" s="1"/>
  <c r="H23" i="1"/>
  <c r="P23" i="1"/>
  <c r="Q23" i="1"/>
  <c r="R23" i="1"/>
  <c r="G24" i="1"/>
  <c r="I24" i="1" s="1"/>
  <c r="H24" i="1"/>
  <c r="P24" i="1"/>
  <c r="Q24" i="1"/>
  <c r="R24" i="1"/>
  <c r="R25" i="1"/>
  <c r="G34" i="1"/>
  <c r="H34" i="1"/>
  <c r="I34" i="1"/>
  <c r="I40" i="1" s="1"/>
  <c r="P34" i="1"/>
  <c r="R34" i="1" s="1"/>
  <c r="Q34" i="1"/>
  <c r="G35" i="1"/>
  <c r="H35" i="1"/>
  <c r="I35" i="1"/>
  <c r="P35" i="1"/>
  <c r="R35" i="1" s="1"/>
  <c r="Q35" i="1"/>
  <c r="G36" i="1"/>
  <c r="H36" i="1"/>
  <c r="I36" i="1"/>
  <c r="P36" i="1"/>
  <c r="R36" i="1" s="1"/>
  <c r="Q36" i="1"/>
  <c r="G37" i="1"/>
  <c r="H37" i="1"/>
  <c r="I37" i="1"/>
  <c r="P37" i="1"/>
  <c r="R37" i="1" s="1"/>
  <c r="Q37" i="1"/>
  <c r="G38" i="1"/>
  <c r="H38" i="1"/>
  <c r="I38" i="1"/>
  <c r="P38" i="1"/>
  <c r="R38" i="1" s="1"/>
  <c r="Q38" i="1"/>
  <c r="G39" i="1"/>
  <c r="I39" i="1"/>
  <c r="P39" i="1"/>
  <c r="R39" i="1" s="1"/>
  <c r="Q39" i="1"/>
  <c r="G49" i="1"/>
  <c r="I49" i="1" s="1"/>
  <c r="H49" i="1"/>
  <c r="O49" i="1"/>
  <c r="P49" i="1"/>
  <c r="Q49" i="1"/>
  <c r="Q56" i="1" s="1"/>
  <c r="G50" i="1"/>
  <c r="I50" i="1" s="1"/>
  <c r="H50" i="1"/>
  <c r="O50" i="1"/>
  <c r="P50" i="1"/>
  <c r="Q50" i="1"/>
  <c r="G51" i="1"/>
  <c r="I51" i="1" s="1"/>
  <c r="H51" i="1"/>
  <c r="O51" i="1"/>
  <c r="P51" i="1"/>
  <c r="Q51" i="1"/>
  <c r="G52" i="1"/>
  <c r="I52" i="1" s="1"/>
  <c r="H52" i="1"/>
  <c r="O52" i="1"/>
  <c r="P52" i="1"/>
  <c r="Q52" i="1"/>
  <c r="G53" i="1"/>
  <c r="I53" i="1" s="1"/>
  <c r="H53" i="1"/>
  <c r="O53" i="1"/>
  <c r="P53" i="1"/>
  <c r="Q53" i="1"/>
  <c r="G54" i="1"/>
  <c r="I54" i="1" s="1"/>
  <c r="H54" i="1"/>
  <c r="O54" i="1"/>
  <c r="Q54" i="1"/>
  <c r="Q55" i="1"/>
  <c r="G64" i="1"/>
  <c r="H64" i="1"/>
  <c r="I64" i="1"/>
  <c r="I70" i="1" s="1"/>
  <c r="G65" i="1"/>
  <c r="I65" i="1" s="1"/>
  <c r="H65" i="1"/>
  <c r="R65" i="1"/>
  <c r="S65" i="1"/>
  <c r="G66" i="1"/>
  <c r="I66" i="1" s="1"/>
  <c r="H66" i="1"/>
  <c r="R66" i="1"/>
  <c r="S66" i="1"/>
  <c r="G67" i="1"/>
  <c r="H67" i="1"/>
  <c r="I67" i="1"/>
  <c r="R67" i="1"/>
  <c r="S67" i="1"/>
  <c r="G68" i="1"/>
  <c r="H68" i="1"/>
  <c r="I68" i="1"/>
  <c r="R68" i="1"/>
  <c r="S68" i="1"/>
  <c r="G69" i="1"/>
  <c r="H69" i="1"/>
  <c r="I69" i="1"/>
  <c r="R69" i="1"/>
  <c r="S69" i="1"/>
  <c r="S71" i="1" s="1"/>
  <c r="R70" i="1"/>
  <c r="S70" i="1"/>
  <c r="H82" i="1"/>
  <c r="I82" i="1"/>
  <c r="H83" i="1"/>
  <c r="I83" i="1"/>
  <c r="I89" i="1" s="1"/>
  <c r="Q83" i="1"/>
  <c r="R83" i="1"/>
  <c r="R89" i="1" s="1"/>
  <c r="H84" i="1"/>
  <c r="I84" i="1"/>
  <c r="Q84" i="1"/>
  <c r="R84" i="1"/>
  <c r="H85" i="1"/>
  <c r="I85" i="1"/>
  <c r="I88" i="1" s="1"/>
  <c r="Q85" i="1"/>
  <c r="R85" i="1"/>
  <c r="H86" i="1"/>
  <c r="I86" i="1"/>
  <c r="Q86" i="1"/>
  <c r="R86" i="1"/>
  <c r="H87" i="1"/>
  <c r="I87" i="1"/>
  <c r="Q87" i="1"/>
  <c r="R87" i="1"/>
  <c r="Q88" i="1"/>
  <c r="R88" i="1"/>
  <c r="R40" i="1" l="1"/>
  <c r="R41" i="1"/>
  <c r="I56" i="1"/>
  <c r="I55" i="1"/>
  <c r="I26" i="1"/>
  <c r="I25" i="1"/>
  <c r="I11" i="1"/>
  <c r="I12" i="1"/>
  <c r="I41" i="1"/>
  <c r="S12" i="1"/>
  <c r="R90" i="1"/>
  <c r="I71" i="1"/>
  <c r="S72" i="1"/>
</calcChain>
</file>

<file path=xl/sharedStrings.xml><?xml version="1.0" encoding="utf-8"?>
<sst xmlns="http://schemas.openxmlformats.org/spreadsheetml/2006/main" count="177" uniqueCount="44">
  <si>
    <t>Gr33a[GAL4]; Ir94f1</t>
  </si>
  <si>
    <t>UAS-Ir94f;Ir94f</t>
  </si>
  <si>
    <t>Ir94f1</t>
  </si>
  <si>
    <t>Ir52a1;Gr33a-GAL4</t>
  </si>
  <si>
    <t>Ir52a1;UAS-Ir51b</t>
  </si>
  <si>
    <t>Ir52a1</t>
  </si>
  <si>
    <t>Ir51b1;Gr33a-GAL4</t>
  </si>
  <si>
    <t>Ir51b1;UAS-Ir51b</t>
  </si>
  <si>
    <t>Ir51b1</t>
  </si>
  <si>
    <t>Prob</t>
  </si>
  <si>
    <t>F Value</t>
  </si>
  <si>
    <t>MeanDiff</t>
  </si>
  <si>
    <t xml:space="preserve">Scheffe test </t>
  </si>
  <si>
    <t>Data Mean</t>
  </si>
  <si>
    <t>Root MSE</t>
  </si>
  <si>
    <t>Coeff Var</t>
  </si>
  <si>
    <t>R-Square</t>
  </si>
  <si>
    <t xml:space="preserve">Fit statistics </t>
  </si>
  <si>
    <t>SE of Mean</t>
  </si>
  <si>
    <t>Standard Deviation</t>
  </si>
  <si>
    <t>Mean</t>
  </si>
  <si>
    <t>Sample Size</t>
  </si>
  <si>
    <t xml:space="preserve">Descriptive statistics </t>
  </si>
  <si>
    <t>One way ANOVA analysis</t>
  </si>
  <si>
    <t>SEM</t>
    <phoneticPr fontId="0" type="noConversion"/>
  </si>
  <si>
    <t>ave</t>
    <phoneticPr fontId="0" type="noConversion"/>
  </si>
  <si>
    <t>PI</t>
    <phoneticPr fontId="0" type="noConversion"/>
  </si>
  <si>
    <t>B-D</t>
    <phoneticPr fontId="0" type="noConversion"/>
  </si>
  <si>
    <t>sum</t>
    <phoneticPr fontId="0" type="noConversion"/>
  </si>
  <si>
    <t>Red</t>
    <phoneticPr fontId="0" type="noConversion"/>
  </si>
  <si>
    <t>puple</t>
    <phoneticPr fontId="0" type="noConversion"/>
  </si>
  <si>
    <t>Blue</t>
    <phoneticPr fontId="0" type="noConversion"/>
  </si>
  <si>
    <t>Rescue</t>
  </si>
  <si>
    <t>sucrose+ 100 mM NaOH(red dye)</t>
  </si>
  <si>
    <t>both</t>
    <phoneticPr fontId="0" type="noConversion"/>
  </si>
  <si>
    <t xml:space="preserve">2mM Sucrose </t>
  </si>
  <si>
    <t>Uas-Ir94f1;Ir94f1</t>
  </si>
  <si>
    <t>Gr33agal4;Ir94f1</t>
  </si>
  <si>
    <t>Ir51b1- rescue</t>
  </si>
  <si>
    <t>Ir51b1; Gr33a-Gal4</t>
  </si>
  <si>
    <t>Ir51b1; UAS-Ir52a</t>
  </si>
  <si>
    <t>Ir52a rescue</t>
  </si>
  <si>
    <t>Ir52a; Gr33a-GAl4</t>
  </si>
  <si>
    <t>Ir52a1; UAS-Ir52a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</si>
</sst>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&quot;월&quot;\ dd&quot;일&quot;"/>
  </numFmts>
  <fonts count="7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9"/>
      <color theme="1"/>
      <name val="Aptos Narrow"/>
      <family val="3"/>
      <charset val="129"/>
      <scheme val="minor"/>
    </font>
    <font>
      <sz val="9"/>
      <name val="Aptos Narrow"/>
      <family val="3"/>
      <charset val="129"/>
      <scheme val="minor"/>
    </font>
    <font>
      <i/>
      <sz val="11"/>
      <color rgb="FF006100"/>
      <name val="Aptos Narrow"/>
      <family val="2"/>
      <scheme val="minor"/>
    </font>
    <font>
      <i/>
      <sz val="9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8">
    <xf numFmtId="0" fontId="0" fillId="0" borderId="0" xfId="0"/>
    <xf numFmtId="11" fontId="0" fillId="0" borderId="0" xfId="0" applyNumberFormat="1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1" fillId="2" borderId="7" xfId="1" applyNumberForma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1" fillId="2" borderId="10" xfId="1" applyNumberForma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1" fillId="2" borderId="12" xfId="1" applyNumberForma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1" fillId="2" borderId="14" xfId="1" applyNumberForma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5" fillId="2" borderId="14" xfId="1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C0C5C-0A34-4690-9146-568FF55C8D2B}">
  <dimension ref="C2:S113"/>
  <sheetViews>
    <sheetView tabSelected="1" topLeftCell="A86" workbookViewId="0">
      <selection activeCell="P111" sqref="P111"/>
    </sheetView>
  </sheetViews>
  <sheetFormatPr defaultRowHeight="14.5" x14ac:dyDescent="0.35"/>
  <sheetData>
    <row r="2" spans="3:19" ht="15" thickBot="1" x14ac:dyDescent="0.4"/>
    <row r="3" spans="3:19" ht="15" thickBot="1" x14ac:dyDescent="0.4">
      <c r="C3" s="24"/>
      <c r="D3" s="23" t="s">
        <v>35</v>
      </c>
      <c r="E3" s="22" t="s">
        <v>34</v>
      </c>
      <c r="F3" s="21" t="s">
        <v>33</v>
      </c>
      <c r="G3" s="5"/>
      <c r="H3" s="5"/>
      <c r="I3" s="5"/>
      <c r="M3" s="26" t="s">
        <v>43</v>
      </c>
      <c r="N3" s="23" t="s">
        <v>35</v>
      </c>
      <c r="O3" s="22" t="s">
        <v>34</v>
      </c>
      <c r="P3" s="21" t="s">
        <v>33</v>
      </c>
      <c r="Q3" s="5"/>
      <c r="R3" s="5"/>
      <c r="S3" s="5"/>
    </row>
    <row r="4" spans="3:19" ht="15" thickBot="1" x14ac:dyDescent="0.4">
      <c r="C4" s="25" t="s">
        <v>5</v>
      </c>
      <c r="D4" s="19" t="s">
        <v>31</v>
      </c>
      <c r="E4" s="19" t="s">
        <v>30</v>
      </c>
      <c r="F4" s="19" t="s">
        <v>29</v>
      </c>
      <c r="G4" s="18" t="s">
        <v>28</v>
      </c>
      <c r="H4" s="18" t="s">
        <v>27</v>
      </c>
      <c r="I4" s="18" t="s">
        <v>26</v>
      </c>
      <c r="M4" s="20"/>
      <c r="N4" s="19" t="s">
        <v>31</v>
      </c>
      <c r="O4" s="19" t="s">
        <v>30</v>
      </c>
      <c r="P4" s="19" t="s">
        <v>29</v>
      </c>
      <c r="Q4" s="18" t="s">
        <v>28</v>
      </c>
      <c r="R4" s="18" t="s">
        <v>27</v>
      </c>
      <c r="S4" s="18" t="s">
        <v>26</v>
      </c>
    </row>
    <row r="5" spans="3:19" ht="15" thickBot="1" x14ac:dyDescent="0.4">
      <c r="C5" s="17">
        <v>42500</v>
      </c>
      <c r="D5" s="16">
        <v>18</v>
      </c>
      <c r="E5" s="16">
        <v>9</v>
      </c>
      <c r="F5" s="15">
        <v>15</v>
      </c>
      <c r="G5" s="8">
        <f t="shared" ref="G5:G10" si="0">SUM(D5:F5)</f>
        <v>42</v>
      </c>
      <c r="H5" s="7">
        <f t="shared" ref="H5:H10" si="1">D5+E5/2</f>
        <v>22.5</v>
      </c>
      <c r="I5" s="6">
        <f t="shared" ref="I5:I10" si="2">(F5-D5)/G5</f>
        <v>-7.1428571428571425E-2</v>
      </c>
      <c r="M5" s="17">
        <v>42500</v>
      </c>
      <c r="N5" s="16">
        <v>12</v>
      </c>
      <c r="O5" s="16">
        <v>28</v>
      </c>
      <c r="P5" s="15">
        <v>2</v>
      </c>
      <c r="Q5" s="8">
        <f t="shared" ref="Q5:Q10" si="3">SUM(N5:P5)</f>
        <v>42</v>
      </c>
      <c r="R5" s="7">
        <f t="shared" ref="R5:R10" si="4">N5+O5/2</f>
        <v>26</v>
      </c>
      <c r="S5" s="6">
        <f t="shared" ref="S5:S10" si="5">(P5-N5)/Q5</f>
        <v>-0.23809523809523808</v>
      </c>
    </row>
    <row r="6" spans="3:19" ht="15" thickBot="1" x14ac:dyDescent="0.4">
      <c r="C6" s="14">
        <v>42561</v>
      </c>
      <c r="D6" s="13">
        <v>39</v>
      </c>
      <c r="E6" s="13">
        <v>10</v>
      </c>
      <c r="F6" s="12">
        <v>16</v>
      </c>
      <c r="G6" s="8">
        <f t="shared" si="0"/>
        <v>65</v>
      </c>
      <c r="H6" s="7">
        <f t="shared" si="1"/>
        <v>44</v>
      </c>
      <c r="I6" s="6">
        <f t="shared" si="2"/>
        <v>-0.35384615384615387</v>
      </c>
      <c r="M6" s="14">
        <v>42561</v>
      </c>
      <c r="N6" s="13">
        <v>8</v>
      </c>
      <c r="O6" s="13">
        <v>32</v>
      </c>
      <c r="P6" s="12">
        <v>3</v>
      </c>
      <c r="Q6" s="8">
        <f t="shared" si="3"/>
        <v>43</v>
      </c>
      <c r="R6" s="7">
        <f t="shared" si="4"/>
        <v>24</v>
      </c>
      <c r="S6" s="6">
        <f t="shared" si="5"/>
        <v>-0.11627906976744186</v>
      </c>
    </row>
    <row r="7" spans="3:19" ht="15" thickBot="1" x14ac:dyDescent="0.4">
      <c r="C7" s="14"/>
      <c r="D7" s="13">
        <v>43</v>
      </c>
      <c r="E7" s="13">
        <v>7</v>
      </c>
      <c r="F7" s="12">
        <v>15</v>
      </c>
      <c r="G7" s="8">
        <f t="shared" si="0"/>
        <v>65</v>
      </c>
      <c r="H7" s="7">
        <f t="shared" si="1"/>
        <v>46.5</v>
      </c>
      <c r="I7" s="6">
        <f t="shared" si="2"/>
        <v>-0.43076923076923079</v>
      </c>
      <c r="M7" s="14"/>
      <c r="N7" s="13">
        <v>16</v>
      </c>
      <c r="O7" s="13">
        <v>15</v>
      </c>
      <c r="P7" s="12">
        <v>3</v>
      </c>
      <c r="Q7" s="8">
        <f t="shared" si="3"/>
        <v>34</v>
      </c>
      <c r="R7" s="7">
        <f t="shared" si="4"/>
        <v>23.5</v>
      </c>
      <c r="S7" s="6">
        <f t="shared" si="5"/>
        <v>-0.38235294117647056</v>
      </c>
    </row>
    <row r="8" spans="3:19" ht="15" thickBot="1" x14ac:dyDescent="0.4">
      <c r="C8" s="14"/>
      <c r="D8" s="13">
        <v>27</v>
      </c>
      <c r="E8" s="13">
        <v>7</v>
      </c>
      <c r="F8" s="12">
        <v>15</v>
      </c>
      <c r="G8" s="8">
        <f t="shared" si="0"/>
        <v>49</v>
      </c>
      <c r="H8" s="7">
        <f t="shared" si="1"/>
        <v>30.5</v>
      </c>
      <c r="I8" s="6">
        <f t="shared" si="2"/>
        <v>-0.24489795918367346</v>
      </c>
      <c r="M8" s="14"/>
      <c r="N8" s="13">
        <v>12</v>
      </c>
      <c r="O8" s="13">
        <v>19</v>
      </c>
      <c r="P8" s="12">
        <v>5</v>
      </c>
      <c r="Q8" s="8">
        <f t="shared" si="3"/>
        <v>36</v>
      </c>
      <c r="R8" s="7">
        <f t="shared" si="4"/>
        <v>21.5</v>
      </c>
      <c r="S8" s="6">
        <f t="shared" si="5"/>
        <v>-0.19444444444444445</v>
      </c>
    </row>
    <row r="9" spans="3:19" ht="15" thickBot="1" x14ac:dyDescent="0.4">
      <c r="C9" s="14"/>
      <c r="D9" s="13">
        <v>13</v>
      </c>
      <c r="E9" s="13">
        <v>5</v>
      </c>
      <c r="F9" s="12">
        <v>9</v>
      </c>
      <c r="G9" s="8">
        <f t="shared" si="0"/>
        <v>27</v>
      </c>
      <c r="H9" s="7">
        <f t="shared" si="1"/>
        <v>15.5</v>
      </c>
      <c r="I9" s="6">
        <f t="shared" si="2"/>
        <v>-0.14814814814814814</v>
      </c>
      <c r="M9" s="14"/>
      <c r="N9" s="13">
        <v>20</v>
      </c>
      <c r="O9" s="13">
        <v>24</v>
      </c>
      <c r="P9" s="12">
        <v>7</v>
      </c>
      <c r="Q9" s="8">
        <f t="shared" si="3"/>
        <v>51</v>
      </c>
      <c r="R9" s="7">
        <f t="shared" si="4"/>
        <v>32</v>
      </c>
      <c r="S9" s="6">
        <f t="shared" si="5"/>
        <v>-0.25490196078431371</v>
      </c>
    </row>
    <row r="10" spans="3:19" ht="15" thickBot="1" x14ac:dyDescent="0.4">
      <c r="C10" s="11"/>
      <c r="D10" s="10">
        <v>10</v>
      </c>
      <c r="E10" s="10">
        <v>6</v>
      </c>
      <c r="F10" s="9">
        <v>13</v>
      </c>
      <c r="G10" s="8">
        <f t="shared" si="0"/>
        <v>29</v>
      </c>
      <c r="H10" s="7">
        <f t="shared" si="1"/>
        <v>13</v>
      </c>
      <c r="I10" s="6">
        <f t="shared" si="2"/>
        <v>0.10344827586206896</v>
      </c>
      <c r="M10" s="11"/>
      <c r="N10" s="10">
        <v>17</v>
      </c>
      <c r="O10" s="10">
        <v>21</v>
      </c>
      <c r="P10" s="9">
        <v>4</v>
      </c>
      <c r="Q10" s="8">
        <f t="shared" si="3"/>
        <v>42</v>
      </c>
      <c r="R10" s="7">
        <f t="shared" si="4"/>
        <v>27.5</v>
      </c>
      <c r="S10" s="6">
        <f t="shared" si="5"/>
        <v>-0.30952380952380953</v>
      </c>
    </row>
    <row r="11" spans="3:19" ht="15" thickBot="1" x14ac:dyDescent="0.4">
      <c r="C11" s="5"/>
      <c r="D11" s="5"/>
      <c r="E11" s="5"/>
      <c r="F11" s="5"/>
      <c r="G11" s="5"/>
      <c r="H11" s="4" t="s">
        <v>25</v>
      </c>
      <c r="I11" s="4">
        <f>AVERAGE(I5:I10)</f>
        <v>-0.19094029791895148</v>
      </c>
      <c r="M11" s="5"/>
      <c r="N11" s="5"/>
      <c r="O11" s="5"/>
      <c r="P11" s="5"/>
      <c r="Q11" s="5"/>
      <c r="R11" s="4" t="s">
        <v>25</v>
      </c>
      <c r="S11" s="4">
        <f>AVERAGE(S5:S10)</f>
        <v>-0.24926624396528638</v>
      </c>
    </row>
    <row r="12" spans="3:19" ht="15" thickBot="1" x14ac:dyDescent="0.4">
      <c r="C12" s="5"/>
      <c r="D12" s="5"/>
      <c r="E12" s="5"/>
      <c r="F12" s="5"/>
      <c r="G12" s="5"/>
      <c r="H12" s="4" t="s">
        <v>24</v>
      </c>
      <c r="I12" s="3">
        <f>STDEV(I5:I10)/SQRT(COUNT(I5:I10))</f>
        <v>7.9529138760619941E-2</v>
      </c>
      <c r="M12" s="5"/>
      <c r="N12" s="5"/>
      <c r="O12" s="5"/>
      <c r="P12" s="5"/>
      <c r="Q12" s="5"/>
      <c r="R12" s="4" t="s">
        <v>24</v>
      </c>
      <c r="S12" s="3">
        <f>STDEV(S5:S10)/SQRT(COUNT(S5:S10))</f>
        <v>3.7501384001867318E-2</v>
      </c>
    </row>
    <row r="16" spans="3:19" ht="15" thickBot="1" x14ac:dyDescent="0.4"/>
    <row r="17" spans="3:18" ht="15" thickBot="1" x14ac:dyDescent="0.4">
      <c r="C17" s="26" t="s">
        <v>42</v>
      </c>
      <c r="D17" s="23" t="s">
        <v>35</v>
      </c>
      <c r="E17" s="22" t="s">
        <v>34</v>
      </c>
      <c r="F17" s="21" t="s">
        <v>33</v>
      </c>
      <c r="G17" s="5"/>
      <c r="H17" s="5"/>
      <c r="I17" s="5"/>
      <c r="L17" s="26" t="s">
        <v>41</v>
      </c>
      <c r="M17" s="23" t="s">
        <v>35</v>
      </c>
      <c r="N17" s="22" t="s">
        <v>34</v>
      </c>
      <c r="O17" s="21" t="s">
        <v>33</v>
      </c>
      <c r="P17" s="5"/>
      <c r="Q17" s="5"/>
      <c r="R17" s="5"/>
    </row>
    <row r="18" spans="3:18" ht="15" thickBot="1" x14ac:dyDescent="0.4">
      <c r="C18" s="20"/>
      <c r="D18" s="19" t="s">
        <v>31</v>
      </c>
      <c r="E18" s="19" t="s">
        <v>30</v>
      </c>
      <c r="F18" s="19" t="s">
        <v>29</v>
      </c>
      <c r="G18" s="18" t="s">
        <v>28</v>
      </c>
      <c r="H18" s="18" t="s">
        <v>27</v>
      </c>
      <c r="I18" s="18" t="s">
        <v>26</v>
      </c>
      <c r="L18" s="20"/>
      <c r="M18" s="19" t="s">
        <v>31</v>
      </c>
      <c r="N18" s="19" t="s">
        <v>30</v>
      </c>
      <c r="O18" s="19" t="s">
        <v>29</v>
      </c>
      <c r="P18" s="18" t="s">
        <v>28</v>
      </c>
      <c r="Q18" s="18" t="s">
        <v>27</v>
      </c>
      <c r="R18" s="18" t="s">
        <v>26</v>
      </c>
    </row>
    <row r="19" spans="3:18" ht="15" thickBot="1" x14ac:dyDescent="0.4">
      <c r="C19" s="17">
        <v>42500</v>
      </c>
      <c r="D19" s="16">
        <v>10</v>
      </c>
      <c r="E19" s="16">
        <v>18</v>
      </c>
      <c r="F19" s="15">
        <v>3</v>
      </c>
      <c r="G19" s="8">
        <f t="shared" ref="G19:G24" si="6">SUM(D19:F19)</f>
        <v>31</v>
      </c>
      <c r="H19" s="7">
        <f t="shared" ref="H19:H24" si="7">D19+E19/2</f>
        <v>19</v>
      </c>
      <c r="I19" s="6">
        <f t="shared" ref="I19:I24" si="8">(F19-D19)/G19</f>
        <v>-0.22580645161290322</v>
      </c>
      <c r="L19" s="17">
        <v>42500</v>
      </c>
      <c r="M19" s="16">
        <v>32</v>
      </c>
      <c r="N19" s="16">
        <v>7</v>
      </c>
      <c r="O19" s="15">
        <v>1</v>
      </c>
      <c r="P19" s="8">
        <f t="shared" ref="P19:P24" si="9">SUM(M19:O19)</f>
        <v>40</v>
      </c>
      <c r="Q19" s="7">
        <f t="shared" ref="Q19:Q24" si="10">M19+N19/2</f>
        <v>35.5</v>
      </c>
      <c r="R19" s="6">
        <f t="shared" ref="R19:R24" si="11">(O19-M19)/P19</f>
        <v>-0.77500000000000002</v>
      </c>
    </row>
    <row r="20" spans="3:18" ht="15" thickBot="1" x14ac:dyDescent="0.4">
      <c r="C20" s="14">
        <v>42561</v>
      </c>
      <c r="D20" s="13">
        <v>12</v>
      </c>
      <c r="E20" s="13">
        <v>22</v>
      </c>
      <c r="F20" s="12">
        <v>6</v>
      </c>
      <c r="G20" s="8">
        <f t="shared" si="6"/>
        <v>40</v>
      </c>
      <c r="H20" s="7">
        <f t="shared" si="7"/>
        <v>23</v>
      </c>
      <c r="I20" s="6">
        <f t="shared" si="8"/>
        <v>-0.15</v>
      </c>
      <c r="L20" s="14">
        <v>42561</v>
      </c>
      <c r="M20" s="13">
        <v>40</v>
      </c>
      <c r="N20" s="13">
        <v>9</v>
      </c>
      <c r="O20" s="12">
        <v>2</v>
      </c>
      <c r="P20" s="8">
        <f t="shared" si="9"/>
        <v>51</v>
      </c>
      <c r="Q20" s="7">
        <f t="shared" si="10"/>
        <v>44.5</v>
      </c>
      <c r="R20" s="6">
        <f t="shared" si="11"/>
        <v>-0.74509803921568629</v>
      </c>
    </row>
    <row r="21" spans="3:18" ht="15" thickBot="1" x14ac:dyDescent="0.4">
      <c r="C21" s="14"/>
      <c r="D21" s="13">
        <v>10</v>
      </c>
      <c r="E21" s="13">
        <v>18</v>
      </c>
      <c r="F21" s="12">
        <v>7</v>
      </c>
      <c r="G21" s="8">
        <f t="shared" si="6"/>
        <v>35</v>
      </c>
      <c r="H21" s="7">
        <f t="shared" si="7"/>
        <v>19</v>
      </c>
      <c r="I21" s="6">
        <f t="shared" si="8"/>
        <v>-8.5714285714285715E-2</v>
      </c>
      <c r="L21" s="14"/>
      <c r="M21" s="13">
        <v>36</v>
      </c>
      <c r="N21" s="13">
        <v>10</v>
      </c>
      <c r="O21" s="12">
        <v>0</v>
      </c>
      <c r="P21" s="8">
        <f t="shared" si="9"/>
        <v>46</v>
      </c>
      <c r="Q21" s="7">
        <f t="shared" si="10"/>
        <v>41</v>
      </c>
      <c r="R21" s="6">
        <f t="shared" si="11"/>
        <v>-0.78260869565217395</v>
      </c>
    </row>
    <row r="22" spans="3:18" ht="15" thickBot="1" x14ac:dyDescent="0.4">
      <c r="C22" s="14"/>
      <c r="D22" s="13">
        <v>18</v>
      </c>
      <c r="E22" s="13">
        <v>12</v>
      </c>
      <c r="F22" s="12">
        <v>8</v>
      </c>
      <c r="G22" s="8">
        <f t="shared" si="6"/>
        <v>38</v>
      </c>
      <c r="H22" s="7">
        <f t="shared" si="7"/>
        <v>24</v>
      </c>
      <c r="I22" s="6">
        <f t="shared" si="8"/>
        <v>-0.26315789473684209</v>
      </c>
      <c r="L22" s="14"/>
      <c r="M22" s="13">
        <v>42</v>
      </c>
      <c r="N22" s="13">
        <v>7</v>
      </c>
      <c r="O22" s="12">
        <v>1</v>
      </c>
      <c r="P22" s="8">
        <f t="shared" si="9"/>
        <v>50</v>
      </c>
      <c r="Q22" s="7">
        <f t="shared" si="10"/>
        <v>45.5</v>
      </c>
      <c r="R22" s="6">
        <f t="shared" si="11"/>
        <v>-0.82</v>
      </c>
    </row>
    <row r="23" spans="3:18" ht="15" thickBot="1" x14ac:dyDescent="0.4">
      <c r="C23" s="14"/>
      <c r="D23" s="13">
        <v>16</v>
      </c>
      <c r="E23" s="13">
        <v>14</v>
      </c>
      <c r="F23" s="12">
        <v>12</v>
      </c>
      <c r="G23" s="8">
        <f t="shared" si="6"/>
        <v>42</v>
      </c>
      <c r="H23" s="7">
        <f t="shared" si="7"/>
        <v>23</v>
      </c>
      <c r="I23" s="6">
        <f t="shared" si="8"/>
        <v>-9.5238095238095233E-2</v>
      </c>
      <c r="L23" s="14"/>
      <c r="M23" s="13">
        <v>39</v>
      </c>
      <c r="N23" s="13">
        <v>8</v>
      </c>
      <c r="O23" s="12">
        <v>1</v>
      </c>
      <c r="P23" s="8">
        <f t="shared" si="9"/>
        <v>48</v>
      </c>
      <c r="Q23" s="7">
        <f t="shared" si="10"/>
        <v>43</v>
      </c>
      <c r="R23" s="6">
        <f t="shared" si="11"/>
        <v>-0.79166666666666663</v>
      </c>
    </row>
    <row r="24" spans="3:18" ht="15" thickBot="1" x14ac:dyDescent="0.4">
      <c r="C24" s="11"/>
      <c r="D24" s="10">
        <v>18</v>
      </c>
      <c r="E24" s="10">
        <v>18</v>
      </c>
      <c r="F24" s="9">
        <v>14</v>
      </c>
      <c r="G24" s="8">
        <f t="shared" si="6"/>
        <v>50</v>
      </c>
      <c r="H24" s="7">
        <f t="shared" si="7"/>
        <v>27</v>
      </c>
      <c r="I24" s="6">
        <f t="shared" si="8"/>
        <v>-0.08</v>
      </c>
      <c r="L24" s="11"/>
      <c r="M24" s="10">
        <v>45</v>
      </c>
      <c r="N24" s="10">
        <v>9</v>
      </c>
      <c r="O24" s="9">
        <v>0</v>
      </c>
      <c r="P24" s="8">
        <f t="shared" si="9"/>
        <v>54</v>
      </c>
      <c r="Q24" s="7">
        <f t="shared" si="10"/>
        <v>49.5</v>
      </c>
      <c r="R24" s="6">
        <f t="shared" si="11"/>
        <v>-0.83333333333333337</v>
      </c>
    </row>
    <row r="25" spans="3:18" ht="15" thickBot="1" x14ac:dyDescent="0.4">
      <c r="C25" s="5"/>
      <c r="D25" s="5"/>
      <c r="E25" s="5"/>
      <c r="F25" s="5"/>
      <c r="G25" s="5"/>
      <c r="H25" s="4" t="s">
        <v>25</v>
      </c>
      <c r="I25" s="4">
        <f>AVERAGE(I19:I24)</f>
        <v>-0.14998612121702104</v>
      </c>
      <c r="L25" s="5"/>
      <c r="M25" s="5"/>
      <c r="N25" s="5"/>
      <c r="O25" s="5"/>
      <c r="P25" s="5"/>
      <c r="Q25" s="4" t="s">
        <v>25</v>
      </c>
      <c r="R25" s="4">
        <f>AVERAGE(R19:R24)</f>
        <v>-0.79128445581131002</v>
      </c>
    </row>
    <row r="26" spans="3:18" ht="15" thickBot="1" x14ac:dyDescent="0.4">
      <c r="C26" s="5"/>
      <c r="D26" s="5"/>
      <c r="E26" s="5"/>
      <c r="F26" s="5"/>
      <c r="G26" s="5"/>
      <c r="H26" s="4" t="s">
        <v>24</v>
      </c>
      <c r="I26" s="3">
        <f>STDEV(I19:I24)/SQRT(COUNT(I19:I24))</f>
        <v>3.1928485383257363E-2</v>
      </c>
      <c r="L26" s="5"/>
      <c r="M26" s="5"/>
      <c r="N26" s="5"/>
      <c r="O26" s="5"/>
      <c r="P26" s="5"/>
      <c r="Q26" s="4" t="s">
        <v>24</v>
      </c>
      <c r="R26" s="3">
        <f>STDEV(R19:R24)/SQRT(COUNT(R19:R24))</f>
        <v>1.2995478774566875E-2</v>
      </c>
    </row>
    <row r="31" spans="3:18" ht="15" thickBot="1" x14ac:dyDescent="0.4"/>
    <row r="32" spans="3:18" ht="15" thickBot="1" x14ac:dyDescent="0.4">
      <c r="C32" s="24"/>
      <c r="D32" s="23" t="s">
        <v>35</v>
      </c>
      <c r="E32" s="22" t="s">
        <v>34</v>
      </c>
      <c r="F32" s="21" t="s">
        <v>33</v>
      </c>
      <c r="G32" s="5"/>
      <c r="H32" s="5"/>
      <c r="I32" s="5"/>
      <c r="L32" s="26" t="s">
        <v>40</v>
      </c>
      <c r="M32" s="23" t="s">
        <v>35</v>
      </c>
      <c r="N32" s="22" t="s">
        <v>34</v>
      </c>
      <c r="O32" s="21" t="s">
        <v>33</v>
      </c>
      <c r="P32" s="5"/>
      <c r="Q32" s="5"/>
      <c r="R32" s="5"/>
    </row>
    <row r="33" spans="3:19" ht="15" thickBot="1" x14ac:dyDescent="0.4">
      <c r="C33" s="25" t="s">
        <v>8</v>
      </c>
      <c r="D33" s="19" t="s">
        <v>31</v>
      </c>
      <c r="E33" s="19" t="s">
        <v>30</v>
      </c>
      <c r="F33" s="19" t="s">
        <v>29</v>
      </c>
      <c r="G33" s="18" t="s">
        <v>28</v>
      </c>
      <c r="H33" s="18" t="s">
        <v>27</v>
      </c>
      <c r="I33" s="18" t="s">
        <v>26</v>
      </c>
      <c r="L33" s="20"/>
      <c r="M33" s="19" t="s">
        <v>31</v>
      </c>
      <c r="N33" s="19" t="s">
        <v>30</v>
      </c>
      <c r="O33" s="19" t="s">
        <v>29</v>
      </c>
      <c r="P33" s="18" t="s">
        <v>28</v>
      </c>
      <c r="Q33" s="18" t="s">
        <v>27</v>
      </c>
      <c r="R33" s="18" t="s">
        <v>26</v>
      </c>
      <c r="S33" s="27"/>
    </row>
    <row r="34" spans="3:19" ht="15" thickBot="1" x14ac:dyDescent="0.4">
      <c r="C34" s="17">
        <v>42500</v>
      </c>
      <c r="D34" s="16">
        <v>12</v>
      </c>
      <c r="E34" s="16">
        <v>15</v>
      </c>
      <c r="F34" s="15">
        <v>9</v>
      </c>
      <c r="G34" s="8">
        <f t="shared" ref="G34:G39" si="12">SUM(D34:F34)</f>
        <v>36</v>
      </c>
      <c r="H34" s="7">
        <f>D34+E34/2</f>
        <v>19.5</v>
      </c>
      <c r="I34" s="6">
        <f t="shared" ref="I34:I39" si="13">(F34-D34)/G34</f>
        <v>-8.3333333333333329E-2</v>
      </c>
      <c r="L34" s="17">
        <v>42500</v>
      </c>
      <c r="M34" s="5">
        <v>21</v>
      </c>
      <c r="N34" s="5">
        <v>18</v>
      </c>
      <c r="O34" s="5">
        <v>20</v>
      </c>
      <c r="P34" s="8">
        <f t="shared" ref="P34:P39" si="14">SUM(M34:O34)</f>
        <v>59</v>
      </c>
      <c r="Q34" s="7">
        <f t="shared" ref="Q34:Q39" si="15">M34+N34/2</f>
        <v>30</v>
      </c>
      <c r="R34" s="6">
        <f t="shared" ref="R34:R39" si="16">(O34-M34)/P34</f>
        <v>-1.6949152542372881E-2</v>
      </c>
    </row>
    <row r="35" spans="3:19" ht="15" thickBot="1" x14ac:dyDescent="0.4">
      <c r="C35" s="14">
        <v>42561</v>
      </c>
      <c r="D35" s="13">
        <v>22</v>
      </c>
      <c r="E35" s="13">
        <v>14</v>
      </c>
      <c r="F35" s="12">
        <v>12</v>
      </c>
      <c r="G35" s="8">
        <f t="shared" si="12"/>
        <v>48</v>
      </c>
      <c r="H35" s="7">
        <f>D35+E35/2</f>
        <v>29</v>
      </c>
      <c r="I35" s="6">
        <f t="shared" si="13"/>
        <v>-0.20833333333333334</v>
      </c>
      <c r="L35" s="14">
        <v>42561</v>
      </c>
      <c r="M35" s="10">
        <v>11</v>
      </c>
      <c r="N35" s="10">
        <v>9</v>
      </c>
      <c r="O35" s="9">
        <v>23</v>
      </c>
      <c r="P35" s="8">
        <f t="shared" si="14"/>
        <v>43</v>
      </c>
      <c r="Q35" s="7">
        <f t="shared" si="15"/>
        <v>15.5</v>
      </c>
      <c r="R35" s="6">
        <f t="shared" si="16"/>
        <v>0.27906976744186046</v>
      </c>
    </row>
    <row r="36" spans="3:19" ht="15" thickBot="1" x14ac:dyDescent="0.4">
      <c r="C36" s="14"/>
      <c r="D36" s="13">
        <v>14</v>
      </c>
      <c r="E36" s="13">
        <v>6</v>
      </c>
      <c r="F36" s="12">
        <v>12</v>
      </c>
      <c r="G36" s="8">
        <f t="shared" si="12"/>
        <v>32</v>
      </c>
      <c r="H36" s="7">
        <f>D36+E36/2</f>
        <v>17</v>
      </c>
      <c r="I36" s="6">
        <f t="shared" si="13"/>
        <v>-6.25E-2</v>
      </c>
      <c r="L36" s="14"/>
      <c r="M36" s="5">
        <v>13</v>
      </c>
      <c r="N36" s="5">
        <v>15</v>
      </c>
      <c r="O36" s="5">
        <v>37</v>
      </c>
      <c r="P36" s="8">
        <f t="shared" si="14"/>
        <v>65</v>
      </c>
      <c r="Q36" s="7">
        <f t="shared" si="15"/>
        <v>20.5</v>
      </c>
      <c r="R36" s="6">
        <f t="shared" si="16"/>
        <v>0.36923076923076925</v>
      </c>
    </row>
    <row r="37" spans="3:19" ht="15" thickBot="1" x14ac:dyDescent="0.4">
      <c r="C37" s="14"/>
      <c r="D37" s="13">
        <v>10</v>
      </c>
      <c r="E37" s="13">
        <v>6</v>
      </c>
      <c r="F37" s="12">
        <v>29</v>
      </c>
      <c r="G37" s="8">
        <f t="shared" si="12"/>
        <v>45</v>
      </c>
      <c r="H37" s="7">
        <f>D37+E37/2</f>
        <v>13</v>
      </c>
      <c r="I37" s="6">
        <f t="shared" si="13"/>
        <v>0.42222222222222222</v>
      </c>
      <c r="L37" s="14"/>
      <c r="M37" s="5">
        <v>20</v>
      </c>
      <c r="N37" s="5">
        <v>8</v>
      </c>
      <c r="O37" s="5">
        <v>34</v>
      </c>
      <c r="P37" s="8">
        <f t="shared" si="14"/>
        <v>62</v>
      </c>
      <c r="Q37" s="7">
        <f t="shared" si="15"/>
        <v>24</v>
      </c>
      <c r="R37" s="6">
        <f t="shared" si="16"/>
        <v>0.22580645161290322</v>
      </c>
    </row>
    <row r="38" spans="3:19" ht="15" thickBot="1" x14ac:dyDescent="0.4">
      <c r="C38" s="14"/>
      <c r="D38" s="13">
        <v>8</v>
      </c>
      <c r="E38" s="13">
        <v>8</v>
      </c>
      <c r="F38" s="12">
        <v>26</v>
      </c>
      <c r="G38" s="8">
        <f t="shared" si="12"/>
        <v>42</v>
      </c>
      <c r="H38" s="7">
        <f>D38+E38/2</f>
        <v>12</v>
      </c>
      <c r="I38" s="6">
        <f t="shared" si="13"/>
        <v>0.42857142857142855</v>
      </c>
      <c r="L38" s="14"/>
      <c r="M38" s="13">
        <v>18</v>
      </c>
      <c r="N38" s="13">
        <v>8</v>
      </c>
      <c r="O38" s="12">
        <v>26</v>
      </c>
      <c r="P38" s="8">
        <f t="shared" si="14"/>
        <v>52</v>
      </c>
      <c r="Q38" s="7">
        <f t="shared" si="15"/>
        <v>22</v>
      </c>
      <c r="R38" s="6">
        <f t="shared" si="16"/>
        <v>0.15384615384615385</v>
      </c>
    </row>
    <row r="39" spans="3:19" ht="15" thickBot="1" x14ac:dyDescent="0.4">
      <c r="C39" s="11"/>
      <c r="D39" s="10">
        <v>6</v>
      </c>
      <c r="E39" s="10">
        <v>6</v>
      </c>
      <c r="F39" s="9">
        <v>35</v>
      </c>
      <c r="G39" s="8">
        <f t="shared" si="12"/>
        <v>47</v>
      </c>
      <c r="H39" s="7"/>
      <c r="I39" s="6">
        <f t="shared" si="13"/>
        <v>0.61702127659574468</v>
      </c>
      <c r="L39" s="11"/>
      <c r="M39" s="10">
        <v>16</v>
      </c>
      <c r="N39" s="10">
        <v>15</v>
      </c>
      <c r="O39" s="9">
        <v>22</v>
      </c>
      <c r="P39" s="8">
        <f t="shared" si="14"/>
        <v>53</v>
      </c>
      <c r="Q39" s="7">
        <f t="shared" si="15"/>
        <v>23.5</v>
      </c>
      <c r="R39" s="6">
        <f t="shared" si="16"/>
        <v>0.11320754716981132</v>
      </c>
    </row>
    <row r="40" spans="3:19" ht="15" thickBot="1" x14ac:dyDescent="0.4">
      <c r="C40" s="5"/>
      <c r="D40" s="5"/>
      <c r="E40" s="5"/>
      <c r="F40" s="5"/>
      <c r="G40" s="5"/>
      <c r="H40" s="4" t="s">
        <v>25</v>
      </c>
      <c r="I40" s="4">
        <f>AVERAGE(I34:I39)</f>
        <v>0.18560804345378812</v>
      </c>
      <c r="L40" s="5"/>
      <c r="M40" s="5"/>
      <c r="N40" s="5"/>
      <c r="O40" s="5"/>
      <c r="P40" s="5"/>
      <c r="Q40" s="4" t="s">
        <v>25</v>
      </c>
      <c r="R40" s="4">
        <f>AVERAGE(R34:R39)</f>
        <v>0.18736858945985421</v>
      </c>
    </row>
    <row r="41" spans="3:19" ht="15" thickBot="1" x14ac:dyDescent="0.4">
      <c r="C41" s="5"/>
      <c r="D41" s="5"/>
      <c r="E41" s="5"/>
      <c r="F41" s="5"/>
      <c r="G41" s="5"/>
      <c r="H41" s="4" t="s">
        <v>24</v>
      </c>
      <c r="I41" s="3">
        <f>STDEV(I34:I39)/SQRT(COUNT(I34:I39))</f>
        <v>0.14026305376584761</v>
      </c>
      <c r="L41" s="5"/>
      <c r="M41" s="5"/>
      <c r="N41" s="5"/>
      <c r="O41" s="5"/>
      <c r="P41" s="5"/>
      <c r="Q41" s="4" t="s">
        <v>24</v>
      </c>
      <c r="R41" s="3">
        <f>STDEV(R34:R39)/SQRT(COUNT(R34:R39))</f>
        <v>5.51754115831566E-2</v>
      </c>
    </row>
    <row r="46" spans="3:19" ht="15" thickBot="1" x14ac:dyDescent="0.4"/>
    <row r="47" spans="3:19" ht="15" thickBot="1" x14ac:dyDescent="0.4">
      <c r="C47" s="26" t="s">
        <v>39</v>
      </c>
      <c r="D47" s="23" t="s">
        <v>35</v>
      </c>
      <c r="E47" s="22" t="s">
        <v>34</v>
      </c>
      <c r="F47" s="21" t="s">
        <v>33</v>
      </c>
      <c r="G47" s="5"/>
      <c r="H47" s="5"/>
      <c r="I47" s="5"/>
      <c r="K47" s="24"/>
      <c r="L47" s="23" t="s">
        <v>35</v>
      </c>
      <c r="M47" s="22" t="s">
        <v>34</v>
      </c>
      <c r="N47" s="21" t="s">
        <v>33</v>
      </c>
      <c r="O47" s="5"/>
      <c r="P47" s="5"/>
      <c r="Q47" s="5"/>
    </row>
    <row r="48" spans="3:19" ht="15" thickBot="1" x14ac:dyDescent="0.4">
      <c r="C48" s="20"/>
      <c r="D48" s="19" t="s">
        <v>31</v>
      </c>
      <c r="E48" s="19" t="s">
        <v>30</v>
      </c>
      <c r="F48" s="19" t="s">
        <v>29</v>
      </c>
      <c r="G48" s="18" t="s">
        <v>28</v>
      </c>
      <c r="H48" s="18" t="s">
        <v>27</v>
      </c>
      <c r="I48" s="18" t="s">
        <v>26</v>
      </c>
      <c r="K48" s="25" t="s">
        <v>38</v>
      </c>
      <c r="L48" s="19" t="s">
        <v>31</v>
      </c>
      <c r="M48" s="19" t="s">
        <v>30</v>
      </c>
      <c r="N48" s="19" t="s">
        <v>29</v>
      </c>
      <c r="O48" s="18" t="s">
        <v>28</v>
      </c>
      <c r="P48" s="18" t="s">
        <v>27</v>
      </c>
      <c r="Q48" s="18" t="s">
        <v>26</v>
      </c>
    </row>
    <row r="49" spans="3:19" ht="15" thickBot="1" x14ac:dyDescent="0.4">
      <c r="C49" s="17">
        <v>42500</v>
      </c>
      <c r="D49" s="16">
        <v>13</v>
      </c>
      <c r="E49" s="16">
        <v>15</v>
      </c>
      <c r="F49" s="15">
        <v>37</v>
      </c>
      <c r="G49" s="8">
        <f t="shared" ref="G49:G54" si="17">SUM(D49:F49)</f>
        <v>65</v>
      </c>
      <c r="H49" s="7">
        <f t="shared" ref="H49:H54" si="18">D49+E49/2</f>
        <v>20.5</v>
      </c>
      <c r="I49" s="6">
        <f t="shared" ref="I49:I54" si="19">(F49-D49)/G49</f>
        <v>0.36923076923076925</v>
      </c>
      <c r="K49" s="17">
        <v>42500</v>
      </c>
      <c r="L49" s="5">
        <v>46</v>
      </c>
      <c r="M49" s="5">
        <v>5</v>
      </c>
      <c r="N49" s="5">
        <v>2</v>
      </c>
      <c r="O49" s="8">
        <f t="shared" ref="O49:O54" si="20">SUM(L49:N49)</f>
        <v>53</v>
      </c>
      <c r="P49" s="7">
        <f>L49+M49/2</f>
        <v>48.5</v>
      </c>
      <c r="Q49" s="6">
        <f t="shared" ref="Q49:Q54" si="21">(N49-L49)/O49</f>
        <v>-0.83018867924528306</v>
      </c>
    </row>
    <row r="50" spans="3:19" ht="15" thickBot="1" x14ac:dyDescent="0.4">
      <c r="C50" s="14">
        <v>42561</v>
      </c>
      <c r="D50" s="13">
        <v>20</v>
      </c>
      <c r="E50" s="13">
        <v>8</v>
      </c>
      <c r="F50" s="12">
        <v>34</v>
      </c>
      <c r="G50" s="8">
        <f t="shared" si="17"/>
        <v>62</v>
      </c>
      <c r="H50" s="7">
        <f t="shared" si="18"/>
        <v>24</v>
      </c>
      <c r="I50" s="6">
        <f t="shared" si="19"/>
        <v>0.22580645161290322</v>
      </c>
      <c r="K50" s="14">
        <v>42561</v>
      </c>
      <c r="L50" s="10">
        <v>50</v>
      </c>
      <c r="M50" s="10">
        <v>7</v>
      </c>
      <c r="N50" s="9">
        <v>1</v>
      </c>
      <c r="O50" s="8">
        <f t="shared" si="20"/>
        <v>58</v>
      </c>
      <c r="P50" s="7">
        <f>L50+M50/2</f>
        <v>53.5</v>
      </c>
      <c r="Q50" s="6">
        <f t="shared" si="21"/>
        <v>-0.84482758620689657</v>
      </c>
    </row>
    <row r="51" spans="3:19" ht="15" thickBot="1" x14ac:dyDescent="0.4">
      <c r="C51" s="14"/>
      <c r="D51" s="13">
        <v>13</v>
      </c>
      <c r="E51" s="13">
        <v>8</v>
      </c>
      <c r="F51" s="12">
        <v>28</v>
      </c>
      <c r="G51" s="8">
        <f t="shared" si="17"/>
        <v>49</v>
      </c>
      <c r="H51" s="7">
        <f t="shared" si="18"/>
        <v>17</v>
      </c>
      <c r="I51" s="6">
        <f t="shared" si="19"/>
        <v>0.30612244897959184</v>
      </c>
      <c r="K51" s="14"/>
      <c r="L51" s="5">
        <v>43</v>
      </c>
      <c r="M51" s="5">
        <v>3</v>
      </c>
      <c r="N51" s="5">
        <v>2</v>
      </c>
      <c r="O51" s="8">
        <f t="shared" si="20"/>
        <v>48</v>
      </c>
      <c r="P51" s="7">
        <f>L51+M51/2</f>
        <v>44.5</v>
      </c>
      <c r="Q51" s="6">
        <f t="shared" si="21"/>
        <v>-0.85416666666666663</v>
      </c>
    </row>
    <row r="52" spans="3:19" ht="15" thickBot="1" x14ac:dyDescent="0.4">
      <c r="C52" s="14"/>
      <c r="D52" s="13">
        <v>10</v>
      </c>
      <c r="E52" s="13">
        <v>9</v>
      </c>
      <c r="F52" s="12">
        <v>22</v>
      </c>
      <c r="G52" s="8">
        <f t="shared" si="17"/>
        <v>41</v>
      </c>
      <c r="H52" s="7">
        <f t="shared" si="18"/>
        <v>14.5</v>
      </c>
      <c r="I52" s="6">
        <f t="shared" si="19"/>
        <v>0.29268292682926828</v>
      </c>
      <c r="K52" s="14"/>
      <c r="L52" s="5">
        <v>54</v>
      </c>
      <c r="M52" s="5">
        <v>4</v>
      </c>
      <c r="N52" s="5">
        <v>1</v>
      </c>
      <c r="O52" s="8">
        <f t="shared" si="20"/>
        <v>59</v>
      </c>
      <c r="P52" s="7">
        <f>L52+M52/2</f>
        <v>56</v>
      </c>
      <c r="Q52" s="6">
        <f t="shared" si="21"/>
        <v>-0.89830508474576276</v>
      </c>
    </row>
    <row r="53" spans="3:19" ht="15" thickBot="1" x14ac:dyDescent="0.4">
      <c r="C53" s="14"/>
      <c r="D53" s="13">
        <v>12</v>
      </c>
      <c r="E53" s="13">
        <v>17</v>
      </c>
      <c r="F53" s="12">
        <v>22</v>
      </c>
      <c r="G53" s="8">
        <f t="shared" si="17"/>
        <v>51</v>
      </c>
      <c r="H53" s="7">
        <f t="shared" si="18"/>
        <v>20.5</v>
      </c>
      <c r="I53" s="6">
        <f t="shared" si="19"/>
        <v>0.19607843137254902</v>
      </c>
      <c r="K53" s="14"/>
      <c r="L53" s="5">
        <v>38</v>
      </c>
      <c r="M53" s="5">
        <v>5</v>
      </c>
      <c r="N53" s="5">
        <v>8</v>
      </c>
      <c r="O53" s="8">
        <f t="shared" si="20"/>
        <v>51</v>
      </c>
      <c r="P53" s="7">
        <f>L53+M53/2</f>
        <v>40.5</v>
      </c>
      <c r="Q53" s="6">
        <f t="shared" si="21"/>
        <v>-0.58823529411764708</v>
      </c>
    </row>
    <row r="54" spans="3:19" ht="15" thickBot="1" x14ac:dyDescent="0.4">
      <c r="C54" s="11"/>
      <c r="D54" s="10">
        <v>18</v>
      </c>
      <c r="E54" s="10">
        <v>15</v>
      </c>
      <c r="F54" s="9">
        <v>26</v>
      </c>
      <c r="G54" s="8">
        <f t="shared" si="17"/>
        <v>59</v>
      </c>
      <c r="H54" s="7">
        <f t="shared" si="18"/>
        <v>25.5</v>
      </c>
      <c r="I54" s="6">
        <f t="shared" si="19"/>
        <v>0.13559322033898305</v>
      </c>
      <c r="K54" s="11"/>
      <c r="L54" s="5">
        <v>47</v>
      </c>
      <c r="M54" s="5">
        <v>4</v>
      </c>
      <c r="N54" s="5">
        <v>11</v>
      </c>
      <c r="O54" s="8">
        <f t="shared" si="20"/>
        <v>62</v>
      </c>
      <c r="P54" s="7"/>
      <c r="Q54" s="6">
        <f t="shared" si="21"/>
        <v>-0.58064516129032262</v>
      </c>
    </row>
    <row r="55" spans="3:19" ht="15" thickBot="1" x14ac:dyDescent="0.4">
      <c r="C55" s="5"/>
      <c r="D55" s="5"/>
      <c r="E55" s="5"/>
      <c r="F55" s="5"/>
      <c r="G55" s="5"/>
      <c r="H55" s="4" t="s">
        <v>25</v>
      </c>
      <c r="I55" s="4">
        <f>AVERAGE(I49:I54)</f>
        <v>0.25425237472734413</v>
      </c>
      <c r="K55" s="5"/>
      <c r="L55" s="5"/>
      <c r="M55" s="5"/>
      <c r="N55" s="5"/>
      <c r="O55" s="5"/>
      <c r="P55" s="4" t="s">
        <v>25</v>
      </c>
      <c r="Q55" s="4">
        <f>AVERAGE(Q49:Q54)</f>
        <v>-0.76606141204542977</v>
      </c>
    </row>
    <row r="56" spans="3:19" ht="15" thickBot="1" x14ac:dyDescent="0.4">
      <c r="C56" s="5"/>
      <c r="D56" s="5"/>
      <c r="E56" s="5"/>
      <c r="F56" s="5"/>
      <c r="G56" s="5"/>
      <c r="H56" s="4" t="s">
        <v>24</v>
      </c>
      <c r="I56" s="3">
        <f>STDEV(I49:I54)/SQRT(COUNT(I49:I54))</f>
        <v>3.4477440105967913E-2</v>
      </c>
      <c r="K56" s="5"/>
      <c r="L56" s="5"/>
      <c r="M56" s="5"/>
      <c r="N56" s="5"/>
      <c r="O56" s="5"/>
      <c r="P56" s="4" t="s">
        <v>24</v>
      </c>
      <c r="Q56" s="3">
        <f>STDEV(Q49:Q54)/SQRT(COUNT(Q49:Q54))</f>
        <v>5.8186096768056514E-2</v>
      </c>
    </row>
    <row r="61" spans="3:19" ht="15" thickBot="1" x14ac:dyDescent="0.4"/>
    <row r="62" spans="3:19" ht="15" thickBot="1" x14ac:dyDescent="0.4">
      <c r="C62" s="24"/>
      <c r="D62" s="23" t="s">
        <v>35</v>
      </c>
      <c r="E62" s="22" t="s">
        <v>34</v>
      </c>
      <c r="F62" s="21" t="s">
        <v>33</v>
      </c>
      <c r="G62" s="5"/>
      <c r="H62" s="5"/>
      <c r="I62" s="5"/>
    </row>
    <row r="63" spans="3:19" ht="15" thickBot="1" x14ac:dyDescent="0.4">
      <c r="C63" s="25" t="s">
        <v>2</v>
      </c>
      <c r="D63" s="19" t="s">
        <v>31</v>
      </c>
      <c r="E63" s="19" t="s">
        <v>30</v>
      </c>
      <c r="F63" s="19" t="s">
        <v>29</v>
      </c>
      <c r="G63" s="18" t="s">
        <v>28</v>
      </c>
      <c r="H63" s="18" t="s">
        <v>27</v>
      </c>
      <c r="I63" s="18" t="s">
        <v>26</v>
      </c>
      <c r="M63" s="24"/>
      <c r="N63" s="23" t="s">
        <v>35</v>
      </c>
      <c r="O63" s="22" t="s">
        <v>34</v>
      </c>
      <c r="P63" s="21" t="s">
        <v>33</v>
      </c>
      <c r="Q63" s="5"/>
      <c r="R63" s="5"/>
      <c r="S63" s="5"/>
    </row>
    <row r="64" spans="3:19" ht="15" thickBot="1" x14ac:dyDescent="0.4">
      <c r="C64" s="17">
        <v>42500</v>
      </c>
      <c r="D64" s="16">
        <v>18</v>
      </c>
      <c r="E64" s="16">
        <v>4</v>
      </c>
      <c r="F64" s="15">
        <v>26</v>
      </c>
      <c r="G64" s="8">
        <f t="shared" ref="G64:G69" si="22">SUM(D64:F64)</f>
        <v>48</v>
      </c>
      <c r="H64" s="7">
        <f t="shared" ref="H64:H69" si="23">D64+E64/2</f>
        <v>20</v>
      </c>
      <c r="I64" s="6">
        <f t="shared" ref="I64:I69" si="24">(F64-D64)/G64</f>
        <v>0.16666666666666666</v>
      </c>
      <c r="M64" s="25" t="s">
        <v>37</v>
      </c>
      <c r="N64" s="19" t="s">
        <v>31</v>
      </c>
      <c r="O64" s="19" t="s">
        <v>30</v>
      </c>
      <c r="P64" s="19" t="s">
        <v>29</v>
      </c>
      <c r="Q64" s="18" t="s">
        <v>28</v>
      </c>
      <c r="R64" s="18" t="s">
        <v>27</v>
      </c>
      <c r="S64" s="18" t="s">
        <v>26</v>
      </c>
    </row>
    <row r="65" spans="3:19" ht="15" thickBot="1" x14ac:dyDescent="0.4">
      <c r="C65" s="14">
        <v>42561</v>
      </c>
      <c r="D65" s="13">
        <v>23</v>
      </c>
      <c r="E65" s="13">
        <v>8</v>
      </c>
      <c r="F65" s="12">
        <v>19</v>
      </c>
      <c r="G65" s="8">
        <f t="shared" si="22"/>
        <v>50</v>
      </c>
      <c r="H65" s="7">
        <f t="shared" si="23"/>
        <v>27</v>
      </c>
      <c r="I65" s="6">
        <f t="shared" si="24"/>
        <v>-0.08</v>
      </c>
      <c r="M65" s="17">
        <v>42500</v>
      </c>
      <c r="N65" s="16">
        <v>8</v>
      </c>
      <c r="O65" s="16">
        <v>18</v>
      </c>
      <c r="P65" s="15">
        <v>14</v>
      </c>
      <c r="Q65" s="8">
        <v>51</v>
      </c>
      <c r="R65" s="7">
        <f t="shared" ref="R65:R70" si="25">N65+O65/2</f>
        <v>17</v>
      </c>
      <c r="S65" s="6">
        <f t="shared" ref="S65:S70" si="26">(P65-N65)/Q65</f>
        <v>0.11764705882352941</v>
      </c>
    </row>
    <row r="66" spans="3:19" ht="15" thickBot="1" x14ac:dyDescent="0.4">
      <c r="C66" s="14"/>
      <c r="D66" s="13">
        <v>10</v>
      </c>
      <c r="E66" s="13">
        <v>6</v>
      </c>
      <c r="F66" s="12">
        <v>24</v>
      </c>
      <c r="G66" s="8">
        <f t="shared" si="22"/>
        <v>40</v>
      </c>
      <c r="H66" s="7">
        <f t="shared" si="23"/>
        <v>13</v>
      </c>
      <c r="I66" s="6">
        <f t="shared" si="24"/>
        <v>0.35</v>
      </c>
      <c r="M66" s="14">
        <v>42561</v>
      </c>
      <c r="N66" s="13">
        <v>13</v>
      </c>
      <c r="O66" s="13">
        <v>20</v>
      </c>
      <c r="P66" s="12">
        <v>17</v>
      </c>
      <c r="Q66" s="8">
        <v>48</v>
      </c>
      <c r="R66" s="7">
        <f t="shared" si="25"/>
        <v>23</v>
      </c>
      <c r="S66" s="6">
        <f t="shared" si="26"/>
        <v>8.3333333333333329E-2</v>
      </c>
    </row>
    <row r="67" spans="3:19" ht="15" thickBot="1" x14ac:dyDescent="0.4">
      <c r="C67" s="14"/>
      <c r="D67" s="13">
        <v>8</v>
      </c>
      <c r="E67" s="13">
        <v>24</v>
      </c>
      <c r="F67" s="12">
        <v>14</v>
      </c>
      <c r="G67" s="8">
        <f t="shared" si="22"/>
        <v>46</v>
      </c>
      <c r="H67" s="7">
        <f t="shared" si="23"/>
        <v>20</v>
      </c>
      <c r="I67" s="6">
        <f t="shared" si="24"/>
        <v>0.13043478260869565</v>
      </c>
      <c r="M67" s="14"/>
      <c r="N67" s="13">
        <v>10</v>
      </c>
      <c r="O67" s="13">
        <v>20</v>
      </c>
      <c r="P67" s="12">
        <v>22</v>
      </c>
      <c r="Q67" s="8">
        <v>38</v>
      </c>
      <c r="R67" s="7">
        <f t="shared" si="25"/>
        <v>20</v>
      </c>
      <c r="S67" s="6">
        <f t="shared" si="26"/>
        <v>0.31578947368421051</v>
      </c>
    </row>
    <row r="68" spans="3:19" ht="15" thickBot="1" x14ac:dyDescent="0.4">
      <c r="C68" s="14"/>
      <c r="D68" s="13">
        <v>10</v>
      </c>
      <c r="E68" s="13">
        <v>12</v>
      </c>
      <c r="F68" s="12">
        <v>16</v>
      </c>
      <c r="G68" s="8">
        <f t="shared" si="22"/>
        <v>38</v>
      </c>
      <c r="H68" s="7">
        <f t="shared" si="23"/>
        <v>16</v>
      </c>
      <c r="I68" s="6">
        <f t="shared" si="24"/>
        <v>0.15789473684210525</v>
      </c>
      <c r="M68" s="14"/>
      <c r="N68" s="13">
        <v>9</v>
      </c>
      <c r="O68" s="13">
        <v>15</v>
      </c>
      <c r="P68" s="12">
        <v>17</v>
      </c>
      <c r="Q68" s="8">
        <v>33</v>
      </c>
      <c r="R68" s="7">
        <f t="shared" si="25"/>
        <v>16.5</v>
      </c>
      <c r="S68" s="6">
        <f t="shared" si="26"/>
        <v>0.24242424242424243</v>
      </c>
    </row>
    <row r="69" spans="3:19" ht="15" thickBot="1" x14ac:dyDescent="0.4">
      <c r="C69" s="11"/>
      <c r="D69" s="10">
        <v>8</v>
      </c>
      <c r="E69" s="10">
        <v>11</v>
      </c>
      <c r="F69" s="9">
        <v>10</v>
      </c>
      <c r="G69" s="8">
        <f t="shared" si="22"/>
        <v>29</v>
      </c>
      <c r="H69" s="7">
        <f t="shared" si="23"/>
        <v>13.5</v>
      </c>
      <c r="I69" s="6">
        <f t="shared" si="24"/>
        <v>6.8965517241379309E-2</v>
      </c>
      <c r="M69" s="14"/>
      <c r="N69" s="13">
        <v>8</v>
      </c>
      <c r="O69" s="13">
        <v>16</v>
      </c>
      <c r="P69" s="12">
        <v>3</v>
      </c>
      <c r="Q69" s="8">
        <v>36</v>
      </c>
      <c r="R69" s="7">
        <f t="shared" si="25"/>
        <v>16</v>
      </c>
      <c r="S69" s="6">
        <f t="shared" si="26"/>
        <v>-0.1388888888888889</v>
      </c>
    </row>
    <row r="70" spans="3:19" ht="15" thickBot="1" x14ac:dyDescent="0.4">
      <c r="C70" s="5"/>
      <c r="D70" s="5"/>
      <c r="E70" s="5"/>
      <c r="F70" s="5"/>
      <c r="G70" s="5"/>
      <c r="H70" s="4" t="s">
        <v>25</v>
      </c>
      <c r="I70" s="4">
        <f>AVERAGE(I64:I69)</f>
        <v>0.13232695055980784</v>
      </c>
      <c r="M70" s="11"/>
      <c r="N70" s="10">
        <v>13</v>
      </c>
      <c r="O70" s="10">
        <v>20</v>
      </c>
      <c r="P70" s="9">
        <v>11</v>
      </c>
      <c r="Q70" s="8">
        <v>39</v>
      </c>
      <c r="R70" s="7">
        <f t="shared" si="25"/>
        <v>23</v>
      </c>
      <c r="S70" s="6">
        <f t="shared" si="26"/>
        <v>-5.128205128205128E-2</v>
      </c>
    </row>
    <row r="71" spans="3:19" ht="15" thickBot="1" x14ac:dyDescent="0.4">
      <c r="C71" s="5"/>
      <c r="D71" s="5"/>
      <c r="E71" s="5"/>
      <c r="F71" s="5"/>
      <c r="G71" s="5"/>
      <c r="H71" s="4" t="s">
        <v>24</v>
      </c>
      <c r="I71" s="3">
        <f>STDEV(I64:I69)/SQRT(COUNT(I64:I69))</f>
        <v>5.7246679588140642E-2</v>
      </c>
      <c r="M71" s="5"/>
      <c r="N71" s="5"/>
      <c r="O71" s="5"/>
      <c r="P71" s="5"/>
      <c r="Q71" s="5"/>
      <c r="R71" s="4" t="s">
        <v>25</v>
      </c>
      <c r="S71" s="4">
        <f>AVERAGE(S65:S70)</f>
        <v>9.4837194682395931E-2</v>
      </c>
    </row>
    <row r="72" spans="3:19" ht="15" thickBot="1" x14ac:dyDescent="0.4">
      <c r="M72" s="5"/>
      <c r="N72" s="5"/>
      <c r="O72" s="5"/>
      <c r="P72" s="5"/>
      <c r="Q72" s="5"/>
      <c r="R72" s="4" t="s">
        <v>24</v>
      </c>
      <c r="S72" s="3">
        <f>STDEV(S65:S70)/SQRT(COUNT(S65:S70))</f>
        <v>7.0055499705142119E-2</v>
      </c>
    </row>
    <row r="79" spans="3:19" ht="15" thickBot="1" x14ac:dyDescent="0.4"/>
    <row r="80" spans="3:19" ht="15" thickBot="1" x14ac:dyDescent="0.4">
      <c r="C80" s="24"/>
      <c r="D80" s="23" t="s">
        <v>35</v>
      </c>
      <c r="E80" s="22" t="s">
        <v>34</v>
      </c>
      <c r="F80" s="21" t="s">
        <v>33</v>
      </c>
      <c r="G80" s="5"/>
      <c r="H80" s="5"/>
      <c r="I80" s="5"/>
    </row>
    <row r="81" spans="3:18" ht="15" thickBot="1" x14ac:dyDescent="0.4">
      <c r="C81" s="25" t="s">
        <v>36</v>
      </c>
      <c r="D81" s="19" t="s">
        <v>31</v>
      </c>
      <c r="E81" s="19" t="s">
        <v>30</v>
      </c>
      <c r="F81" s="19" t="s">
        <v>29</v>
      </c>
      <c r="G81" s="18" t="s">
        <v>28</v>
      </c>
      <c r="H81" s="18" t="s">
        <v>27</v>
      </c>
      <c r="I81" s="18" t="s">
        <v>26</v>
      </c>
      <c r="L81" s="24"/>
      <c r="M81" s="23" t="s">
        <v>35</v>
      </c>
      <c r="N81" s="22" t="s">
        <v>34</v>
      </c>
      <c r="O81" s="21" t="s">
        <v>33</v>
      </c>
      <c r="P81" s="5"/>
      <c r="Q81" s="5"/>
      <c r="R81" s="5"/>
    </row>
    <row r="82" spans="3:18" ht="15" thickBot="1" x14ac:dyDescent="0.4">
      <c r="C82" s="17">
        <v>42500</v>
      </c>
      <c r="D82" s="16">
        <v>7</v>
      </c>
      <c r="E82" s="16">
        <v>18</v>
      </c>
      <c r="F82" s="15">
        <v>15</v>
      </c>
      <c r="G82" s="8">
        <v>51</v>
      </c>
      <c r="H82" s="7">
        <f t="shared" ref="H82:H87" si="27">D82+E82/2</f>
        <v>16</v>
      </c>
      <c r="I82" s="6">
        <f t="shared" ref="I82:I87" si="28">(F82-D82)/G82</f>
        <v>0.15686274509803921</v>
      </c>
      <c r="L82" s="20" t="s">
        <v>32</v>
      </c>
      <c r="M82" s="19" t="s">
        <v>31</v>
      </c>
      <c r="N82" s="19" t="s">
        <v>30</v>
      </c>
      <c r="O82" s="19" t="s">
        <v>29</v>
      </c>
      <c r="P82" s="18" t="s">
        <v>28</v>
      </c>
      <c r="Q82" s="18" t="s">
        <v>27</v>
      </c>
      <c r="R82" s="18" t="s">
        <v>26</v>
      </c>
    </row>
    <row r="83" spans="3:18" ht="15" thickBot="1" x14ac:dyDescent="0.4">
      <c r="C83" s="14">
        <v>42561</v>
      </c>
      <c r="D83" s="13">
        <v>9</v>
      </c>
      <c r="E83" s="13">
        <v>20</v>
      </c>
      <c r="F83" s="12">
        <v>16</v>
      </c>
      <c r="G83" s="8">
        <v>48</v>
      </c>
      <c r="H83" s="7">
        <f t="shared" si="27"/>
        <v>19</v>
      </c>
      <c r="I83" s="6">
        <f t="shared" si="28"/>
        <v>0.14583333333333334</v>
      </c>
      <c r="L83" s="17">
        <v>42500</v>
      </c>
      <c r="M83" s="16">
        <v>40</v>
      </c>
      <c r="N83" s="16">
        <v>8</v>
      </c>
      <c r="O83" s="15">
        <v>1</v>
      </c>
      <c r="P83" s="8">
        <v>49</v>
      </c>
      <c r="Q83" s="7">
        <f t="shared" ref="Q83:Q88" si="29">M83+N83/2</f>
        <v>44</v>
      </c>
      <c r="R83" s="6">
        <f t="shared" ref="R83:R88" si="30">(O83-M83)/P83</f>
        <v>-0.79591836734693877</v>
      </c>
    </row>
    <row r="84" spans="3:18" ht="15" thickBot="1" x14ac:dyDescent="0.4">
      <c r="C84" s="14"/>
      <c r="D84" s="13">
        <v>18</v>
      </c>
      <c r="E84" s="13">
        <v>19</v>
      </c>
      <c r="F84" s="12">
        <v>14</v>
      </c>
      <c r="G84" s="8">
        <v>38</v>
      </c>
      <c r="H84" s="7">
        <f t="shared" si="27"/>
        <v>27.5</v>
      </c>
      <c r="I84" s="6">
        <f t="shared" si="28"/>
        <v>-0.10526315789473684</v>
      </c>
      <c r="L84" s="14">
        <v>42561</v>
      </c>
      <c r="M84" s="13">
        <v>32</v>
      </c>
      <c r="N84" s="13">
        <v>4</v>
      </c>
      <c r="O84" s="12">
        <v>0</v>
      </c>
      <c r="P84" s="8">
        <v>51</v>
      </c>
      <c r="Q84" s="7">
        <f t="shared" si="29"/>
        <v>34</v>
      </c>
      <c r="R84" s="6">
        <f t="shared" si="30"/>
        <v>-0.62745098039215685</v>
      </c>
    </row>
    <row r="85" spans="3:18" ht="15" thickBot="1" x14ac:dyDescent="0.4">
      <c r="C85" s="14"/>
      <c r="D85" s="13">
        <v>13</v>
      </c>
      <c r="E85" s="13">
        <v>18</v>
      </c>
      <c r="F85" s="12">
        <v>10</v>
      </c>
      <c r="G85" s="8">
        <v>33</v>
      </c>
      <c r="H85" s="7">
        <f t="shared" si="27"/>
        <v>22</v>
      </c>
      <c r="I85" s="6">
        <f t="shared" si="28"/>
        <v>-9.0909090909090912E-2</v>
      </c>
      <c r="L85" s="14"/>
      <c r="M85" s="13">
        <v>32</v>
      </c>
      <c r="N85" s="13">
        <v>7</v>
      </c>
      <c r="O85" s="12">
        <v>0</v>
      </c>
      <c r="P85" s="8">
        <v>38</v>
      </c>
      <c r="Q85" s="7">
        <f t="shared" si="29"/>
        <v>35.5</v>
      </c>
      <c r="R85" s="6">
        <f t="shared" si="30"/>
        <v>-0.84210526315789469</v>
      </c>
    </row>
    <row r="86" spans="3:18" ht="15" thickBot="1" x14ac:dyDescent="0.4">
      <c r="C86" s="14"/>
      <c r="D86" s="13">
        <v>10</v>
      </c>
      <c r="E86" s="13">
        <v>16</v>
      </c>
      <c r="F86" s="12">
        <v>12</v>
      </c>
      <c r="G86" s="8">
        <v>36</v>
      </c>
      <c r="H86" s="7">
        <f t="shared" si="27"/>
        <v>18</v>
      </c>
      <c r="I86" s="6">
        <f t="shared" si="28"/>
        <v>5.5555555555555552E-2</v>
      </c>
      <c r="L86" s="14"/>
      <c r="M86" s="13">
        <v>28</v>
      </c>
      <c r="N86" s="13">
        <v>6</v>
      </c>
      <c r="O86" s="12">
        <v>2</v>
      </c>
      <c r="P86" s="8">
        <v>33</v>
      </c>
      <c r="Q86" s="7">
        <f t="shared" si="29"/>
        <v>31</v>
      </c>
      <c r="R86" s="6">
        <f t="shared" si="30"/>
        <v>-0.78787878787878785</v>
      </c>
    </row>
    <row r="87" spans="3:18" ht="15" thickBot="1" x14ac:dyDescent="0.4">
      <c r="C87" s="11"/>
      <c r="D87" s="10">
        <v>19</v>
      </c>
      <c r="E87" s="10">
        <v>23</v>
      </c>
      <c r="F87" s="9">
        <v>13</v>
      </c>
      <c r="G87" s="8">
        <v>39</v>
      </c>
      <c r="H87" s="7">
        <f t="shared" si="27"/>
        <v>30.5</v>
      </c>
      <c r="I87" s="6">
        <f t="shared" si="28"/>
        <v>-0.15384615384615385</v>
      </c>
      <c r="L87" s="14"/>
      <c r="M87" s="13">
        <v>32</v>
      </c>
      <c r="N87" s="13">
        <v>2</v>
      </c>
      <c r="O87" s="12">
        <v>0</v>
      </c>
      <c r="P87" s="8">
        <v>36</v>
      </c>
      <c r="Q87" s="7">
        <f t="shared" si="29"/>
        <v>33</v>
      </c>
      <c r="R87" s="6">
        <f t="shared" si="30"/>
        <v>-0.88888888888888884</v>
      </c>
    </row>
    <row r="88" spans="3:18" ht="15" thickBot="1" x14ac:dyDescent="0.4">
      <c r="C88" s="5"/>
      <c r="D88" s="5"/>
      <c r="E88" s="5"/>
      <c r="F88" s="5"/>
      <c r="G88" s="5"/>
      <c r="H88" s="4" t="s">
        <v>25</v>
      </c>
      <c r="I88" s="4">
        <f>AVERAGE(I82:I87)</f>
        <v>1.3722052228244224E-3</v>
      </c>
      <c r="L88" s="11"/>
      <c r="M88" s="10">
        <v>37</v>
      </c>
      <c r="N88" s="10">
        <v>2</v>
      </c>
      <c r="O88" s="9">
        <v>1</v>
      </c>
      <c r="P88" s="8">
        <v>39</v>
      </c>
      <c r="Q88" s="7">
        <f t="shared" si="29"/>
        <v>38</v>
      </c>
      <c r="R88" s="6">
        <f t="shared" si="30"/>
        <v>-0.92307692307692313</v>
      </c>
    </row>
    <row r="89" spans="3:18" ht="15" thickBot="1" x14ac:dyDescent="0.4">
      <c r="C89" s="5"/>
      <c r="D89" s="5"/>
      <c r="E89" s="5"/>
      <c r="F89" s="5"/>
      <c r="G89" s="5"/>
      <c r="H89" s="4" t="s">
        <v>24</v>
      </c>
      <c r="I89" s="3">
        <f>STDEV(I82:I87)/SQRT(COUNT(I82:I87))</f>
        <v>5.5366005892302061E-2</v>
      </c>
      <c r="L89" s="5"/>
      <c r="M89" s="5"/>
      <c r="N89" s="5"/>
      <c r="O89" s="5"/>
      <c r="P89" s="5"/>
      <c r="Q89" s="4" t="s">
        <v>25</v>
      </c>
      <c r="R89" s="4">
        <f>AVERAGE(R83:R88)</f>
        <v>-0.81088653512359832</v>
      </c>
    </row>
    <row r="90" spans="3:18" ht="15" thickBot="1" x14ac:dyDescent="0.4">
      <c r="L90" s="5"/>
      <c r="M90" s="5"/>
      <c r="N90" s="5"/>
      <c r="O90" s="5"/>
      <c r="P90" s="5"/>
      <c r="Q90" s="4" t="s">
        <v>24</v>
      </c>
      <c r="R90" s="3">
        <f>STDEV(R83:R88)/SQRT(COUNT(R83:R88))</f>
        <v>4.2445127141453848E-2</v>
      </c>
    </row>
    <row r="95" spans="3:18" x14ac:dyDescent="0.35">
      <c r="D95" t="s">
        <v>23</v>
      </c>
    </row>
    <row r="96" spans="3:18" x14ac:dyDescent="0.35">
      <c r="D96" t="s">
        <v>22</v>
      </c>
    </row>
    <row r="97" spans="3:14" x14ac:dyDescent="0.35">
      <c r="D97" t="s">
        <v>21</v>
      </c>
      <c r="E97" t="s">
        <v>20</v>
      </c>
      <c r="F97" t="s">
        <v>19</v>
      </c>
      <c r="G97" t="s">
        <v>18</v>
      </c>
      <c r="J97" t="s">
        <v>17</v>
      </c>
    </row>
    <row r="98" spans="3:14" x14ac:dyDescent="0.35">
      <c r="C98" s="2" t="s">
        <v>8</v>
      </c>
      <c r="D98">
        <v>6</v>
      </c>
      <c r="E98">
        <v>0.18561</v>
      </c>
      <c r="F98">
        <v>0.34356999999999999</v>
      </c>
      <c r="G98">
        <v>0.14026</v>
      </c>
      <c r="K98" t="s">
        <v>16</v>
      </c>
      <c r="L98" t="s">
        <v>15</v>
      </c>
      <c r="M98" t="s">
        <v>14</v>
      </c>
      <c r="N98" t="s">
        <v>13</v>
      </c>
    </row>
    <row r="99" spans="3:14" x14ac:dyDescent="0.35">
      <c r="C99" s="2" t="s">
        <v>7</v>
      </c>
      <c r="D99">
        <v>6</v>
      </c>
      <c r="E99">
        <v>0.25424999999999998</v>
      </c>
      <c r="F99">
        <v>8.4449999999999997E-2</v>
      </c>
      <c r="G99">
        <v>3.4479999999999997E-2</v>
      </c>
      <c r="K99">
        <v>0.87724999999999997</v>
      </c>
      <c r="L99">
        <v>-0.76988999999999996</v>
      </c>
      <c r="M99">
        <v>0.15418999999999999</v>
      </c>
      <c r="N99">
        <v>-0.20027</v>
      </c>
    </row>
    <row r="100" spans="3:14" x14ac:dyDescent="0.35">
      <c r="C100" s="2" t="s">
        <v>6</v>
      </c>
      <c r="D100">
        <v>6</v>
      </c>
      <c r="E100">
        <v>0.18737000000000001</v>
      </c>
      <c r="F100">
        <v>0.13514999999999999</v>
      </c>
      <c r="G100">
        <v>5.518E-2</v>
      </c>
    </row>
    <row r="101" spans="3:14" x14ac:dyDescent="0.35">
      <c r="C101" s="2" t="s">
        <v>5</v>
      </c>
      <c r="D101">
        <v>6</v>
      </c>
      <c r="E101">
        <v>-0.19094</v>
      </c>
      <c r="F101">
        <v>0.19481000000000001</v>
      </c>
      <c r="G101">
        <v>7.9530000000000003E-2</v>
      </c>
    </row>
    <row r="102" spans="3:14" x14ac:dyDescent="0.35">
      <c r="C102" s="2" t="s">
        <v>4</v>
      </c>
      <c r="D102">
        <v>6</v>
      </c>
      <c r="E102">
        <v>-0.24309</v>
      </c>
      <c r="F102">
        <v>5.8299999999999998E-2</v>
      </c>
      <c r="G102">
        <v>2.3800000000000002E-2</v>
      </c>
    </row>
    <row r="103" spans="3:14" x14ac:dyDescent="0.35">
      <c r="C103" s="2" t="s">
        <v>3</v>
      </c>
      <c r="D103">
        <v>6</v>
      </c>
      <c r="E103">
        <v>-0.19728000000000001</v>
      </c>
      <c r="F103">
        <v>9.4990000000000005E-2</v>
      </c>
      <c r="G103">
        <v>3.8780000000000002E-2</v>
      </c>
      <c r="J103" t="s">
        <v>12</v>
      </c>
    </row>
    <row r="104" spans="3:14" x14ac:dyDescent="0.35">
      <c r="C104" s="2" t="s">
        <v>2</v>
      </c>
      <c r="D104">
        <v>6</v>
      </c>
      <c r="E104">
        <v>0.16553999999999999</v>
      </c>
      <c r="F104">
        <v>0.16993</v>
      </c>
      <c r="G104">
        <v>6.9370000000000001E-2</v>
      </c>
      <c r="L104" t="s">
        <v>11</v>
      </c>
      <c r="M104" t="s">
        <v>10</v>
      </c>
      <c r="N104" t="s">
        <v>9</v>
      </c>
    </row>
    <row r="105" spans="3:14" x14ac:dyDescent="0.35">
      <c r="C105" s="2" t="s">
        <v>1</v>
      </c>
      <c r="D105">
        <v>6</v>
      </c>
      <c r="E105">
        <v>2.903E-2</v>
      </c>
      <c r="F105">
        <v>0.14757999999999999</v>
      </c>
      <c r="G105">
        <v>6.0249999999999998E-2</v>
      </c>
      <c r="K105" s="2" t="s">
        <v>8</v>
      </c>
      <c r="L105">
        <v>0.91596</v>
      </c>
      <c r="M105">
        <v>8.8226099999999992</v>
      </c>
      <c r="N105" s="1">
        <v>1.07033E-9</v>
      </c>
    </row>
    <row r="106" spans="3:14" x14ac:dyDescent="0.35">
      <c r="C106" s="2" t="s">
        <v>0</v>
      </c>
      <c r="D106">
        <v>6</v>
      </c>
      <c r="E106">
        <v>6.5559999999999993E-2</v>
      </c>
      <c r="F106">
        <v>0.11910999999999999</v>
      </c>
      <c r="G106">
        <v>4.8619999999999997E-2</v>
      </c>
      <c r="K106" s="2" t="s">
        <v>7</v>
      </c>
      <c r="L106">
        <v>0.98460000000000003</v>
      </c>
      <c r="M106">
        <v>10.194520000000001</v>
      </c>
      <c r="N106" s="1">
        <v>6.9137299999999999E-11</v>
      </c>
    </row>
    <row r="107" spans="3:14" x14ac:dyDescent="0.35">
      <c r="K107" s="2" t="s">
        <v>6</v>
      </c>
      <c r="L107">
        <v>0.91771999999999998</v>
      </c>
      <c r="M107">
        <v>8.8565400000000007</v>
      </c>
      <c r="N107" s="1">
        <v>9.9754299999999997E-10</v>
      </c>
    </row>
    <row r="108" spans="3:14" x14ac:dyDescent="0.35">
      <c r="K108" s="2" t="s">
        <v>5</v>
      </c>
      <c r="L108">
        <v>0.53940999999999995</v>
      </c>
      <c r="M108">
        <v>3.05972</v>
      </c>
      <c r="N108">
        <v>1.82E-3</v>
      </c>
    </row>
    <row r="109" spans="3:14" x14ac:dyDescent="0.35">
      <c r="K109" s="2" t="s">
        <v>4</v>
      </c>
      <c r="L109">
        <v>0.48726000000000003</v>
      </c>
      <c r="M109">
        <v>2.4966900000000001</v>
      </c>
      <c r="N109">
        <v>9.2800000000000001E-3</v>
      </c>
    </row>
    <row r="110" spans="3:14" x14ac:dyDescent="0.35">
      <c r="K110" s="2" t="s">
        <v>3</v>
      </c>
      <c r="L110">
        <v>0.53307000000000004</v>
      </c>
      <c r="M110">
        <v>2.9882399999999998</v>
      </c>
      <c r="N110">
        <v>2.2399999999999998E-3</v>
      </c>
    </row>
    <row r="111" spans="3:14" x14ac:dyDescent="0.35">
      <c r="K111" s="2" t="s">
        <v>2</v>
      </c>
      <c r="L111">
        <v>0.89588999999999996</v>
      </c>
      <c r="M111">
        <v>8.4402200000000001</v>
      </c>
      <c r="N111" s="1">
        <v>2.3907300000000001E-9</v>
      </c>
    </row>
    <row r="112" spans="3:14" x14ac:dyDescent="0.35">
      <c r="K112" s="2" t="s">
        <v>1</v>
      </c>
      <c r="L112">
        <v>0.75938000000000005</v>
      </c>
      <c r="M112">
        <v>6.0640799999999997</v>
      </c>
      <c r="N112" s="1">
        <v>5.5143900000000005E-7</v>
      </c>
    </row>
    <row r="113" spans="11:14" x14ac:dyDescent="0.35">
      <c r="K113" s="2" t="s">
        <v>0</v>
      </c>
      <c r="L113">
        <v>0.79591000000000001</v>
      </c>
      <c r="M113">
        <v>6.6615500000000001</v>
      </c>
      <c r="N113" s="1">
        <v>1.2994799999999999E-7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Rescue Binary NaOH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2024-05-06T13:11:34Z</dcterms:created>
  <dcterms:modified xsi:type="dcterms:W3CDTF">2024-05-06T22:10:01Z</dcterms:modified>
</cp:coreProperties>
</file>