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8_{9F63C04B-E3D8-49E4-BB7F-4EBEAF2B125B}" xr6:coauthVersionLast="47" xr6:coauthVersionMax="47" xr10:uidLastSave="{00000000-0000-0000-0000-000000000000}"/>
  <bookViews>
    <workbookView xWindow="-110" yWindow="-110" windowWidth="19420" windowHeight="10300" xr2:uid="{7B1F5DD9-B4E9-4C26-B562-23F9EB0B41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5" i="1" l="1"/>
  <c r="Q85" i="1"/>
  <c r="P85" i="1"/>
  <c r="H85" i="1"/>
  <c r="G85" i="1"/>
  <c r="I85" i="1" s="1"/>
  <c r="R84" i="1"/>
  <c r="Q84" i="1"/>
  <c r="P84" i="1"/>
  <c r="H84" i="1"/>
  <c r="G84" i="1"/>
  <c r="I84" i="1" s="1"/>
  <c r="R83" i="1"/>
  <c r="Q83" i="1"/>
  <c r="P83" i="1"/>
  <c r="H83" i="1"/>
  <c r="G83" i="1"/>
  <c r="I83" i="1" s="1"/>
  <c r="R82" i="1"/>
  <c r="Q82" i="1"/>
  <c r="P82" i="1"/>
  <c r="H82" i="1"/>
  <c r="G82" i="1"/>
  <c r="I82" i="1" s="1"/>
  <c r="R81" i="1"/>
  <c r="Q81" i="1"/>
  <c r="P81" i="1"/>
  <c r="H81" i="1"/>
  <c r="G81" i="1"/>
  <c r="I81" i="1" s="1"/>
  <c r="R80" i="1"/>
  <c r="R87" i="1" s="1"/>
  <c r="Q80" i="1"/>
  <c r="P80" i="1"/>
  <c r="H80" i="1"/>
  <c r="G80" i="1"/>
  <c r="I80" i="1" s="1"/>
  <c r="P71" i="1"/>
  <c r="O71" i="1"/>
  <c r="Q71" i="1" s="1"/>
  <c r="I71" i="1"/>
  <c r="H71" i="1"/>
  <c r="G71" i="1"/>
  <c r="P70" i="1"/>
  <c r="O70" i="1"/>
  <c r="Q70" i="1" s="1"/>
  <c r="I70" i="1"/>
  <c r="H70" i="1"/>
  <c r="G70" i="1"/>
  <c r="P69" i="1"/>
  <c r="O69" i="1"/>
  <c r="Q69" i="1" s="1"/>
  <c r="I69" i="1"/>
  <c r="H69" i="1"/>
  <c r="G69" i="1"/>
  <c r="P68" i="1"/>
  <c r="O68" i="1"/>
  <c r="Q68" i="1" s="1"/>
  <c r="I68" i="1"/>
  <c r="H68" i="1"/>
  <c r="G68" i="1"/>
  <c r="P67" i="1"/>
  <c r="O67" i="1"/>
  <c r="Q67" i="1" s="1"/>
  <c r="I67" i="1"/>
  <c r="H67" i="1"/>
  <c r="G67" i="1"/>
  <c r="P66" i="1"/>
  <c r="O66" i="1"/>
  <c r="Q66" i="1" s="1"/>
  <c r="I66" i="1"/>
  <c r="I72" i="1" s="1"/>
  <c r="H66" i="1"/>
  <c r="G66" i="1"/>
  <c r="P54" i="1"/>
  <c r="O54" i="1"/>
  <c r="Q54" i="1" s="1"/>
  <c r="H54" i="1"/>
  <c r="G54" i="1"/>
  <c r="I54" i="1" s="1"/>
  <c r="P53" i="1"/>
  <c r="O53" i="1"/>
  <c r="Q53" i="1" s="1"/>
  <c r="H53" i="1"/>
  <c r="G53" i="1"/>
  <c r="I53" i="1" s="1"/>
  <c r="P52" i="1"/>
  <c r="O52" i="1"/>
  <c r="Q52" i="1" s="1"/>
  <c r="H52" i="1"/>
  <c r="G52" i="1"/>
  <c r="I52" i="1" s="1"/>
  <c r="P51" i="1"/>
  <c r="O51" i="1"/>
  <c r="Q51" i="1" s="1"/>
  <c r="H51" i="1"/>
  <c r="G51" i="1"/>
  <c r="I51" i="1" s="1"/>
  <c r="P50" i="1"/>
  <c r="O50" i="1"/>
  <c r="Q50" i="1" s="1"/>
  <c r="H50" i="1"/>
  <c r="G50" i="1"/>
  <c r="I50" i="1" s="1"/>
  <c r="P49" i="1"/>
  <c r="O49" i="1"/>
  <c r="Q49" i="1" s="1"/>
  <c r="H49" i="1"/>
  <c r="G49" i="1"/>
  <c r="I49" i="1" s="1"/>
  <c r="H39" i="1"/>
  <c r="G39" i="1"/>
  <c r="F39" i="1"/>
  <c r="Q38" i="1"/>
  <c r="P38" i="1"/>
  <c r="R38" i="1" s="1"/>
  <c r="H38" i="1"/>
  <c r="G38" i="1"/>
  <c r="F38" i="1"/>
  <c r="Q37" i="1"/>
  <c r="P37" i="1"/>
  <c r="R37" i="1" s="1"/>
  <c r="H37" i="1"/>
  <c r="G37" i="1"/>
  <c r="F37" i="1"/>
  <c r="Q36" i="1"/>
  <c r="P36" i="1"/>
  <c r="R36" i="1" s="1"/>
  <c r="H36" i="1"/>
  <c r="G36" i="1"/>
  <c r="F36" i="1"/>
  <c r="Q35" i="1"/>
  <c r="P35" i="1"/>
  <c r="R35" i="1" s="1"/>
  <c r="H35" i="1"/>
  <c r="G35" i="1"/>
  <c r="F35" i="1"/>
  <c r="Q34" i="1"/>
  <c r="P34" i="1"/>
  <c r="R34" i="1" s="1"/>
  <c r="H34" i="1"/>
  <c r="H41" i="1" s="1"/>
  <c r="G34" i="1"/>
  <c r="F34" i="1"/>
  <c r="Q33" i="1"/>
  <c r="P33" i="1"/>
  <c r="R33" i="1" s="1"/>
  <c r="O24" i="1"/>
  <c r="Q24" i="1" s="1"/>
  <c r="F24" i="1"/>
  <c r="H24" i="1" s="1"/>
  <c r="P23" i="1"/>
  <c r="O23" i="1"/>
  <c r="Q23" i="1" s="1"/>
  <c r="G23" i="1"/>
  <c r="F23" i="1"/>
  <c r="H23" i="1" s="1"/>
  <c r="P22" i="1"/>
  <c r="O22" i="1"/>
  <c r="Q22" i="1" s="1"/>
  <c r="G22" i="1"/>
  <c r="F22" i="1"/>
  <c r="H22" i="1" s="1"/>
  <c r="P21" i="1"/>
  <c r="O21" i="1"/>
  <c r="Q21" i="1" s="1"/>
  <c r="G21" i="1"/>
  <c r="F21" i="1"/>
  <c r="H21" i="1" s="1"/>
  <c r="P20" i="1"/>
  <c r="O20" i="1"/>
  <c r="Q20" i="1" s="1"/>
  <c r="G20" i="1"/>
  <c r="F20" i="1"/>
  <c r="H20" i="1" s="1"/>
  <c r="P19" i="1"/>
  <c r="O19" i="1"/>
  <c r="Q19" i="1" s="1"/>
  <c r="G19" i="1"/>
  <c r="F19" i="1"/>
  <c r="H19" i="1" s="1"/>
  <c r="O9" i="1"/>
  <c r="Q9" i="1" s="1"/>
  <c r="H9" i="1"/>
  <c r="F9" i="1"/>
  <c r="P8" i="1"/>
  <c r="O8" i="1"/>
  <c r="Q8" i="1" s="1"/>
  <c r="H8" i="1"/>
  <c r="G8" i="1"/>
  <c r="F8" i="1"/>
  <c r="P7" i="1"/>
  <c r="O7" i="1"/>
  <c r="Q7" i="1" s="1"/>
  <c r="H7" i="1"/>
  <c r="G7" i="1"/>
  <c r="F7" i="1"/>
  <c r="P6" i="1"/>
  <c r="O6" i="1"/>
  <c r="Q6" i="1" s="1"/>
  <c r="H6" i="1"/>
  <c r="G6" i="1"/>
  <c r="F6" i="1"/>
  <c r="P5" i="1"/>
  <c r="O5" i="1"/>
  <c r="Q5" i="1" s="1"/>
  <c r="H5" i="1"/>
  <c r="G5" i="1"/>
  <c r="F5" i="1"/>
  <c r="P4" i="1"/>
  <c r="O4" i="1"/>
  <c r="Q4" i="1" s="1"/>
  <c r="H4" i="1"/>
  <c r="H10" i="1" s="1"/>
  <c r="G4" i="1"/>
  <c r="F4" i="1"/>
  <c r="I56" i="1" l="1"/>
  <c r="I55" i="1"/>
  <c r="H25" i="1"/>
  <c r="H26" i="1"/>
  <c r="Q55" i="1"/>
  <c r="Q56" i="1"/>
  <c r="Q72" i="1"/>
  <c r="Q73" i="1"/>
  <c r="R40" i="1"/>
  <c r="R39" i="1"/>
  <c r="I87" i="1"/>
  <c r="I86" i="1"/>
  <c r="Q25" i="1"/>
  <c r="Q26" i="1"/>
  <c r="Q11" i="1"/>
  <c r="Q10" i="1"/>
  <c r="I73" i="1"/>
  <c r="H40" i="1"/>
  <c r="R86" i="1"/>
  <c r="H11" i="1"/>
</calcChain>
</file>

<file path=xl/sharedStrings.xml><?xml version="1.0" encoding="utf-8"?>
<sst xmlns="http://schemas.openxmlformats.org/spreadsheetml/2006/main" count="177" uniqueCount="46">
  <si>
    <t xml:space="preserve">2mM Sucrose </t>
  </si>
  <si>
    <t>both</t>
    <phoneticPr fontId="0" type="noConversion"/>
  </si>
  <si>
    <t>sucrose+ 100 mM KOH (red dye)</t>
  </si>
  <si>
    <t>Ir51b1</t>
  </si>
  <si>
    <t>Blue</t>
    <phoneticPr fontId="0" type="noConversion"/>
  </si>
  <si>
    <t>puple</t>
    <phoneticPr fontId="0" type="noConversion"/>
  </si>
  <si>
    <t>Red</t>
    <phoneticPr fontId="0" type="noConversion"/>
  </si>
  <si>
    <t>sum</t>
    <phoneticPr fontId="0" type="noConversion"/>
  </si>
  <si>
    <t>B-D</t>
    <phoneticPr fontId="0" type="noConversion"/>
  </si>
  <si>
    <t>PI</t>
    <phoneticPr fontId="0" type="noConversion"/>
  </si>
  <si>
    <t>Ir51b-GAL4;Gr33a1</t>
  </si>
  <si>
    <t>ave</t>
    <phoneticPr fontId="0" type="noConversion"/>
  </si>
  <si>
    <t>SEM</t>
    <phoneticPr fontId="0" type="noConversion"/>
  </si>
  <si>
    <t>IR51b1;UAS-Ir51b</t>
  </si>
  <si>
    <r>
      <rPr>
        <i/>
        <sz val="11"/>
        <color rgb="FF006100"/>
        <rFont val="Aptos Narrow"/>
        <family val="2"/>
        <scheme val="minor"/>
      </rPr>
      <t>Ir51b</t>
    </r>
    <r>
      <rPr>
        <sz val="11"/>
        <color rgb="FF006100"/>
        <rFont val="Aptos Narrow"/>
        <family val="2"/>
        <scheme val="minor"/>
      </rPr>
      <t>- rescue</t>
    </r>
  </si>
  <si>
    <t>Ir52a; UAS-Ir52a</t>
  </si>
  <si>
    <t>sucrose+ 0.1 mM curcumin (red dye)</t>
  </si>
  <si>
    <t>ir52a1</t>
  </si>
  <si>
    <t>Ir52a; Gr33a-Gal4</t>
  </si>
  <si>
    <t>rescue KOH</t>
  </si>
  <si>
    <t>Ir94f1</t>
  </si>
  <si>
    <t>Gr33a[GAL4];Ir94f1</t>
  </si>
  <si>
    <t>UAS-Ir94f1;Ir94f1</t>
  </si>
  <si>
    <t>Ir94f-rescue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</si>
  <si>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</si>
  <si>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</si>
  <si>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</si>
  <si>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</si>
  <si>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</si>
  <si>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</si>
  <si>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 xml:space="preserve">Fit statistics </t>
  </si>
  <si>
    <t>R-Square</t>
  </si>
  <si>
    <t>Coeff Var</t>
  </si>
  <si>
    <t>Root MSE</t>
  </si>
  <si>
    <t>Data Mean</t>
  </si>
  <si>
    <t>Ir51b1;UAS-Ir51b</t>
  </si>
  <si>
    <t>Ir51b1;Gr33a-GAL4</t>
  </si>
  <si>
    <t>Ir52a1</t>
  </si>
  <si>
    <t>Ir52a1;UAS-Ir51b</t>
  </si>
  <si>
    <t>Ir52a1;Gr33a-GAL4</t>
  </si>
  <si>
    <t xml:space="preserve">Scheffe test </t>
  </si>
  <si>
    <t>MeanDiff</t>
  </si>
  <si>
    <t>F Value</t>
  </si>
  <si>
    <t>Prob</t>
  </si>
  <si>
    <t>UAS-Ir94f;Ir94f</t>
  </si>
  <si>
    <t>Gr33a[GAL4]; Ir94f1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</si>
</sst>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6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  <font>
      <i/>
      <sz val="11"/>
      <color rgb="FF00610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4" fillId="2" borderId="3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1" fillId="2" borderId="4" xfId="1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8" xfId="1" applyNumberForma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1" fillId="2" borderId="13" xfId="1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1" fillId="2" borderId="3" xfId="1" applyNumberFormat="1" applyBorder="1" applyAlignment="1">
      <alignment horizontal="center" vertical="center"/>
    </xf>
    <xf numFmtId="0" fontId="5" fillId="0" borderId="0" xfId="0" applyFont="1"/>
    <xf numFmtId="11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AD51-3A0C-4C37-986C-8806284A3205}">
  <dimension ref="B1:R110"/>
  <sheetViews>
    <sheetView tabSelected="1" topLeftCell="A92" workbookViewId="0">
      <selection activeCell="G106" sqref="G106"/>
    </sheetView>
  </sheetViews>
  <sheetFormatPr defaultRowHeight="14.5" x14ac:dyDescent="0.35"/>
  <sheetData>
    <row r="1" spans="2:17" ht="15" thickBot="1" x14ac:dyDescent="0.4"/>
    <row r="2" spans="2:17" ht="15" thickBot="1" x14ac:dyDescent="0.4">
      <c r="B2" s="1"/>
      <c r="C2" s="2" t="s">
        <v>0</v>
      </c>
      <c r="D2" s="3" t="s">
        <v>1</v>
      </c>
      <c r="E2" s="4" t="s">
        <v>2</v>
      </c>
      <c r="F2" s="5"/>
      <c r="G2" s="5"/>
      <c r="H2" s="5"/>
      <c r="K2" s="1"/>
      <c r="L2" s="2" t="s">
        <v>0</v>
      </c>
      <c r="M2" s="3" t="s">
        <v>1</v>
      </c>
      <c r="N2" s="4" t="s">
        <v>2</v>
      </c>
      <c r="O2" s="5"/>
      <c r="P2" s="5"/>
      <c r="Q2" s="5"/>
    </row>
    <row r="3" spans="2:17" ht="15" thickBot="1" x14ac:dyDescent="0.4">
      <c r="B3" s="6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8" t="s">
        <v>8</v>
      </c>
      <c r="H3" s="8" t="s">
        <v>9</v>
      </c>
      <c r="K3" s="6" t="s">
        <v>10</v>
      </c>
      <c r="L3" s="7" t="s">
        <v>4</v>
      </c>
      <c r="M3" s="7" t="s">
        <v>5</v>
      </c>
      <c r="N3" s="7" t="s">
        <v>6</v>
      </c>
      <c r="O3" s="8" t="s">
        <v>7</v>
      </c>
      <c r="P3" s="8" t="s">
        <v>8</v>
      </c>
      <c r="Q3" s="8" t="s">
        <v>9</v>
      </c>
    </row>
    <row r="4" spans="2:17" ht="15" thickBot="1" x14ac:dyDescent="0.4">
      <c r="B4" s="9">
        <v>42500</v>
      </c>
      <c r="C4" s="10">
        <v>4</v>
      </c>
      <c r="D4" s="10">
        <v>7</v>
      </c>
      <c r="E4" s="11">
        <v>24</v>
      </c>
      <c r="F4" s="12">
        <f t="shared" ref="F4:F9" si="0">SUM(C4:E4)</f>
        <v>35</v>
      </c>
      <c r="G4" s="13">
        <f>C4+D4/2</f>
        <v>7.5</v>
      </c>
      <c r="H4" s="14">
        <f t="shared" ref="H4:H9" si="1">(E4-C4)/F4</f>
        <v>0.5714285714285714</v>
      </c>
      <c r="K4" s="9">
        <v>42500</v>
      </c>
      <c r="L4" s="5">
        <v>16</v>
      </c>
      <c r="M4" s="5">
        <v>14</v>
      </c>
      <c r="N4" s="5">
        <v>10</v>
      </c>
      <c r="O4" s="12">
        <f t="shared" ref="O4:O9" si="2">SUM(L4:N4)</f>
        <v>40</v>
      </c>
      <c r="P4" s="13">
        <f>L4+M4/2</f>
        <v>23</v>
      </c>
      <c r="Q4" s="14">
        <f t="shared" ref="Q4:Q9" si="3">(N4-L4)/O4</f>
        <v>-0.15</v>
      </c>
    </row>
    <row r="5" spans="2:17" ht="15" thickBot="1" x14ac:dyDescent="0.4">
      <c r="B5" s="15">
        <v>42561</v>
      </c>
      <c r="C5" s="16">
        <v>8</v>
      </c>
      <c r="D5" s="16">
        <v>15</v>
      </c>
      <c r="E5" s="17">
        <v>19</v>
      </c>
      <c r="F5" s="12">
        <f t="shared" si="0"/>
        <v>42</v>
      </c>
      <c r="G5" s="13">
        <f>C5+D5/2</f>
        <v>15.5</v>
      </c>
      <c r="H5" s="14">
        <f t="shared" si="1"/>
        <v>0.26190476190476192</v>
      </c>
      <c r="K5" s="15">
        <v>42561</v>
      </c>
      <c r="L5" s="18">
        <v>22</v>
      </c>
      <c r="M5" s="18">
        <v>12</v>
      </c>
      <c r="N5" s="19">
        <v>8</v>
      </c>
      <c r="O5" s="12">
        <f t="shared" si="2"/>
        <v>42</v>
      </c>
      <c r="P5" s="13">
        <f>L5+M5/2</f>
        <v>28</v>
      </c>
      <c r="Q5" s="14">
        <f t="shared" si="3"/>
        <v>-0.33333333333333331</v>
      </c>
    </row>
    <row r="6" spans="2:17" ht="15" thickBot="1" x14ac:dyDescent="0.4">
      <c r="B6" s="15"/>
      <c r="C6" s="16">
        <v>28</v>
      </c>
      <c r="D6" s="16">
        <v>4</v>
      </c>
      <c r="E6" s="17">
        <v>11</v>
      </c>
      <c r="F6" s="12">
        <f t="shared" si="0"/>
        <v>43</v>
      </c>
      <c r="G6" s="13">
        <f>C6+D6/2</f>
        <v>30</v>
      </c>
      <c r="H6" s="14">
        <f t="shared" si="1"/>
        <v>-0.39534883720930231</v>
      </c>
      <c r="K6" s="15"/>
      <c r="L6" s="5">
        <v>13</v>
      </c>
      <c r="M6" s="5">
        <v>15</v>
      </c>
      <c r="N6" s="5">
        <v>37</v>
      </c>
      <c r="O6" s="12">
        <f t="shared" si="2"/>
        <v>65</v>
      </c>
      <c r="P6" s="13">
        <f>L6+M6/2</f>
        <v>20.5</v>
      </c>
      <c r="Q6" s="14">
        <f t="shared" si="3"/>
        <v>0.36923076923076925</v>
      </c>
    </row>
    <row r="7" spans="2:17" ht="15" thickBot="1" x14ac:dyDescent="0.4">
      <c r="B7" s="15"/>
      <c r="C7" s="16">
        <v>21</v>
      </c>
      <c r="D7" s="16">
        <v>12</v>
      </c>
      <c r="E7" s="17">
        <v>19</v>
      </c>
      <c r="F7" s="12">
        <f t="shared" si="0"/>
        <v>52</v>
      </c>
      <c r="G7" s="13">
        <f>C7+D7/2</f>
        <v>27</v>
      </c>
      <c r="H7" s="14">
        <f t="shared" si="1"/>
        <v>-3.8461538461538464E-2</v>
      </c>
      <c r="K7" s="15"/>
      <c r="L7" s="5">
        <v>20</v>
      </c>
      <c r="M7" s="5">
        <v>8</v>
      </c>
      <c r="N7" s="5">
        <v>34</v>
      </c>
      <c r="O7" s="12">
        <f t="shared" si="2"/>
        <v>62</v>
      </c>
      <c r="P7" s="13">
        <f>L7+M7/2</f>
        <v>24</v>
      </c>
      <c r="Q7" s="14">
        <f t="shared" si="3"/>
        <v>0.22580645161290322</v>
      </c>
    </row>
    <row r="8" spans="2:17" ht="15" thickBot="1" x14ac:dyDescent="0.4">
      <c r="B8" s="15"/>
      <c r="C8" s="16">
        <v>18</v>
      </c>
      <c r="D8" s="16">
        <v>10</v>
      </c>
      <c r="E8" s="17">
        <v>16</v>
      </c>
      <c r="F8" s="12">
        <f t="shared" si="0"/>
        <v>44</v>
      </c>
      <c r="G8" s="13">
        <f>C8+D8/2</f>
        <v>23</v>
      </c>
      <c r="H8" s="14">
        <f t="shared" si="1"/>
        <v>-4.5454545454545456E-2</v>
      </c>
      <c r="K8" s="15"/>
      <c r="L8" s="16">
        <v>18</v>
      </c>
      <c r="M8" s="16">
        <v>8</v>
      </c>
      <c r="N8" s="17">
        <v>26</v>
      </c>
      <c r="O8" s="12">
        <f t="shared" si="2"/>
        <v>52</v>
      </c>
      <c r="P8" s="13">
        <f>L8+M8/2</f>
        <v>22</v>
      </c>
      <c r="Q8" s="14">
        <f t="shared" si="3"/>
        <v>0.15384615384615385</v>
      </c>
    </row>
    <row r="9" spans="2:17" ht="15" thickBot="1" x14ac:dyDescent="0.4">
      <c r="B9" s="20"/>
      <c r="C9" s="18">
        <v>23</v>
      </c>
      <c r="D9" s="18">
        <v>8</v>
      </c>
      <c r="E9" s="19">
        <v>14</v>
      </c>
      <c r="F9" s="12">
        <f t="shared" si="0"/>
        <v>45</v>
      </c>
      <c r="G9" s="13"/>
      <c r="H9" s="14">
        <f t="shared" si="1"/>
        <v>-0.2</v>
      </c>
      <c r="K9" s="20"/>
      <c r="L9" s="18">
        <v>16</v>
      </c>
      <c r="M9" s="18">
        <v>15</v>
      </c>
      <c r="N9" s="19">
        <v>22</v>
      </c>
      <c r="O9" s="12">
        <f t="shared" si="2"/>
        <v>53</v>
      </c>
      <c r="P9" s="13"/>
      <c r="Q9" s="14">
        <f t="shared" si="3"/>
        <v>0.11320754716981132</v>
      </c>
    </row>
    <row r="10" spans="2:17" ht="15" thickBot="1" x14ac:dyDescent="0.4">
      <c r="B10" s="5"/>
      <c r="C10" s="5"/>
      <c r="D10" s="5"/>
      <c r="E10" s="5"/>
      <c r="F10" s="5"/>
      <c r="G10" s="21" t="s">
        <v>11</v>
      </c>
      <c r="H10" s="21">
        <f>AVERAGE(H4:H9)</f>
        <v>2.5678068701324497E-2</v>
      </c>
      <c r="K10" s="5"/>
      <c r="L10" s="5"/>
      <c r="M10" s="5"/>
      <c r="N10" s="5"/>
      <c r="O10" s="5"/>
      <c r="P10" s="21" t="s">
        <v>11</v>
      </c>
      <c r="Q10" s="21">
        <f>AVERAGE(Q4:Q9)</f>
        <v>6.3126264754384057E-2</v>
      </c>
    </row>
    <row r="11" spans="2:17" ht="15" thickBot="1" x14ac:dyDescent="0.4">
      <c r="B11" s="5"/>
      <c r="C11" s="5"/>
      <c r="D11" s="5"/>
      <c r="E11" s="5"/>
      <c r="F11" s="5"/>
      <c r="G11" s="21" t="s">
        <v>12</v>
      </c>
      <c r="H11" s="22">
        <f>STDEV(H4:H9)/SQRT(COUNT(H4:H9))</f>
        <v>0.14035842760660575</v>
      </c>
      <c r="K11" s="5"/>
      <c r="L11" s="5"/>
      <c r="M11" s="5"/>
      <c r="N11" s="5"/>
      <c r="O11" s="5"/>
      <c r="P11" s="21" t="s">
        <v>12</v>
      </c>
      <c r="Q11" s="22">
        <f>STDEV(Q4:Q9)/SQRT(COUNT(Q4:Q9))</f>
        <v>0.1054365625429628</v>
      </c>
    </row>
    <row r="16" spans="2:17" ht="15" thickBot="1" x14ac:dyDescent="0.4"/>
    <row r="17" spans="2:18" ht="15" thickBot="1" x14ac:dyDescent="0.4">
      <c r="B17" s="1"/>
      <c r="C17" s="2" t="s">
        <v>0</v>
      </c>
      <c r="D17" s="3" t="s">
        <v>1</v>
      </c>
      <c r="E17" s="4" t="s">
        <v>2</v>
      </c>
      <c r="F17" s="5"/>
      <c r="G17" s="5"/>
      <c r="H17" s="5"/>
      <c r="K17" s="1"/>
      <c r="L17" s="2" t="s">
        <v>0</v>
      </c>
      <c r="M17" s="3" t="s">
        <v>1</v>
      </c>
      <c r="N17" s="4" t="s">
        <v>2</v>
      </c>
      <c r="O17" s="5"/>
      <c r="P17" s="5"/>
      <c r="Q17" s="5"/>
    </row>
    <row r="18" spans="2:18" ht="15" thickBot="1" x14ac:dyDescent="0.4">
      <c r="B18" s="6" t="s">
        <v>13</v>
      </c>
      <c r="C18" s="7" t="s">
        <v>4</v>
      </c>
      <c r="D18" s="7" t="s">
        <v>5</v>
      </c>
      <c r="E18" s="7" t="s">
        <v>6</v>
      </c>
      <c r="F18" s="8" t="s">
        <v>7</v>
      </c>
      <c r="G18" s="8" t="s">
        <v>8</v>
      </c>
      <c r="H18" s="8" t="s">
        <v>9</v>
      </c>
      <c r="K18" s="23" t="s">
        <v>14</v>
      </c>
      <c r="L18" s="7" t="s">
        <v>4</v>
      </c>
      <c r="M18" s="7" t="s">
        <v>5</v>
      </c>
      <c r="N18" s="7" t="s">
        <v>6</v>
      </c>
      <c r="O18" s="8" t="s">
        <v>7</v>
      </c>
      <c r="P18" s="8" t="s">
        <v>8</v>
      </c>
      <c r="Q18" s="8" t="s">
        <v>9</v>
      </c>
    </row>
    <row r="19" spans="2:18" ht="15" thickBot="1" x14ac:dyDescent="0.4">
      <c r="B19" s="9">
        <v>42500</v>
      </c>
      <c r="C19" s="10">
        <v>13</v>
      </c>
      <c r="D19" s="10">
        <v>15</v>
      </c>
      <c r="E19" s="11">
        <v>37</v>
      </c>
      <c r="F19" s="12">
        <f t="shared" ref="F19:F24" si="4">SUM(C19:E19)</f>
        <v>65</v>
      </c>
      <c r="G19" s="13">
        <f>C19+D19/2</f>
        <v>20.5</v>
      </c>
      <c r="H19" s="14">
        <f t="shared" ref="H19:H24" si="5">(E19-C19)/F19</f>
        <v>0.36923076923076925</v>
      </c>
      <c r="K19" s="9">
        <v>42500</v>
      </c>
      <c r="L19" s="5">
        <v>46</v>
      </c>
      <c r="M19" s="5">
        <v>5</v>
      </c>
      <c r="N19" s="5">
        <v>2</v>
      </c>
      <c r="O19" s="12">
        <f t="shared" ref="O19:O24" si="6">SUM(L19:N19)</f>
        <v>53</v>
      </c>
      <c r="P19" s="13">
        <f>L19+M19/2</f>
        <v>48.5</v>
      </c>
      <c r="Q19" s="14">
        <f t="shared" ref="Q19:Q24" si="7">(N19-L19)/O19</f>
        <v>-0.83018867924528306</v>
      </c>
    </row>
    <row r="20" spans="2:18" ht="15" thickBot="1" x14ac:dyDescent="0.4">
      <c r="B20" s="15">
        <v>42561</v>
      </c>
      <c r="C20" s="16">
        <v>20</v>
      </c>
      <c r="D20" s="16">
        <v>8</v>
      </c>
      <c r="E20" s="17">
        <v>34</v>
      </c>
      <c r="F20" s="12">
        <f t="shared" si="4"/>
        <v>62</v>
      </c>
      <c r="G20" s="13">
        <f>C20+D20/2</f>
        <v>24</v>
      </c>
      <c r="H20" s="14">
        <f t="shared" si="5"/>
        <v>0.22580645161290322</v>
      </c>
      <c r="K20" s="15">
        <v>42561</v>
      </c>
      <c r="L20" s="18">
        <v>50</v>
      </c>
      <c r="M20" s="18">
        <v>7</v>
      </c>
      <c r="N20" s="19">
        <v>1</v>
      </c>
      <c r="O20" s="12">
        <f t="shared" si="6"/>
        <v>58</v>
      </c>
      <c r="P20" s="13">
        <f>L20+M20/2</f>
        <v>53.5</v>
      </c>
      <c r="Q20" s="14">
        <f t="shared" si="7"/>
        <v>-0.84482758620689657</v>
      </c>
    </row>
    <row r="21" spans="2:18" ht="15" thickBot="1" x14ac:dyDescent="0.4">
      <c r="B21" s="15"/>
      <c r="C21" s="16">
        <v>13</v>
      </c>
      <c r="D21" s="16">
        <v>8</v>
      </c>
      <c r="E21" s="17">
        <v>28</v>
      </c>
      <c r="F21" s="12">
        <f t="shared" si="4"/>
        <v>49</v>
      </c>
      <c r="G21" s="13">
        <f>C21+D21/2</f>
        <v>17</v>
      </c>
      <c r="H21" s="14">
        <f t="shared" si="5"/>
        <v>0.30612244897959184</v>
      </c>
      <c r="K21" s="15"/>
      <c r="L21" s="5">
        <v>43</v>
      </c>
      <c r="M21" s="5">
        <v>3</v>
      </c>
      <c r="N21" s="5">
        <v>2</v>
      </c>
      <c r="O21" s="12">
        <f t="shared" si="6"/>
        <v>48</v>
      </c>
      <c r="P21" s="13">
        <f>L21+M21/2</f>
        <v>44.5</v>
      </c>
      <c r="Q21" s="14">
        <f t="shared" si="7"/>
        <v>-0.85416666666666663</v>
      </c>
    </row>
    <row r="22" spans="2:18" ht="15" thickBot="1" x14ac:dyDescent="0.4">
      <c r="B22" s="15"/>
      <c r="C22" s="16">
        <v>10</v>
      </c>
      <c r="D22" s="16">
        <v>9</v>
      </c>
      <c r="E22" s="17">
        <v>22</v>
      </c>
      <c r="F22" s="12">
        <f t="shared" si="4"/>
        <v>41</v>
      </c>
      <c r="G22" s="13">
        <f>C22+D22/2</f>
        <v>14.5</v>
      </c>
      <c r="H22" s="14">
        <f t="shared" si="5"/>
        <v>0.29268292682926828</v>
      </c>
      <c r="K22" s="15"/>
      <c r="L22" s="5">
        <v>54</v>
      </c>
      <c r="M22" s="5">
        <v>4</v>
      </c>
      <c r="N22" s="5">
        <v>1</v>
      </c>
      <c r="O22" s="12">
        <f t="shared" si="6"/>
        <v>59</v>
      </c>
      <c r="P22" s="13">
        <f>L22+M22/2</f>
        <v>56</v>
      </c>
      <c r="Q22" s="14">
        <f t="shared" si="7"/>
        <v>-0.89830508474576276</v>
      </c>
    </row>
    <row r="23" spans="2:18" ht="15" thickBot="1" x14ac:dyDescent="0.4">
      <c r="B23" s="15"/>
      <c r="C23" s="16">
        <v>12</v>
      </c>
      <c r="D23" s="16">
        <v>17</v>
      </c>
      <c r="E23" s="17">
        <v>22</v>
      </c>
      <c r="F23" s="12">
        <f t="shared" si="4"/>
        <v>51</v>
      </c>
      <c r="G23" s="13">
        <f>C23+D23/2</f>
        <v>20.5</v>
      </c>
      <c r="H23" s="14">
        <f t="shared" si="5"/>
        <v>0.19607843137254902</v>
      </c>
      <c r="K23" s="15"/>
      <c r="L23" s="5">
        <v>38</v>
      </c>
      <c r="M23" s="5">
        <v>5</v>
      </c>
      <c r="N23" s="5">
        <v>8</v>
      </c>
      <c r="O23" s="12">
        <f t="shared" si="6"/>
        <v>51</v>
      </c>
      <c r="P23" s="13">
        <f>L23+M23/2</f>
        <v>40.5</v>
      </c>
      <c r="Q23" s="14">
        <f t="shared" si="7"/>
        <v>-0.58823529411764708</v>
      </c>
    </row>
    <row r="24" spans="2:18" ht="15" thickBot="1" x14ac:dyDescent="0.4">
      <c r="B24" s="20"/>
      <c r="C24" s="18">
        <v>18</v>
      </c>
      <c r="D24" s="18">
        <v>15</v>
      </c>
      <c r="E24" s="19">
        <v>26</v>
      </c>
      <c r="F24" s="12">
        <f t="shared" si="4"/>
        <v>59</v>
      </c>
      <c r="G24" s="13"/>
      <c r="H24" s="14">
        <f t="shared" si="5"/>
        <v>0.13559322033898305</v>
      </c>
      <c r="K24" s="20"/>
      <c r="L24" s="5">
        <v>47</v>
      </c>
      <c r="M24" s="5">
        <v>4</v>
      </c>
      <c r="N24" s="5">
        <v>11</v>
      </c>
      <c r="O24" s="12">
        <f t="shared" si="6"/>
        <v>62</v>
      </c>
      <c r="P24" s="13"/>
      <c r="Q24" s="14">
        <f t="shared" si="7"/>
        <v>-0.58064516129032262</v>
      </c>
    </row>
    <row r="25" spans="2:18" ht="15" thickBot="1" x14ac:dyDescent="0.4">
      <c r="B25" s="5"/>
      <c r="C25" s="5"/>
      <c r="D25" s="5"/>
      <c r="E25" s="5"/>
      <c r="F25" s="5"/>
      <c r="G25" s="21" t="s">
        <v>11</v>
      </c>
      <c r="H25" s="21">
        <f>AVERAGE(H19:H24)</f>
        <v>0.25425237472734413</v>
      </c>
      <c r="K25" s="5"/>
      <c r="L25" s="5"/>
      <c r="M25" s="5"/>
      <c r="N25" s="5"/>
      <c r="O25" s="5"/>
      <c r="P25" s="21" t="s">
        <v>11</v>
      </c>
      <c r="Q25" s="21">
        <f>AVERAGE(Q19:Q24)</f>
        <v>-0.76606141204542977</v>
      </c>
    </row>
    <row r="26" spans="2:18" ht="15" thickBot="1" x14ac:dyDescent="0.4">
      <c r="B26" s="5"/>
      <c r="C26" s="5"/>
      <c r="D26" s="5"/>
      <c r="E26" s="5"/>
      <c r="F26" s="5"/>
      <c r="G26" s="21" t="s">
        <v>12</v>
      </c>
      <c r="H26" s="22">
        <f>STDEV(H19:H24)/SQRT(COUNT(H19:H24))</f>
        <v>3.4477440105967913E-2</v>
      </c>
      <c r="K26" s="5"/>
      <c r="L26" s="5"/>
      <c r="M26" s="5"/>
      <c r="N26" s="5"/>
      <c r="O26" s="5"/>
      <c r="P26" s="21" t="s">
        <v>12</v>
      </c>
      <c r="Q26" s="22">
        <f>STDEV(Q19:Q24)/SQRT(COUNT(Q19:Q24))</f>
        <v>5.8186096768056514E-2</v>
      </c>
    </row>
    <row r="30" spans="2:18" ht="15" thickBot="1" x14ac:dyDescent="0.4"/>
    <row r="31" spans="2:18" ht="15" thickBot="1" x14ac:dyDescent="0.4">
      <c r="L31" s="1" t="s">
        <v>15</v>
      </c>
      <c r="M31" s="2" t="s">
        <v>0</v>
      </c>
      <c r="N31" s="3" t="s">
        <v>1</v>
      </c>
      <c r="O31" s="4" t="s">
        <v>16</v>
      </c>
      <c r="P31" s="5"/>
      <c r="Q31" s="5"/>
      <c r="R31" s="5"/>
    </row>
    <row r="32" spans="2:18" ht="15" thickBot="1" x14ac:dyDescent="0.4">
      <c r="B32" s="1"/>
      <c r="C32" s="2" t="s">
        <v>0</v>
      </c>
      <c r="D32" s="3" t="s">
        <v>1</v>
      </c>
      <c r="E32" s="4" t="s">
        <v>2</v>
      </c>
      <c r="F32" s="5"/>
      <c r="G32" s="5"/>
      <c r="H32" s="5"/>
      <c r="L32" s="23"/>
      <c r="M32" s="7" t="s">
        <v>4</v>
      </c>
      <c r="N32" s="7" t="s">
        <v>5</v>
      </c>
      <c r="O32" s="7" t="s">
        <v>6</v>
      </c>
      <c r="P32" s="8" t="s">
        <v>7</v>
      </c>
      <c r="Q32" s="8" t="s">
        <v>8</v>
      </c>
      <c r="R32" s="8" t="s">
        <v>9</v>
      </c>
    </row>
    <row r="33" spans="2:18" ht="15" thickBot="1" x14ac:dyDescent="0.4">
      <c r="B33" s="23" t="s">
        <v>17</v>
      </c>
      <c r="C33" s="7" t="s">
        <v>4</v>
      </c>
      <c r="D33" s="7" t="s">
        <v>5</v>
      </c>
      <c r="E33" s="7" t="s">
        <v>6</v>
      </c>
      <c r="F33" s="8" t="s">
        <v>7</v>
      </c>
      <c r="G33" s="8" t="s">
        <v>8</v>
      </c>
      <c r="H33" s="8" t="s">
        <v>9</v>
      </c>
      <c r="L33" s="9">
        <v>42500</v>
      </c>
      <c r="M33" s="10">
        <v>8</v>
      </c>
      <c r="N33" s="10">
        <v>21</v>
      </c>
      <c r="O33" s="11">
        <v>2</v>
      </c>
      <c r="P33" s="12">
        <f>SUM(M33:O33)</f>
        <v>31</v>
      </c>
      <c r="Q33" s="13">
        <f>M33+N33/2</f>
        <v>18.5</v>
      </c>
      <c r="R33" s="14">
        <f>(O33-M33)/P33</f>
        <v>-0.19354838709677419</v>
      </c>
    </row>
    <row r="34" spans="2:18" ht="15" thickBot="1" x14ac:dyDescent="0.4">
      <c r="B34" s="9">
        <v>42500</v>
      </c>
      <c r="C34" s="10">
        <v>14</v>
      </c>
      <c r="D34" s="10">
        <v>7</v>
      </c>
      <c r="E34" s="11">
        <v>11</v>
      </c>
      <c r="F34" s="12">
        <f t="shared" ref="F34:F39" si="8">SUM(C34:E34)</f>
        <v>32</v>
      </c>
      <c r="G34" s="13">
        <f t="shared" ref="G34:G39" si="9">C34+D34/2</f>
        <v>17.5</v>
      </c>
      <c r="H34" s="14">
        <f t="shared" ref="H34:H39" si="10">(E34-C34)/F34</f>
        <v>-9.375E-2</v>
      </c>
      <c r="L34" s="15">
        <v>42561</v>
      </c>
      <c r="M34" s="16">
        <v>17</v>
      </c>
      <c r="N34" s="16">
        <v>27</v>
      </c>
      <c r="O34" s="17">
        <v>1</v>
      </c>
      <c r="P34" s="12">
        <f>SUM(M34:O34)</f>
        <v>45</v>
      </c>
      <c r="Q34" s="13">
        <f>M34+N34/2</f>
        <v>30.5</v>
      </c>
      <c r="R34" s="14">
        <f>(O34-M34)/P34</f>
        <v>-0.35555555555555557</v>
      </c>
    </row>
    <row r="35" spans="2:18" ht="15" thickBot="1" x14ac:dyDescent="0.4">
      <c r="B35" s="15">
        <v>42561</v>
      </c>
      <c r="C35" s="16">
        <v>13</v>
      </c>
      <c r="D35" s="16">
        <v>5</v>
      </c>
      <c r="E35" s="17">
        <v>9</v>
      </c>
      <c r="F35" s="12">
        <f t="shared" si="8"/>
        <v>27</v>
      </c>
      <c r="G35" s="13">
        <f t="shared" si="9"/>
        <v>15.5</v>
      </c>
      <c r="H35" s="14">
        <f t="shared" si="10"/>
        <v>-0.14814814814814814</v>
      </c>
      <c r="L35" s="15"/>
      <c r="M35" s="16">
        <v>14</v>
      </c>
      <c r="N35" s="16">
        <v>18</v>
      </c>
      <c r="O35" s="17">
        <v>6</v>
      </c>
      <c r="P35" s="12">
        <f t="shared" ref="P35:P38" si="11">SUM(M35:O35)</f>
        <v>38</v>
      </c>
      <c r="Q35" s="13">
        <f t="shared" ref="Q35:Q38" si="12">M35+N35/2</f>
        <v>23</v>
      </c>
      <c r="R35" s="14">
        <f t="shared" ref="R35:R38" si="13">(O35-M35)/P35</f>
        <v>-0.21052631578947367</v>
      </c>
    </row>
    <row r="36" spans="2:18" ht="15" thickBot="1" x14ac:dyDescent="0.4">
      <c r="B36" s="15"/>
      <c r="C36" s="16">
        <v>10</v>
      </c>
      <c r="D36" s="16">
        <v>8</v>
      </c>
      <c r="E36" s="17">
        <v>8</v>
      </c>
      <c r="F36" s="12">
        <f t="shared" si="8"/>
        <v>26</v>
      </c>
      <c r="G36" s="13">
        <f t="shared" si="9"/>
        <v>14</v>
      </c>
      <c r="H36" s="14">
        <f t="shared" si="10"/>
        <v>-7.6923076923076927E-2</v>
      </c>
      <c r="L36" s="15"/>
      <c r="M36" s="16">
        <v>13</v>
      </c>
      <c r="N36" s="16">
        <v>20</v>
      </c>
      <c r="O36" s="17">
        <v>4</v>
      </c>
      <c r="P36" s="12">
        <f t="shared" si="11"/>
        <v>37</v>
      </c>
      <c r="Q36" s="13">
        <f t="shared" si="12"/>
        <v>23</v>
      </c>
      <c r="R36" s="14">
        <f t="shared" si="13"/>
        <v>-0.24324324324324326</v>
      </c>
    </row>
    <row r="37" spans="2:18" ht="15" thickBot="1" x14ac:dyDescent="0.4">
      <c r="B37" s="15"/>
      <c r="C37" s="16">
        <v>18</v>
      </c>
      <c r="D37" s="16">
        <v>8</v>
      </c>
      <c r="E37" s="17">
        <v>6</v>
      </c>
      <c r="F37" s="12">
        <f t="shared" si="8"/>
        <v>32</v>
      </c>
      <c r="G37" s="13">
        <f t="shared" si="9"/>
        <v>22</v>
      </c>
      <c r="H37" s="14">
        <f t="shared" si="10"/>
        <v>-0.375</v>
      </c>
      <c r="L37" s="15"/>
      <c r="M37" s="16">
        <v>10</v>
      </c>
      <c r="N37" s="16">
        <v>16</v>
      </c>
      <c r="O37" s="17">
        <v>3</v>
      </c>
      <c r="P37" s="12">
        <f t="shared" si="11"/>
        <v>29</v>
      </c>
      <c r="Q37" s="13">
        <f t="shared" si="12"/>
        <v>18</v>
      </c>
      <c r="R37" s="14">
        <f t="shared" si="13"/>
        <v>-0.2413793103448276</v>
      </c>
    </row>
    <row r="38" spans="2:18" ht="15" thickBot="1" x14ac:dyDescent="0.4">
      <c r="B38" s="15"/>
      <c r="C38" s="16">
        <v>12</v>
      </c>
      <c r="D38" s="16">
        <v>16</v>
      </c>
      <c r="E38" s="17">
        <v>8</v>
      </c>
      <c r="F38" s="12">
        <f t="shared" si="8"/>
        <v>36</v>
      </c>
      <c r="G38" s="13">
        <f t="shared" si="9"/>
        <v>20</v>
      </c>
      <c r="H38" s="14">
        <f t="shared" si="10"/>
        <v>-0.1111111111111111</v>
      </c>
      <c r="L38" s="20"/>
      <c r="M38" s="18">
        <v>8</v>
      </c>
      <c r="N38" s="18">
        <v>18</v>
      </c>
      <c r="O38" s="19">
        <v>2</v>
      </c>
      <c r="P38" s="12">
        <f t="shared" si="11"/>
        <v>28</v>
      </c>
      <c r="Q38" s="13">
        <f t="shared" si="12"/>
        <v>17</v>
      </c>
      <c r="R38" s="14">
        <f t="shared" si="13"/>
        <v>-0.21428571428571427</v>
      </c>
    </row>
    <row r="39" spans="2:18" ht="15" thickBot="1" x14ac:dyDescent="0.4">
      <c r="B39" s="20"/>
      <c r="C39" s="18">
        <v>10</v>
      </c>
      <c r="D39" s="18">
        <v>13</v>
      </c>
      <c r="E39" s="19">
        <v>9</v>
      </c>
      <c r="F39" s="12">
        <f t="shared" si="8"/>
        <v>32</v>
      </c>
      <c r="G39" s="13">
        <f t="shared" si="9"/>
        <v>16.5</v>
      </c>
      <c r="H39" s="14">
        <f t="shared" si="10"/>
        <v>-3.125E-2</v>
      </c>
      <c r="L39" s="5"/>
      <c r="M39" s="5"/>
      <c r="N39" s="5"/>
      <c r="O39" s="5"/>
      <c r="P39" s="5"/>
      <c r="Q39" s="21" t="s">
        <v>11</v>
      </c>
      <c r="R39" s="21">
        <f>AVERAGE(R33:R38)</f>
        <v>-0.24308975438593142</v>
      </c>
    </row>
    <row r="40" spans="2:18" ht="15" thickBot="1" x14ac:dyDescent="0.4">
      <c r="B40" s="5"/>
      <c r="C40" s="5"/>
      <c r="D40" s="5"/>
      <c r="E40" s="5"/>
      <c r="F40" s="5"/>
      <c r="G40" s="21" t="s">
        <v>11</v>
      </c>
      <c r="H40" s="21">
        <f>AVERAGE(H34:H39)</f>
        <v>-0.13936372269705602</v>
      </c>
      <c r="L40" s="5"/>
      <c r="M40" s="5"/>
      <c r="N40" s="5"/>
      <c r="O40" s="5"/>
      <c r="P40" s="5"/>
      <c r="Q40" s="21" t="s">
        <v>12</v>
      </c>
      <c r="R40" s="22">
        <f>STDEV(R33:R38)/SQRT(COUNT(R33:R38))</f>
        <v>2.3801892741665082E-2</v>
      </c>
    </row>
    <row r="41" spans="2:18" ht="15" thickBot="1" x14ac:dyDescent="0.4">
      <c r="B41" s="5"/>
      <c r="C41" s="5"/>
      <c r="D41" s="5"/>
      <c r="E41" s="5"/>
      <c r="F41" s="5"/>
      <c r="G41" s="21" t="s">
        <v>12</v>
      </c>
      <c r="H41" s="22">
        <f>STDEV(H34:H39)/SQRT(COUNT(H34:H39))</f>
        <v>4.9688313297828017E-2</v>
      </c>
    </row>
    <row r="46" spans="2:18" ht="15" thickBot="1" x14ac:dyDescent="0.4"/>
    <row r="47" spans="2:18" ht="15" thickBot="1" x14ac:dyDescent="0.4">
      <c r="C47" s="1" t="s">
        <v>18</v>
      </c>
      <c r="D47" s="2" t="s">
        <v>0</v>
      </c>
      <c r="E47" s="3" t="s">
        <v>1</v>
      </c>
      <c r="F47" s="4" t="s">
        <v>16</v>
      </c>
      <c r="G47" s="5"/>
      <c r="H47" s="5"/>
      <c r="I47" s="5"/>
      <c r="K47" s="1" t="s">
        <v>19</v>
      </c>
      <c r="L47" s="2" t="s">
        <v>0</v>
      </c>
      <c r="M47" s="3" t="s">
        <v>1</v>
      </c>
      <c r="N47" s="4" t="s">
        <v>16</v>
      </c>
      <c r="O47" s="5"/>
      <c r="P47" s="5"/>
      <c r="Q47" s="5"/>
    </row>
    <row r="48" spans="2:18" ht="15" thickBot="1" x14ac:dyDescent="0.4">
      <c r="C48" s="23"/>
      <c r="D48" s="7" t="s">
        <v>4</v>
      </c>
      <c r="E48" s="7" t="s">
        <v>5</v>
      </c>
      <c r="F48" s="7" t="s">
        <v>6</v>
      </c>
      <c r="G48" s="8" t="s">
        <v>7</v>
      </c>
      <c r="H48" s="8" t="s">
        <v>8</v>
      </c>
      <c r="I48" s="8" t="s">
        <v>9</v>
      </c>
      <c r="K48" s="23"/>
      <c r="L48" s="7" t="s">
        <v>4</v>
      </c>
      <c r="M48" s="7" t="s">
        <v>5</v>
      </c>
      <c r="N48" s="7" t="s">
        <v>6</v>
      </c>
      <c r="O48" s="8" t="s">
        <v>7</v>
      </c>
      <c r="P48" s="8" t="s">
        <v>8</v>
      </c>
      <c r="Q48" s="8" t="s">
        <v>9</v>
      </c>
    </row>
    <row r="49" spans="3:17" ht="15" thickBot="1" x14ac:dyDescent="0.4">
      <c r="C49" s="9">
        <v>42500</v>
      </c>
      <c r="D49" s="10">
        <v>7</v>
      </c>
      <c r="E49" s="10">
        <v>21</v>
      </c>
      <c r="F49" s="11">
        <v>1</v>
      </c>
      <c r="G49" s="12">
        <f>SUM(D49:F49)</f>
        <v>29</v>
      </c>
      <c r="H49" s="13">
        <f>D49+E49/2</f>
        <v>17.5</v>
      </c>
      <c r="I49" s="14">
        <f>(F49-D49)/G49</f>
        <v>-0.20689655172413793</v>
      </c>
      <c r="K49" s="9">
        <v>42500</v>
      </c>
      <c r="L49" s="10">
        <v>30</v>
      </c>
      <c r="M49" s="10">
        <v>8</v>
      </c>
      <c r="N49" s="11">
        <v>0</v>
      </c>
      <c r="O49" s="12">
        <f>SUM(L49:N49)</f>
        <v>38</v>
      </c>
      <c r="P49" s="13">
        <f>L49+M49/2</f>
        <v>34</v>
      </c>
      <c r="Q49" s="14">
        <f>(N49-L49)/O49</f>
        <v>-0.78947368421052633</v>
      </c>
    </row>
    <row r="50" spans="3:17" ht="15" thickBot="1" x14ac:dyDescent="0.4">
      <c r="C50" s="15">
        <v>42561</v>
      </c>
      <c r="D50" s="16">
        <v>3</v>
      </c>
      <c r="E50" s="16">
        <v>17</v>
      </c>
      <c r="F50" s="17">
        <v>1</v>
      </c>
      <c r="G50" s="12">
        <f>SUM(D50:F50)</f>
        <v>21</v>
      </c>
      <c r="H50" s="13">
        <f>D50+E50/2</f>
        <v>11.5</v>
      </c>
      <c r="I50" s="14">
        <f>(F50-D50)/G50</f>
        <v>-9.5238095238095233E-2</v>
      </c>
      <c r="K50" s="15">
        <v>42561</v>
      </c>
      <c r="L50" s="16">
        <v>36</v>
      </c>
      <c r="M50" s="16">
        <v>6</v>
      </c>
      <c r="N50" s="17">
        <v>1</v>
      </c>
      <c r="O50" s="12">
        <f>SUM(L50:N50)</f>
        <v>43</v>
      </c>
      <c r="P50" s="13">
        <f>L50+M50/2</f>
        <v>39</v>
      </c>
      <c r="Q50" s="14">
        <f>(N50-L50)/O50</f>
        <v>-0.81395348837209303</v>
      </c>
    </row>
    <row r="51" spans="3:17" ht="15" thickBot="1" x14ac:dyDescent="0.4">
      <c r="C51" s="15"/>
      <c r="D51" s="16">
        <v>8</v>
      </c>
      <c r="E51" s="16">
        <v>20</v>
      </c>
      <c r="F51" s="17">
        <v>6</v>
      </c>
      <c r="G51" s="12">
        <f t="shared" ref="G51:G54" si="14">SUM(D51:F51)</f>
        <v>34</v>
      </c>
      <c r="H51" s="13">
        <f t="shared" ref="H51:H54" si="15">D51+E51/2</f>
        <v>18</v>
      </c>
      <c r="I51" s="14">
        <f t="shared" ref="I51:I54" si="16">(F51-D51)/G51</f>
        <v>-5.8823529411764705E-2</v>
      </c>
      <c r="K51" s="15"/>
      <c r="L51" s="16">
        <v>24</v>
      </c>
      <c r="M51" s="16">
        <v>9</v>
      </c>
      <c r="N51" s="17">
        <v>2</v>
      </c>
      <c r="O51" s="12">
        <f>SUM(L51:N51)</f>
        <v>35</v>
      </c>
      <c r="P51" s="13">
        <f>L51+M51/2</f>
        <v>28.5</v>
      </c>
      <c r="Q51" s="14">
        <f>(N51-L51)/O51</f>
        <v>-0.62857142857142856</v>
      </c>
    </row>
    <row r="52" spans="3:17" ht="15" thickBot="1" x14ac:dyDescent="0.4">
      <c r="C52" s="15"/>
      <c r="D52" s="16">
        <v>11</v>
      </c>
      <c r="E52" s="16">
        <v>18</v>
      </c>
      <c r="F52" s="17">
        <v>8</v>
      </c>
      <c r="G52" s="12">
        <f t="shared" si="14"/>
        <v>37</v>
      </c>
      <c r="H52" s="13">
        <f t="shared" si="15"/>
        <v>20</v>
      </c>
      <c r="I52" s="14">
        <f t="shared" si="16"/>
        <v>-8.1081081081081086E-2</v>
      </c>
      <c r="K52" s="15"/>
      <c r="L52" s="16">
        <v>33</v>
      </c>
      <c r="M52" s="16">
        <v>7</v>
      </c>
      <c r="N52" s="17">
        <v>1</v>
      </c>
      <c r="O52" s="12">
        <f t="shared" ref="O52:O54" si="17">SUM(L52:N52)</f>
        <v>41</v>
      </c>
      <c r="P52" s="13">
        <f t="shared" ref="P52:P54" si="18">L52+M52/2</f>
        <v>36.5</v>
      </c>
      <c r="Q52" s="14">
        <f t="shared" ref="Q52:Q54" si="19">(N52-L52)/O52</f>
        <v>-0.78048780487804881</v>
      </c>
    </row>
    <row r="53" spans="3:17" ht="15" thickBot="1" x14ac:dyDescent="0.4">
      <c r="C53" s="15"/>
      <c r="D53" s="16">
        <v>6</v>
      </c>
      <c r="E53" s="16">
        <v>16</v>
      </c>
      <c r="F53" s="17">
        <v>3</v>
      </c>
      <c r="G53" s="12">
        <f t="shared" si="14"/>
        <v>25</v>
      </c>
      <c r="H53" s="13">
        <f t="shared" si="15"/>
        <v>14</v>
      </c>
      <c r="I53" s="14">
        <f t="shared" si="16"/>
        <v>-0.12</v>
      </c>
      <c r="K53" s="15"/>
      <c r="L53" s="16">
        <v>28</v>
      </c>
      <c r="M53" s="16">
        <v>5</v>
      </c>
      <c r="N53" s="17">
        <v>2</v>
      </c>
      <c r="O53" s="12">
        <f t="shared" si="17"/>
        <v>35</v>
      </c>
      <c r="P53" s="13">
        <f t="shared" si="18"/>
        <v>30.5</v>
      </c>
      <c r="Q53" s="14">
        <f t="shared" si="19"/>
        <v>-0.74285714285714288</v>
      </c>
    </row>
    <row r="54" spans="3:17" ht="15" thickBot="1" x14ac:dyDescent="0.4">
      <c r="C54" s="20"/>
      <c r="D54" s="18">
        <v>13</v>
      </c>
      <c r="E54" s="18">
        <v>22</v>
      </c>
      <c r="F54" s="19">
        <v>1</v>
      </c>
      <c r="G54" s="12">
        <f t="shared" si="14"/>
        <v>36</v>
      </c>
      <c r="H54" s="13">
        <f t="shared" si="15"/>
        <v>24</v>
      </c>
      <c r="I54" s="14">
        <f t="shared" si="16"/>
        <v>-0.33333333333333331</v>
      </c>
      <c r="K54" s="20"/>
      <c r="L54" s="18">
        <v>31</v>
      </c>
      <c r="M54" s="18">
        <v>6</v>
      </c>
      <c r="N54" s="19">
        <v>1</v>
      </c>
      <c r="O54" s="12">
        <f t="shared" si="17"/>
        <v>38</v>
      </c>
      <c r="P54" s="13">
        <f t="shared" si="18"/>
        <v>34</v>
      </c>
      <c r="Q54" s="14">
        <f t="shared" si="19"/>
        <v>-0.78947368421052633</v>
      </c>
    </row>
    <row r="55" spans="3:17" ht="15" thickBot="1" x14ac:dyDescent="0.4">
      <c r="C55" s="5"/>
      <c r="D55" s="5"/>
      <c r="E55" s="5"/>
      <c r="F55" s="5"/>
      <c r="G55" s="5"/>
      <c r="H55" s="21" t="s">
        <v>11</v>
      </c>
      <c r="I55" s="21">
        <f>AVERAGE(I49:I54)</f>
        <v>-0.14922876513140204</v>
      </c>
      <c r="K55" s="5"/>
      <c r="L55" s="5"/>
      <c r="M55" s="5"/>
      <c r="N55" s="5"/>
      <c r="O55" s="5"/>
      <c r="P55" s="21" t="s">
        <v>11</v>
      </c>
      <c r="Q55" s="21">
        <f>AVERAGE(Q49:Q54)</f>
        <v>-0.75746953884996104</v>
      </c>
    </row>
    <row r="56" spans="3:17" ht="15" thickBot="1" x14ac:dyDescent="0.4">
      <c r="C56" s="5"/>
      <c r="D56" s="5"/>
      <c r="E56" s="5"/>
      <c r="F56" s="5"/>
      <c r="G56" s="5"/>
      <c r="H56" s="21" t="s">
        <v>12</v>
      </c>
      <c r="I56" s="22">
        <f>STDEV(I49:I54)/SQRT(COUNT(I49:I54))</f>
        <v>4.2350360988979048E-2</v>
      </c>
      <c r="K56" s="5"/>
      <c r="L56" s="5"/>
      <c r="M56" s="5"/>
      <c r="N56" s="5"/>
      <c r="O56" s="5"/>
      <c r="P56" s="21" t="s">
        <v>12</v>
      </c>
      <c r="Q56" s="22">
        <f>STDEV(Q49:Q54)/SQRT(COUNT(Q49:Q54))</f>
        <v>2.7445128720841407E-2</v>
      </c>
    </row>
    <row r="63" spans="3:17" ht="15" thickBot="1" x14ac:dyDescent="0.4"/>
    <row r="64" spans="3:17" ht="15" thickBot="1" x14ac:dyDescent="0.4">
      <c r="C64" s="1"/>
      <c r="D64" s="2" t="s">
        <v>0</v>
      </c>
      <c r="E64" s="3" t="s">
        <v>1</v>
      </c>
      <c r="F64" s="4" t="s">
        <v>2</v>
      </c>
      <c r="G64" s="5"/>
      <c r="H64" s="5"/>
      <c r="I64" s="5"/>
      <c r="K64" s="1"/>
      <c r="L64" s="2" t="s">
        <v>0</v>
      </c>
      <c r="M64" s="3" t="s">
        <v>1</v>
      </c>
      <c r="N64" s="4" t="s">
        <v>2</v>
      </c>
      <c r="O64" s="5"/>
      <c r="P64" s="5"/>
      <c r="Q64" s="5"/>
    </row>
    <row r="65" spans="3:18" ht="15" thickBot="1" x14ac:dyDescent="0.4">
      <c r="C65" s="23" t="s">
        <v>20</v>
      </c>
      <c r="D65" s="7" t="s">
        <v>4</v>
      </c>
      <c r="E65" s="7" t="s">
        <v>5</v>
      </c>
      <c r="F65" s="7" t="s">
        <v>6</v>
      </c>
      <c r="G65" s="8" t="s">
        <v>7</v>
      </c>
      <c r="H65" s="8" t="s">
        <v>8</v>
      </c>
      <c r="I65" s="8" t="s">
        <v>9</v>
      </c>
      <c r="K65" s="6" t="s">
        <v>21</v>
      </c>
      <c r="L65" s="7" t="s">
        <v>4</v>
      </c>
      <c r="M65" s="7" t="s">
        <v>5</v>
      </c>
      <c r="N65" s="7" t="s">
        <v>6</v>
      </c>
      <c r="O65" s="8" t="s">
        <v>7</v>
      </c>
      <c r="P65" s="8" t="s">
        <v>8</v>
      </c>
      <c r="Q65" s="8" t="s">
        <v>9</v>
      </c>
    </row>
    <row r="66" spans="3:18" ht="15" thickBot="1" x14ac:dyDescent="0.4">
      <c r="C66" s="9">
        <v>42500</v>
      </c>
      <c r="D66" s="10">
        <v>14</v>
      </c>
      <c r="E66" s="10">
        <v>8</v>
      </c>
      <c r="F66" s="11">
        <v>18</v>
      </c>
      <c r="G66" s="12">
        <f t="shared" ref="G66:G71" si="20">SUM(D66:F66)</f>
        <v>40</v>
      </c>
      <c r="H66" s="13">
        <f t="shared" ref="H66:H71" si="21">D66+E66/2</f>
        <v>18</v>
      </c>
      <c r="I66" s="14">
        <f t="shared" ref="I66:I71" si="22">(F66-D66)/G66</f>
        <v>0.1</v>
      </c>
      <c r="K66" s="9">
        <v>42500</v>
      </c>
      <c r="L66" s="10">
        <v>8</v>
      </c>
      <c r="M66" s="10">
        <v>18</v>
      </c>
      <c r="N66" s="11">
        <v>14</v>
      </c>
      <c r="O66" s="12">
        <f t="shared" ref="O66:O71" si="23">SUM(L66:N66)</f>
        <v>40</v>
      </c>
      <c r="P66" s="13">
        <f t="shared" ref="P66:P71" si="24">L66+M66/2</f>
        <v>17</v>
      </c>
      <c r="Q66" s="14">
        <f t="shared" ref="Q66:Q71" si="25">(N66-L66)/O66</f>
        <v>0.15</v>
      </c>
    </row>
    <row r="67" spans="3:18" ht="15" thickBot="1" x14ac:dyDescent="0.4">
      <c r="C67" s="15">
        <v>42561</v>
      </c>
      <c r="D67" s="16">
        <v>29</v>
      </c>
      <c r="E67" s="16">
        <v>4</v>
      </c>
      <c r="F67" s="17">
        <v>6</v>
      </c>
      <c r="G67" s="12">
        <f t="shared" si="20"/>
        <v>39</v>
      </c>
      <c r="H67" s="13">
        <f t="shared" si="21"/>
        <v>31</v>
      </c>
      <c r="I67" s="14">
        <f t="shared" si="22"/>
        <v>-0.58974358974358976</v>
      </c>
      <c r="K67" s="15">
        <v>42561</v>
      </c>
      <c r="L67" s="16">
        <v>13</v>
      </c>
      <c r="M67" s="16">
        <v>20</v>
      </c>
      <c r="N67" s="17">
        <v>17</v>
      </c>
      <c r="O67" s="12">
        <f t="shared" si="23"/>
        <v>50</v>
      </c>
      <c r="P67" s="13">
        <f t="shared" si="24"/>
        <v>23</v>
      </c>
      <c r="Q67" s="14">
        <f t="shared" si="25"/>
        <v>0.08</v>
      </c>
    </row>
    <row r="68" spans="3:18" ht="15" thickBot="1" x14ac:dyDescent="0.4">
      <c r="C68" s="15"/>
      <c r="D68" s="16">
        <v>13</v>
      </c>
      <c r="E68" s="16">
        <v>16</v>
      </c>
      <c r="F68" s="17">
        <v>12</v>
      </c>
      <c r="G68" s="12">
        <f t="shared" si="20"/>
        <v>41</v>
      </c>
      <c r="H68" s="13">
        <f t="shared" si="21"/>
        <v>21</v>
      </c>
      <c r="I68" s="14">
        <f t="shared" si="22"/>
        <v>-2.4390243902439025E-2</v>
      </c>
      <c r="K68" s="15"/>
      <c r="L68" s="16">
        <v>10</v>
      </c>
      <c r="M68" s="16">
        <v>20</v>
      </c>
      <c r="N68" s="17">
        <v>22</v>
      </c>
      <c r="O68" s="12">
        <f t="shared" si="23"/>
        <v>52</v>
      </c>
      <c r="P68" s="13">
        <f t="shared" si="24"/>
        <v>20</v>
      </c>
      <c r="Q68" s="14">
        <f t="shared" si="25"/>
        <v>0.23076923076923078</v>
      </c>
    </row>
    <row r="69" spans="3:18" ht="15" thickBot="1" x14ac:dyDescent="0.4">
      <c r="C69" s="15"/>
      <c r="D69" s="16">
        <v>17</v>
      </c>
      <c r="E69" s="16">
        <v>20</v>
      </c>
      <c r="F69" s="17">
        <v>14</v>
      </c>
      <c r="G69" s="12">
        <f t="shared" si="20"/>
        <v>51</v>
      </c>
      <c r="H69" s="13">
        <f t="shared" si="21"/>
        <v>27</v>
      </c>
      <c r="I69" s="14">
        <f t="shared" si="22"/>
        <v>-5.8823529411764705E-2</v>
      </c>
      <c r="K69" s="15"/>
      <c r="L69" s="16">
        <v>9</v>
      </c>
      <c r="M69" s="16">
        <v>15</v>
      </c>
      <c r="N69" s="17">
        <v>17</v>
      </c>
      <c r="O69" s="12">
        <f t="shared" si="23"/>
        <v>41</v>
      </c>
      <c r="P69" s="13">
        <f t="shared" si="24"/>
        <v>16.5</v>
      </c>
      <c r="Q69" s="14">
        <f t="shared" si="25"/>
        <v>0.1951219512195122</v>
      </c>
    </row>
    <row r="70" spans="3:18" ht="15" thickBot="1" x14ac:dyDescent="0.4">
      <c r="C70" s="15"/>
      <c r="D70" s="16">
        <v>16</v>
      </c>
      <c r="E70" s="16">
        <v>10</v>
      </c>
      <c r="F70" s="17">
        <v>5</v>
      </c>
      <c r="G70" s="12">
        <f t="shared" si="20"/>
        <v>31</v>
      </c>
      <c r="H70" s="13">
        <f t="shared" si="21"/>
        <v>21</v>
      </c>
      <c r="I70" s="14">
        <f t="shared" si="22"/>
        <v>-0.35483870967741937</v>
      </c>
      <c r="K70" s="15"/>
      <c r="L70" s="16">
        <v>8</v>
      </c>
      <c r="M70" s="16">
        <v>16</v>
      </c>
      <c r="N70" s="17">
        <v>3</v>
      </c>
      <c r="O70" s="12">
        <f t="shared" si="23"/>
        <v>27</v>
      </c>
      <c r="P70" s="13">
        <f t="shared" si="24"/>
        <v>16</v>
      </c>
      <c r="Q70" s="14">
        <f t="shared" si="25"/>
        <v>-0.18518518518518517</v>
      </c>
    </row>
    <row r="71" spans="3:18" ht="15" thickBot="1" x14ac:dyDescent="0.4">
      <c r="C71" s="20"/>
      <c r="D71" s="18">
        <v>11</v>
      </c>
      <c r="E71" s="18">
        <v>15</v>
      </c>
      <c r="F71" s="19">
        <v>8</v>
      </c>
      <c r="G71" s="12">
        <f t="shared" si="20"/>
        <v>34</v>
      </c>
      <c r="H71" s="13">
        <f t="shared" si="21"/>
        <v>18.5</v>
      </c>
      <c r="I71" s="14">
        <f t="shared" si="22"/>
        <v>-8.8235294117647065E-2</v>
      </c>
      <c r="K71" s="20"/>
      <c r="L71" s="18">
        <v>13</v>
      </c>
      <c r="M71" s="18">
        <v>20</v>
      </c>
      <c r="N71" s="19">
        <v>11</v>
      </c>
      <c r="O71" s="12">
        <f t="shared" si="23"/>
        <v>44</v>
      </c>
      <c r="P71" s="13">
        <f t="shared" si="24"/>
        <v>23</v>
      </c>
      <c r="Q71" s="14">
        <f t="shared" si="25"/>
        <v>-4.5454545454545456E-2</v>
      </c>
    </row>
    <row r="72" spans="3:18" ht="15" thickBot="1" x14ac:dyDescent="0.4">
      <c r="C72" s="5"/>
      <c r="D72" s="5"/>
      <c r="E72" s="5"/>
      <c r="F72" s="5"/>
      <c r="G72" s="5"/>
      <c r="H72" s="21" t="s">
        <v>11</v>
      </c>
      <c r="I72" s="21">
        <f>AVERAGE(I66:I71)</f>
        <v>-0.16933856114214332</v>
      </c>
      <c r="K72" s="5"/>
      <c r="L72" s="5"/>
      <c r="M72" s="5"/>
      <c r="N72" s="5"/>
      <c r="O72" s="5"/>
      <c r="P72" s="21" t="s">
        <v>11</v>
      </c>
      <c r="Q72" s="21">
        <f>AVERAGE(Q66:Q71)</f>
        <v>7.0875241891502058E-2</v>
      </c>
    </row>
    <row r="73" spans="3:18" ht="15" thickBot="1" x14ac:dyDescent="0.4">
      <c r="C73" s="5"/>
      <c r="D73" s="5"/>
      <c r="E73" s="5"/>
      <c r="F73" s="5"/>
      <c r="G73" s="5"/>
      <c r="H73" s="21" t="s">
        <v>12</v>
      </c>
      <c r="I73" s="22">
        <f>STDEV(I66:I71)/SQRT(COUNT(I66:I71))</f>
        <v>0.10384207248335457</v>
      </c>
      <c r="K73" s="5"/>
      <c r="L73" s="5"/>
      <c r="M73" s="5"/>
      <c r="N73" s="5"/>
      <c r="O73" s="5"/>
      <c r="P73" s="21" t="s">
        <v>12</v>
      </c>
      <c r="Q73" s="22">
        <f>STDEV(Q66:Q71)/SQRT(COUNT(Q66:Q71))</f>
        <v>6.4922231105892972E-2</v>
      </c>
    </row>
    <row r="77" spans="3:18" ht="15" thickBot="1" x14ac:dyDescent="0.4"/>
    <row r="78" spans="3:18" ht="15" thickBot="1" x14ac:dyDescent="0.4">
      <c r="C78" s="1"/>
      <c r="D78" s="2" t="s">
        <v>0</v>
      </c>
      <c r="E78" s="3" t="s">
        <v>1</v>
      </c>
      <c r="F78" s="4" t="s">
        <v>2</v>
      </c>
      <c r="G78" s="5"/>
      <c r="H78" s="5"/>
      <c r="I78" s="5"/>
      <c r="L78" s="1"/>
      <c r="M78" s="2" t="s">
        <v>0</v>
      </c>
      <c r="N78" s="3" t="s">
        <v>1</v>
      </c>
      <c r="O78" s="4" t="s">
        <v>2</v>
      </c>
      <c r="P78" s="5"/>
      <c r="Q78" s="5"/>
      <c r="R78" s="5"/>
    </row>
    <row r="79" spans="3:18" ht="15" thickBot="1" x14ac:dyDescent="0.4">
      <c r="C79" s="23" t="s">
        <v>22</v>
      </c>
      <c r="D79" s="7" t="s">
        <v>4</v>
      </c>
      <c r="E79" s="7" t="s">
        <v>5</v>
      </c>
      <c r="F79" s="7" t="s">
        <v>6</v>
      </c>
      <c r="G79" s="8" t="s">
        <v>7</v>
      </c>
      <c r="H79" s="8" t="s">
        <v>8</v>
      </c>
      <c r="I79" s="8" t="s">
        <v>9</v>
      </c>
      <c r="L79" s="23" t="s">
        <v>23</v>
      </c>
      <c r="M79" s="7" t="s">
        <v>4</v>
      </c>
      <c r="N79" s="7" t="s">
        <v>5</v>
      </c>
      <c r="O79" s="7" t="s">
        <v>6</v>
      </c>
      <c r="P79" s="8" t="s">
        <v>7</v>
      </c>
      <c r="Q79" s="8" t="s">
        <v>8</v>
      </c>
      <c r="R79" s="8" t="s">
        <v>9</v>
      </c>
    </row>
    <row r="80" spans="3:18" ht="15" thickBot="1" x14ac:dyDescent="0.4">
      <c r="C80" s="9">
        <v>42500</v>
      </c>
      <c r="D80" s="10">
        <v>7</v>
      </c>
      <c r="E80" s="10">
        <v>18</v>
      </c>
      <c r="F80" s="11">
        <v>15</v>
      </c>
      <c r="G80" s="12">
        <f t="shared" ref="G80:G85" si="26">SUM(D80:F80)</f>
        <v>40</v>
      </c>
      <c r="H80" s="13">
        <f t="shared" ref="H80:H85" si="27">D80+E80/2</f>
        <v>16</v>
      </c>
      <c r="I80" s="14">
        <f t="shared" ref="I80:I85" si="28">(F80-D80)/G80</f>
        <v>0.2</v>
      </c>
      <c r="L80" s="9">
        <v>42500</v>
      </c>
      <c r="M80" s="10">
        <v>40</v>
      </c>
      <c r="N80" s="10">
        <v>8</v>
      </c>
      <c r="O80" s="11">
        <v>1</v>
      </c>
      <c r="P80" s="12">
        <f t="shared" ref="P80:P85" si="29">SUM(M80:O80)</f>
        <v>49</v>
      </c>
      <c r="Q80" s="13">
        <f t="shared" ref="Q80:Q85" si="30">M80+N80/2</f>
        <v>44</v>
      </c>
      <c r="R80" s="14">
        <f t="shared" ref="R80:R85" si="31">(O80-M80)/P80</f>
        <v>-0.79591836734693877</v>
      </c>
    </row>
    <row r="81" spans="3:18" ht="15" thickBot="1" x14ac:dyDescent="0.4">
      <c r="C81" s="15">
        <v>42561</v>
      </c>
      <c r="D81" s="16">
        <v>9</v>
      </c>
      <c r="E81" s="16">
        <v>20</v>
      </c>
      <c r="F81" s="17">
        <v>16</v>
      </c>
      <c r="G81" s="12">
        <f t="shared" si="26"/>
        <v>45</v>
      </c>
      <c r="H81" s="13">
        <f t="shared" si="27"/>
        <v>19</v>
      </c>
      <c r="I81" s="14">
        <f t="shared" si="28"/>
        <v>0.15555555555555556</v>
      </c>
      <c r="L81" s="15">
        <v>42561</v>
      </c>
      <c r="M81" s="16">
        <v>32</v>
      </c>
      <c r="N81" s="16">
        <v>4</v>
      </c>
      <c r="O81" s="17">
        <v>0</v>
      </c>
      <c r="P81" s="12">
        <f t="shared" si="29"/>
        <v>36</v>
      </c>
      <c r="Q81" s="13">
        <f t="shared" si="30"/>
        <v>34</v>
      </c>
      <c r="R81" s="14">
        <f t="shared" si="31"/>
        <v>-0.88888888888888884</v>
      </c>
    </row>
    <row r="82" spans="3:18" ht="15" thickBot="1" x14ac:dyDescent="0.4">
      <c r="C82" s="15"/>
      <c r="D82" s="16">
        <v>18</v>
      </c>
      <c r="E82" s="16">
        <v>19</v>
      </c>
      <c r="F82" s="17">
        <v>14</v>
      </c>
      <c r="G82" s="12">
        <f t="shared" si="26"/>
        <v>51</v>
      </c>
      <c r="H82" s="13">
        <f t="shared" si="27"/>
        <v>27.5</v>
      </c>
      <c r="I82" s="14">
        <f t="shared" si="28"/>
        <v>-7.8431372549019607E-2</v>
      </c>
      <c r="L82" s="15"/>
      <c r="M82" s="16">
        <v>32</v>
      </c>
      <c r="N82" s="16">
        <v>7</v>
      </c>
      <c r="O82" s="17">
        <v>0</v>
      </c>
      <c r="P82" s="12">
        <f t="shared" si="29"/>
        <v>39</v>
      </c>
      <c r="Q82" s="13">
        <f t="shared" si="30"/>
        <v>35.5</v>
      </c>
      <c r="R82" s="14">
        <f t="shared" si="31"/>
        <v>-0.82051282051282048</v>
      </c>
    </row>
    <row r="83" spans="3:18" ht="15" thickBot="1" x14ac:dyDescent="0.4">
      <c r="C83" s="15"/>
      <c r="D83" s="16">
        <v>13</v>
      </c>
      <c r="E83" s="16">
        <v>18</v>
      </c>
      <c r="F83" s="17">
        <v>10</v>
      </c>
      <c r="G83" s="12">
        <f t="shared" si="26"/>
        <v>41</v>
      </c>
      <c r="H83" s="13">
        <f t="shared" si="27"/>
        <v>22</v>
      </c>
      <c r="I83" s="14">
        <f t="shared" si="28"/>
        <v>-7.3170731707317069E-2</v>
      </c>
      <c r="L83" s="15"/>
      <c r="M83" s="16">
        <v>28</v>
      </c>
      <c r="N83" s="16">
        <v>6</v>
      </c>
      <c r="O83" s="17">
        <v>2</v>
      </c>
      <c r="P83" s="12">
        <f t="shared" si="29"/>
        <v>36</v>
      </c>
      <c r="Q83" s="13">
        <f t="shared" si="30"/>
        <v>31</v>
      </c>
      <c r="R83" s="14">
        <f t="shared" si="31"/>
        <v>-0.72222222222222221</v>
      </c>
    </row>
    <row r="84" spans="3:18" ht="15" thickBot="1" x14ac:dyDescent="0.4">
      <c r="C84" s="15"/>
      <c r="D84" s="16">
        <v>10</v>
      </c>
      <c r="E84" s="16">
        <v>16</v>
      </c>
      <c r="F84" s="17">
        <v>12</v>
      </c>
      <c r="G84" s="12">
        <f t="shared" si="26"/>
        <v>38</v>
      </c>
      <c r="H84" s="13">
        <f t="shared" si="27"/>
        <v>18</v>
      </c>
      <c r="I84" s="14">
        <f t="shared" si="28"/>
        <v>5.2631578947368418E-2</v>
      </c>
      <c r="L84" s="15"/>
      <c r="M84" s="16">
        <v>32</v>
      </c>
      <c r="N84" s="16">
        <v>2</v>
      </c>
      <c r="O84" s="17">
        <v>0</v>
      </c>
      <c r="P84" s="12">
        <f t="shared" si="29"/>
        <v>34</v>
      </c>
      <c r="Q84" s="13">
        <f t="shared" si="30"/>
        <v>33</v>
      </c>
      <c r="R84" s="14">
        <f t="shared" si="31"/>
        <v>-0.94117647058823528</v>
      </c>
    </row>
    <row r="85" spans="3:18" ht="15" thickBot="1" x14ac:dyDescent="0.4">
      <c r="C85" s="20"/>
      <c r="D85" s="18">
        <v>19</v>
      </c>
      <c r="E85" s="18">
        <v>23</v>
      </c>
      <c r="F85" s="19">
        <v>13</v>
      </c>
      <c r="G85" s="12">
        <f t="shared" si="26"/>
        <v>55</v>
      </c>
      <c r="H85" s="13">
        <f t="shared" si="27"/>
        <v>30.5</v>
      </c>
      <c r="I85" s="14">
        <f t="shared" si="28"/>
        <v>-0.10909090909090909</v>
      </c>
      <c r="L85" s="20"/>
      <c r="M85" s="18">
        <v>37</v>
      </c>
      <c r="N85" s="18">
        <v>2</v>
      </c>
      <c r="O85" s="19">
        <v>1</v>
      </c>
      <c r="P85" s="12">
        <f t="shared" si="29"/>
        <v>40</v>
      </c>
      <c r="Q85" s="13">
        <f t="shared" si="30"/>
        <v>38</v>
      </c>
      <c r="R85" s="14">
        <f t="shared" si="31"/>
        <v>-0.9</v>
      </c>
    </row>
    <row r="86" spans="3:18" ht="15" thickBot="1" x14ac:dyDescent="0.4">
      <c r="C86" s="5"/>
      <c r="D86" s="5"/>
      <c r="E86" s="5"/>
      <c r="F86" s="5"/>
      <c r="G86" s="5"/>
      <c r="H86" s="21" t="s">
        <v>11</v>
      </c>
      <c r="I86" s="21">
        <f>AVERAGE(I80:I85)</f>
        <v>2.4582353525946371E-2</v>
      </c>
      <c r="L86" s="5"/>
      <c r="M86" s="5"/>
      <c r="N86" s="5"/>
      <c r="O86" s="5"/>
      <c r="P86" s="5"/>
      <c r="Q86" s="21" t="s">
        <v>11</v>
      </c>
      <c r="R86" s="21">
        <f>AVERAGE(R80:R85)</f>
        <v>-0.84478646159318427</v>
      </c>
    </row>
    <row r="87" spans="3:18" ht="15" thickBot="1" x14ac:dyDescent="0.4">
      <c r="C87" s="5"/>
      <c r="D87" s="5"/>
      <c r="E87" s="5"/>
      <c r="F87" s="5"/>
      <c r="G87" s="5"/>
      <c r="H87" s="21" t="s">
        <v>12</v>
      </c>
      <c r="I87" s="22">
        <f>STDEV(I80:I85)/SQRT(COUNT(I80:I85))</f>
        <v>5.3773637891390377E-2</v>
      </c>
      <c r="L87" s="5"/>
      <c r="M87" s="5"/>
      <c r="N87" s="5"/>
      <c r="O87" s="5"/>
      <c r="P87" s="5"/>
      <c r="Q87" s="21" t="s">
        <v>12</v>
      </c>
      <c r="R87" s="22">
        <f>STDEV(R80:R85)/SQRT(COUNT(R80:R85))</f>
        <v>3.2804413224432977E-2</v>
      </c>
    </row>
    <row r="92" spans="3:18" x14ac:dyDescent="0.35">
      <c r="E92" t="s">
        <v>24</v>
      </c>
    </row>
    <row r="93" spans="3:18" x14ac:dyDescent="0.35">
      <c r="E93" t="s">
        <v>25</v>
      </c>
    </row>
    <row r="94" spans="3:18" x14ac:dyDescent="0.35">
      <c r="E94" t="s">
        <v>26</v>
      </c>
      <c r="F94" t="s">
        <v>27</v>
      </c>
      <c r="G94" t="s">
        <v>28</v>
      </c>
      <c r="H94" t="s">
        <v>29</v>
      </c>
      <c r="K94" t="s">
        <v>30</v>
      </c>
    </row>
    <row r="95" spans="3:18" x14ac:dyDescent="0.35">
      <c r="D95" s="24" t="s">
        <v>3</v>
      </c>
      <c r="E95">
        <v>6</v>
      </c>
      <c r="F95">
        <v>2.5680000000000001E-2</v>
      </c>
      <c r="G95">
        <v>0.34381</v>
      </c>
      <c r="H95">
        <v>0.14036000000000001</v>
      </c>
      <c r="L95" t="s">
        <v>31</v>
      </c>
      <c r="M95" t="s">
        <v>32</v>
      </c>
      <c r="N95" t="s">
        <v>33</v>
      </c>
      <c r="O95" t="s">
        <v>34</v>
      </c>
    </row>
    <row r="96" spans="3:18" x14ac:dyDescent="0.35">
      <c r="D96" s="24" t="s">
        <v>35</v>
      </c>
      <c r="E96">
        <v>6</v>
      </c>
      <c r="F96">
        <v>6.3130000000000006E-2</v>
      </c>
      <c r="G96">
        <v>0.25825999999999999</v>
      </c>
      <c r="H96">
        <v>0.10544000000000001</v>
      </c>
      <c r="L96">
        <v>0.86256999999999995</v>
      </c>
      <c r="M96">
        <v>-0.61973</v>
      </c>
      <c r="N96">
        <v>0.16727</v>
      </c>
      <c r="O96">
        <v>-0.26989999999999997</v>
      </c>
    </row>
    <row r="97" spans="4:15" x14ac:dyDescent="0.35">
      <c r="D97" s="24" t="s">
        <v>36</v>
      </c>
      <c r="E97">
        <v>6</v>
      </c>
      <c r="F97">
        <v>0.25424999999999998</v>
      </c>
      <c r="G97">
        <v>8.4449999999999997E-2</v>
      </c>
      <c r="H97">
        <v>3.4479999999999997E-2</v>
      </c>
    </row>
    <row r="98" spans="4:15" x14ac:dyDescent="0.35">
      <c r="D98" s="24" t="s">
        <v>37</v>
      </c>
      <c r="E98">
        <v>6</v>
      </c>
      <c r="F98">
        <v>-0.13936000000000001</v>
      </c>
      <c r="G98">
        <v>0.12171</v>
      </c>
      <c r="H98">
        <v>4.9689999999999998E-2</v>
      </c>
    </row>
    <row r="99" spans="4:15" x14ac:dyDescent="0.35">
      <c r="D99" s="24" t="s">
        <v>38</v>
      </c>
      <c r="E99">
        <v>6</v>
      </c>
      <c r="F99">
        <v>-0.14923</v>
      </c>
      <c r="G99">
        <v>0.10374</v>
      </c>
      <c r="H99">
        <v>4.2349999999999999E-2</v>
      </c>
    </row>
    <row r="100" spans="4:15" x14ac:dyDescent="0.35">
      <c r="D100" s="24" t="s">
        <v>39</v>
      </c>
      <c r="E100">
        <v>6</v>
      </c>
      <c r="F100">
        <v>-0.24309</v>
      </c>
      <c r="G100">
        <v>5.8299999999999998E-2</v>
      </c>
      <c r="H100">
        <v>2.3800000000000002E-2</v>
      </c>
      <c r="K100" t="s">
        <v>40</v>
      </c>
    </row>
    <row r="101" spans="4:15" x14ac:dyDescent="0.35">
      <c r="D101" s="24" t="s">
        <v>20</v>
      </c>
      <c r="E101">
        <v>6</v>
      </c>
      <c r="F101">
        <v>-0.16933999999999999</v>
      </c>
      <c r="G101">
        <v>0.25435999999999998</v>
      </c>
      <c r="H101">
        <v>0.10384</v>
      </c>
      <c r="M101" t="s">
        <v>41</v>
      </c>
      <c r="N101" t="s">
        <v>42</v>
      </c>
      <c r="O101" t="s">
        <v>43</v>
      </c>
    </row>
    <row r="102" spans="4:15" x14ac:dyDescent="0.35">
      <c r="D102" s="24" t="s">
        <v>44</v>
      </c>
      <c r="E102">
        <v>6</v>
      </c>
      <c r="F102">
        <v>7.0879999999999999E-2</v>
      </c>
      <c r="G102">
        <v>0.15903</v>
      </c>
      <c r="H102">
        <v>6.4920000000000005E-2</v>
      </c>
      <c r="L102" s="24" t="s">
        <v>3</v>
      </c>
      <c r="M102">
        <v>0.90356000000000003</v>
      </c>
      <c r="N102">
        <v>7.2953000000000001</v>
      </c>
      <c r="O102" s="25">
        <v>2.9741499999999999E-8</v>
      </c>
    </row>
    <row r="103" spans="4:15" x14ac:dyDescent="0.35">
      <c r="D103" s="24" t="s">
        <v>45</v>
      </c>
      <c r="E103">
        <v>6</v>
      </c>
      <c r="F103">
        <v>2.4580000000000001E-2</v>
      </c>
      <c r="G103">
        <v>0.13172</v>
      </c>
      <c r="H103">
        <v>5.3769999999999998E-2</v>
      </c>
      <c r="L103" s="24" t="s">
        <v>35</v>
      </c>
      <c r="M103">
        <v>0.94101000000000001</v>
      </c>
      <c r="N103">
        <v>7.9125399999999999</v>
      </c>
      <c r="O103" s="25">
        <v>7.47438E-9</v>
      </c>
    </row>
    <row r="104" spans="4:15" x14ac:dyDescent="0.35">
      <c r="L104" s="24" t="s">
        <v>36</v>
      </c>
      <c r="M104">
        <v>1.1321399999999999</v>
      </c>
      <c r="N104">
        <v>11.45312</v>
      </c>
      <c r="O104" s="25">
        <v>6.6956200000000001E-12</v>
      </c>
    </row>
    <row r="105" spans="4:15" x14ac:dyDescent="0.35">
      <c r="L105" s="24" t="s">
        <v>37</v>
      </c>
      <c r="M105">
        <v>0.73851999999999995</v>
      </c>
      <c r="N105">
        <v>4.8736199999999998</v>
      </c>
      <c r="O105" s="25">
        <v>1.16167E-5</v>
      </c>
    </row>
    <row r="106" spans="4:15" x14ac:dyDescent="0.35">
      <c r="L106" s="24" t="s">
        <v>38</v>
      </c>
      <c r="M106">
        <v>0.72865999999999997</v>
      </c>
      <c r="N106">
        <v>4.7442900000000003</v>
      </c>
      <c r="O106" s="25">
        <v>1.6398699999999999E-5</v>
      </c>
    </row>
    <row r="107" spans="4:15" x14ac:dyDescent="0.35">
      <c r="L107" s="24" t="s">
        <v>39</v>
      </c>
      <c r="M107">
        <v>0.63478999999999997</v>
      </c>
      <c r="N107">
        <v>3.6007199999999999</v>
      </c>
      <c r="O107" s="25">
        <v>3.8587000000000002E-4</v>
      </c>
    </row>
    <row r="108" spans="4:15" x14ac:dyDescent="0.35">
      <c r="L108" s="24" t="s">
        <v>20</v>
      </c>
      <c r="M108">
        <v>0.70853999999999995</v>
      </c>
      <c r="N108">
        <v>4.4860300000000004</v>
      </c>
      <c r="O108" s="25">
        <v>3.2902199999999998E-5</v>
      </c>
    </row>
    <row r="109" spans="4:15" x14ac:dyDescent="0.35">
      <c r="L109" s="24" t="s">
        <v>44</v>
      </c>
      <c r="M109">
        <v>0.94876000000000005</v>
      </c>
      <c r="N109">
        <v>8.0433800000000009</v>
      </c>
      <c r="O109" s="25">
        <v>5.6148799999999999E-9</v>
      </c>
    </row>
    <row r="110" spans="4:15" x14ac:dyDescent="0.35">
      <c r="L110" s="24" t="s">
        <v>45</v>
      </c>
      <c r="M110">
        <v>0.90246999999999999</v>
      </c>
      <c r="N110">
        <v>7.2776199999999998</v>
      </c>
      <c r="O110" s="25">
        <v>3.0966500000000001E-8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2024-05-06T22:29:06Z</dcterms:created>
  <dcterms:modified xsi:type="dcterms:W3CDTF">2024-05-06T22:31:03Z</dcterms:modified>
</cp:coreProperties>
</file>