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8_{F4CC3ACD-1BF5-43D7-ABCC-8E135CF462B1}" xr6:coauthVersionLast="47" xr6:coauthVersionMax="47" xr10:uidLastSave="{00000000-0000-0000-0000-000000000000}"/>
  <bookViews>
    <workbookView xWindow="-110" yWindow="-110" windowWidth="19420" windowHeight="10300" xr2:uid="{3D6753F3-9732-4641-9C4F-E6B82C1D7611}"/>
  </bookViews>
  <sheets>
    <sheet name="Neuronal deactivated bin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G5" i="1"/>
  <c r="H5" i="1"/>
  <c r="H11" i="1" s="1"/>
  <c r="N5" i="1"/>
  <c r="O5" i="1"/>
  <c r="P5" i="1"/>
  <c r="P11" i="1" s="1"/>
  <c r="F6" i="1"/>
  <c r="G6" i="1"/>
  <c r="H6" i="1"/>
  <c r="N6" i="1"/>
  <c r="O6" i="1"/>
  <c r="P6" i="1"/>
  <c r="F7" i="1"/>
  <c r="G7" i="1"/>
  <c r="H7" i="1"/>
  <c r="N7" i="1"/>
  <c r="O7" i="1"/>
  <c r="P7" i="1"/>
  <c r="F8" i="1"/>
  <c r="G8" i="1"/>
  <c r="H8" i="1"/>
  <c r="N8" i="1"/>
  <c r="O8" i="1"/>
  <c r="P8" i="1"/>
  <c r="F9" i="1"/>
  <c r="G9" i="1"/>
  <c r="H9" i="1"/>
  <c r="N9" i="1"/>
  <c r="O9" i="1"/>
  <c r="P9" i="1"/>
  <c r="F10" i="1"/>
  <c r="G10" i="1"/>
  <c r="H10" i="1"/>
  <c r="N10" i="1"/>
  <c r="O10" i="1"/>
  <c r="P10" i="1"/>
  <c r="H12" i="1"/>
  <c r="F18" i="1"/>
  <c r="H18" i="1" s="1"/>
  <c r="G18" i="1"/>
  <c r="N18" i="1"/>
  <c r="O18" i="1"/>
  <c r="P18" i="1"/>
  <c r="P25" i="1" s="1"/>
  <c r="F19" i="1"/>
  <c r="H19" i="1" s="1"/>
  <c r="G19" i="1"/>
  <c r="N19" i="1"/>
  <c r="O19" i="1"/>
  <c r="P19" i="1"/>
  <c r="F20" i="1"/>
  <c r="H20" i="1" s="1"/>
  <c r="G20" i="1"/>
  <c r="N20" i="1"/>
  <c r="O20" i="1"/>
  <c r="P20" i="1"/>
  <c r="F21" i="1"/>
  <c r="H21" i="1" s="1"/>
  <c r="G21" i="1"/>
  <c r="N21" i="1"/>
  <c r="O21" i="1"/>
  <c r="P21" i="1"/>
  <c r="F22" i="1"/>
  <c r="H22" i="1" s="1"/>
  <c r="G22" i="1"/>
  <c r="N22" i="1"/>
  <c r="O22" i="1"/>
  <c r="P22" i="1"/>
  <c r="F23" i="1"/>
  <c r="H23" i="1" s="1"/>
  <c r="G23" i="1"/>
  <c r="N23" i="1"/>
  <c r="O23" i="1"/>
  <c r="P23" i="1"/>
  <c r="P24" i="1"/>
  <c r="F31" i="1"/>
  <c r="G31" i="1"/>
  <c r="H31" i="1"/>
  <c r="H37" i="1" s="1"/>
  <c r="N31" i="1"/>
  <c r="P31" i="1" s="1"/>
  <c r="O31" i="1"/>
  <c r="F32" i="1"/>
  <c r="G32" i="1"/>
  <c r="H32" i="1"/>
  <c r="N32" i="1"/>
  <c r="P32" i="1" s="1"/>
  <c r="O32" i="1"/>
  <c r="F33" i="1"/>
  <c r="G33" i="1"/>
  <c r="H33" i="1"/>
  <c r="N33" i="1"/>
  <c r="P33" i="1" s="1"/>
  <c r="O33" i="1"/>
  <c r="F34" i="1"/>
  <c r="G34" i="1"/>
  <c r="H34" i="1"/>
  <c r="N34" i="1"/>
  <c r="P34" i="1" s="1"/>
  <c r="O34" i="1"/>
  <c r="F35" i="1"/>
  <c r="G35" i="1"/>
  <c r="H35" i="1"/>
  <c r="N35" i="1"/>
  <c r="P35" i="1" s="1"/>
  <c r="O35" i="1"/>
  <c r="F36" i="1"/>
  <c r="G36" i="1"/>
  <c r="H36" i="1"/>
  <c r="N36" i="1"/>
  <c r="P36" i="1" s="1"/>
  <c r="O36" i="1"/>
  <c r="H38" i="1"/>
  <c r="F43" i="1"/>
  <c r="G43" i="1"/>
  <c r="H43" i="1"/>
  <c r="H49" i="1" s="1"/>
  <c r="N43" i="1"/>
  <c r="O43" i="1"/>
  <c r="P43" i="1"/>
  <c r="P49" i="1" s="1"/>
  <c r="F44" i="1"/>
  <c r="G44" i="1"/>
  <c r="H44" i="1"/>
  <c r="N44" i="1"/>
  <c r="O44" i="1"/>
  <c r="P44" i="1"/>
  <c r="F45" i="1"/>
  <c r="G45" i="1"/>
  <c r="H45" i="1"/>
  <c r="N45" i="1"/>
  <c r="O45" i="1"/>
  <c r="P45" i="1"/>
  <c r="F46" i="1"/>
  <c r="G46" i="1"/>
  <c r="H46" i="1"/>
  <c r="N46" i="1"/>
  <c r="O46" i="1"/>
  <c r="P46" i="1"/>
  <c r="F47" i="1"/>
  <c r="G47" i="1"/>
  <c r="H47" i="1"/>
  <c r="N47" i="1"/>
  <c r="O47" i="1"/>
  <c r="P47" i="1"/>
  <c r="F48" i="1"/>
  <c r="G48" i="1"/>
  <c r="H48" i="1"/>
  <c r="N48" i="1"/>
  <c r="O48" i="1"/>
  <c r="P48" i="1"/>
  <c r="H50" i="1"/>
  <c r="F56" i="1"/>
  <c r="H56" i="1" s="1"/>
  <c r="G56" i="1"/>
  <c r="N56" i="1"/>
  <c r="O56" i="1"/>
  <c r="P56" i="1"/>
  <c r="P63" i="1" s="1"/>
  <c r="F57" i="1"/>
  <c r="H57" i="1" s="1"/>
  <c r="G57" i="1"/>
  <c r="N57" i="1"/>
  <c r="O57" i="1"/>
  <c r="P57" i="1"/>
  <c r="F58" i="1"/>
  <c r="H58" i="1" s="1"/>
  <c r="G58" i="1"/>
  <c r="N58" i="1"/>
  <c r="O58" i="1"/>
  <c r="P58" i="1"/>
  <c r="F59" i="1"/>
  <c r="H59" i="1" s="1"/>
  <c r="G59" i="1"/>
  <c r="N59" i="1"/>
  <c r="O59" i="1"/>
  <c r="P59" i="1"/>
  <c r="F60" i="1"/>
  <c r="H60" i="1" s="1"/>
  <c r="G60" i="1"/>
  <c r="N60" i="1"/>
  <c r="O60" i="1"/>
  <c r="P60" i="1"/>
  <c r="F61" i="1"/>
  <c r="H61" i="1" s="1"/>
  <c r="G61" i="1"/>
  <c r="N61" i="1"/>
  <c r="O61" i="1"/>
  <c r="P61" i="1"/>
  <c r="P62" i="1"/>
  <c r="P38" i="1" l="1"/>
  <c r="P37" i="1"/>
  <c r="H63" i="1"/>
  <c r="H62" i="1"/>
  <c r="H25" i="1"/>
  <c r="H24" i="1"/>
  <c r="P50" i="1"/>
  <c r="P12" i="1"/>
</calcChain>
</file>

<file path=xl/sharedStrings.xml><?xml version="1.0" encoding="utf-8"?>
<sst xmlns="http://schemas.openxmlformats.org/spreadsheetml/2006/main" count="136" uniqueCount="37">
  <si>
    <t>Prob</t>
  </si>
  <si>
    <t>F Value</t>
  </si>
  <si>
    <t>MeanDiff</t>
  </si>
  <si>
    <t>Gr33a-GAL4&gt;UAS-KIr2.1</t>
  </si>
  <si>
    <t xml:space="preserve">Scheffe test </t>
  </si>
  <si>
    <t>Data Mean</t>
  </si>
  <si>
    <t>Root MSE</t>
  </si>
  <si>
    <t>Coeff Var</t>
  </si>
  <si>
    <t>R-Square</t>
  </si>
  <si>
    <t xml:space="preserve">Fit statistics </t>
  </si>
  <si>
    <t>SE of Mean</t>
  </si>
  <si>
    <t>Standard Deviation</t>
  </si>
  <si>
    <t>Mean</t>
  </si>
  <si>
    <t>Sample Size</t>
  </si>
  <si>
    <t xml:space="preserve">Descriptive statistics </t>
  </si>
  <si>
    <t>One way ANOVA analysis</t>
  </si>
  <si>
    <t>SEM</t>
    <phoneticPr fontId="0" type="noConversion"/>
  </si>
  <si>
    <t>ave</t>
    <phoneticPr fontId="0" type="noConversion"/>
  </si>
  <si>
    <t>PI</t>
    <phoneticPr fontId="0" type="noConversion"/>
  </si>
  <si>
    <t>B-D</t>
    <phoneticPr fontId="0" type="noConversion"/>
  </si>
  <si>
    <t>sum</t>
    <phoneticPr fontId="0" type="noConversion"/>
  </si>
  <si>
    <t>Red</t>
    <phoneticPr fontId="0" type="noConversion"/>
  </si>
  <si>
    <t>puple</t>
    <phoneticPr fontId="0" type="noConversion"/>
  </si>
  <si>
    <t>Blue</t>
    <phoneticPr fontId="0" type="noConversion"/>
  </si>
  <si>
    <t>ppk28-GAL4&gt;UAS-Kir2.1</t>
  </si>
  <si>
    <t>ppk28-GAL4</t>
  </si>
  <si>
    <t>sucrose+ 100 mM NaOH (red dye)</t>
  </si>
  <si>
    <t>both</t>
    <phoneticPr fontId="0" type="noConversion"/>
  </si>
  <si>
    <t xml:space="preserve">2mM Sucrose </t>
  </si>
  <si>
    <t>Gr33a-GAL4&gt;UAS-Kir2.1</t>
  </si>
  <si>
    <t>Gr33a-GAL4</t>
  </si>
  <si>
    <t>ppk23-GAL4&gt;UAS-Kir2.1</t>
  </si>
  <si>
    <t>ppk23-GAL4</t>
  </si>
  <si>
    <t>Gr64a-GAL4&gt;UAS-Kir2.1</t>
  </si>
  <si>
    <t>Gr64f-GAL4</t>
  </si>
  <si>
    <t>UAS-Kir2.1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</si>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</sst>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6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  <font>
      <i/>
      <sz val="11"/>
      <color rgb="FF0061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1" fillId="2" borderId="7" xfId="1" applyNumberForma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" fillId="2" borderId="10" xfId="1" applyNumberForma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1" fillId="2" borderId="12" xfId="1" applyNumberForma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5" fillId="2" borderId="14" xfId="1" applyNumberFormat="1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1" fillId="2" borderId="14" xfId="1" applyNumberFormat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81DDC-A867-44BA-A4DC-655BF71F6829}">
  <dimension ref="B2:P84"/>
  <sheetViews>
    <sheetView tabSelected="1" topLeftCell="A62" workbookViewId="0">
      <selection activeCell="T79" sqref="T79"/>
    </sheetView>
  </sheetViews>
  <sheetFormatPr defaultRowHeight="14.5" x14ac:dyDescent="0.35"/>
  <sheetData>
    <row r="2" spans="2:16" ht="15" thickBot="1" x14ac:dyDescent="0.4"/>
    <row r="3" spans="2:16" ht="15" thickBot="1" x14ac:dyDescent="0.4">
      <c r="B3" s="24"/>
      <c r="C3" s="23" t="s">
        <v>28</v>
      </c>
      <c r="D3" s="22" t="s">
        <v>27</v>
      </c>
      <c r="E3" s="21" t="s">
        <v>26</v>
      </c>
      <c r="F3" s="5"/>
      <c r="G3" s="5"/>
      <c r="H3" s="5"/>
      <c r="J3" s="24"/>
      <c r="K3" s="23" t="s">
        <v>28</v>
      </c>
      <c r="L3" s="22" t="s">
        <v>27</v>
      </c>
      <c r="M3" s="21" t="s">
        <v>26</v>
      </c>
      <c r="N3" s="5"/>
      <c r="O3" s="5"/>
      <c r="P3" s="5"/>
    </row>
    <row r="4" spans="2:16" ht="15" thickBot="1" x14ac:dyDescent="0.4">
      <c r="B4" s="25" t="s">
        <v>36</v>
      </c>
      <c r="C4" s="19" t="s">
        <v>23</v>
      </c>
      <c r="D4" s="19" t="s">
        <v>22</v>
      </c>
      <c r="E4" s="19" t="s">
        <v>21</v>
      </c>
      <c r="F4" s="18" t="s">
        <v>20</v>
      </c>
      <c r="G4" s="18" t="s">
        <v>19</v>
      </c>
      <c r="H4" s="18" t="s">
        <v>18</v>
      </c>
      <c r="J4" s="20" t="s">
        <v>35</v>
      </c>
      <c r="K4" s="19" t="s">
        <v>23</v>
      </c>
      <c r="L4" s="19" t="s">
        <v>22</v>
      </c>
      <c r="M4" s="19" t="s">
        <v>21</v>
      </c>
      <c r="N4" s="18" t="s">
        <v>20</v>
      </c>
      <c r="O4" s="18" t="s">
        <v>19</v>
      </c>
      <c r="P4" s="18" t="s">
        <v>18</v>
      </c>
    </row>
    <row r="5" spans="2:16" ht="15" thickBot="1" x14ac:dyDescent="0.4">
      <c r="B5" s="17">
        <v>42500</v>
      </c>
      <c r="C5" s="16">
        <v>36</v>
      </c>
      <c r="D5" s="16">
        <v>7</v>
      </c>
      <c r="E5" s="15">
        <v>6</v>
      </c>
      <c r="F5" s="8">
        <f>SUM(C5:E5)</f>
        <v>49</v>
      </c>
      <c r="G5" s="7">
        <f>C5+D5/2</f>
        <v>39.5</v>
      </c>
      <c r="H5" s="6">
        <f>(E5-C5)/F5</f>
        <v>-0.61224489795918369</v>
      </c>
      <c r="J5" s="17">
        <v>42500</v>
      </c>
      <c r="K5" s="16">
        <v>24</v>
      </c>
      <c r="L5" s="16">
        <v>2</v>
      </c>
      <c r="M5" s="15">
        <v>2</v>
      </c>
      <c r="N5" s="8">
        <f>SUM(K5:M5)</f>
        <v>28</v>
      </c>
      <c r="O5" s="7">
        <f>K5+L5/2</f>
        <v>25</v>
      </c>
      <c r="P5" s="6">
        <f>(M5-K5)/N5</f>
        <v>-0.7857142857142857</v>
      </c>
    </row>
    <row r="6" spans="2:16" ht="15" thickBot="1" x14ac:dyDescent="0.4">
      <c r="B6" s="14">
        <v>42561</v>
      </c>
      <c r="C6" s="13">
        <v>41</v>
      </c>
      <c r="D6" s="13">
        <v>5</v>
      </c>
      <c r="E6" s="12">
        <v>3</v>
      </c>
      <c r="F6" s="8">
        <f>SUM(C6:E6)</f>
        <v>49</v>
      </c>
      <c r="G6" s="7">
        <f>C6+D6/2</f>
        <v>43.5</v>
      </c>
      <c r="H6" s="6">
        <f>(E6-C6)/F6</f>
        <v>-0.77551020408163263</v>
      </c>
      <c r="J6" s="14">
        <v>42561</v>
      </c>
      <c r="K6" s="13">
        <v>26</v>
      </c>
      <c r="L6" s="13">
        <v>3</v>
      </c>
      <c r="M6" s="12">
        <v>2</v>
      </c>
      <c r="N6" s="8">
        <f>SUM(K6:M6)</f>
        <v>31</v>
      </c>
      <c r="O6" s="7">
        <f>K6+L6/2</f>
        <v>27.5</v>
      </c>
      <c r="P6" s="6">
        <f>(M6-K6)/N6</f>
        <v>-0.77419354838709675</v>
      </c>
    </row>
    <row r="7" spans="2:16" ht="15" thickBot="1" x14ac:dyDescent="0.4">
      <c r="B7" s="14"/>
      <c r="C7" s="13">
        <v>28</v>
      </c>
      <c r="D7" s="13">
        <v>7</v>
      </c>
      <c r="E7" s="12">
        <v>2</v>
      </c>
      <c r="F7" s="8">
        <f>SUM(C7:E7)</f>
        <v>37</v>
      </c>
      <c r="G7" s="7">
        <f>C7+D7/2</f>
        <v>31.5</v>
      </c>
      <c r="H7" s="6">
        <f>(E7-C7)/F7</f>
        <v>-0.70270270270270274</v>
      </c>
      <c r="J7" s="14"/>
      <c r="K7" s="13">
        <v>29</v>
      </c>
      <c r="L7" s="13">
        <v>4</v>
      </c>
      <c r="M7" s="12">
        <v>6</v>
      </c>
      <c r="N7" s="8">
        <f>SUM(K7:M7)</f>
        <v>39</v>
      </c>
      <c r="O7" s="7">
        <f>K7+L7/2</f>
        <v>31</v>
      </c>
      <c r="P7" s="6">
        <f>(M7-K7)/N7</f>
        <v>-0.58974358974358976</v>
      </c>
    </row>
    <row r="8" spans="2:16" ht="15" thickBot="1" x14ac:dyDescent="0.4">
      <c r="B8" s="14"/>
      <c r="C8" s="13">
        <v>30</v>
      </c>
      <c r="D8" s="13">
        <v>3</v>
      </c>
      <c r="E8" s="12">
        <v>2</v>
      </c>
      <c r="F8" s="8">
        <f>SUM(C8:E8)</f>
        <v>35</v>
      </c>
      <c r="G8" s="7">
        <f>C8+D8/2</f>
        <v>31.5</v>
      </c>
      <c r="H8" s="6">
        <f>(E8-C8)/F8</f>
        <v>-0.8</v>
      </c>
      <c r="J8" s="14"/>
      <c r="K8" s="13">
        <v>37</v>
      </c>
      <c r="L8" s="13">
        <v>7</v>
      </c>
      <c r="M8" s="12">
        <v>1</v>
      </c>
      <c r="N8" s="8">
        <f>SUM(K8:M8)</f>
        <v>45</v>
      </c>
      <c r="O8" s="7">
        <f>K8+L8/2</f>
        <v>40.5</v>
      </c>
      <c r="P8" s="6">
        <f>(M8-K8)/N8</f>
        <v>-0.8</v>
      </c>
    </row>
    <row r="9" spans="2:16" ht="15" thickBot="1" x14ac:dyDescent="0.4">
      <c r="B9" s="14"/>
      <c r="C9" s="13">
        <v>31</v>
      </c>
      <c r="D9" s="13">
        <v>5</v>
      </c>
      <c r="E9" s="12">
        <v>1</v>
      </c>
      <c r="F9" s="8">
        <f>SUM(C9:E9)</f>
        <v>37</v>
      </c>
      <c r="G9" s="7">
        <f>C9+D9/2</f>
        <v>33.5</v>
      </c>
      <c r="H9" s="6">
        <f>(E9-C9)/F9</f>
        <v>-0.81081081081081086</v>
      </c>
      <c r="J9" s="14"/>
      <c r="K9" s="13">
        <v>43</v>
      </c>
      <c r="L9" s="13">
        <v>8</v>
      </c>
      <c r="M9" s="12">
        <v>2</v>
      </c>
      <c r="N9" s="8">
        <f>SUM(K9:M9)</f>
        <v>53</v>
      </c>
      <c r="O9" s="7">
        <f>K9+L9/2</f>
        <v>47</v>
      </c>
      <c r="P9" s="6">
        <f>(M9-K9)/N9</f>
        <v>-0.77358490566037741</v>
      </c>
    </row>
    <row r="10" spans="2:16" ht="15" thickBot="1" x14ac:dyDescent="0.4">
      <c r="B10" s="11"/>
      <c r="C10" s="10">
        <v>38</v>
      </c>
      <c r="D10" s="10">
        <v>3</v>
      </c>
      <c r="E10" s="9">
        <v>6</v>
      </c>
      <c r="F10" s="8">
        <f>SUM(C10:E10)</f>
        <v>47</v>
      </c>
      <c r="G10" s="7">
        <f>C10+D10/2</f>
        <v>39.5</v>
      </c>
      <c r="H10" s="6">
        <f>(E10-C10)/F10</f>
        <v>-0.68085106382978722</v>
      </c>
      <c r="J10" s="11"/>
      <c r="K10" s="10">
        <v>28</v>
      </c>
      <c r="L10" s="10">
        <v>4</v>
      </c>
      <c r="M10" s="9">
        <v>2</v>
      </c>
      <c r="N10" s="8">
        <f>SUM(K10:M10)</f>
        <v>34</v>
      </c>
      <c r="O10" s="7">
        <f>K10+L10/2</f>
        <v>30</v>
      </c>
      <c r="P10" s="6">
        <f>(M10-K10)/N10</f>
        <v>-0.76470588235294112</v>
      </c>
    </row>
    <row r="11" spans="2:16" ht="15" thickBot="1" x14ac:dyDescent="0.4">
      <c r="B11" s="5"/>
      <c r="C11" s="5"/>
      <c r="D11" s="5"/>
      <c r="E11" s="5"/>
      <c r="F11" s="5"/>
      <c r="G11" s="4" t="s">
        <v>17</v>
      </c>
      <c r="H11" s="4">
        <f>AVERAGE(H5:H10)</f>
        <v>-0.73035327989735288</v>
      </c>
      <c r="J11" s="5"/>
      <c r="K11" s="5"/>
      <c r="L11" s="5"/>
      <c r="M11" s="5"/>
      <c r="N11" s="5"/>
      <c r="O11" s="4" t="s">
        <v>17</v>
      </c>
      <c r="P11" s="4">
        <f>AVERAGE(P5:P10)</f>
        <v>-0.74799036864304858</v>
      </c>
    </row>
    <row r="12" spans="2:16" ht="15" thickBot="1" x14ac:dyDescent="0.4">
      <c r="B12" s="5"/>
      <c r="C12" s="5"/>
      <c r="D12" s="5"/>
      <c r="E12" s="5"/>
      <c r="F12" s="5"/>
      <c r="G12" s="4" t="s">
        <v>16</v>
      </c>
      <c r="H12" s="3">
        <f>STDEV(H5:H10)/SQRT(COUNT(H5:H10))</f>
        <v>3.1899760397418368E-2</v>
      </c>
      <c r="J12" s="5"/>
      <c r="K12" s="5"/>
      <c r="L12" s="5"/>
      <c r="M12" s="5"/>
      <c r="N12" s="5"/>
      <c r="O12" s="4" t="s">
        <v>16</v>
      </c>
      <c r="P12" s="3">
        <f>STDEV(P5:P10)/SQRT(COUNT(P5:P10))</f>
        <v>3.2037079588893916E-2</v>
      </c>
    </row>
    <row r="15" spans="2:16" ht="15" thickBot="1" x14ac:dyDescent="0.4"/>
    <row r="16" spans="2:16" ht="15" thickBot="1" x14ac:dyDescent="0.4">
      <c r="B16" s="24"/>
      <c r="C16" s="23" t="s">
        <v>28</v>
      </c>
      <c r="D16" s="22" t="s">
        <v>27</v>
      </c>
      <c r="E16" s="21" t="s">
        <v>26</v>
      </c>
      <c r="F16" s="5"/>
      <c r="G16" s="5"/>
      <c r="H16" s="5"/>
      <c r="J16" s="24"/>
      <c r="K16" s="23" t="s">
        <v>28</v>
      </c>
      <c r="L16" s="22" t="s">
        <v>27</v>
      </c>
      <c r="M16" s="21" t="s">
        <v>26</v>
      </c>
      <c r="N16" s="5"/>
      <c r="O16" s="5"/>
      <c r="P16" s="5"/>
    </row>
    <row r="17" spans="2:16" ht="15" thickBot="1" x14ac:dyDescent="0.4">
      <c r="B17" s="20" t="s">
        <v>34</v>
      </c>
      <c r="C17" s="19" t="s">
        <v>23</v>
      </c>
      <c r="D17" s="19" t="s">
        <v>22</v>
      </c>
      <c r="E17" s="19" t="s">
        <v>21</v>
      </c>
      <c r="F17" s="18" t="s">
        <v>20</v>
      </c>
      <c r="G17" s="18" t="s">
        <v>19</v>
      </c>
      <c r="H17" s="18" t="s">
        <v>18</v>
      </c>
      <c r="J17" s="20" t="s">
        <v>33</v>
      </c>
      <c r="K17" s="19" t="s">
        <v>23</v>
      </c>
      <c r="L17" s="19" t="s">
        <v>22</v>
      </c>
      <c r="M17" s="19" t="s">
        <v>21</v>
      </c>
      <c r="N17" s="18" t="s">
        <v>20</v>
      </c>
      <c r="O17" s="18" t="s">
        <v>19</v>
      </c>
      <c r="P17" s="18" t="s">
        <v>18</v>
      </c>
    </row>
    <row r="18" spans="2:16" ht="15" thickBot="1" x14ac:dyDescent="0.4">
      <c r="B18" s="17">
        <v>42500</v>
      </c>
      <c r="C18" s="16">
        <v>36</v>
      </c>
      <c r="D18" s="16">
        <v>6</v>
      </c>
      <c r="E18" s="15">
        <v>3</v>
      </c>
      <c r="F18" s="8">
        <f>SUM(C18:E18)</f>
        <v>45</v>
      </c>
      <c r="G18" s="7">
        <f>C18+D18/2</f>
        <v>39</v>
      </c>
      <c r="H18" s="6">
        <f>(E18-C18)/F18</f>
        <v>-0.73333333333333328</v>
      </c>
      <c r="J18" s="17">
        <v>42500</v>
      </c>
      <c r="K18" s="16">
        <v>28</v>
      </c>
      <c r="L18" s="16">
        <v>5</v>
      </c>
      <c r="M18" s="15">
        <v>3</v>
      </c>
      <c r="N18" s="8">
        <f>SUM(K18:M18)</f>
        <v>36</v>
      </c>
      <c r="O18" s="7">
        <f>K18+L18/2</f>
        <v>30.5</v>
      </c>
      <c r="P18" s="6">
        <f>(M18-K18)/N18</f>
        <v>-0.69444444444444442</v>
      </c>
    </row>
    <row r="19" spans="2:16" ht="15" thickBot="1" x14ac:dyDescent="0.4">
      <c r="B19" s="14">
        <v>42561</v>
      </c>
      <c r="C19" s="13">
        <v>28</v>
      </c>
      <c r="D19" s="13">
        <v>3</v>
      </c>
      <c r="E19" s="12">
        <v>10</v>
      </c>
      <c r="F19" s="8">
        <f>SUM(C19:E19)</f>
        <v>41</v>
      </c>
      <c r="G19" s="7">
        <f>C19+D19/2</f>
        <v>29.5</v>
      </c>
      <c r="H19" s="6">
        <f>(E19-C19)/F19</f>
        <v>-0.43902439024390244</v>
      </c>
      <c r="J19" s="14">
        <v>42561</v>
      </c>
      <c r="K19" s="13">
        <v>38</v>
      </c>
      <c r="L19" s="13">
        <v>8</v>
      </c>
      <c r="M19" s="12">
        <v>6</v>
      </c>
      <c r="N19" s="8">
        <f>SUM(K19:M19)</f>
        <v>52</v>
      </c>
      <c r="O19" s="7">
        <f>K19+L19/2</f>
        <v>42</v>
      </c>
      <c r="P19" s="6">
        <f>(M19-K19)/N19</f>
        <v>-0.61538461538461542</v>
      </c>
    </row>
    <row r="20" spans="2:16" ht="15" thickBot="1" x14ac:dyDescent="0.4">
      <c r="B20" s="14"/>
      <c r="C20" s="13">
        <v>31</v>
      </c>
      <c r="D20" s="13">
        <v>3</v>
      </c>
      <c r="E20" s="12">
        <v>6</v>
      </c>
      <c r="F20" s="8">
        <f>SUM(C20:E20)</f>
        <v>40</v>
      </c>
      <c r="G20" s="7">
        <f>C20+D20/2</f>
        <v>32.5</v>
      </c>
      <c r="H20" s="6">
        <f>(E20-C20)/F20</f>
        <v>-0.625</v>
      </c>
      <c r="J20" s="14"/>
      <c r="K20" s="13">
        <v>34</v>
      </c>
      <c r="L20" s="13">
        <v>7</v>
      </c>
      <c r="M20" s="12">
        <v>4</v>
      </c>
      <c r="N20" s="8">
        <f>SUM(K20:M20)</f>
        <v>45</v>
      </c>
      <c r="O20" s="7">
        <f>K20+L20/2</f>
        <v>37.5</v>
      </c>
      <c r="P20" s="6">
        <f>(M20-K20)/N20</f>
        <v>-0.66666666666666663</v>
      </c>
    </row>
    <row r="21" spans="2:16" ht="15" thickBot="1" x14ac:dyDescent="0.4">
      <c r="B21" s="14"/>
      <c r="C21" s="13">
        <v>33</v>
      </c>
      <c r="D21" s="13">
        <v>6</v>
      </c>
      <c r="E21" s="12">
        <v>2</v>
      </c>
      <c r="F21" s="8">
        <f>SUM(C21:E21)</f>
        <v>41</v>
      </c>
      <c r="G21" s="7">
        <f>C21+D21/2</f>
        <v>36</v>
      </c>
      <c r="H21" s="6">
        <f>(E21-C21)/F21</f>
        <v>-0.75609756097560976</v>
      </c>
      <c r="J21" s="14"/>
      <c r="K21" s="13">
        <v>35</v>
      </c>
      <c r="L21" s="13">
        <v>6</v>
      </c>
      <c r="M21" s="12">
        <v>3</v>
      </c>
      <c r="N21" s="8">
        <f>SUM(K21:M21)</f>
        <v>44</v>
      </c>
      <c r="O21" s="7">
        <f>K21+L21/2</f>
        <v>38</v>
      </c>
      <c r="P21" s="6">
        <f>(M21-K21)/N21</f>
        <v>-0.72727272727272729</v>
      </c>
    </row>
    <row r="22" spans="2:16" ht="15" thickBot="1" x14ac:dyDescent="0.4">
      <c r="B22" s="14"/>
      <c r="C22" s="13">
        <v>52</v>
      </c>
      <c r="D22" s="13">
        <v>8</v>
      </c>
      <c r="E22" s="12">
        <v>1</v>
      </c>
      <c r="F22" s="8">
        <f>SUM(C22:E22)</f>
        <v>61</v>
      </c>
      <c r="G22" s="7">
        <f>C22+D22/2</f>
        <v>56</v>
      </c>
      <c r="H22" s="6">
        <f>(E22-C22)/F22</f>
        <v>-0.83606557377049184</v>
      </c>
      <c r="J22" s="14"/>
      <c r="K22" s="13">
        <v>32</v>
      </c>
      <c r="L22" s="13">
        <v>4</v>
      </c>
      <c r="M22" s="12">
        <v>2</v>
      </c>
      <c r="N22" s="8">
        <f>SUM(K22:M22)</f>
        <v>38</v>
      </c>
      <c r="O22" s="7">
        <f>K22+L22/2</f>
        <v>34</v>
      </c>
      <c r="P22" s="6">
        <f>(M22-K22)/N22</f>
        <v>-0.78947368421052633</v>
      </c>
    </row>
    <row r="23" spans="2:16" ht="15" thickBot="1" x14ac:dyDescent="0.4">
      <c r="B23" s="11"/>
      <c r="C23" s="10">
        <v>43</v>
      </c>
      <c r="D23" s="10">
        <v>10</v>
      </c>
      <c r="E23" s="9">
        <v>0</v>
      </c>
      <c r="F23" s="8">
        <f>SUM(C23:E23)</f>
        <v>53</v>
      </c>
      <c r="G23" s="7">
        <f>C23+D23/2</f>
        <v>48</v>
      </c>
      <c r="H23" s="6">
        <f>(E23-C23)/F23</f>
        <v>-0.81132075471698117</v>
      </c>
      <c r="J23" s="11"/>
      <c r="K23" s="10">
        <v>28</v>
      </c>
      <c r="L23" s="10">
        <v>12</v>
      </c>
      <c r="M23" s="9">
        <v>3</v>
      </c>
      <c r="N23" s="8">
        <f>SUM(K23:M23)</f>
        <v>43</v>
      </c>
      <c r="O23" s="7">
        <f>K23+L23/2</f>
        <v>34</v>
      </c>
      <c r="P23" s="6">
        <f>(M23-K23)/N23</f>
        <v>-0.58139534883720934</v>
      </c>
    </row>
    <row r="24" spans="2:16" ht="15" thickBot="1" x14ac:dyDescent="0.4">
      <c r="B24" s="5"/>
      <c r="C24" s="5"/>
      <c r="D24" s="5"/>
      <c r="E24" s="5"/>
      <c r="F24" s="5"/>
      <c r="G24" s="4" t="s">
        <v>17</v>
      </c>
      <c r="H24" s="4">
        <f>AVERAGE(H18:H23)</f>
        <v>-0.7001402688400532</v>
      </c>
      <c r="J24" s="5"/>
      <c r="K24" s="5"/>
      <c r="L24" s="5"/>
      <c r="M24" s="5"/>
      <c r="N24" s="5"/>
      <c r="O24" s="4" t="s">
        <v>17</v>
      </c>
      <c r="P24" s="4">
        <f>AVERAGE(P18:P23)</f>
        <v>-0.67910624780269835</v>
      </c>
    </row>
    <row r="25" spans="2:16" ht="15" thickBot="1" x14ac:dyDescent="0.4">
      <c r="B25" s="5"/>
      <c r="C25" s="5"/>
      <c r="D25" s="5"/>
      <c r="E25" s="5"/>
      <c r="F25" s="5"/>
      <c r="G25" s="4" t="s">
        <v>16</v>
      </c>
      <c r="H25" s="3">
        <f>STDEV(H18:H23)/SQRT(COUNT(H18:H23))</f>
        <v>6.0248748006426281E-2</v>
      </c>
      <c r="J25" s="5"/>
      <c r="K25" s="5"/>
      <c r="L25" s="5"/>
      <c r="M25" s="5"/>
      <c r="N25" s="5"/>
      <c r="O25" s="4" t="s">
        <v>16</v>
      </c>
      <c r="P25" s="3">
        <f>STDEV(P18:P23)/SQRT(COUNT(P18:P23))</f>
        <v>3.0821448394206349E-2</v>
      </c>
    </row>
    <row r="28" spans="2:16" ht="15" thickBot="1" x14ac:dyDescent="0.4"/>
    <row r="29" spans="2:16" ht="15" thickBot="1" x14ac:dyDescent="0.4">
      <c r="B29" s="24"/>
      <c r="C29" s="23" t="s">
        <v>28</v>
      </c>
      <c r="D29" s="22" t="s">
        <v>27</v>
      </c>
      <c r="E29" s="21" t="s">
        <v>26</v>
      </c>
      <c r="F29" s="5"/>
      <c r="G29" s="5"/>
      <c r="H29" s="5"/>
      <c r="J29" s="24"/>
      <c r="K29" s="23" t="s">
        <v>28</v>
      </c>
      <c r="L29" s="22" t="s">
        <v>27</v>
      </c>
      <c r="M29" s="21" t="s">
        <v>26</v>
      </c>
      <c r="N29" s="5"/>
      <c r="O29" s="5"/>
      <c r="P29" s="5"/>
    </row>
    <row r="30" spans="2:16" ht="15" thickBot="1" x14ac:dyDescent="0.4">
      <c r="B30" s="20" t="s">
        <v>32</v>
      </c>
      <c r="C30" s="19" t="s">
        <v>23</v>
      </c>
      <c r="D30" s="19" t="s">
        <v>22</v>
      </c>
      <c r="E30" s="19" t="s">
        <v>21</v>
      </c>
      <c r="F30" s="18" t="s">
        <v>20</v>
      </c>
      <c r="G30" s="18" t="s">
        <v>19</v>
      </c>
      <c r="H30" s="18" t="s">
        <v>18</v>
      </c>
      <c r="J30" s="20" t="s">
        <v>31</v>
      </c>
      <c r="K30" s="19" t="s">
        <v>23</v>
      </c>
      <c r="L30" s="19" t="s">
        <v>22</v>
      </c>
      <c r="M30" s="19" t="s">
        <v>21</v>
      </c>
      <c r="N30" s="18" t="s">
        <v>20</v>
      </c>
      <c r="O30" s="18" t="s">
        <v>19</v>
      </c>
      <c r="P30" s="18" t="s">
        <v>18</v>
      </c>
    </row>
    <row r="31" spans="2:16" ht="15" thickBot="1" x14ac:dyDescent="0.4">
      <c r="B31" s="17">
        <v>42500</v>
      </c>
      <c r="C31" s="16">
        <v>28</v>
      </c>
      <c r="D31" s="16">
        <v>3</v>
      </c>
      <c r="E31" s="15">
        <v>5</v>
      </c>
      <c r="F31" s="8">
        <f>SUM(C31:E31)</f>
        <v>36</v>
      </c>
      <c r="G31" s="7">
        <f>C31+D31/2</f>
        <v>29.5</v>
      </c>
      <c r="H31" s="6">
        <f>(E31-C31)/F31</f>
        <v>-0.63888888888888884</v>
      </c>
      <c r="J31" s="17">
        <v>42500</v>
      </c>
      <c r="K31" s="16">
        <v>23</v>
      </c>
      <c r="L31" s="16">
        <v>7</v>
      </c>
      <c r="M31" s="15">
        <v>4</v>
      </c>
      <c r="N31" s="8">
        <f>SUM(K31:M31)</f>
        <v>34</v>
      </c>
      <c r="O31" s="7">
        <f>K31+L31/2</f>
        <v>26.5</v>
      </c>
      <c r="P31" s="6">
        <f>(M31-K31)/N31</f>
        <v>-0.55882352941176472</v>
      </c>
    </row>
    <row r="32" spans="2:16" ht="15" thickBot="1" x14ac:dyDescent="0.4">
      <c r="B32" s="14">
        <v>42561</v>
      </c>
      <c r="C32" s="13">
        <v>28</v>
      </c>
      <c r="D32" s="13">
        <v>3</v>
      </c>
      <c r="E32" s="12">
        <v>3</v>
      </c>
      <c r="F32" s="8">
        <f>SUM(C32:E32)</f>
        <v>34</v>
      </c>
      <c r="G32" s="7">
        <f>C32+D32/2</f>
        <v>29.5</v>
      </c>
      <c r="H32" s="6">
        <f>(E32-C32)/F32</f>
        <v>-0.73529411764705888</v>
      </c>
      <c r="J32" s="14">
        <v>42561</v>
      </c>
      <c r="K32" s="13">
        <v>19</v>
      </c>
      <c r="L32" s="13">
        <v>6</v>
      </c>
      <c r="M32" s="12">
        <v>3</v>
      </c>
      <c r="N32" s="8">
        <f>SUM(K32:M32)</f>
        <v>28</v>
      </c>
      <c r="O32" s="7">
        <f>K32+L32/2</f>
        <v>22</v>
      </c>
      <c r="P32" s="6">
        <f>(M32-K32)/N32</f>
        <v>-0.5714285714285714</v>
      </c>
    </row>
    <row r="33" spans="2:16" ht="15" thickBot="1" x14ac:dyDescent="0.4">
      <c r="B33" s="14"/>
      <c r="C33" s="13">
        <v>32</v>
      </c>
      <c r="D33" s="13">
        <v>4</v>
      </c>
      <c r="E33" s="12">
        <v>8</v>
      </c>
      <c r="F33" s="8">
        <f>SUM(C33:E33)</f>
        <v>44</v>
      </c>
      <c r="G33" s="7">
        <f>C33+D33/2</f>
        <v>34</v>
      </c>
      <c r="H33" s="6">
        <f>(E33-C33)/F33</f>
        <v>-0.54545454545454541</v>
      </c>
      <c r="J33" s="14"/>
      <c r="K33" s="13">
        <v>32</v>
      </c>
      <c r="L33" s="13">
        <v>6</v>
      </c>
      <c r="M33" s="12">
        <v>3</v>
      </c>
      <c r="N33" s="8">
        <f>SUM(K33:M33)</f>
        <v>41</v>
      </c>
      <c r="O33" s="7">
        <f>K33+L33/2</f>
        <v>35</v>
      </c>
      <c r="P33" s="6">
        <f>(M33-K33)/N33</f>
        <v>-0.70731707317073167</v>
      </c>
    </row>
    <row r="34" spans="2:16" ht="15" thickBot="1" x14ac:dyDescent="0.4">
      <c r="B34" s="14"/>
      <c r="C34" s="13">
        <v>48</v>
      </c>
      <c r="D34" s="13">
        <v>10</v>
      </c>
      <c r="E34" s="12">
        <v>2</v>
      </c>
      <c r="F34" s="8">
        <f>SUM(C34:E34)</f>
        <v>60</v>
      </c>
      <c r="G34" s="7">
        <f>C34+D34/2</f>
        <v>53</v>
      </c>
      <c r="H34" s="6">
        <f>(E34-C34)/F34</f>
        <v>-0.76666666666666672</v>
      </c>
      <c r="J34" s="14"/>
      <c r="K34" s="13">
        <v>36</v>
      </c>
      <c r="L34" s="13">
        <v>10</v>
      </c>
      <c r="M34" s="12">
        <v>3</v>
      </c>
      <c r="N34" s="8">
        <f>SUM(K34:M34)</f>
        <v>49</v>
      </c>
      <c r="O34" s="7">
        <f>K34+L34/2</f>
        <v>41</v>
      </c>
      <c r="P34" s="6">
        <f>(M34-K34)/N34</f>
        <v>-0.67346938775510201</v>
      </c>
    </row>
    <row r="35" spans="2:16" ht="15" thickBot="1" x14ac:dyDescent="0.4">
      <c r="B35" s="14"/>
      <c r="C35" s="13">
        <v>40</v>
      </c>
      <c r="D35" s="13">
        <v>9</v>
      </c>
      <c r="E35" s="12">
        <v>3</v>
      </c>
      <c r="F35" s="8">
        <f>SUM(C35:E35)</f>
        <v>52</v>
      </c>
      <c r="G35" s="7">
        <f>C35+D35/2</f>
        <v>44.5</v>
      </c>
      <c r="H35" s="6">
        <f>(E35-C35)/F35</f>
        <v>-0.71153846153846156</v>
      </c>
      <c r="J35" s="14"/>
      <c r="K35" s="13">
        <v>29</v>
      </c>
      <c r="L35" s="13">
        <v>5</v>
      </c>
      <c r="M35" s="12">
        <v>6</v>
      </c>
      <c r="N35" s="8">
        <f>SUM(K35:M35)</f>
        <v>40</v>
      </c>
      <c r="O35" s="7">
        <f>K35+L35/2</f>
        <v>31.5</v>
      </c>
      <c r="P35" s="6">
        <f>(M35-K35)/N35</f>
        <v>-0.57499999999999996</v>
      </c>
    </row>
    <row r="36" spans="2:16" ht="15" thickBot="1" x14ac:dyDescent="0.4">
      <c r="B36" s="11"/>
      <c r="C36" s="10">
        <v>28</v>
      </c>
      <c r="D36" s="10">
        <v>3</v>
      </c>
      <c r="E36" s="9">
        <v>2</v>
      </c>
      <c r="F36" s="8">
        <f>SUM(C36:E36)</f>
        <v>33</v>
      </c>
      <c r="G36" s="7">
        <f>C36+D36/2</f>
        <v>29.5</v>
      </c>
      <c r="H36" s="6">
        <f>(E36-C36)/F36</f>
        <v>-0.78787878787878785</v>
      </c>
      <c r="J36" s="11"/>
      <c r="K36" s="10">
        <v>31</v>
      </c>
      <c r="L36" s="10">
        <v>6</v>
      </c>
      <c r="M36" s="9">
        <v>7</v>
      </c>
      <c r="N36" s="8">
        <f>SUM(K36:M36)</f>
        <v>44</v>
      </c>
      <c r="O36" s="7">
        <f>K36+L36/2</f>
        <v>34</v>
      </c>
      <c r="P36" s="6">
        <f>(M36-K36)/N36</f>
        <v>-0.54545454545454541</v>
      </c>
    </row>
    <row r="37" spans="2:16" ht="15" thickBot="1" x14ac:dyDescent="0.4">
      <c r="B37" s="5"/>
      <c r="C37" s="5"/>
      <c r="D37" s="5"/>
      <c r="E37" s="5"/>
      <c r="F37" s="5"/>
      <c r="G37" s="4" t="s">
        <v>17</v>
      </c>
      <c r="H37" s="4">
        <f>AVERAGE(H31:H36)</f>
        <v>-0.69762024467906825</v>
      </c>
      <c r="J37" s="5"/>
      <c r="K37" s="5"/>
      <c r="L37" s="5"/>
      <c r="M37" s="5"/>
      <c r="N37" s="5"/>
      <c r="O37" s="4" t="s">
        <v>17</v>
      </c>
      <c r="P37" s="4">
        <f>AVERAGE(P31:P36)</f>
        <v>-0.60524885120345251</v>
      </c>
    </row>
    <row r="38" spans="2:16" ht="15" thickBot="1" x14ac:dyDescent="0.4">
      <c r="B38" s="5"/>
      <c r="C38" s="5"/>
      <c r="D38" s="5"/>
      <c r="E38" s="5"/>
      <c r="F38" s="5"/>
      <c r="G38" s="4" t="s">
        <v>16</v>
      </c>
      <c r="H38" s="3">
        <f>STDEV(H31:H36)/SQRT(COUNT(H31:H36))</f>
        <v>3.7027387453171835E-2</v>
      </c>
      <c r="J38" s="5"/>
      <c r="K38" s="5"/>
      <c r="L38" s="5"/>
      <c r="M38" s="5"/>
      <c r="N38" s="5"/>
      <c r="O38" s="4" t="s">
        <v>16</v>
      </c>
      <c r="P38" s="3">
        <f>STDEV(P31:P36)/SQRT(COUNT(P31:P36))</f>
        <v>2.7605215310150092E-2</v>
      </c>
    </row>
    <row r="40" spans="2:16" ht="15" thickBot="1" x14ac:dyDescent="0.4"/>
    <row r="41" spans="2:16" ht="15" thickBot="1" x14ac:dyDescent="0.4">
      <c r="B41" s="24"/>
      <c r="C41" s="23" t="s">
        <v>28</v>
      </c>
      <c r="D41" s="22" t="s">
        <v>27</v>
      </c>
      <c r="E41" s="21" t="s">
        <v>26</v>
      </c>
      <c r="F41" s="5"/>
      <c r="G41" s="5"/>
      <c r="H41" s="5"/>
      <c r="J41" s="24"/>
      <c r="K41" s="23" t="s">
        <v>28</v>
      </c>
      <c r="L41" s="22" t="s">
        <v>27</v>
      </c>
      <c r="M41" s="21" t="s">
        <v>26</v>
      </c>
      <c r="N41" s="5"/>
      <c r="O41" s="5"/>
      <c r="P41" s="5"/>
    </row>
    <row r="42" spans="2:16" ht="15" thickBot="1" x14ac:dyDescent="0.4">
      <c r="B42" s="20" t="s">
        <v>30</v>
      </c>
      <c r="C42" s="19" t="s">
        <v>23</v>
      </c>
      <c r="D42" s="19" t="s">
        <v>22</v>
      </c>
      <c r="E42" s="19" t="s">
        <v>21</v>
      </c>
      <c r="F42" s="18" t="s">
        <v>20</v>
      </c>
      <c r="G42" s="18" t="s">
        <v>19</v>
      </c>
      <c r="H42" s="18" t="s">
        <v>18</v>
      </c>
      <c r="J42" s="20" t="s">
        <v>29</v>
      </c>
      <c r="K42" s="19" t="s">
        <v>23</v>
      </c>
      <c r="L42" s="19" t="s">
        <v>22</v>
      </c>
      <c r="M42" s="19" t="s">
        <v>21</v>
      </c>
      <c r="N42" s="18" t="s">
        <v>20</v>
      </c>
      <c r="O42" s="18" t="s">
        <v>19</v>
      </c>
      <c r="P42" s="18" t="s">
        <v>18</v>
      </c>
    </row>
    <row r="43" spans="2:16" ht="15" thickBot="1" x14ac:dyDescent="0.4">
      <c r="B43" s="17">
        <v>42500</v>
      </c>
      <c r="C43" s="16">
        <v>49</v>
      </c>
      <c r="D43" s="16">
        <v>5</v>
      </c>
      <c r="E43" s="15">
        <v>5</v>
      </c>
      <c r="F43" s="8">
        <f>SUM(C43:E43)</f>
        <v>59</v>
      </c>
      <c r="G43" s="7">
        <f>C43+D43/2</f>
        <v>51.5</v>
      </c>
      <c r="H43" s="6">
        <f>(E43-C43)/F43</f>
        <v>-0.74576271186440679</v>
      </c>
      <c r="J43" s="17">
        <v>42500</v>
      </c>
      <c r="K43" s="16">
        <v>14</v>
      </c>
      <c r="L43" s="16">
        <v>16</v>
      </c>
      <c r="M43" s="15">
        <v>14</v>
      </c>
      <c r="N43" s="8">
        <f>SUM(K43:M43)</f>
        <v>44</v>
      </c>
      <c r="O43" s="7">
        <f>K43+L43/2</f>
        <v>22</v>
      </c>
      <c r="P43" s="6">
        <f>(M43-K43)/N43</f>
        <v>0</v>
      </c>
    </row>
    <row r="44" spans="2:16" ht="15" thickBot="1" x14ac:dyDescent="0.4">
      <c r="B44" s="14">
        <v>42561</v>
      </c>
      <c r="C44" s="13">
        <v>40</v>
      </c>
      <c r="D44" s="13">
        <v>4</v>
      </c>
      <c r="E44" s="12">
        <v>5</v>
      </c>
      <c r="F44" s="8">
        <f>SUM(C44:E44)</f>
        <v>49</v>
      </c>
      <c r="G44" s="7">
        <f>C44+D44/2</f>
        <v>42</v>
      </c>
      <c r="H44" s="6">
        <f>(E44-C44)/F44</f>
        <v>-0.7142857142857143</v>
      </c>
      <c r="J44" s="14">
        <v>42561</v>
      </c>
      <c r="K44" s="13">
        <v>19</v>
      </c>
      <c r="L44" s="13">
        <v>14</v>
      </c>
      <c r="M44" s="12">
        <v>18</v>
      </c>
      <c r="N44" s="8">
        <f>SUM(K44:M44)</f>
        <v>51</v>
      </c>
      <c r="O44" s="7">
        <f>K44+L44/2</f>
        <v>26</v>
      </c>
      <c r="P44" s="6">
        <f>(M44-K44)/N44</f>
        <v>-1.9607843137254902E-2</v>
      </c>
    </row>
    <row r="45" spans="2:16" ht="15" thickBot="1" x14ac:dyDescent="0.4">
      <c r="B45" s="14"/>
      <c r="C45" s="13">
        <v>25</v>
      </c>
      <c r="D45" s="13">
        <v>3</v>
      </c>
      <c r="E45" s="12">
        <v>6</v>
      </c>
      <c r="F45" s="8">
        <f>SUM(C45:E45)</f>
        <v>34</v>
      </c>
      <c r="G45" s="7">
        <f>C45+D45/2</f>
        <v>26.5</v>
      </c>
      <c r="H45" s="6">
        <f>(E45-C45)/F45</f>
        <v>-0.55882352941176472</v>
      </c>
      <c r="J45" s="14"/>
      <c r="K45" s="13">
        <v>9</v>
      </c>
      <c r="L45" s="13">
        <v>4</v>
      </c>
      <c r="M45" s="12">
        <v>35</v>
      </c>
      <c r="N45" s="8">
        <f>SUM(K45:M45)</f>
        <v>48</v>
      </c>
      <c r="O45" s="7">
        <f>K45+L45/2</f>
        <v>11</v>
      </c>
      <c r="P45" s="6">
        <f>(M45-K45)/N45</f>
        <v>0.54166666666666663</v>
      </c>
    </row>
    <row r="46" spans="2:16" ht="15" thickBot="1" x14ac:dyDescent="0.4">
      <c r="B46" s="14"/>
      <c r="C46" s="13">
        <v>24</v>
      </c>
      <c r="D46" s="13">
        <v>3</v>
      </c>
      <c r="E46" s="12">
        <v>4</v>
      </c>
      <c r="F46" s="8">
        <f>SUM(C46:E46)</f>
        <v>31</v>
      </c>
      <c r="G46" s="7">
        <f>C46+D46/2</f>
        <v>25.5</v>
      </c>
      <c r="H46" s="6">
        <f>(E46-C46)/F46</f>
        <v>-0.64516129032258063</v>
      </c>
      <c r="J46" s="14"/>
      <c r="K46" s="13">
        <v>12</v>
      </c>
      <c r="L46" s="13">
        <v>6</v>
      </c>
      <c r="M46" s="12">
        <v>29</v>
      </c>
      <c r="N46" s="8">
        <f>SUM(K46:M46)</f>
        <v>47</v>
      </c>
      <c r="O46" s="7">
        <f>K46+L46/2</f>
        <v>15</v>
      </c>
      <c r="P46" s="6">
        <f>(M46-K46)/N46</f>
        <v>0.36170212765957449</v>
      </c>
    </row>
    <row r="47" spans="2:16" ht="15" thickBot="1" x14ac:dyDescent="0.4">
      <c r="B47" s="14"/>
      <c r="C47" s="13">
        <v>44</v>
      </c>
      <c r="D47" s="13">
        <v>7</v>
      </c>
      <c r="E47" s="12">
        <v>2</v>
      </c>
      <c r="F47" s="8">
        <f>SUM(C47:E47)</f>
        <v>53</v>
      </c>
      <c r="G47" s="7">
        <f>C47+D47/2</f>
        <v>47.5</v>
      </c>
      <c r="H47" s="6">
        <f>(E47-C47)/F47</f>
        <v>-0.79245283018867929</v>
      </c>
      <c r="J47" s="14"/>
      <c r="K47" s="13">
        <v>13</v>
      </c>
      <c r="L47" s="13">
        <v>18</v>
      </c>
      <c r="M47" s="12">
        <v>12</v>
      </c>
      <c r="N47" s="8">
        <f>SUM(K47:M47)</f>
        <v>43</v>
      </c>
      <c r="O47" s="7">
        <f>K47+L47/2</f>
        <v>22</v>
      </c>
      <c r="P47" s="6">
        <f>(M47-K47)/N47</f>
        <v>-2.3255813953488372E-2</v>
      </c>
    </row>
    <row r="48" spans="2:16" ht="15" thickBot="1" x14ac:dyDescent="0.4">
      <c r="B48" s="11"/>
      <c r="C48" s="10">
        <v>53</v>
      </c>
      <c r="D48" s="10">
        <v>12</v>
      </c>
      <c r="E48" s="9">
        <v>3</v>
      </c>
      <c r="F48" s="8">
        <f>SUM(C48:E48)</f>
        <v>68</v>
      </c>
      <c r="G48" s="7">
        <f>C48+D48/2</f>
        <v>59</v>
      </c>
      <c r="H48" s="6">
        <f>(E48-C48)/F48</f>
        <v>-0.73529411764705888</v>
      </c>
      <c r="J48" s="11"/>
      <c r="K48" s="10">
        <v>18</v>
      </c>
      <c r="L48" s="10">
        <v>15</v>
      </c>
      <c r="M48" s="9">
        <v>19</v>
      </c>
      <c r="N48" s="8">
        <f>SUM(K48:M48)</f>
        <v>52</v>
      </c>
      <c r="O48" s="7">
        <f>K48+L48/2</f>
        <v>25.5</v>
      </c>
      <c r="P48" s="6">
        <f>(M48-K48)/N48</f>
        <v>1.9230769230769232E-2</v>
      </c>
    </row>
    <row r="49" spans="2:16" ht="15" thickBot="1" x14ac:dyDescent="0.4">
      <c r="B49" s="5"/>
      <c r="C49" s="5"/>
      <c r="D49" s="5"/>
      <c r="E49" s="5"/>
      <c r="F49" s="5"/>
      <c r="G49" s="4" t="s">
        <v>17</v>
      </c>
      <c r="H49" s="4">
        <f>AVERAGE(H43:H48)</f>
        <v>-0.69863003228670062</v>
      </c>
      <c r="J49" s="5"/>
      <c r="K49" s="5"/>
      <c r="L49" s="5"/>
      <c r="M49" s="5"/>
      <c r="N49" s="5"/>
      <c r="O49" s="4" t="s">
        <v>17</v>
      </c>
      <c r="P49" s="4">
        <f>AVERAGE(P43:P48)</f>
        <v>0.14662265107771116</v>
      </c>
    </row>
    <row r="50" spans="2:16" ht="15" thickBot="1" x14ac:dyDescent="0.4">
      <c r="B50" s="5"/>
      <c r="C50" s="5"/>
      <c r="D50" s="5"/>
      <c r="E50" s="5"/>
      <c r="F50" s="5"/>
      <c r="G50" s="4" t="s">
        <v>16</v>
      </c>
      <c r="H50" s="3">
        <f>STDEV(H43:H48)/SQRT(COUNT(H43:H48))</f>
        <v>3.4165444061625867E-2</v>
      </c>
      <c r="J50" s="5"/>
      <c r="K50" s="5"/>
      <c r="L50" s="5"/>
      <c r="M50" s="5"/>
      <c r="N50" s="5"/>
      <c r="O50" s="4" t="s">
        <v>16</v>
      </c>
      <c r="P50" s="3">
        <f>STDEV(P43:P48)/SQRT(COUNT(P43:P48))</f>
        <v>9.9421177984915107E-2</v>
      </c>
    </row>
    <row r="53" spans="2:16" ht="15" thickBot="1" x14ac:dyDescent="0.4"/>
    <row r="54" spans="2:16" ht="15" thickBot="1" x14ac:dyDescent="0.4">
      <c r="B54" s="24"/>
      <c r="C54" s="23" t="s">
        <v>28</v>
      </c>
      <c r="D54" s="22" t="s">
        <v>27</v>
      </c>
      <c r="E54" s="21" t="s">
        <v>26</v>
      </c>
      <c r="F54" s="5"/>
      <c r="G54" s="5"/>
      <c r="H54" s="5"/>
      <c r="J54" s="24"/>
      <c r="K54" s="23" t="s">
        <v>28</v>
      </c>
      <c r="L54" s="22" t="s">
        <v>27</v>
      </c>
      <c r="M54" s="21" t="s">
        <v>26</v>
      </c>
      <c r="N54" s="5"/>
      <c r="O54" s="5"/>
      <c r="P54" s="5"/>
    </row>
    <row r="55" spans="2:16" ht="15" thickBot="1" x14ac:dyDescent="0.4">
      <c r="B55" s="20" t="s">
        <v>25</v>
      </c>
      <c r="C55" s="19" t="s">
        <v>23</v>
      </c>
      <c r="D55" s="19" t="s">
        <v>22</v>
      </c>
      <c r="E55" s="19" t="s">
        <v>21</v>
      </c>
      <c r="F55" s="18" t="s">
        <v>20</v>
      </c>
      <c r="G55" s="18" t="s">
        <v>19</v>
      </c>
      <c r="H55" s="18" t="s">
        <v>18</v>
      </c>
      <c r="J55" s="20" t="s">
        <v>24</v>
      </c>
      <c r="K55" s="19" t="s">
        <v>23</v>
      </c>
      <c r="L55" s="19" t="s">
        <v>22</v>
      </c>
      <c r="M55" s="19" t="s">
        <v>21</v>
      </c>
      <c r="N55" s="18" t="s">
        <v>20</v>
      </c>
      <c r="O55" s="18" t="s">
        <v>19</v>
      </c>
      <c r="P55" s="18" t="s">
        <v>18</v>
      </c>
    </row>
    <row r="56" spans="2:16" ht="15" thickBot="1" x14ac:dyDescent="0.4">
      <c r="B56" s="17">
        <v>42500</v>
      </c>
      <c r="C56" s="16">
        <v>26</v>
      </c>
      <c r="D56" s="16">
        <v>4</v>
      </c>
      <c r="E56" s="15">
        <v>4</v>
      </c>
      <c r="F56" s="8">
        <f>SUM(C56:E56)</f>
        <v>34</v>
      </c>
      <c r="G56" s="7">
        <f>C56+D56/2</f>
        <v>28</v>
      </c>
      <c r="H56" s="6">
        <f>(E56-C56)/F56</f>
        <v>-0.6470588235294118</v>
      </c>
      <c r="J56" s="17">
        <v>42500</v>
      </c>
      <c r="K56" s="16">
        <v>42</v>
      </c>
      <c r="L56" s="16">
        <v>2</v>
      </c>
      <c r="M56" s="15">
        <v>1</v>
      </c>
      <c r="N56" s="8">
        <f>SUM(K56:M56)</f>
        <v>45</v>
      </c>
      <c r="O56" s="7">
        <f>K56+L56/2</f>
        <v>43</v>
      </c>
      <c r="P56" s="6">
        <f>(M56-K56)/N56</f>
        <v>-0.91111111111111109</v>
      </c>
    </row>
    <row r="57" spans="2:16" ht="15" thickBot="1" x14ac:dyDescent="0.4">
      <c r="B57" s="14">
        <v>42561</v>
      </c>
      <c r="C57" s="13">
        <v>38</v>
      </c>
      <c r="D57" s="13">
        <v>2</v>
      </c>
      <c r="E57" s="12">
        <v>3</v>
      </c>
      <c r="F57" s="8">
        <f>SUM(C57:E57)</f>
        <v>43</v>
      </c>
      <c r="G57" s="7">
        <f>C57+D57/2</f>
        <v>39</v>
      </c>
      <c r="H57" s="6">
        <f>(E57-C57)/F57</f>
        <v>-0.81395348837209303</v>
      </c>
      <c r="J57" s="14">
        <v>42561</v>
      </c>
      <c r="K57" s="13">
        <v>43</v>
      </c>
      <c r="L57" s="13">
        <v>1</v>
      </c>
      <c r="M57" s="12">
        <v>1</v>
      </c>
      <c r="N57" s="8">
        <f>SUM(K57:M57)</f>
        <v>45</v>
      </c>
      <c r="O57" s="7">
        <f>K57+L57/2</f>
        <v>43.5</v>
      </c>
      <c r="P57" s="6">
        <f>(M57-K57)/N57</f>
        <v>-0.93333333333333335</v>
      </c>
    </row>
    <row r="58" spans="2:16" ht="15" thickBot="1" x14ac:dyDescent="0.4">
      <c r="B58" s="14"/>
      <c r="C58" s="13">
        <v>35</v>
      </c>
      <c r="D58" s="13">
        <v>2</v>
      </c>
      <c r="E58" s="12">
        <v>3</v>
      </c>
      <c r="F58" s="8">
        <f>SUM(C58:E58)</f>
        <v>40</v>
      </c>
      <c r="G58" s="7">
        <f>C58+D58/2</f>
        <v>36</v>
      </c>
      <c r="H58" s="6">
        <f>(E58-C58)/F58</f>
        <v>-0.8</v>
      </c>
      <c r="J58" s="14"/>
      <c r="K58" s="13">
        <v>35</v>
      </c>
      <c r="L58" s="13">
        <v>2</v>
      </c>
      <c r="M58" s="12">
        <v>3</v>
      </c>
      <c r="N58" s="8">
        <f>SUM(K58:M58)</f>
        <v>40</v>
      </c>
      <c r="O58" s="7">
        <f>K58+L58/2</f>
        <v>36</v>
      </c>
      <c r="P58" s="6">
        <f>(M58-K58)/N58</f>
        <v>-0.8</v>
      </c>
    </row>
    <row r="59" spans="2:16" ht="15" thickBot="1" x14ac:dyDescent="0.4">
      <c r="B59" s="14"/>
      <c r="C59" s="13">
        <v>28</v>
      </c>
      <c r="D59" s="13">
        <v>2</v>
      </c>
      <c r="E59" s="12">
        <v>2</v>
      </c>
      <c r="F59" s="8">
        <f>SUM(C59:E59)</f>
        <v>32</v>
      </c>
      <c r="G59" s="7">
        <f>C59+D59/2</f>
        <v>29</v>
      </c>
      <c r="H59" s="6">
        <f>(E59-C59)/F59</f>
        <v>-0.8125</v>
      </c>
      <c r="J59" s="14"/>
      <c r="K59" s="13">
        <v>28</v>
      </c>
      <c r="L59" s="13">
        <v>3</v>
      </c>
      <c r="M59" s="12">
        <v>3</v>
      </c>
      <c r="N59" s="8">
        <f>SUM(K59:M59)</f>
        <v>34</v>
      </c>
      <c r="O59" s="7">
        <f>K59+L59/2</f>
        <v>29.5</v>
      </c>
      <c r="P59" s="6">
        <f>(M59-K59)/N59</f>
        <v>-0.73529411764705888</v>
      </c>
    </row>
    <row r="60" spans="2:16" ht="15" thickBot="1" x14ac:dyDescent="0.4">
      <c r="B60" s="14"/>
      <c r="C60" s="13">
        <v>52</v>
      </c>
      <c r="D60" s="13">
        <v>3</v>
      </c>
      <c r="E60" s="12">
        <v>2</v>
      </c>
      <c r="F60" s="8">
        <f>SUM(C60:E60)</f>
        <v>57</v>
      </c>
      <c r="G60" s="7">
        <f>C60+D60/2</f>
        <v>53.5</v>
      </c>
      <c r="H60" s="6">
        <f>(E60-C60)/F60</f>
        <v>-0.8771929824561403</v>
      </c>
      <c r="J60" s="14"/>
      <c r="K60" s="13">
        <v>40</v>
      </c>
      <c r="L60" s="13">
        <v>6</v>
      </c>
      <c r="M60" s="12">
        <v>0</v>
      </c>
      <c r="N60" s="8">
        <f>SUM(K60:M60)</f>
        <v>46</v>
      </c>
      <c r="O60" s="7">
        <f>K60+L60/2</f>
        <v>43</v>
      </c>
      <c r="P60" s="6">
        <f>(M60-K60)/N60</f>
        <v>-0.86956521739130432</v>
      </c>
    </row>
    <row r="61" spans="2:16" ht="15" thickBot="1" x14ac:dyDescent="0.4">
      <c r="B61" s="11"/>
      <c r="C61" s="10">
        <v>39</v>
      </c>
      <c r="D61" s="10">
        <v>4</v>
      </c>
      <c r="E61" s="9">
        <v>0</v>
      </c>
      <c r="F61" s="8">
        <f>SUM(C61:E61)</f>
        <v>43</v>
      </c>
      <c r="G61" s="7">
        <f>C61+D61/2</f>
        <v>41</v>
      </c>
      <c r="H61" s="6">
        <f>(E61-C61)/F61</f>
        <v>-0.90697674418604646</v>
      </c>
      <c r="J61" s="11"/>
      <c r="K61" s="10">
        <v>28</v>
      </c>
      <c r="L61" s="10">
        <v>4</v>
      </c>
      <c r="M61" s="9">
        <v>2</v>
      </c>
      <c r="N61" s="8">
        <f>SUM(K61:M61)</f>
        <v>34</v>
      </c>
      <c r="O61" s="7">
        <f>K61+L61/2</f>
        <v>30</v>
      </c>
      <c r="P61" s="6">
        <f>(M61-K61)/N61</f>
        <v>-0.76470588235294112</v>
      </c>
    </row>
    <row r="62" spans="2:16" ht="15" thickBot="1" x14ac:dyDescent="0.4">
      <c r="B62" s="5"/>
      <c r="C62" s="5"/>
      <c r="D62" s="5"/>
      <c r="E62" s="5"/>
      <c r="F62" s="5"/>
      <c r="G62" s="4" t="s">
        <v>17</v>
      </c>
      <c r="H62" s="4">
        <f>AVERAGE(H56:H61)</f>
        <v>-0.80961367309061527</v>
      </c>
      <c r="J62" s="5"/>
      <c r="K62" s="5"/>
      <c r="L62" s="5"/>
      <c r="M62" s="5"/>
      <c r="N62" s="5"/>
      <c r="O62" s="4" t="s">
        <v>17</v>
      </c>
      <c r="P62" s="4">
        <f>AVERAGE(P56:P61)</f>
        <v>-0.83566827697262491</v>
      </c>
    </row>
    <row r="63" spans="2:16" ht="15" thickBot="1" x14ac:dyDescent="0.4">
      <c r="B63" s="5"/>
      <c r="C63" s="5"/>
      <c r="D63" s="5"/>
      <c r="E63" s="5"/>
      <c r="F63" s="5"/>
      <c r="G63" s="4" t="s">
        <v>16</v>
      </c>
      <c r="H63" s="3">
        <f>STDEV(H56:H61)/SQRT(COUNT(H56:H61))</f>
        <v>3.6783237746433647E-2</v>
      </c>
      <c r="J63" s="5"/>
      <c r="K63" s="5"/>
      <c r="L63" s="5"/>
      <c r="M63" s="5"/>
      <c r="N63" s="5"/>
      <c r="O63" s="4" t="s">
        <v>16</v>
      </c>
      <c r="P63" s="3">
        <f>STDEV(P56:P61)/SQRT(COUNT(P56:P61))</f>
        <v>3.3046404907445287E-2</v>
      </c>
    </row>
    <row r="70" spans="5:10" x14ac:dyDescent="0.35">
      <c r="E70" t="s">
        <v>15</v>
      </c>
    </row>
    <row r="72" spans="5:10" x14ac:dyDescent="0.35">
      <c r="F72" t="s">
        <v>14</v>
      </c>
    </row>
    <row r="73" spans="5:10" x14ac:dyDescent="0.35">
      <c r="F73" t="s">
        <v>13</v>
      </c>
      <c r="G73" t="s">
        <v>12</v>
      </c>
      <c r="H73" t="s">
        <v>11</v>
      </c>
      <c r="I73" t="s">
        <v>10</v>
      </c>
    </row>
    <row r="74" spans="5:10" x14ac:dyDescent="0.35">
      <c r="F74">
        <v>6</v>
      </c>
      <c r="G74">
        <v>0.14662</v>
      </c>
      <c r="H74">
        <v>0.24353</v>
      </c>
      <c r="I74">
        <v>9.9419999999999994E-2</v>
      </c>
    </row>
    <row r="77" spans="5:10" x14ac:dyDescent="0.35">
      <c r="F77" t="s">
        <v>9</v>
      </c>
    </row>
    <row r="78" spans="5:10" x14ac:dyDescent="0.35">
      <c r="G78" t="s">
        <v>8</v>
      </c>
      <c r="H78" t="s">
        <v>7</v>
      </c>
      <c r="I78" t="s">
        <v>6</v>
      </c>
      <c r="J78" t="s">
        <v>5</v>
      </c>
    </row>
    <row r="79" spans="5:10" x14ac:dyDescent="0.35">
      <c r="G79">
        <v>0.86592000000000002</v>
      </c>
      <c r="H79">
        <v>-0.18174999999999999</v>
      </c>
      <c r="I79">
        <v>0.11555</v>
      </c>
      <c r="J79">
        <v>-0.63576999999999995</v>
      </c>
    </row>
    <row r="82" spans="6:10" x14ac:dyDescent="0.35">
      <c r="F82" t="s">
        <v>4</v>
      </c>
    </row>
    <row r="83" spans="6:10" x14ac:dyDescent="0.35">
      <c r="F83" s="2" t="s">
        <v>3</v>
      </c>
      <c r="G83" t="s">
        <v>2</v>
      </c>
      <c r="H83" t="s">
        <v>1</v>
      </c>
      <c r="I83" t="s">
        <v>0</v>
      </c>
    </row>
    <row r="84" spans="6:10" x14ac:dyDescent="0.35">
      <c r="G84">
        <v>0.87697999999999998</v>
      </c>
      <c r="H84">
        <v>19.199850000000001</v>
      </c>
      <c r="I84" s="1">
        <v>2.3139199999999998E-13</v>
      </c>
      <c r="J8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Neuronal deactivated binary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2024-05-06T22:35:50Z</dcterms:created>
  <dcterms:modified xsi:type="dcterms:W3CDTF">2024-05-06T22:36:54Z</dcterms:modified>
</cp:coreProperties>
</file>