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HAL-Groups\Student-Folders\rhena034\PhD\Dye assays\"/>
    </mc:Choice>
  </mc:AlternateContent>
  <xr:revisionPtr revIDLastSave="0" documentId="13_ncr:1_{8B51FFAD-2F2B-42F9-BD90-1A3CA95A9763}" xr6:coauthVersionLast="45" xr6:coauthVersionMax="45" xr10:uidLastSave="{00000000-0000-0000-0000-000000000000}"/>
  <bookViews>
    <workbookView xWindow="-120" yWindow="-120" windowWidth="20730" windowHeight="11160" activeTab="4" xr2:uid="{9CD4A106-ACDD-4DC7-BF00-571D41BEB3B4}"/>
  </bookViews>
  <sheets>
    <sheet name="n1 (11-3)" sheetId="6" r:id="rId1"/>
    <sheet name="n2 (11-3)" sheetId="3" r:id="rId2"/>
    <sheet name="n3 (11-5)" sheetId="7" r:id="rId3"/>
    <sheet name="Summary" sheetId="8" r:id="rId4"/>
    <sheet name="Sheet1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9" l="1"/>
  <c r="C17" i="9"/>
  <c r="G16" i="9"/>
  <c r="C16" i="9"/>
  <c r="G15" i="9"/>
  <c r="C15" i="9"/>
  <c r="G14" i="9"/>
  <c r="C14" i="9"/>
  <c r="G13" i="9"/>
  <c r="C13" i="9"/>
  <c r="G12" i="9"/>
  <c r="C12" i="9"/>
  <c r="E3" i="9"/>
  <c r="F3" i="9" s="1"/>
  <c r="E2" i="9"/>
  <c r="F2" i="9" s="1"/>
  <c r="D16" i="9" l="1"/>
  <c r="D12" i="9"/>
  <c r="D13" i="9"/>
  <c r="D17" i="9"/>
  <c r="D15" i="9"/>
  <c r="D14" i="9"/>
  <c r="L29" i="8"/>
  <c r="M29" i="8"/>
  <c r="N29" i="8"/>
  <c r="O29" i="8"/>
  <c r="P29" i="8"/>
  <c r="L30" i="8"/>
  <c r="M30" i="8"/>
  <c r="N30" i="8"/>
  <c r="O30" i="8"/>
  <c r="P30" i="8"/>
  <c r="K30" i="8"/>
  <c r="K29" i="8"/>
  <c r="L36" i="8"/>
  <c r="M36" i="8"/>
  <c r="N36" i="8"/>
  <c r="O36" i="8"/>
  <c r="P36" i="8"/>
  <c r="L35" i="8"/>
  <c r="M35" i="8"/>
  <c r="N35" i="8"/>
  <c r="O35" i="8"/>
  <c r="P35" i="8"/>
  <c r="K35" i="8"/>
  <c r="K36" i="8"/>
  <c r="M17" i="8" l="1"/>
  <c r="C36" i="8" s="1"/>
  <c r="M18" i="8"/>
  <c r="M19" i="8"/>
  <c r="M5" i="8"/>
  <c r="M6" i="8"/>
  <c r="M7" i="8"/>
  <c r="C17" i="8"/>
  <c r="D17" i="8"/>
  <c r="E17" i="8"/>
  <c r="C18" i="8"/>
  <c r="D18" i="8"/>
  <c r="E18" i="8"/>
  <c r="C19" i="8"/>
  <c r="D19" i="8"/>
  <c r="E19" i="8"/>
  <c r="C5" i="8"/>
  <c r="D5" i="8"/>
  <c r="E5" i="8"/>
  <c r="C6" i="8"/>
  <c r="D6" i="8"/>
  <c r="E6" i="8"/>
  <c r="C7" i="8"/>
  <c r="D7" i="8"/>
  <c r="E7" i="8"/>
  <c r="C35" i="8" l="1"/>
  <c r="E35" i="8"/>
  <c r="D35" i="8"/>
  <c r="C30" i="8"/>
  <c r="E29" i="8"/>
  <c r="C29" i="8"/>
  <c r="D29" i="8"/>
  <c r="W3" i="6"/>
  <c r="P16" i="6"/>
  <c r="M16" i="6"/>
  <c r="O24" i="7" l="1"/>
  <c r="N24" i="7"/>
  <c r="M24" i="7"/>
  <c r="O23" i="7"/>
  <c r="O34" i="7" s="1"/>
  <c r="N23" i="7"/>
  <c r="N34" i="7" s="1"/>
  <c r="M23" i="7"/>
  <c r="M34" i="7" s="1"/>
  <c r="O22" i="7"/>
  <c r="O33" i="7" s="1"/>
  <c r="N22" i="7"/>
  <c r="N33" i="7" s="1"/>
  <c r="M22" i="7"/>
  <c r="M33" i="7" s="1"/>
  <c r="O21" i="7"/>
  <c r="O32" i="7" s="1"/>
  <c r="N21" i="7"/>
  <c r="N32" i="7" s="1"/>
  <c r="M21" i="7"/>
  <c r="M32" i="7" s="1"/>
  <c r="R20" i="7"/>
  <c r="R31" i="7" s="1"/>
  <c r="AG37" i="7" s="1"/>
  <c r="AA19" i="8" s="1"/>
  <c r="Q20" i="7"/>
  <c r="Q31" i="7" s="1"/>
  <c r="AG36" i="7" s="1"/>
  <c r="AA18" i="8" s="1"/>
  <c r="P20" i="7"/>
  <c r="P31" i="7" s="1"/>
  <c r="AG35" i="7" s="1"/>
  <c r="AA17" i="8" s="1"/>
  <c r="O20" i="7"/>
  <c r="O31" i="7" s="1"/>
  <c r="AG26" i="7" s="1"/>
  <c r="AA7" i="8" s="1"/>
  <c r="N20" i="7"/>
  <c r="N31" i="7" s="1"/>
  <c r="AG25" i="7" s="1"/>
  <c r="AA6" i="8" s="1"/>
  <c r="M20" i="7"/>
  <c r="M31" i="7" s="1"/>
  <c r="R19" i="7"/>
  <c r="R30" i="7" s="1"/>
  <c r="Q19" i="7"/>
  <c r="Q30" i="7" s="1"/>
  <c r="AF36" i="7" s="1"/>
  <c r="Z18" i="8" s="1"/>
  <c r="P19" i="7"/>
  <c r="P30" i="7" s="1"/>
  <c r="AF35" i="7" s="1"/>
  <c r="Z17" i="8" s="1"/>
  <c r="O19" i="7"/>
  <c r="O30" i="7" s="1"/>
  <c r="AF26" i="7" s="1"/>
  <c r="Z7" i="8" s="1"/>
  <c r="N19" i="7"/>
  <c r="N30" i="7" s="1"/>
  <c r="M19" i="7"/>
  <c r="M30" i="7" s="1"/>
  <c r="R18" i="7"/>
  <c r="R29" i="7" s="1"/>
  <c r="AE37" i="7" s="1"/>
  <c r="Y19" i="8" s="1"/>
  <c r="Q18" i="7"/>
  <c r="Q29" i="7" s="1"/>
  <c r="AE36" i="7" s="1"/>
  <c r="Y18" i="8" s="1"/>
  <c r="P18" i="7"/>
  <c r="P29" i="7" s="1"/>
  <c r="AE35" i="7" s="1"/>
  <c r="Y17" i="8" s="1"/>
  <c r="O18" i="7"/>
  <c r="O29" i="7" s="1"/>
  <c r="AE26" i="7" s="1"/>
  <c r="Y7" i="8" s="1"/>
  <c r="N18" i="7"/>
  <c r="N29" i="7" s="1"/>
  <c r="AE25" i="7" s="1"/>
  <c r="Y6" i="8" s="1"/>
  <c r="M18" i="7"/>
  <c r="M29" i="7" s="1"/>
  <c r="R17" i="7"/>
  <c r="R28" i="7" s="1"/>
  <c r="Q17" i="7"/>
  <c r="Q28" i="7" s="1"/>
  <c r="AD36" i="7" s="1"/>
  <c r="X18" i="8" s="1"/>
  <c r="P17" i="7"/>
  <c r="P28" i="7" s="1"/>
  <c r="AD35" i="7" s="1"/>
  <c r="X17" i="8" s="1"/>
  <c r="O17" i="7"/>
  <c r="O28" i="7" s="1"/>
  <c r="AD26" i="7" s="1"/>
  <c r="X7" i="8" s="1"/>
  <c r="N17" i="7"/>
  <c r="N28" i="7" s="1"/>
  <c r="M17" i="7"/>
  <c r="M28" i="7" s="1"/>
  <c r="G17" i="7"/>
  <c r="C17" i="7"/>
  <c r="R16" i="7"/>
  <c r="R27" i="7" s="1"/>
  <c r="Q16" i="7"/>
  <c r="Q27" i="7" s="1"/>
  <c r="AC36" i="7" s="1"/>
  <c r="W18" i="8" s="1"/>
  <c r="P16" i="7"/>
  <c r="P27" i="7" s="1"/>
  <c r="AC35" i="7" s="1"/>
  <c r="W17" i="8" s="1"/>
  <c r="O16" i="7"/>
  <c r="O27" i="7" s="1"/>
  <c r="AC26" i="7" s="1"/>
  <c r="W7" i="8" s="1"/>
  <c r="N16" i="7"/>
  <c r="N27" i="7" s="1"/>
  <c r="M16" i="7"/>
  <c r="M27" i="7" s="1"/>
  <c r="G16" i="7"/>
  <c r="C16" i="7"/>
  <c r="G15" i="7"/>
  <c r="C15" i="7"/>
  <c r="G14" i="7"/>
  <c r="C14" i="7"/>
  <c r="G13" i="7"/>
  <c r="C13" i="7"/>
  <c r="G12" i="7"/>
  <c r="C12" i="7"/>
  <c r="AA11" i="7"/>
  <c r="Z11" i="7"/>
  <c r="Y11" i="7"/>
  <c r="X11" i="7"/>
  <c r="W11" i="7"/>
  <c r="V11" i="7"/>
  <c r="AA10" i="7"/>
  <c r="Z10" i="7"/>
  <c r="Y10" i="7"/>
  <c r="X10" i="7"/>
  <c r="W10" i="7"/>
  <c r="V10" i="7"/>
  <c r="AA9" i="7"/>
  <c r="Z9" i="7"/>
  <c r="Y9" i="7"/>
  <c r="X9" i="7"/>
  <c r="W9" i="7"/>
  <c r="V9" i="7"/>
  <c r="AA5" i="7"/>
  <c r="Z5" i="7"/>
  <c r="Y5" i="7"/>
  <c r="X5" i="7"/>
  <c r="W5" i="7"/>
  <c r="V5" i="7"/>
  <c r="AA4" i="7"/>
  <c r="Z4" i="7"/>
  <c r="Y4" i="7"/>
  <c r="X4" i="7"/>
  <c r="W4" i="7"/>
  <c r="V4" i="7"/>
  <c r="AA3" i="7"/>
  <c r="Z3" i="7"/>
  <c r="Y3" i="7"/>
  <c r="X3" i="7"/>
  <c r="W3" i="7"/>
  <c r="V3" i="7"/>
  <c r="E3" i="7"/>
  <c r="F3" i="7" s="1"/>
  <c r="E2" i="7"/>
  <c r="F2" i="7" s="1"/>
  <c r="O24" i="6"/>
  <c r="N24" i="6"/>
  <c r="M24" i="6"/>
  <c r="T27" i="6" s="1"/>
  <c r="O23" i="6"/>
  <c r="O34" i="6" s="1"/>
  <c r="N23" i="6"/>
  <c r="N34" i="6" s="1"/>
  <c r="M23" i="6"/>
  <c r="M34" i="6" s="1"/>
  <c r="O22" i="6"/>
  <c r="O33" i="6" s="1"/>
  <c r="N22" i="6"/>
  <c r="N33" i="6" s="1"/>
  <c r="M22" i="6"/>
  <c r="M33" i="6" s="1"/>
  <c r="O21" i="6"/>
  <c r="O32" i="6" s="1"/>
  <c r="N21" i="6"/>
  <c r="N32" i="6" s="1"/>
  <c r="M21" i="6"/>
  <c r="M32" i="6" s="1"/>
  <c r="R20" i="6"/>
  <c r="R31" i="6" s="1"/>
  <c r="AG37" i="6" s="1"/>
  <c r="G19" i="8" s="1"/>
  <c r="Q20" i="6"/>
  <c r="Q31" i="6" s="1"/>
  <c r="AG36" i="6" s="1"/>
  <c r="G18" i="8" s="1"/>
  <c r="P20" i="6"/>
  <c r="P31" i="6" s="1"/>
  <c r="AG35" i="6" s="1"/>
  <c r="G17" i="8" s="1"/>
  <c r="O20" i="6"/>
  <c r="O31" i="6" s="1"/>
  <c r="AG26" i="6" s="1"/>
  <c r="G7" i="8" s="1"/>
  <c r="N20" i="6"/>
  <c r="N31" i="6" s="1"/>
  <c r="M20" i="6"/>
  <c r="M31" i="6" s="1"/>
  <c r="R19" i="6"/>
  <c r="R30" i="6" s="1"/>
  <c r="AF37" i="6" s="1"/>
  <c r="F19" i="8" s="1"/>
  <c r="Q19" i="6"/>
  <c r="Q30" i="6" s="1"/>
  <c r="AF36" i="6" s="1"/>
  <c r="F18" i="8" s="1"/>
  <c r="P19" i="6"/>
  <c r="P30" i="6" s="1"/>
  <c r="AF35" i="6" s="1"/>
  <c r="F17" i="8" s="1"/>
  <c r="O19" i="6"/>
  <c r="O30" i="6" s="1"/>
  <c r="AF26" i="6" s="1"/>
  <c r="F7" i="8" s="1"/>
  <c r="N19" i="6"/>
  <c r="N30" i="6" s="1"/>
  <c r="AF25" i="6" s="1"/>
  <c r="F6" i="8" s="1"/>
  <c r="M19" i="6"/>
  <c r="M30" i="6" s="1"/>
  <c r="R18" i="6"/>
  <c r="R29" i="6" s="1"/>
  <c r="AE37" i="6" s="1"/>
  <c r="Q18" i="6"/>
  <c r="Q29" i="6" s="1"/>
  <c r="AE36" i="6" s="1"/>
  <c r="P18" i="6"/>
  <c r="P29" i="6" s="1"/>
  <c r="AE35" i="6" s="1"/>
  <c r="O18" i="6"/>
  <c r="O29" i="6" s="1"/>
  <c r="AE26" i="6" s="1"/>
  <c r="N18" i="6"/>
  <c r="N29" i="6" s="1"/>
  <c r="M18" i="6"/>
  <c r="M29" i="6" s="1"/>
  <c r="R17" i="6"/>
  <c r="R28" i="6" s="1"/>
  <c r="AD37" i="6" s="1"/>
  <c r="Q17" i="6"/>
  <c r="Q28" i="6" s="1"/>
  <c r="AD36" i="6" s="1"/>
  <c r="P17" i="6"/>
  <c r="P28" i="6" s="1"/>
  <c r="AD35" i="6" s="1"/>
  <c r="O17" i="6"/>
  <c r="O28" i="6" s="1"/>
  <c r="AD26" i="6" s="1"/>
  <c r="N17" i="6"/>
  <c r="N28" i="6" s="1"/>
  <c r="AD25" i="6" s="1"/>
  <c r="M17" i="6"/>
  <c r="M28" i="6" s="1"/>
  <c r="G17" i="6"/>
  <c r="C17" i="6"/>
  <c r="R16" i="6"/>
  <c r="R27" i="6" s="1"/>
  <c r="AC37" i="6" s="1"/>
  <c r="Q16" i="6"/>
  <c r="Q27" i="6" s="1"/>
  <c r="AC36" i="6" s="1"/>
  <c r="P27" i="6"/>
  <c r="AC35" i="6" s="1"/>
  <c r="O16" i="6"/>
  <c r="O27" i="6" s="1"/>
  <c r="AC26" i="6" s="1"/>
  <c r="N16" i="6"/>
  <c r="N27" i="6" s="1"/>
  <c r="M27" i="6"/>
  <c r="G16" i="6"/>
  <c r="C16" i="6"/>
  <c r="G15" i="6"/>
  <c r="C15" i="6"/>
  <c r="G14" i="6"/>
  <c r="C14" i="6"/>
  <c r="G13" i="6"/>
  <c r="C13" i="6"/>
  <c r="G12" i="6"/>
  <c r="C12" i="6"/>
  <c r="AA11" i="6"/>
  <c r="Z11" i="6"/>
  <c r="Y11" i="6"/>
  <c r="X11" i="6"/>
  <c r="W11" i="6"/>
  <c r="V11" i="6"/>
  <c r="AA10" i="6"/>
  <c r="Z10" i="6"/>
  <c r="Y10" i="6"/>
  <c r="X10" i="6"/>
  <c r="W10" i="6"/>
  <c r="V10" i="6"/>
  <c r="AA9" i="6"/>
  <c r="Z9" i="6"/>
  <c r="Y9" i="6"/>
  <c r="X9" i="6"/>
  <c r="W9" i="6"/>
  <c r="V9" i="6"/>
  <c r="AA5" i="6"/>
  <c r="Z5" i="6"/>
  <c r="Y5" i="6"/>
  <c r="X5" i="6"/>
  <c r="W5" i="6"/>
  <c r="V5" i="6"/>
  <c r="AA4" i="6"/>
  <c r="Z4" i="6"/>
  <c r="Y4" i="6"/>
  <c r="X4" i="6"/>
  <c r="W4" i="6"/>
  <c r="V4" i="6"/>
  <c r="AA3" i="6"/>
  <c r="Z3" i="6"/>
  <c r="Y3" i="6"/>
  <c r="X3" i="6"/>
  <c r="V3" i="6"/>
  <c r="E3" i="6"/>
  <c r="F3" i="6" s="1"/>
  <c r="E2" i="6"/>
  <c r="F2" i="6" s="1"/>
  <c r="AA11" i="3"/>
  <c r="AA10" i="3"/>
  <c r="AA9" i="3"/>
  <c r="Z11" i="3"/>
  <c r="Z10" i="3"/>
  <c r="Z9" i="3"/>
  <c r="Y11" i="3"/>
  <c r="Y10" i="3"/>
  <c r="Y9" i="3"/>
  <c r="X11" i="3"/>
  <c r="X10" i="3"/>
  <c r="X9" i="3"/>
  <c r="W9" i="3"/>
  <c r="W11" i="3"/>
  <c r="W10" i="3"/>
  <c r="V11" i="3"/>
  <c r="V10" i="3"/>
  <c r="V9" i="3"/>
  <c r="Z4" i="3"/>
  <c r="V5" i="3"/>
  <c r="W3" i="3"/>
  <c r="P17" i="3"/>
  <c r="P28" i="3" s="1"/>
  <c r="AD35" i="3" s="1"/>
  <c r="N17" i="8" s="1"/>
  <c r="Q17" i="3"/>
  <c r="Q28" i="3" s="1"/>
  <c r="AD36" i="3" s="1"/>
  <c r="N18" i="8" s="1"/>
  <c r="R17" i="3"/>
  <c r="R28" i="3" s="1"/>
  <c r="AD37" i="3" s="1"/>
  <c r="N19" i="8" s="1"/>
  <c r="P18" i="3"/>
  <c r="P29" i="3" s="1"/>
  <c r="AE35" i="3" s="1"/>
  <c r="O17" i="8" s="1"/>
  <c r="Q18" i="3"/>
  <c r="Q29" i="3" s="1"/>
  <c r="AE36" i="3" s="1"/>
  <c r="O18" i="8" s="1"/>
  <c r="R18" i="3"/>
  <c r="R29" i="3" s="1"/>
  <c r="AE37" i="3" s="1"/>
  <c r="O19" i="8" s="1"/>
  <c r="P19" i="3"/>
  <c r="P30" i="3" s="1"/>
  <c r="AF35" i="3" s="1"/>
  <c r="P17" i="8" s="1"/>
  <c r="Q19" i="3"/>
  <c r="Q30" i="3" s="1"/>
  <c r="AF36" i="3" s="1"/>
  <c r="P18" i="8" s="1"/>
  <c r="R19" i="3"/>
  <c r="R30" i="3" s="1"/>
  <c r="AF37" i="3" s="1"/>
  <c r="P19" i="8" s="1"/>
  <c r="P20" i="3"/>
  <c r="P31" i="3" s="1"/>
  <c r="AG35" i="3" s="1"/>
  <c r="Q17" i="8" s="1"/>
  <c r="Q20" i="3"/>
  <c r="Q31" i="3" s="1"/>
  <c r="AG36" i="3" s="1"/>
  <c r="Q18" i="8" s="1"/>
  <c r="R20" i="3"/>
  <c r="R31" i="3" s="1"/>
  <c r="AG37" i="3" s="1"/>
  <c r="Q19" i="8" s="1"/>
  <c r="R16" i="3"/>
  <c r="R27" i="3" s="1"/>
  <c r="AC37" i="3" s="1"/>
  <c r="Q16" i="3"/>
  <c r="Q27" i="3" s="1"/>
  <c r="AC36" i="3" s="1"/>
  <c r="P16" i="3"/>
  <c r="P27" i="3" s="1"/>
  <c r="AC35" i="3" s="1"/>
  <c r="G37" i="8" l="1"/>
  <c r="E37" i="8"/>
  <c r="G36" i="8"/>
  <c r="G35" i="8"/>
  <c r="F36" i="8"/>
  <c r="E36" i="8"/>
  <c r="F35" i="8"/>
  <c r="D36" i="8"/>
  <c r="V31" i="7"/>
  <c r="AG30" i="7" s="1"/>
  <c r="AA12" i="8" s="1"/>
  <c r="U30" i="6"/>
  <c r="AF29" i="6" s="1"/>
  <c r="F11" i="8" s="1"/>
  <c r="U29" i="6"/>
  <c r="AE29" i="6" s="1"/>
  <c r="E11" i="8" s="1"/>
  <c r="AE25" i="6"/>
  <c r="U28" i="6"/>
  <c r="AD29" i="6" s="1"/>
  <c r="D11" i="8" s="1"/>
  <c r="D14" i="7"/>
  <c r="D17" i="7"/>
  <c r="D15" i="7"/>
  <c r="D13" i="7"/>
  <c r="D16" i="7"/>
  <c r="D12" i="7"/>
  <c r="O40" i="7"/>
  <c r="AC24" i="7"/>
  <c r="W5" i="8" s="1"/>
  <c r="O41" i="7"/>
  <c r="AD24" i="7"/>
  <c r="X5" i="8" s="1"/>
  <c r="AF24" i="7"/>
  <c r="Z5" i="8" s="1"/>
  <c r="O43" i="7"/>
  <c r="B20" i="7"/>
  <c r="B22" i="7"/>
  <c r="B21" i="7"/>
  <c r="AC25" i="7"/>
  <c r="W6" i="8" s="1"/>
  <c r="U27" i="7"/>
  <c r="AC29" i="7" s="1"/>
  <c r="W11" i="8" s="1"/>
  <c r="AC37" i="7"/>
  <c r="W19" i="8" s="1"/>
  <c r="C37" i="8" s="1"/>
  <c r="Y27" i="7"/>
  <c r="AC41" i="7" s="1"/>
  <c r="W24" i="8" s="1"/>
  <c r="AD25" i="7"/>
  <c r="X6" i="8" s="1"/>
  <c r="U28" i="7"/>
  <c r="AD29" i="7" s="1"/>
  <c r="X11" i="8" s="1"/>
  <c r="Y28" i="7"/>
  <c r="AD41" i="7" s="1"/>
  <c r="X24" i="8" s="1"/>
  <c r="AD37" i="7"/>
  <c r="X19" i="8" s="1"/>
  <c r="D37" i="8" s="1"/>
  <c r="AF25" i="7"/>
  <c r="Z6" i="8" s="1"/>
  <c r="U30" i="7"/>
  <c r="AF29" i="7" s="1"/>
  <c r="Z11" i="8" s="1"/>
  <c r="AF37" i="7"/>
  <c r="Z19" i="8" s="1"/>
  <c r="F37" i="8" s="1"/>
  <c r="Y30" i="7"/>
  <c r="AF41" i="7" s="1"/>
  <c r="Z24" i="8" s="1"/>
  <c r="T30" i="7"/>
  <c r="AF28" i="7" s="1"/>
  <c r="Z10" i="8" s="1"/>
  <c r="O42" i="7"/>
  <c r="AE24" i="7"/>
  <c r="Y5" i="8" s="1"/>
  <c r="E31" i="8" s="1"/>
  <c r="O44" i="7"/>
  <c r="AG24" i="7"/>
  <c r="AA5" i="8" s="1"/>
  <c r="G31" i="8" s="1"/>
  <c r="O45" i="7"/>
  <c r="X30" i="7"/>
  <c r="AF40" i="7" s="1"/>
  <c r="Z23" i="8" s="1"/>
  <c r="W31" i="7"/>
  <c r="AG39" i="7" s="1"/>
  <c r="AA22" i="8" s="1"/>
  <c r="V27" i="7"/>
  <c r="AC30" i="7" s="1"/>
  <c r="W12" i="8" s="1"/>
  <c r="V28" i="7"/>
  <c r="AD30" i="7" s="1"/>
  <c r="X12" i="8" s="1"/>
  <c r="T29" i="7"/>
  <c r="AE28" i="7" s="1"/>
  <c r="Y10" i="8" s="1"/>
  <c r="X29" i="7"/>
  <c r="AE40" i="7" s="1"/>
  <c r="Y23" i="8" s="1"/>
  <c r="V30" i="7"/>
  <c r="AF30" i="7" s="1"/>
  <c r="Z12" i="8" s="1"/>
  <c r="T31" i="7"/>
  <c r="AG28" i="7" s="1"/>
  <c r="AA10" i="8" s="1"/>
  <c r="X31" i="7"/>
  <c r="AG40" i="7" s="1"/>
  <c r="AA23" i="8" s="1"/>
  <c r="N35" i="7"/>
  <c r="W29" i="7"/>
  <c r="AE39" i="7" s="1"/>
  <c r="Y22" i="8" s="1"/>
  <c r="W27" i="7"/>
  <c r="AC39" i="7" s="1"/>
  <c r="W22" i="8" s="1"/>
  <c r="W28" i="7"/>
  <c r="AD39" i="7" s="1"/>
  <c r="X22" i="8" s="1"/>
  <c r="U29" i="7"/>
  <c r="AE29" i="7" s="1"/>
  <c r="Y11" i="8" s="1"/>
  <c r="Y29" i="7"/>
  <c r="AE41" i="7" s="1"/>
  <c r="Y24" i="8" s="1"/>
  <c r="W30" i="7"/>
  <c r="AF39" i="7" s="1"/>
  <c r="Z22" i="8" s="1"/>
  <c r="U31" i="7"/>
  <c r="AG29" i="7" s="1"/>
  <c r="AA11" i="8" s="1"/>
  <c r="Y31" i="7"/>
  <c r="AG41" i="7" s="1"/>
  <c r="AA24" i="8" s="1"/>
  <c r="O35" i="7"/>
  <c r="M35" i="7"/>
  <c r="P35" i="7" s="1"/>
  <c r="T27" i="7"/>
  <c r="AC28" i="7" s="1"/>
  <c r="W10" i="8" s="1"/>
  <c r="X27" i="7"/>
  <c r="AC40" i="7" s="1"/>
  <c r="W23" i="8" s="1"/>
  <c r="T28" i="7"/>
  <c r="AD28" i="7" s="1"/>
  <c r="X10" i="8" s="1"/>
  <c r="X28" i="7"/>
  <c r="AD40" i="7" s="1"/>
  <c r="X23" i="8" s="1"/>
  <c r="V29" i="7"/>
  <c r="AE30" i="7" s="1"/>
  <c r="Y12" i="8" s="1"/>
  <c r="D14" i="6"/>
  <c r="D17" i="6"/>
  <c r="D15" i="6"/>
  <c r="D16" i="6"/>
  <c r="D12" i="6"/>
  <c r="D13" i="6"/>
  <c r="O40" i="6"/>
  <c r="AC24" i="6"/>
  <c r="O41" i="6"/>
  <c r="AD24" i="6"/>
  <c r="AF24" i="6"/>
  <c r="F5" i="8" s="1"/>
  <c r="F29" i="8" s="1"/>
  <c r="O43" i="6"/>
  <c r="B20" i="6"/>
  <c r="B22" i="6"/>
  <c r="B21" i="6"/>
  <c r="AC25" i="6"/>
  <c r="U27" i="6"/>
  <c r="AC29" i="6" s="1"/>
  <c r="C11" i="8" s="1"/>
  <c r="T30" i="6"/>
  <c r="AF28" i="6" s="1"/>
  <c r="F10" i="8" s="1"/>
  <c r="O42" i="6"/>
  <c r="AE24" i="6"/>
  <c r="O44" i="6"/>
  <c r="AG24" i="6"/>
  <c r="G5" i="8" s="1"/>
  <c r="O45" i="6"/>
  <c r="X30" i="6"/>
  <c r="AF40" i="6" s="1"/>
  <c r="F23" i="8" s="1"/>
  <c r="U31" i="6"/>
  <c r="AG29" i="6" s="1"/>
  <c r="G11" i="8" s="1"/>
  <c r="AG25" i="6"/>
  <c r="G6" i="8" s="1"/>
  <c r="V31" i="6"/>
  <c r="AG30" i="6" s="1"/>
  <c r="G12" i="8" s="1"/>
  <c r="Y27" i="6"/>
  <c r="AC41" i="6" s="1"/>
  <c r="C24" i="8" s="1"/>
  <c r="Y28" i="6"/>
  <c r="AD41" i="6" s="1"/>
  <c r="D24" i="8" s="1"/>
  <c r="W29" i="6"/>
  <c r="AE39" i="6" s="1"/>
  <c r="E22" i="8" s="1"/>
  <c r="Y30" i="6"/>
  <c r="AF41" i="6" s="1"/>
  <c r="F24" i="8" s="1"/>
  <c r="W31" i="6"/>
  <c r="AG39" i="6" s="1"/>
  <c r="G22" i="8" s="1"/>
  <c r="M35" i="6"/>
  <c r="V27" i="6"/>
  <c r="AC30" i="6" s="1"/>
  <c r="C12" i="8" s="1"/>
  <c r="V28" i="6"/>
  <c r="AD30" i="6" s="1"/>
  <c r="D12" i="8" s="1"/>
  <c r="T29" i="6"/>
  <c r="AE28" i="6" s="1"/>
  <c r="E10" i="8" s="1"/>
  <c r="X29" i="6"/>
  <c r="AE40" i="6" s="1"/>
  <c r="E23" i="8" s="1"/>
  <c r="V30" i="6"/>
  <c r="AF30" i="6" s="1"/>
  <c r="F12" i="8" s="1"/>
  <c r="T31" i="6"/>
  <c r="AG28" i="6" s="1"/>
  <c r="G10" i="8" s="1"/>
  <c r="X31" i="6"/>
  <c r="AG40" i="6" s="1"/>
  <c r="G23" i="8" s="1"/>
  <c r="N35" i="6"/>
  <c r="Q35" i="6" s="1"/>
  <c r="W27" i="6"/>
  <c r="AC39" i="6" s="1"/>
  <c r="C22" i="8" s="1"/>
  <c r="W28" i="6"/>
  <c r="AD39" i="6" s="1"/>
  <c r="D22" i="8" s="1"/>
  <c r="Y29" i="6"/>
  <c r="AE41" i="6" s="1"/>
  <c r="E24" i="8" s="1"/>
  <c r="W30" i="6"/>
  <c r="AF39" i="6" s="1"/>
  <c r="F22" i="8" s="1"/>
  <c r="Y31" i="6"/>
  <c r="AG41" i="6" s="1"/>
  <c r="G24" i="8" s="1"/>
  <c r="O35" i="6"/>
  <c r="R35" i="6" s="1"/>
  <c r="AC28" i="6"/>
  <c r="C10" i="8" s="1"/>
  <c r="X27" i="6"/>
  <c r="AC40" i="6" s="1"/>
  <c r="C23" i="8" s="1"/>
  <c r="T28" i="6"/>
  <c r="AD28" i="6" s="1"/>
  <c r="D10" i="8" s="1"/>
  <c r="X28" i="6"/>
  <c r="AD40" i="6" s="1"/>
  <c r="D23" i="8" s="1"/>
  <c r="V29" i="6"/>
  <c r="AE30" i="6" s="1"/>
  <c r="E12" i="8" s="1"/>
  <c r="P31" i="8" l="1"/>
  <c r="O37" i="8"/>
  <c r="F31" i="8"/>
  <c r="D31" i="8"/>
  <c r="L37" i="8"/>
  <c r="C31" i="8"/>
  <c r="O31" i="8"/>
  <c r="P37" i="8"/>
  <c r="M31" i="8"/>
  <c r="N37" i="8"/>
  <c r="L31" i="8"/>
  <c r="M37" i="8"/>
  <c r="N31" i="8"/>
  <c r="G29" i="8"/>
  <c r="AB39" i="7"/>
  <c r="V22" i="8" s="1"/>
  <c r="AB28" i="7"/>
  <c r="V10" i="8" s="1"/>
  <c r="AB26" i="7"/>
  <c r="V7" i="8" s="1"/>
  <c r="AB37" i="7"/>
  <c r="V19" i="8" s="1"/>
  <c r="AB36" i="7"/>
  <c r="V18" i="8" s="1"/>
  <c r="AB25" i="7"/>
  <c r="V6" i="8" s="1"/>
  <c r="R35" i="7"/>
  <c r="AB24" i="7"/>
  <c r="V5" i="8" s="1"/>
  <c r="O46" i="7"/>
  <c r="AB35" i="7"/>
  <c r="V17" i="8" s="1"/>
  <c r="O39" i="7"/>
  <c r="P46" i="7"/>
  <c r="Q35" i="7"/>
  <c r="AB29" i="6"/>
  <c r="B11" i="8" s="1"/>
  <c r="AB40" i="6"/>
  <c r="B23" i="8" s="1"/>
  <c r="AB41" i="6"/>
  <c r="B24" i="8" s="1"/>
  <c r="AB30" i="6"/>
  <c r="B12" i="8" s="1"/>
  <c r="AB25" i="6"/>
  <c r="B6" i="8" s="1"/>
  <c r="AB36" i="6"/>
  <c r="B18" i="8" s="1"/>
  <c r="AB24" i="6"/>
  <c r="B5" i="8" s="1"/>
  <c r="O46" i="6"/>
  <c r="P46" i="6" s="1"/>
  <c r="AB35" i="6"/>
  <c r="B17" i="8" s="1"/>
  <c r="O39" i="6"/>
  <c r="P35" i="6"/>
  <c r="AB26" i="6"/>
  <c r="B7" i="8" s="1"/>
  <c r="AB37" i="6"/>
  <c r="B19" i="8" s="1"/>
  <c r="B31" i="8" l="1"/>
  <c r="B37" i="8"/>
  <c r="B35" i="8"/>
  <c r="B29" i="8"/>
  <c r="AB41" i="7"/>
  <c r="V24" i="8" s="1"/>
  <c r="AB30" i="7"/>
  <c r="V12" i="8" s="1"/>
  <c r="P43" i="7"/>
  <c r="P44" i="7"/>
  <c r="P42" i="7"/>
  <c r="P41" i="7"/>
  <c r="P40" i="7"/>
  <c r="AB29" i="7"/>
  <c r="V11" i="8" s="1"/>
  <c r="AB40" i="7"/>
  <c r="V23" i="8" s="1"/>
  <c r="K37" i="8" s="1"/>
  <c r="AB39" i="6"/>
  <c r="B22" i="8" s="1"/>
  <c r="AB28" i="6"/>
  <c r="B10" i="8" s="1"/>
  <c r="P43" i="6"/>
  <c r="P44" i="6"/>
  <c r="P42" i="6"/>
  <c r="P41" i="6"/>
  <c r="P40" i="6"/>
  <c r="AA5" i="3"/>
  <c r="Z5" i="3"/>
  <c r="Y5" i="3"/>
  <c r="X5" i="3"/>
  <c r="W5" i="3"/>
  <c r="AA4" i="3"/>
  <c r="Y4" i="3"/>
  <c r="X4" i="3"/>
  <c r="W4" i="3"/>
  <c r="V4" i="3"/>
  <c r="AA3" i="3"/>
  <c r="Z3" i="3"/>
  <c r="Y3" i="3"/>
  <c r="X3" i="3"/>
  <c r="V3" i="3"/>
  <c r="K31" i="8" l="1"/>
  <c r="O24" i="3"/>
  <c r="N24" i="3"/>
  <c r="M24" i="3"/>
  <c r="O23" i="3"/>
  <c r="O34" i="3" s="1"/>
  <c r="N23" i="3"/>
  <c r="N34" i="3" s="1"/>
  <c r="M23" i="3"/>
  <c r="M34" i="3" s="1"/>
  <c r="O22" i="3"/>
  <c r="O33" i="3" s="1"/>
  <c r="N22" i="3"/>
  <c r="N33" i="3" s="1"/>
  <c r="M22" i="3"/>
  <c r="M33" i="3" s="1"/>
  <c r="O21" i="3"/>
  <c r="O32" i="3" s="1"/>
  <c r="N21" i="3"/>
  <c r="N32" i="3" s="1"/>
  <c r="M21" i="3"/>
  <c r="M32" i="3" s="1"/>
  <c r="O20" i="3"/>
  <c r="O31" i="3" s="1"/>
  <c r="N20" i="3"/>
  <c r="N31" i="3" s="1"/>
  <c r="M20" i="3"/>
  <c r="M31" i="3" s="1"/>
  <c r="O19" i="3"/>
  <c r="O30" i="3" s="1"/>
  <c r="N19" i="3"/>
  <c r="N30" i="3" s="1"/>
  <c r="M19" i="3"/>
  <c r="M30" i="3" s="1"/>
  <c r="O18" i="3"/>
  <c r="O29" i="3" s="1"/>
  <c r="AE26" i="3" s="1"/>
  <c r="O7" i="8" s="1"/>
  <c r="N18" i="3"/>
  <c r="N29" i="3" s="1"/>
  <c r="AE25" i="3" s="1"/>
  <c r="O6" i="8" s="1"/>
  <c r="M18" i="3"/>
  <c r="M29" i="3" s="1"/>
  <c r="O17" i="3"/>
  <c r="O28" i="3" s="1"/>
  <c r="AD26" i="3" s="1"/>
  <c r="N7" i="8" s="1"/>
  <c r="N17" i="3"/>
  <c r="N28" i="3" s="1"/>
  <c r="AD25" i="3" s="1"/>
  <c r="N6" i="8" s="1"/>
  <c r="M17" i="3"/>
  <c r="M28" i="3" s="1"/>
  <c r="G17" i="3"/>
  <c r="C17" i="3"/>
  <c r="O16" i="3"/>
  <c r="N16" i="3"/>
  <c r="N27" i="3" s="1"/>
  <c r="AC25" i="3" s="1"/>
  <c r="M16" i="3"/>
  <c r="M27" i="3" s="1"/>
  <c r="G16" i="3"/>
  <c r="C16" i="3"/>
  <c r="G15" i="3"/>
  <c r="C15" i="3"/>
  <c r="G14" i="3"/>
  <c r="C14" i="3"/>
  <c r="G13" i="3"/>
  <c r="C13" i="3"/>
  <c r="G12" i="3"/>
  <c r="C12" i="3"/>
  <c r="E3" i="3"/>
  <c r="F3" i="3" s="1"/>
  <c r="E2" i="3"/>
  <c r="F2" i="3" s="1"/>
  <c r="O27" i="3" l="1"/>
  <c r="AC26" i="3" s="1"/>
  <c r="W30" i="3"/>
  <c r="AF39" i="3" s="1"/>
  <c r="P22" i="8" s="1"/>
  <c r="T30" i="3"/>
  <c r="AF28" i="3" s="1"/>
  <c r="P10" i="8" s="1"/>
  <c r="W29" i="3"/>
  <c r="AE39" i="3" s="1"/>
  <c r="O22" i="8" s="1"/>
  <c r="T31" i="3"/>
  <c r="W27" i="3"/>
  <c r="AC39" i="3" s="1"/>
  <c r="M22" i="8" s="1"/>
  <c r="W28" i="3"/>
  <c r="AD39" i="3" s="1"/>
  <c r="N22" i="8" s="1"/>
  <c r="T28" i="3"/>
  <c r="AD28" i="3" s="1"/>
  <c r="N10" i="8" s="1"/>
  <c r="T27" i="3"/>
  <c r="W31" i="3"/>
  <c r="AG39" i="3" s="1"/>
  <c r="Q22" i="8" s="1"/>
  <c r="T29" i="3"/>
  <c r="AE28" i="3" s="1"/>
  <c r="O10" i="8" s="1"/>
  <c r="N35" i="3"/>
  <c r="AB36" i="3" s="1"/>
  <c r="L18" i="8" s="1"/>
  <c r="X31" i="3"/>
  <c r="AG40" i="3" s="1"/>
  <c r="Q23" i="8" s="1"/>
  <c r="U27" i="3"/>
  <c r="AC29" i="3" s="1"/>
  <c r="M11" i="8" s="1"/>
  <c r="U29" i="3"/>
  <c r="AE29" i="3" s="1"/>
  <c r="O11" i="8" s="1"/>
  <c r="U31" i="3"/>
  <c r="AG29" i="3" s="1"/>
  <c r="Q11" i="8" s="1"/>
  <c r="X30" i="3"/>
  <c r="AF40" i="3" s="1"/>
  <c r="P23" i="8" s="1"/>
  <c r="X27" i="3"/>
  <c r="AC40" i="3" s="1"/>
  <c r="M23" i="8" s="1"/>
  <c r="X29" i="3"/>
  <c r="AE40" i="3" s="1"/>
  <c r="O23" i="8" s="1"/>
  <c r="U28" i="3"/>
  <c r="AD29" i="3" s="1"/>
  <c r="N11" i="8" s="1"/>
  <c r="U30" i="3"/>
  <c r="X28" i="3"/>
  <c r="AD40" i="3" s="1"/>
  <c r="N23" i="8" s="1"/>
  <c r="O35" i="3"/>
  <c r="AB37" i="3" s="1"/>
  <c r="L19" i="8" s="1"/>
  <c r="Y28" i="3"/>
  <c r="AD41" i="3" s="1"/>
  <c r="N24" i="8" s="1"/>
  <c r="Y31" i="3"/>
  <c r="AG41" i="3" s="1"/>
  <c r="Q24" i="8" s="1"/>
  <c r="V27" i="3"/>
  <c r="V29" i="3"/>
  <c r="AE30" i="3" s="1"/>
  <c r="O12" i="8" s="1"/>
  <c r="V31" i="3"/>
  <c r="AG30" i="3" s="1"/>
  <c r="Q12" i="8" s="1"/>
  <c r="Y29" i="3"/>
  <c r="AE41" i="3" s="1"/>
  <c r="O24" i="8" s="1"/>
  <c r="Y30" i="3"/>
  <c r="AF41" i="3" s="1"/>
  <c r="P24" i="8" s="1"/>
  <c r="Y27" i="3"/>
  <c r="AC41" i="3" s="1"/>
  <c r="M24" i="8" s="1"/>
  <c r="V28" i="3"/>
  <c r="AD30" i="3" s="1"/>
  <c r="N12" i="8" s="1"/>
  <c r="V30" i="3"/>
  <c r="AF30" i="3" s="1"/>
  <c r="P12" i="8" s="1"/>
  <c r="O45" i="3"/>
  <c r="AC24" i="3"/>
  <c r="O40" i="3"/>
  <c r="AE24" i="3"/>
  <c r="O5" i="8" s="1"/>
  <c r="E30" i="8" s="1"/>
  <c r="O42" i="3"/>
  <c r="AD24" i="3"/>
  <c r="N5" i="8" s="1"/>
  <c r="D30" i="8" s="1"/>
  <c r="O41" i="3"/>
  <c r="AC30" i="3"/>
  <c r="M12" i="8" s="1"/>
  <c r="AC28" i="3"/>
  <c r="M10" i="8" s="1"/>
  <c r="M35" i="3"/>
  <c r="AG26" i="3"/>
  <c r="Q7" i="8" s="1"/>
  <c r="AG25" i="3"/>
  <c r="Q6" i="8" s="1"/>
  <c r="AG24" i="3"/>
  <c r="Q5" i="8" s="1"/>
  <c r="AG28" i="3"/>
  <c r="Q10" i="8" s="1"/>
  <c r="O44" i="3"/>
  <c r="AF26" i="3"/>
  <c r="P7" i="8" s="1"/>
  <c r="AF25" i="3"/>
  <c r="P6" i="8" s="1"/>
  <c r="AF29" i="3"/>
  <c r="P11" i="8" s="1"/>
  <c r="AF24" i="3"/>
  <c r="P5" i="8" s="1"/>
  <c r="O43" i="3"/>
  <c r="D17" i="3"/>
  <c r="D14" i="3"/>
  <c r="D15" i="3"/>
  <c r="D16" i="3"/>
  <c r="D12" i="3"/>
  <c r="D13" i="3"/>
  <c r="B22" i="3"/>
  <c r="B21" i="3"/>
  <c r="B20" i="3"/>
  <c r="Q35" i="3" l="1"/>
  <c r="AB40" i="3" s="1"/>
  <c r="L23" i="8" s="1"/>
  <c r="R35" i="3"/>
  <c r="AB41" i="3" s="1"/>
  <c r="L24" i="8" s="1"/>
  <c r="AB26" i="3"/>
  <c r="L7" i="8" s="1"/>
  <c r="G30" i="8"/>
  <c r="F30" i="8"/>
  <c r="AB25" i="3"/>
  <c r="L6" i="8" s="1"/>
  <c r="AB35" i="3"/>
  <c r="L17" i="8" s="1"/>
  <c r="B36" i="8" s="1"/>
  <c r="O39" i="3"/>
  <c r="P44" i="3" s="1"/>
  <c r="P35" i="3"/>
  <c r="AB29" i="3"/>
  <c r="L11" i="8" s="1"/>
  <c r="AB24" i="3"/>
  <c r="L5" i="8" s="1"/>
  <c r="O46" i="3"/>
  <c r="P46" i="3" s="1"/>
  <c r="B30" i="8" l="1"/>
  <c r="AB30" i="3"/>
  <c r="L12" i="8" s="1"/>
  <c r="AB28" i="3"/>
  <c r="L10" i="8" s="1"/>
  <c r="AB39" i="3"/>
  <c r="L22" i="8" s="1"/>
  <c r="P40" i="3"/>
  <c r="P42" i="3"/>
  <c r="P41" i="3"/>
  <c r="P43" i="3"/>
</calcChain>
</file>

<file path=xl/sharedStrings.xml><?xml version="1.0" encoding="utf-8"?>
<sst xmlns="http://schemas.openxmlformats.org/spreadsheetml/2006/main" count="336" uniqueCount="55">
  <si>
    <t>Evans Blue</t>
  </si>
  <si>
    <t>m (g)</t>
  </si>
  <si>
    <t>V (L)</t>
  </si>
  <si>
    <t>M (g/mol)</t>
  </si>
  <si>
    <t>c (g/L)</t>
  </si>
  <si>
    <t>c (µmol/L)</t>
  </si>
  <si>
    <t>λ (nm)</t>
  </si>
  <si>
    <t>Std curve</t>
  </si>
  <si>
    <t>Samples</t>
  </si>
  <si>
    <r>
      <t>EB (</t>
    </r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L)</t>
    </r>
  </si>
  <si>
    <t>dH2O (μL)</t>
  </si>
  <si>
    <t>c (μM)</t>
  </si>
  <si>
    <r>
      <t>EB (m</t>
    </r>
    <r>
      <rPr>
        <sz val="11"/>
        <color theme="1"/>
        <rFont val="Calibri"/>
        <family val="2"/>
      </rPr>
      <t>L)</t>
    </r>
  </si>
  <si>
    <t>Vf</t>
  </si>
  <si>
    <t>S1</t>
  </si>
  <si>
    <t>S2</t>
  </si>
  <si>
    <t>S3</t>
  </si>
  <si>
    <t>AVG</t>
  </si>
  <si>
    <t>Cubes:</t>
  </si>
  <si>
    <t>A (608)</t>
  </si>
  <si>
    <t>Blank</t>
  </si>
  <si>
    <t>SA</t>
  </si>
  <si>
    <t>Initial</t>
  </si>
  <si>
    <t>DC</t>
  </si>
  <si>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M</t>
    </r>
  </si>
  <si>
    <t>EB</t>
  </si>
  <si>
    <t xml:space="preserve">Initial </t>
  </si>
  <si>
    <t>μM</t>
  </si>
  <si>
    <t>% change</t>
  </si>
  <si>
    <t>avg sample</t>
  </si>
  <si>
    <t>Dye control</t>
  </si>
  <si>
    <t>m</t>
  </si>
  <si>
    <t>b</t>
  </si>
  <si>
    <t>CC</t>
  </si>
  <si>
    <t>Test-tube holder in spec</t>
  </si>
  <si>
    <t>Centrifuge</t>
  </si>
  <si>
    <t>4000 RPM, 4 min</t>
  </si>
  <si>
    <t>A (11/3)</t>
  </si>
  <si>
    <t>Kiki - boiled - fine = &lt;240 (1:23)</t>
  </si>
  <si>
    <t>Kiki - boiled - large = 240-500 (1:27)</t>
  </si>
  <si>
    <t>Fine</t>
  </si>
  <si>
    <t>Large</t>
  </si>
  <si>
    <t>% change fine</t>
  </si>
  <si>
    <t>% change large</t>
  </si>
  <si>
    <t>FINE</t>
  </si>
  <si>
    <t>LARGE</t>
  </si>
  <si>
    <t>A (11-3)</t>
  </si>
  <si>
    <t>Cube Weight (g)</t>
  </si>
  <si>
    <t>N1</t>
  </si>
  <si>
    <t>N2</t>
  </si>
  <si>
    <t>N3</t>
  </si>
  <si>
    <t>µM</t>
  </si>
  <si>
    <t>%</t>
  </si>
  <si>
    <t>CCF</t>
  </si>
  <si>
    <t>CCL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</si>
</sst>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2" borderId="5" xfId="0" applyFill="1" applyBorder="1"/>
    <xf numFmtId="164" fontId="0" fillId="2" borderId="6" xfId="0" applyNumberFormat="1" applyFill="1" applyBorder="1"/>
    <xf numFmtId="0" fontId="0" fillId="2" borderId="6" xfId="0" applyFill="1" applyBorder="1"/>
    <xf numFmtId="2" fontId="0" fillId="2" borderId="6" xfId="0" applyNumberFormat="1" applyFill="1" applyBorder="1"/>
    <xf numFmtId="0" fontId="0" fillId="2" borderId="7" xfId="0" applyFill="1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2" fontId="0" fillId="0" borderId="10" xfId="0" applyNumberFormat="1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6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Fill="1" applyBorder="1"/>
    <xf numFmtId="2" fontId="0" fillId="0" borderId="0" xfId="0" applyNumberFormat="1"/>
    <xf numFmtId="164" fontId="0" fillId="0" borderId="0" xfId="0" applyNumberFormat="1"/>
    <xf numFmtId="0" fontId="0" fillId="2" borderId="0" xfId="0" applyFill="1" applyBorder="1"/>
    <xf numFmtId="164" fontId="0" fillId="0" borderId="10" xfId="0" applyNumberFormat="1" applyBorder="1"/>
    <xf numFmtId="164" fontId="0" fillId="0" borderId="7" xfId="0" applyNumberFormat="1" applyBorder="1"/>
    <xf numFmtId="0" fontId="4" fillId="0" borderId="0" xfId="0" applyFont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0" fontId="0" fillId="0" borderId="0" xfId="1" applyNumberFormat="1" applyFont="1"/>
    <xf numFmtId="2" fontId="0" fillId="0" borderId="5" xfId="0" applyNumberFormat="1" applyBorder="1"/>
    <xf numFmtId="2" fontId="0" fillId="0" borderId="6" xfId="0" applyNumberFormat="1" applyBorder="1"/>
    <xf numFmtId="10" fontId="0" fillId="0" borderId="10" xfId="1" applyNumberFormat="1" applyFont="1" applyBorder="1"/>
    <xf numFmtId="10" fontId="0" fillId="0" borderId="7" xfId="1" applyNumberFormat="1" applyFont="1" applyBorder="1"/>
    <xf numFmtId="0" fontId="0" fillId="0" borderId="10" xfId="0" applyBorder="1"/>
    <xf numFmtId="164" fontId="0" fillId="0" borderId="0" xfId="0" applyNumberFormat="1" applyBorder="1"/>
    <xf numFmtId="0" fontId="0" fillId="0" borderId="7" xfId="0" applyBorder="1"/>
    <xf numFmtId="0" fontId="0" fillId="0" borderId="0" xfId="0" applyAlignment="1">
      <alignment horizontal="right"/>
    </xf>
    <xf numFmtId="0" fontId="1" fillId="0" borderId="15" xfId="0" applyFont="1" applyBorder="1"/>
    <xf numFmtId="164" fontId="0" fillId="0" borderId="4" xfId="0" applyNumberFormat="1" applyBorder="1"/>
    <xf numFmtId="9" fontId="0" fillId="0" borderId="0" xfId="1" applyFont="1"/>
    <xf numFmtId="0" fontId="0" fillId="0" borderId="16" xfId="0" applyBorder="1"/>
    <xf numFmtId="164" fontId="0" fillId="0" borderId="16" xfId="0" applyNumberFormat="1" applyBorder="1"/>
    <xf numFmtId="0" fontId="0" fillId="3" borderId="16" xfId="0" applyFill="1" applyBorder="1"/>
    <xf numFmtId="9" fontId="0" fillId="0" borderId="16" xfId="0" applyNumberFormat="1" applyBorder="1"/>
    <xf numFmtId="9" fontId="0" fillId="0" borderId="16" xfId="1" applyFont="1" applyBorder="1"/>
    <xf numFmtId="2" fontId="0" fillId="0" borderId="16" xfId="0" applyNumberFormat="1" applyBorder="1"/>
    <xf numFmtId="0" fontId="0" fillId="4" borderId="16" xfId="0" applyFill="1" applyBorder="1"/>
    <xf numFmtId="2" fontId="0" fillId="0" borderId="0" xfId="0" applyNumberFormat="1" applyBorder="1"/>
    <xf numFmtId="0" fontId="0" fillId="0" borderId="16" xfId="0" applyFill="1" applyBorder="1"/>
    <xf numFmtId="165" fontId="0" fillId="0" borderId="0" xfId="0" applyNumberFormat="1"/>
    <xf numFmtId="166" fontId="0" fillId="0" borderId="16" xfId="0" applyNumberFormat="1" applyBorder="1"/>
    <xf numFmtId="166" fontId="0" fillId="0" borderId="16" xfId="1" applyNumberFormat="1" applyFont="1" applyBorder="1"/>
    <xf numFmtId="0" fontId="0" fillId="4" borderId="0" xfId="0" applyFill="1"/>
    <xf numFmtId="9" fontId="0" fillId="0" borderId="0" xfId="0" applyNumberFormat="1"/>
    <xf numFmtId="164" fontId="0" fillId="0" borderId="5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Fill="1" applyBorder="1"/>
    <xf numFmtId="0" fontId="0" fillId="0" borderId="12" xfId="0" applyFill="1" applyBorder="1"/>
    <xf numFmtId="0" fontId="0" fillId="0" borderId="10" xfId="0" applyFill="1" applyBorder="1"/>
    <xf numFmtId="164" fontId="0" fillId="0" borderId="10" xfId="0" applyNumberFormat="1" applyFill="1" applyBorder="1"/>
    <xf numFmtId="0" fontId="0" fillId="4" borderId="0" xfId="0" applyFill="1" applyBorder="1"/>
    <xf numFmtId="0" fontId="0" fillId="4" borderId="10" xfId="0" applyFill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12"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(11-3)'!$G$11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(11-3)'!$D$12:$D$17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(11-3)'!$G$12:$G$17</c:f>
              <c:numCache>
                <c:formatCode>0.000</c:formatCode>
                <c:ptCount val="6"/>
                <c:pt idx="0">
                  <c:v>1.0499999999999999E-2</c:v>
                </c:pt>
                <c:pt idx="1">
                  <c:v>2.7E-2</c:v>
                </c:pt>
                <c:pt idx="2">
                  <c:v>4.65E-2</c:v>
                </c:pt>
                <c:pt idx="3">
                  <c:v>0.09</c:v>
                </c:pt>
                <c:pt idx="4">
                  <c:v>0.17449999999999999</c:v>
                </c:pt>
                <c:pt idx="5">
                  <c:v>0.223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95-4DC2-BC63-77097407E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 (11-3)'!$G$11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'n2 (11-3)'!$D$12:$D$17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'n2 (11-3)'!$G$12:$G$17</c:f>
              <c:numCache>
                <c:formatCode>0.000</c:formatCode>
                <c:ptCount val="6"/>
                <c:pt idx="0">
                  <c:v>1.0499999999999999E-2</c:v>
                </c:pt>
                <c:pt idx="1">
                  <c:v>2.7E-2</c:v>
                </c:pt>
                <c:pt idx="2">
                  <c:v>4.65E-2</c:v>
                </c:pt>
                <c:pt idx="3">
                  <c:v>0.09</c:v>
                </c:pt>
                <c:pt idx="4">
                  <c:v>0.17449999999999999</c:v>
                </c:pt>
                <c:pt idx="5">
                  <c:v>0.223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B3-4D50-B235-65D28540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'n3 (11-5)'!$G$11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'n3 (11-5)'!$D$12:$D$17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'n3 (11-5)'!$G$12:$G$17</c:f>
              <c:numCache>
                <c:formatCode>0.000</c:formatCode>
                <c:ptCount val="6"/>
                <c:pt idx="0">
                  <c:v>1.0499999999999999E-2</c:v>
                </c:pt>
                <c:pt idx="1">
                  <c:v>2.7E-2</c:v>
                </c:pt>
                <c:pt idx="2">
                  <c:v>4.65E-2</c:v>
                </c:pt>
                <c:pt idx="3">
                  <c:v>0.09</c:v>
                </c:pt>
                <c:pt idx="4">
                  <c:v>0.17449999999999999</c:v>
                </c:pt>
                <c:pt idx="5">
                  <c:v>0.223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D7-4D47-96A5-72EAF7B12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'n1 (11-3)'!$G$11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'n1 (11-3)'!$D$12:$D$17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'n1 (11-3)'!$G$12:$G$17</c:f>
              <c:numCache>
                <c:formatCode>0.000</c:formatCode>
                <c:ptCount val="6"/>
                <c:pt idx="0">
                  <c:v>1.0499999999999999E-2</c:v>
                </c:pt>
                <c:pt idx="1">
                  <c:v>2.7E-2</c:v>
                </c:pt>
                <c:pt idx="2">
                  <c:v>4.65E-2</c:v>
                </c:pt>
                <c:pt idx="3">
                  <c:v>0.09</c:v>
                </c:pt>
                <c:pt idx="4">
                  <c:v>0.17449999999999999</c:v>
                </c:pt>
                <c:pt idx="5">
                  <c:v>0.223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51-44AC-8D51-595995A78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FAACCF-D5DA-4F7A-8A23-362DF12EE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1B6213-79C2-4CD9-91F4-313E63048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F4CF6A-FD1E-446C-A9D2-A710FA997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9526</xdr:rowOff>
    </xdr:from>
    <xdr:to>
      <xdr:col>5</xdr:col>
      <xdr:colOff>495300</xdr:colOff>
      <xdr:row>45</xdr:row>
      <xdr:rowOff>47626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B335A9-1962-4121-8CB6-580F0667D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85CF-6891-49F7-A374-D34414B4408A}">
  <dimension ref="A1:AG57"/>
  <sheetViews>
    <sheetView topLeftCell="A16" zoomScale="90" zoomScaleNormal="90" workbookViewId="0">
      <selection activeCell="A50" sqref="A50:E57"/>
    </sheetView>
  </sheetViews>
  <sheetFormatPr defaultRowHeight="15" x14ac:dyDescent="0.25"/>
  <cols>
    <col min="8" max="8" width="10.140625" customWidth="1"/>
    <col min="9" max="9" width="11.28515625" customWidth="1"/>
  </cols>
  <sheetData>
    <row r="1" spans="1:2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40</v>
      </c>
      <c r="N1" s="78"/>
      <c r="O1" s="79"/>
      <c r="P1" s="21" t="s">
        <v>19</v>
      </c>
      <c r="Q1" s="77" t="s">
        <v>41</v>
      </c>
      <c r="R1" s="78"/>
      <c r="S1" s="79"/>
    </row>
    <row r="2" spans="1:27" x14ac:dyDescent="0.2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0.13800000000000001</v>
      </c>
      <c r="N2" s="46">
        <v>0.13900000000000001</v>
      </c>
      <c r="O2" s="33">
        <v>0.13700000000000001</v>
      </c>
      <c r="P2" s="15">
        <v>1</v>
      </c>
      <c r="Q2" s="50">
        <v>0.14199999999999999</v>
      </c>
      <c r="R2" s="46">
        <v>0.14199999999999999</v>
      </c>
      <c r="S2" s="33">
        <v>0.14099999999999999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.75" thickBot="1" x14ac:dyDescent="0.3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9.1999999999999998E-2</v>
      </c>
      <c r="N3" s="46">
        <v>9.0999999999999998E-2</v>
      </c>
      <c r="O3" s="33">
        <v>9.0999999999999998E-2</v>
      </c>
      <c r="P3" s="15">
        <v>6</v>
      </c>
      <c r="Q3" s="50">
        <v>0.10100000000000001</v>
      </c>
      <c r="R3" s="46">
        <v>0.1</v>
      </c>
      <c r="S3" s="33">
        <v>0.10199999999999999</v>
      </c>
      <c r="V3" s="53">
        <f>M12</f>
        <v>0.17599999999999999</v>
      </c>
      <c r="W3" s="53">
        <f>M2</f>
        <v>0.13800000000000001</v>
      </c>
      <c r="X3" s="53">
        <f>M3</f>
        <v>9.1999999999999998E-2</v>
      </c>
      <c r="Y3" s="53">
        <f>M4</f>
        <v>4.1000000000000002E-2</v>
      </c>
      <c r="Z3" s="53">
        <f>M5</f>
        <v>2.7E-2</v>
      </c>
      <c r="AA3" s="53">
        <f>M6</f>
        <v>1.9E-2</v>
      </c>
    </row>
    <row r="4" spans="1:27" x14ac:dyDescent="0.25">
      <c r="L4" s="15">
        <v>24</v>
      </c>
      <c r="M4" s="15">
        <v>4.1000000000000002E-2</v>
      </c>
      <c r="N4" s="16">
        <v>4.3999999999999997E-2</v>
      </c>
      <c r="O4" s="45">
        <v>4.1000000000000002E-2</v>
      </c>
      <c r="P4" s="15">
        <v>24</v>
      </c>
      <c r="Q4" s="15">
        <v>5.1999999999999998E-2</v>
      </c>
      <c r="R4" s="29">
        <v>5.0999999999999997E-2</v>
      </c>
      <c r="S4" s="45">
        <v>5.1999999999999998E-2</v>
      </c>
      <c r="V4" s="53">
        <f>N12</f>
        <v>0.18099999999999999</v>
      </c>
      <c r="W4" s="53">
        <f>N2</f>
        <v>0.13900000000000001</v>
      </c>
      <c r="X4" s="53">
        <f>N3</f>
        <v>9.0999999999999998E-2</v>
      </c>
      <c r="Y4" s="53">
        <f>N4</f>
        <v>4.3999999999999997E-2</v>
      </c>
      <c r="Z4" s="53">
        <f>N5</f>
        <v>2.5000000000000001E-2</v>
      </c>
      <c r="AA4" s="53">
        <f>N6</f>
        <v>1.7999999999999999E-2</v>
      </c>
    </row>
    <row r="5" spans="1:27" x14ac:dyDescent="0.25">
      <c r="A5" s="32" t="s">
        <v>18</v>
      </c>
      <c r="B5" t="s">
        <v>38</v>
      </c>
      <c r="L5" s="15">
        <v>48</v>
      </c>
      <c r="M5" s="15">
        <v>2.7E-2</v>
      </c>
      <c r="N5" s="16">
        <v>2.5000000000000001E-2</v>
      </c>
      <c r="O5" s="45">
        <v>2.5000000000000001E-2</v>
      </c>
      <c r="P5" s="15">
        <v>48</v>
      </c>
      <c r="Q5" s="15">
        <v>3.5999999999999997E-2</v>
      </c>
      <c r="R5" s="29">
        <v>3.5999999999999997E-2</v>
      </c>
      <c r="S5" s="45">
        <v>3.4000000000000002E-2</v>
      </c>
      <c r="V5" s="53">
        <f>O12</f>
        <v>0.17899999999999999</v>
      </c>
      <c r="W5" s="53">
        <f>O2</f>
        <v>0.13700000000000001</v>
      </c>
      <c r="X5" s="53">
        <f>O3</f>
        <v>9.0999999999999998E-2</v>
      </c>
      <c r="Y5" s="53">
        <f>O4</f>
        <v>4.1000000000000002E-2</v>
      </c>
      <c r="Z5" s="53">
        <f>O5</f>
        <v>2.5000000000000001E-2</v>
      </c>
      <c r="AA5" s="53">
        <f>O6</f>
        <v>1.7000000000000001E-2</v>
      </c>
    </row>
    <row r="6" spans="1:27" ht="15.75" thickBot="1" x14ac:dyDescent="0.3">
      <c r="B6" t="s">
        <v>39</v>
      </c>
      <c r="L6" s="18">
        <v>72</v>
      </c>
      <c r="M6" s="18">
        <v>1.9E-2</v>
      </c>
      <c r="N6" s="19">
        <v>1.7999999999999999E-2</v>
      </c>
      <c r="O6" s="47">
        <v>1.7000000000000001E-2</v>
      </c>
      <c r="P6" s="18">
        <v>72</v>
      </c>
      <c r="Q6" s="18">
        <v>2.3E-2</v>
      </c>
      <c r="R6" s="19">
        <v>2.4E-2</v>
      </c>
      <c r="S6" s="47">
        <v>2.5999999999999999E-2</v>
      </c>
    </row>
    <row r="7" spans="1:27" x14ac:dyDescent="0.25">
      <c r="A7" s="29" t="s">
        <v>34</v>
      </c>
      <c r="L7" s="25" t="s">
        <v>20</v>
      </c>
      <c r="M7" s="22">
        <v>5.0000000000000001E-3</v>
      </c>
      <c r="N7" s="22">
        <v>2E-3</v>
      </c>
      <c r="O7" s="23">
        <v>2E-3</v>
      </c>
    </row>
    <row r="8" spans="1:27" x14ac:dyDescent="0.25">
      <c r="A8" s="29" t="s">
        <v>35</v>
      </c>
      <c r="B8" t="s">
        <v>36</v>
      </c>
      <c r="L8" s="26" t="s">
        <v>21</v>
      </c>
      <c r="M8" s="29">
        <v>4.0000000000000001E-3</v>
      </c>
      <c r="N8" s="29">
        <v>0</v>
      </c>
      <c r="O8" s="45">
        <v>3.0000000000000001E-3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25">
      <c r="A9" s="29"/>
      <c r="L9" s="26" t="s">
        <v>53</v>
      </c>
      <c r="M9" s="29">
        <v>6.0000000000000001E-3</v>
      </c>
      <c r="N9" s="29">
        <v>4.0000000000000001E-3</v>
      </c>
      <c r="O9" s="71">
        <v>6.0000000000000001E-3</v>
      </c>
      <c r="P9" s="31"/>
      <c r="Q9" s="31"/>
      <c r="R9" s="31"/>
      <c r="V9" s="53">
        <f>M12</f>
        <v>0.17599999999999999</v>
      </c>
      <c r="W9" s="53">
        <f>Q2</f>
        <v>0.14199999999999999</v>
      </c>
      <c r="X9" s="53">
        <f>Q3</f>
        <v>0.10100000000000001</v>
      </c>
      <c r="Y9" s="53">
        <f>Q4</f>
        <v>5.1999999999999998E-2</v>
      </c>
      <c r="Z9" s="53">
        <f>Q5</f>
        <v>3.5999999999999997E-2</v>
      </c>
      <c r="AA9" s="53">
        <f>Q6</f>
        <v>2.3E-2</v>
      </c>
    </row>
    <row r="10" spans="1:27" ht="15.75" thickBot="1" x14ac:dyDescent="0.3">
      <c r="L10" s="70" t="s">
        <v>54</v>
      </c>
      <c r="M10" s="29">
        <v>6.0000000000000001E-3</v>
      </c>
      <c r="N10" s="29">
        <v>5.0000000000000001E-3</v>
      </c>
      <c r="O10" s="45">
        <v>5.0000000000000001E-3</v>
      </c>
      <c r="P10" s="31"/>
      <c r="Q10" s="31"/>
      <c r="R10" s="31"/>
      <c r="V10" s="53">
        <f>N12</f>
        <v>0.18099999999999999</v>
      </c>
      <c r="W10" s="53">
        <f>R2</f>
        <v>0.14199999999999999</v>
      </c>
      <c r="X10" s="53">
        <f>R3</f>
        <v>0.1</v>
      </c>
      <c r="Y10" s="53">
        <f>R4</f>
        <v>5.0999999999999997E-2</v>
      </c>
      <c r="Z10" s="53">
        <f>R5</f>
        <v>3.5999999999999997E-2</v>
      </c>
      <c r="AA10" s="53">
        <f>R6</f>
        <v>2.4E-2</v>
      </c>
    </row>
    <row r="11" spans="1:27" ht="15.75" thickBot="1" x14ac:dyDescent="0.3">
      <c r="B11" s="28" t="s">
        <v>9</v>
      </c>
      <c r="C11" s="13" t="s">
        <v>10</v>
      </c>
      <c r="D11" s="14" t="s">
        <v>11</v>
      </c>
      <c r="E11" s="29" t="s">
        <v>46</v>
      </c>
      <c r="F11" s="29" t="s">
        <v>46</v>
      </c>
      <c r="G11" s="29" t="s">
        <v>17</v>
      </c>
      <c r="L11" s="26" t="s">
        <v>22</v>
      </c>
      <c r="M11" s="46">
        <v>0.18099999999999999</v>
      </c>
      <c r="N11" s="46">
        <v>0.18</v>
      </c>
      <c r="O11" s="33">
        <v>0.18</v>
      </c>
      <c r="V11" s="53">
        <f>O12</f>
        <v>0.17899999999999999</v>
      </c>
      <c r="W11" s="53">
        <f>S2</f>
        <v>0.14099999999999999</v>
      </c>
      <c r="X11" s="53">
        <f>S3</f>
        <v>0.10199999999999999</v>
      </c>
      <c r="Y11" s="53">
        <f>S4</f>
        <v>5.1999999999999998E-2</v>
      </c>
      <c r="Z11" s="53">
        <f>S5</f>
        <v>3.4000000000000002E-2</v>
      </c>
      <c r="AA11" s="53">
        <f>S6</f>
        <v>2.5999999999999999E-2</v>
      </c>
    </row>
    <row r="12" spans="1:27" ht="15.75" thickBot="1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1.0999999999999999E-2</v>
      </c>
      <c r="F12" s="31">
        <v>0.01</v>
      </c>
      <c r="G12" s="31">
        <f t="shared" ref="G12:G17" si="2">AVERAGE(E12:F12)</f>
        <v>1.0499999999999999E-2</v>
      </c>
      <c r="L12" s="27" t="s">
        <v>23</v>
      </c>
      <c r="M12" s="24">
        <v>0.17599999999999999</v>
      </c>
      <c r="N12" s="24">
        <v>0.18099999999999999</v>
      </c>
      <c r="O12" s="34">
        <v>0.17899999999999999</v>
      </c>
    </row>
    <row r="13" spans="1:27" x14ac:dyDescent="0.25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 s="31">
        <v>2.5999999999999999E-2</v>
      </c>
      <c r="F13" s="31">
        <v>2.8000000000000001E-2</v>
      </c>
      <c r="G13" s="31">
        <f t="shared" si="2"/>
        <v>2.7E-2</v>
      </c>
    </row>
    <row r="14" spans="1:27" x14ac:dyDescent="0.25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4.3999999999999997E-2</v>
      </c>
      <c r="F14" s="31">
        <v>4.9000000000000002E-2</v>
      </c>
      <c r="G14" s="31">
        <f t="shared" si="2"/>
        <v>4.65E-2</v>
      </c>
    </row>
    <row r="15" spans="1:27" x14ac:dyDescent="0.25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9.0999999999999998E-2</v>
      </c>
      <c r="F15" s="31">
        <v>8.8999999999999996E-2</v>
      </c>
      <c r="G15" s="31">
        <f t="shared" si="2"/>
        <v>0.09</v>
      </c>
      <c r="L15" s="35" t="s">
        <v>24</v>
      </c>
      <c r="M15" s="76" t="s">
        <v>40</v>
      </c>
      <c r="N15" s="76"/>
      <c r="O15" s="76"/>
      <c r="P15" s="76" t="s">
        <v>41</v>
      </c>
      <c r="Q15" s="76"/>
      <c r="R15" s="76"/>
    </row>
    <row r="16" spans="1:27" x14ac:dyDescent="0.25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0.17399999999999999</v>
      </c>
      <c r="F16" s="31">
        <v>0.17499999999999999</v>
      </c>
      <c r="G16" s="31">
        <f t="shared" si="2"/>
        <v>0.17449999999999999</v>
      </c>
      <c r="L16">
        <v>1</v>
      </c>
      <c r="M16" s="30">
        <f t="shared" ref="M16:O18" si="3">(M2-$I$31)/$I$30</f>
        <v>1.5564854989723682</v>
      </c>
      <c r="N16" s="30">
        <f t="shared" si="3"/>
        <v>1.5679036309659742</v>
      </c>
      <c r="O16" s="30">
        <f t="shared" si="3"/>
        <v>1.5450673669787625</v>
      </c>
      <c r="P16" s="30">
        <f>(Q2-$I$31)/$I$30</f>
        <v>1.6021580269467914</v>
      </c>
      <c r="Q16" s="30">
        <f t="shared" ref="Q16" si="4">(R2-$I$31)/$I$30</f>
        <v>1.6021580269467914</v>
      </c>
      <c r="R16" s="30">
        <f>(S2-$I$31)/$I$30</f>
        <v>1.5907398949531855</v>
      </c>
    </row>
    <row r="17" spans="1:33" ht="15.75" thickBot="1" x14ac:dyDescent="0.3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0.22600000000000001</v>
      </c>
      <c r="F17" s="31">
        <v>0.22</v>
      </c>
      <c r="G17" s="31">
        <f t="shared" si="2"/>
        <v>0.223</v>
      </c>
      <c r="L17">
        <v>6</v>
      </c>
      <c r="M17" s="30">
        <f t="shared" si="3"/>
        <v>1.031251427266499</v>
      </c>
      <c r="N17" s="30">
        <f t="shared" si="3"/>
        <v>1.0198332952728932</v>
      </c>
      <c r="O17" s="30">
        <f t="shared" si="3"/>
        <v>1.0198332952728932</v>
      </c>
      <c r="P17" s="30">
        <f t="shared" ref="P17:R20" si="5">(Q3-$I$31)/$I$30</f>
        <v>1.1340146152089519</v>
      </c>
      <c r="Q17" s="30">
        <f t="shared" si="5"/>
        <v>1.1225964832153459</v>
      </c>
      <c r="R17" s="30">
        <f t="shared" si="5"/>
        <v>1.1454327472025574</v>
      </c>
    </row>
    <row r="18" spans="1:33" ht="15.75" thickBot="1" x14ac:dyDescent="0.3">
      <c r="L18">
        <v>24</v>
      </c>
      <c r="M18" s="30">
        <f t="shared" si="3"/>
        <v>0.44892669559260107</v>
      </c>
      <c r="N18" s="30">
        <f t="shared" si="3"/>
        <v>0.48318109157341854</v>
      </c>
      <c r="O18" s="30">
        <f t="shared" si="3"/>
        <v>0.44892669559260107</v>
      </c>
      <c r="P18" s="30">
        <f t="shared" si="5"/>
        <v>0.57452614752226538</v>
      </c>
      <c r="Q18" s="30">
        <f t="shared" si="5"/>
        <v>0.56310801552865952</v>
      </c>
      <c r="R18" s="30">
        <f t="shared" si="5"/>
        <v>0.57452614752226538</v>
      </c>
    </row>
    <row r="19" spans="1:33" x14ac:dyDescent="0.25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6">(M5-$I$31)/$I$30</f>
        <v>0.28907284768211916</v>
      </c>
      <c r="N19" s="30">
        <f t="shared" si="6"/>
        <v>0.26623658369490749</v>
      </c>
      <c r="O19" s="30">
        <f t="shared" si="6"/>
        <v>0.26623658369490749</v>
      </c>
      <c r="P19" s="30">
        <f t="shared" si="5"/>
        <v>0.39183603562457181</v>
      </c>
      <c r="Q19" s="30">
        <f t="shared" si="5"/>
        <v>0.39183603562457181</v>
      </c>
      <c r="R19" s="30">
        <f t="shared" si="5"/>
        <v>0.36899977163736014</v>
      </c>
    </row>
    <row r="20" spans="1:33" ht="15.75" thickBot="1" x14ac:dyDescent="0.3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6"/>
        <v>0.1977277917332724</v>
      </c>
      <c r="N20" s="30">
        <f t="shared" si="6"/>
        <v>0.18630965973966657</v>
      </c>
      <c r="O20" s="30">
        <f t="shared" si="6"/>
        <v>0.17489152774606073</v>
      </c>
      <c r="P20" s="30">
        <f t="shared" si="5"/>
        <v>0.24340031970769579</v>
      </c>
      <c r="Q20" s="30">
        <f t="shared" si="5"/>
        <v>0.25481845170130163</v>
      </c>
      <c r="R20" s="30">
        <f t="shared" si="5"/>
        <v>0.2776547156885133</v>
      </c>
    </row>
    <row r="21" spans="1:33" ht="15.75" thickBot="1" x14ac:dyDescent="0.3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6"/>
        <v>3.7873943822790593E-2</v>
      </c>
      <c r="N21" s="30">
        <f t="shared" si="6"/>
        <v>3.6195478419730532E-3</v>
      </c>
      <c r="O21" s="30">
        <f t="shared" si="6"/>
        <v>3.6195478419730532E-3</v>
      </c>
      <c r="P21" s="30"/>
      <c r="Q21" s="30"/>
      <c r="R21" s="30"/>
    </row>
    <row r="22" spans="1:33" ht="15.75" thickBot="1" x14ac:dyDescent="0.3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6"/>
        <v>2.6455811829184744E-2</v>
      </c>
      <c r="N22" s="30">
        <f t="shared" si="6"/>
        <v>-1.9216716145238639E-2</v>
      </c>
      <c r="O22" s="30">
        <f t="shared" si="6"/>
        <v>1.5037679835578899E-2</v>
      </c>
      <c r="P22" s="30"/>
      <c r="Q22" s="30"/>
      <c r="R22" s="30"/>
      <c r="AA22" t="s">
        <v>44</v>
      </c>
    </row>
    <row r="23" spans="1:33" x14ac:dyDescent="0.25">
      <c r="L23" s="15" t="s">
        <v>26</v>
      </c>
      <c r="M23" s="30">
        <f t="shared" ref="M23:O24" si="7">(M11-$I$31)/$I$30</f>
        <v>2.0474651746974195</v>
      </c>
      <c r="N23" s="30">
        <f t="shared" si="7"/>
        <v>2.0360470427038138</v>
      </c>
      <c r="O23" s="30">
        <f t="shared" si="7"/>
        <v>2.0360470427038138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.75" thickBot="1" x14ac:dyDescent="0.3">
      <c r="L24" s="18" t="s">
        <v>23</v>
      </c>
      <c r="M24" s="30">
        <f t="shared" si="7"/>
        <v>1.9903745147293901</v>
      </c>
      <c r="N24" s="30">
        <f t="shared" si="7"/>
        <v>2.0474651746974195</v>
      </c>
      <c r="O24" s="30">
        <f t="shared" si="7"/>
        <v>2.0246289107102076</v>
      </c>
      <c r="P24" s="30"/>
      <c r="Q24" s="30"/>
      <c r="R24" s="30"/>
      <c r="AB24" s="57">
        <f>M35</f>
        <v>1.9903745147293901</v>
      </c>
      <c r="AC24" s="57">
        <f>M27</f>
        <v>1.5564854989723682</v>
      </c>
      <c r="AD24" s="57">
        <f>M28</f>
        <v>1.031251427266499</v>
      </c>
      <c r="AE24" s="57">
        <f>M29</f>
        <v>0.44892669559260107</v>
      </c>
      <c r="AF24" s="57">
        <f>M30</f>
        <v>0.28907284768211916</v>
      </c>
      <c r="AG24" s="57">
        <f>M31</f>
        <v>0.1977277917332724</v>
      </c>
    </row>
    <row r="25" spans="1:33" ht="15.75" thickBot="1" x14ac:dyDescent="0.3">
      <c r="AB25" s="57">
        <f>N35</f>
        <v>2.0474651746974195</v>
      </c>
      <c r="AC25" s="57">
        <f>N27</f>
        <v>1.5679036309659742</v>
      </c>
      <c r="AD25" s="57">
        <f>N28</f>
        <v>1.0198332952728932</v>
      </c>
      <c r="AE25" s="57">
        <f>N29</f>
        <v>0.48318109157341854</v>
      </c>
      <c r="AF25" s="57">
        <f>N30</f>
        <v>0.26623658369490749</v>
      </c>
      <c r="AG25" s="57">
        <f>N31</f>
        <v>0.18630965973966657</v>
      </c>
    </row>
    <row r="26" spans="1:33" ht="15.75" thickBot="1" x14ac:dyDescent="0.3">
      <c r="L26" s="49" t="s">
        <v>27</v>
      </c>
      <c r="M26" s="80" t="s">
        <v>25</v>
      </c>
      <c r="N26" s="80"/>
      <c r="O26" s="80"/>
      <c r="P26" s="77" t="s">
        <v>41</v>
      </c>
      <c r="Q26" s="78"/>
      <c r="R26" s="79"/>
      <c r="T26" s="75" t="s">
        <v>42</v>
      </c>
      <c r="U26" s="76"/>
      <c r="V26" s="76"/>
      <c r="W26" s="76" t="s">
        <v>43</v>
      </c>
      <c r="X26" s="76"/>
      <c r="Y26" s="76"/>
      <c r="AB26" s="57">
        <f>O35</f>
        <v>2.0246289107102076</v>
      </c>
      <c r="AC26" s="57">
        <f>O27</f>
        <v>1.5450673669787625</v>
      </c>
      <c r="AD26" s="57">
        <f>O28</f>
        <v>1.0198332952728932</v>
      </c>
      <c r="AE26" s="57">
        <f>O29</f>
        <v>0.44892669559260107</v>
      </c>
      <c r="AF26" s="57">
        <f>O30</f>
        <v>0.26623658369490749</v>
      </c>
      <c r="AG26" s="57">
        <f>O31</f>
        <v>0.17489152774606073</v>
      </c>
    </row>
    <row r="27" spans="1:33" x14ac:dyDescent="0.25">
      <c r="L27" s="15">
        <v>1</v>
      </c>
      <c r="M27" s="36">
        <f>IF(M16&lt;0,0,M16)</f>
        <v>1.5564854989723682</v>
      </c>
      <c r="N27" s="37">
        <f t="shared" ref="M27:R35" si="8">IF(N16&lt;0,0,N16)</f>
        <v>1.5679036309659742</v>
      </c>
      <c r="O27" s="38">
        <f>IF(O16&lt;0,0,O16)</f>
        <v>1.5450673669787625</v>
      </c>
      <c r="P27" s="36">
        <f>IF(P16&lt;0,0,P16)</f>
        <v>1.6021580269467914</v>
      </c>
      <c r="Q27" s="37">
        <f t="shared" ref="Q27:R27" si="9">IF(Q16&lt;0,0,Q16)</f>
        <v>1.6021580269467914</v>
      </c>
      <c r="R27" s="38">
        <f t="shared" si="9"/>
        <v>1.5907398949531855</v>
      </c>
      <c r="T27" s="51">
        <f>(M$24-M27)/M$24</f>
        <v>0.21799365523729744</v>
      </c>
      <c r="U27" s="51">
        <f>(N$24-N27)/N$24</f>
        <v>0.23422207598833342</v>
      </c>
      <c r="V27" s="51">
        <f t="shared" ref="U27:V31" si="10">(O$24-O27)/O$24</f>
        <v>0.23686392167699638</v>
      </c>
      <c r="W27" s="51">
        <f>(M$24-P27)/M$24</f>
        <v>0.19504695468600305</v>
      </c>
      <c r="X27" s="51">
        <f>(N$24-Q27)/N$24</f>
        <v>0.21749192770345258</v>
      </c>
      <c r="Y27" s="51">
        <f t="shared" ref="Y27:Y30" si="11">(O$24-R27)/O$24</f>
        <v>0.21430545294585404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25">
      <c r="L28" s="15">
        <v>6</v>
      </c>
      <c r="M28" s="39">
        <f t="shared" si="8"/>
        <v>1.031251427266499</v>
      </c>
      <c r="N28" s="59">
        <f t="shared" si="8"/>
        <v>1.0198332952728932</v>
      </c>
      <c r="O28" s="17">
        <f t="shared" si="8"/>
        <v>1.0198332952728932</v>
      </c>
      <c r="P28" s="39">
        <f t="shared" si="8"/>
        <v>1.1340146152089519</v>
      </c>
      <c r="Q28" s="59">
        <f t="shared" si="8"/>
        <v>1.1225964832153459</v>
      </c>
      <c r="R28" s="17">
        <f t="shared" si="8"/>
        <v>1.1454327472025574</v>
      </c>
      <c r="T28" s="51">
        <f>(M$24-M28)/M$24</f>
        <v>0.48188071157718415</v>
      </c>
      <c r="U28" s="51">
        <f t="shared" si="10"/>
        <v>0.50190444854642902</v>
      </c>
      <c r="V28" s="51">
        <f t="shared" si="10"/>
        <v>0.49628631208513568</v>
      </c>
      <c r="W28" s="51">
        <f t="shared" ref="W28:X31" si="12">(M$24-P28)/M$24</f>
        <v>0.43025063533677144</v>
      </c>
      <c r="X28" s="51">
        <f t="shared" si="12"/>
        <v>0.4517140036917861</v>
      </c>
      <c r="Y28" s="51">
        <f t="shared" si="11"/>
        <v>0.43425052307449374</v>
      </c>
      <c r="AB28" s="62">
        <f>IF(P35&lt;0,0,P35)</f>
        <v>2.7883580474801703E-2</v>
      </c>
      <c r="AC28" s="62">
        <f>T27</f>
        <v>0.21799365523729744</v>
      </c>
      <c r="AD28" s="62">
        <f>T28</f>
        <v>0.48188071157718415</v>
      </c>
      <c r="AE28" s="62">
        <f>T29</f>
        <v>0.77445114360618872</v>
      </c>
      <c r="AF28" s="62">
        <f>T30</f>
        <v>0.85476459553571937</v>
      </c>
      <c r="AG28" s="62">
        <f>T31</f>
        <v>0.90065799663830837</v>
      </c>
    </row>
    <row r="29" spans="1:33" x14ac:dyDescent="0.25">
      <c r="L29" s="15">
        <v>24</v>
      </c>
      <c r="M29" s="39">
        <f t="shared" si="8"/>
        <v>0.44892669559260107</v>
      </c>
      <c r="N29" s="59">
        <f t="shared" si="8"/>
        <v>0.48318109157341854</v>
      </c>
      <c r="O29" s="17">
        <f t="shared" si="8"/>
        <v>0.44892669559260107</v>
      </c>
      <c r="P29" s="39">
        <f t="shared" si="8"/>
        <v>0.57452614752226538</v>
      </c>
      <c r="Q29" s="59">
        <f t="shared" si="8"/>
        <v>0.56310801552865952</v>
      </c>
      <c r="R29" s="17">
        <f t="shared" si="8"/>
        <v>0.57452614752226538</v>
      </c>
      <c r="T29" s="51">
        <f t="shared" ref="T29:T31" si="13">(M$24-M29)/M$24</f>
        <v>0.77445114360618872</v>
      </c>
      <c r="U29" s="51">
        <f t="shared" si="10"/>
        <v>0.76401010500956412</v>
      </c>
      <c r="V29" s="51">
        <f t="shared" si="10"/>
        <v>0.77826717122441724</v>
      </c>
      <c r="W29" s="51">
        <f t="shared" si="12"/>
        <v>0.71134771709012889</v>
      </c>
      <c r="X29" s="51">
        <f t="shared" si="12"/>
        <v>0.72497309234484186</v>
      </c>
      <c r="Y29" s="51">
        <f t="shared" si="11"/>
        <v>0.71623138221377525</v>
      </c>
      <c r="AB29" s="62">
        <f>IF(Q35&lt;0,0,Q35)</f>
        <v>0</v>
      </c>
      <c r="AC29" s="62">
        <f>U27</f>
        <v>0.23422207598833342</v>
      </c>
      <c r="AD29" s="62">
        <f>U28</f>
        <v>0.50190444854642902</v>
      </c>
      <c r="AE29" s="62">
        <f>U29</f>
        <v>0.76401010500956412</v>
      </c>
      <c r="AF29" s="62">
        <f>U30</f>
        <v>0.86996771081381019</v>
      </c>
      <c r="AG29" s="62">
        <f>U31</f>
        <v>0.90900472347853245</v>
      </c>
    </row>
    <row r="30" spans="1:33" x14ac:dyDescent="0.25">
      <c r="H30" s="48" t="s">
        <v>31</v>
      </c>
      <c r="I30" s="61">
        <v>8.7580000000000005E-2</v>
      </c>
      <c r="L30" s="15">
        <v>48</v>
      </c>
      <c r="M30" s="39">
        <f t="shared" si="8"/>
        <v>0.28907284768211916</v>
      </c>
      <c r="N30" s="59">
        <f t="shared" si="8"/>
        <v>0.26623658369490749</v>
      </c>
      <c r="O30" s="17">
        <f t="shared" si="8"/>
        <v>0.26623658369490749</v>
      </c>
      <c r="P30" s="39">
        <f t="shared" si="8"/>
        <v>0.39183603562457181</v>
      </c>
      <c r="Q30" s="59">
        <f t="shared" si="8"/>
        <v>0.39183603562457181</v>
      </c>
      <c r="R30" s="17">
        <f t="shared" si="8"/>
        <v>0.36899977163736014</v>
      </c>
      <c r="T30" s="51">
        <f t="shared" si="13"/>
        <v>0.85476459553571937</v>
      </c>
      <c r="U30" s="51">
        <f t="shared" si="10"/>
        <v>0.86996771081381019</v>
      </c>
      <c r="V30" s="51">
        <f t="shared" si="10"/>
        <v>0.86850104614898738</v>
      </c>
      <c r="W30" s="51">
        <f t="shared" si="12"/>
        <v>0.80313451929530677</v>
      </c>
      <c r="X30" s="51">
        <f t="shared" si="12"/>
        <v>0.80862383376924662</v>
      </c>
      <c r="Y30" s="51">
        <f t="shared" si="11"/>
        <v>0.8177444915039167</v>
      </c>
      <c r="AB30" s="62">
        <f>IF(R35&lt;0,0,R35)</f>
        <v>5.6079902645290725E-3</v>
      </c>
      <c r="AC30" s="62">
        <f>V27</f>
        <v>0.23686392167699638</v>
      </c>
      <c r="AD30" s="62">
        <f>V28</f>
        <v>0.49628631208513568</v>
      </c>
      <c r="AE30" s="62">
        <f>V29</f>
        <v>0.77826717122441724</v>
      </c>
      <c r="AF30" s="62">
        <f>V30</f>
        <v>0.86850104614898738</v>
      </c>
      <c r="AG30" s="63">
        <f>V31</f>
        <v>0.91361798361127244</v>
      </c>
    </row>
    <row r="31" spans="1:33" ht="15.75" thickBot="1" x14ac:dyDescent="0.3">
      <c r="H31" s="48" t="s">
        <v>32</v>
      </c>
      <c r="I31" s="61">
        <v>1.683E-3</v>
      </c>
      <c r="L31" s="18">
        <v>72</v>
      </c>
      <c r="M31" s="41">
        <f t="shared" si="8"/>
        <v>0.1977277917332724</v>
      </c>
      <c r="N31" s="42">
        <f t="shared" si="8"/>
        <v>0.18630965973966657</v>
      </c>
      <c r="O31" s="20">
        <f t="shared" si="8"/>
        <v>0.17489152774606073</v>
      </c>
      <c r="P31" s="41">
        <f t="shared" si="8"/>
        <v>0.24340031970769579</v>
      </c>
      <c r="Q31" s="42">
        <f t="shared" si="8"/>
        <v>0.25481845170130163</v>
      </c>
      <c r="R31" s="20">
        <f t="shared" si="8"/>
        <v>0.2776547156885133</v>
      </c>
      <c r="T31" s="51">
        <f t="shared" si="13"/>
        <v>0.90065799663830837</v>
      </c>
      <c r="U31" s="51">
        <f t="shared" si="10"/>
        <v>0.90900472347853245</v>
      </c>
      <c r="V31" s="51">
        <f t="shared" si="10"/>
        <v>0.91361798361127244</v>
      </c>
      <c r="W31" s="51">
        <f t="shared" si="12"/>
        <v>0.87771129608701393</v>
      </c>
      <c r="X31" s="51">
        <f t="shared" si="12"/>
        <v>0.87554442690877055</v>
      </c>
      <c r="Y31" s="51">
        <f>(O$24-R31)/O$24</f>
        <v>0.86286142896620177</v>
      </c>
    </row>
    <row r="32" spans="1:33" x14ac:dyDescent="0.25">
      <c r="L32" s="21" t="s">
        <v>20</v>
      </c>
      <c r="M32" s="39">
        <f t="shared" si="8"/>
        <v>3.7873943822790593E-2</v>
      </c>
      <c r="N32" s="59">
        <f t="shared" si="8"/>
        <v>3.6195478419730532E-3</v>
      </c>
      <c r="O32" s="17">
        <f t="shared" si="8"/>
        <v>3.6195478419730532E-3</v>
      </c>
      <c r="P32" s="40"/>
      <c r="Q32" s="40"/>
      <c r="R32" s="40"/>
    </row>
    <row r="33" spans="12:33" x14ac:dyDescent="0.25">
      <c r="L33" s="15" t="s">
        <v>21</v>
      </c>
      <c r="M33" s="39">
        <f t="shared" si="8"/>
        <v>2.6455811829184744E-2</v>
      </c>
      <c r="N33" s="30">
        <f t="shared" si="8"/>
        <v>0</v>
      </c>
      <c r="O33" s="17">
        <f t="shared" si="8"/>
        <v>1.5037679835578899E-2</v>
      </c>
      <c r="AA33" t="s">
        <v>45</v>
      </c>
    </row>
    <row r="34" spans="12:33" x14ac:dyDescent="0.25">
      <c r="L34" s="15" t="s">
        <v>26</v>
      </c>
      <c r="M34" s="39">
        <f t="shared" si="8"/>
        <v>2.0474651746974195</v>
      </c>
      <c r="N34" s="30">
        <f t="shared" si="8"/>
        <v>2.0360470427038138</v>
      </c>
      <c r="O34" s="17">
        <f t="shared" si="8"/>
        <v>2.0360470427038138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2:33" ht="15.75" thickBot="1" x14ac:dyDescent="0.3">
      <c r="L35" s="18" t="s">
        <v>23</v>
      </c>
      <c r="M35" s="41">
        <f t="shared" si="8"/>
        <v>1.9903745147293901</v>
      </c>
      <c r="N35" s="42">
        <f t="shared" si="8"/>
        <v>2.0474651746974195</v>
      </c>
      <c r="O35" s="20">
        <f t="shared" si="8"/>
        <v>2.0246289107102076</v>
      </c>
      <c r="P35" s="51">
        <f>(M34-M35)/M34</f>
        <v>2.7883580474801703E-2</v>
      </c>
      <c r="Q35" s="51">
        <f t="shared" ref="Q35:R35" si="14">(N34-N35)/N34</f>
        <v>-5.6079902645288539E-3</v>
      </c>
      <c r="R35" s="51">
        <f t="shared" si="14"/>
        <v>5.6079902645290725E-3</v>
      </c>
      <c r="S35" s="40"/>
      <c r="T35" s="40"/>
      <c r="U35" s="40"/>
      <c r="AB35" s="57">
        <f>M35</f>
        <v>1.9903745147293901</v>
      </c>
      <c r="AC35" s="57">
        <f>P27</f>
        <v>1.6021580269467914</v>
      </c>
      <c r="AD35" s="57">
        <f>P28</f>
        <v>1.1340146152089519</v>
      </c>
      <c r="AE35" s="57">
        <f>P29</f>
        <v>0.57452614752226538</v>
      </c>
      <c r="AF35" s="57">
        <f>P30</f>
        <v>0.39183603562457181</v>
      </c>
      <c r="AG35" s="57">
        <f>P31</f>
        <v>0.24340031970769579</v>
      </c>
    </row>
    <row r="36" spans="12:33" x14ac:dyDescent="0.25">
      <c r="AB36" s="57">
        <f>N35</f>
        <v>2.0474651746974195</v>
      </c>
      <c r="AC36" s="57">
        <f>Q27</f>
        <v>1.6021580269467914</v>
      </c>
      <c r="AD36" s="57">
        <f>Q28</f>
        <v>1.1225964832153459</v>
      </c>
      <c r="AE36" s="57">
        <f>Q29</f>
        <v>0.56310801552865952</v>
      </c>
      <c r="AF36" s="57">
        <f>Q30</f>
        <v>0.39183603562457181</v>
      </c>
      <c r="AG36" s="57">
        <f>Q31</f>
        <v>0.25481845170130163</v>
      </c>
    </row>
    <row r="37" spans="12:33" ht="15.75" thickBot="1" x14ac:dyDescent="0.3">
      <c r="AB37" s="57">
        <f>O35</f>
        <v>2.0246289107102076</v>
      </c>
      <c r="AC37" s="57">
        <f>R27</f>
        <v>1.5907398949531855</v>
      </c>
      <c r="AD37" s="57">
        <f>R28</f>
        <v>1.1454327472025574</v>
      </c>
      <c r="AE37" s="57">
        <f>R29</f>
        <v>0.57452614752226538</v>
      </c>
      <c r="AF37" s="57">
        <f>R30</f>
        <v>0.36899977163736014</v>
      </c>
      <c r="AG37" s="57">
        <f>R31</f>
        <v>0.2776547156885133</v>
      </c>
    </row>
    <row r="38" spans="12:33" ht="15.75" thickBot="1" x14ac:dyDescent="0.3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2:33" ht="15.75" thickBot="1" x14ac:dyDescent="0.3">
      <c r="M39" s="30"/>
      <c r="N39" t="s">
        <v>23</v>
      </c>
      <c r="O39" s="39">
        <f>AVERAGE(M35:O35)</f>
        <v>2.0208228667123391</v>
      </c>
      <c r="P39" s="45"/>
      <c r="AB39" s="62">
        <f>P35</f>
        <v>2.7883580474801703E-2</v>
      </c>
      <c r="AC39" s="62">
        <f>W27</f>
        <v>0.19504695468600305</v>
      </c>
      <c r="AD39" s="62">
        <f>W28</f>
        <v>0.43025063533677144</v>
      </c>
      <c r="AE39" s="62">
        <f>W29</f>
        <v>0.71134771709012889</v>
      </c>
      <c r="AF39" s="62">
        <f>W30</f>
        <v>0.80313451929530677</v>
      </c>
      <c r="AG39" s="62">
        <f>W31</f>
        <v>0.87771129608701393</v>
      </c>
    </row>
    <row r="40" spans="12:33" x14ac:dyDescent="0.25">
      <c r="M40" s="30"/>
      <c r="N40" s="25">
        <v>1</v>
      </c>
      <c r="O40" s="39">
        <f>AVERAGE(M27:O27)</f>
        <v>1.5564854989723684</v>
      </c>
      <c r="P40" s="43">
        <f>($O$39-O40)/$O$39</f>
        <v>0.22977638237803472</v>
      </c>
      <c r="AB40" s="62">
        <f>Q35</f>
        <v>-5.6079902645288539E-3</v>
      </c>
      <c r="AC40" s="62">
        <f>X27</f>
        <v>0.21749192770345258</v>
      </c>
      <c r="AD40" s="62">
        <f>X28</f>
        <v>0.4517140036917861</v>
      </c>
      <c r="AE40" s="62">
        <f>X29</f>
        <v>0.72497309234484186</v>
      </c>
      <c r="AF40" s="62">
        <f>X30</f>
        <v>0.80862383376924662</v>
      </c>
      <c r="AG40" s="62">
        <f>X31</f>
        <v>0.87554442690877055</v>
      </c>
    </row>
    <row r="41" spans="12:33" x14ac:dyDescent="0.25">
      <c r="M41" s="30"/>
      <c r="N41" s="26">
        <v>6</v>
      </c>
      <c r="O41" s="39">
        <f>AVERAGE(M28:O28)</f>
        <v>1.0236393392707619</v>
      </c>
      <c r="P41" s="43">
        <f t="shared" ref="P41:P44" si="15">($O$39-O41)/$O$39</f>
        <v>0.49345419822168152</v>
      </c>
      <c r="AB41" s="62">
        <f>R35</f>
        <v>5.6079902645290725E-3</v>
      </c>
      <c r="AC41" s="62">
        <f>Y27</f>
        <v>0.21430545294585404</v>
      </c>
      <c r="AD41" s="62">
        <f>Y28</f>
        <v>0.43425052307449374</v>
      </c>
      <c r="AE41" s="62">
        <f>Y29</f>
        <v>0.71623138221377525</v>
      </c>
      <c r="AF41" s="62">
        <f>Y30</f>
        <v>0.8177444915039167</v>
      </c>
      <c r="AG41" s="63">
        <f>Y31</f>
        <v>0.86286142896620177</v>
      </c>
    </row>
    <row r="42" spans="12:33" x14ac:dyDescent="0.25">
      <c r="M42" s="30"/>
      <c r="N42" s="26">
        <v>24</v>
      </c>
      <c r="O42" s="39">
        <f>AVERAGE(M29:O29)</f>
        <v>0.46034482758620693</v>
      </c>
      <c r="P42" s="43">
        <f t="shared" si="15"/>
        <v>0.77219931782782214</v>
      </c>
    </row>
    <row r="43" spans="12:33" x14ac:dyDescent="0.25">
      <c r="M43" s="30"/>
      <c r="N43" s="26">
        <v>48</v>
      </c>
      <c r="O43" s="39">
        <f>AVERAGE(M30:O30)</f>
        <v>0.2738486716906447</v>
      </c>
      <c r="P43" s="43">
        <f t="shared" si="15"/>
        <v>0.86448655337309843</v>
      </c>
    </row>
    <row r="44" spans="12:33" ht="15.75" thickBot="1" x14ac:dyDescent="0.3">
      <c r="M44" s="30"/>
      <c r="N44" s="27">
        <v>72</v>
      </c>
      <c r="O44" s="41">
        <f>AVERAGE(M31:O31)</f>
        <v>0.18630965973966659</v>
      </c>
      <c r="P44" s="43">
        <f t="shared" si="15"/>
        <v>0.90780505169026904</v>
      </c>
    </row>
    <row r="45" spans="12:33" x14ac:dyDescent="0.25">
      <c r="N45" s="21" t="s">
        <v>22</v>
      </c>
      <c r="O45" s="37">
        <f>AVERAGE(M34:O34)</f>
        <v>2.0398530867016826</v>
      </c>
      <c r="P45" s="23"/>
    </row>
    <row r="46" spans="12:33" ht="15.75" thickBot="1" x14ac:dyDescent="0.3">
      <c r="N46" s="18" t="s">
        <v>30</v>
      </c>
      <c r="O46" s="42">
        <f>AVERAGE(M35:O35)</f>
        <v>2.0208228667123391</v>
      </c>
      <c r="P46" s="44">
        <f>(O45-O46)/O45</f>
        <v>9.3292110659372093E-3</v>
      </c>
    </row>
    <row r="50" spans="1:5" x14ac:dyDescent="0.25">
      <c r="A50" t="s">
        <v>47</v>
      </c>
    </row>
    <row r="51" spans="1:5" x14ac:dyDescent="0.25">
      <c r="B51" s="58" t="s">
        <v>40</v>
      </c>
      <c r="C51" s="52"/>
      <c r="D51" s="58" t="s">
        <v>41</v>
      </c>
      <c r="E51" s="58" t="s">
        <v>21</v>
      </c>
    </row>
    <row r="52" spans="1:5" x14ac:dyDescent="0.25">
      <c r="A52" s="58" t="s">
        <v>33</v>
      </c>
      <c r="B52" s="52">
        <v>1.262</v>
      </c>
      <c r="C52" s="58" t="s">
        <v>33</v>
      </c>
      <c r="D52" s="52">
        <v>1.272</v>
      </c>
      <c r="E52" s="60">
        <v>0.12</v>
      </c>
    </row>
    <row r="53" spans="1:5" x14ac:dyDescent="0.25">
      <c r="A53" s="58">
        <v>72</v>
      </c>
      <c r="B53" s="52">
        <v>1.2669999999999999</v>
      </c>
      <c r="C53" s="58">
        <v>72</v>
      </c>
      <c r="D53" s="52">
        <v>1.248</v>
      </c>
    </row>
    <row r="54" spans="1:5" x14ac:dyDescent="0.25">
      <c r="A54" s="58">
        <v>48</v>
      </c>
      <c r="B54" s="52">
        <v>1.2609999999999999</v>
      </c>
      <c r="C54" s="58">
        <v>48</v>
      </c>
      <c r="D54" s="52">
        <v>1.256</v>
      </c>
    </row>
    <row r="55" spans="1:5" x14ac:dyDescent="0.25">
      <c r="A55" s="58">
        <v>24</v>
      </c>
      <c r="B55" s="52">
        <v>1.2569999999999999</v>
      </c>
      <c r="C55" s="58">
        <v>24</v>
      </c>
      <c r="D55" s="52">
        <v>1.2509999999999999</v>
      </c>
    </row>
    <row r="56" spans="1:5" x14ac:dyDescent="0.25">
      <c r="A56" s="58">
        <v>6</v>
      </c>
      <c r="B56" s="52">
        <v>1.2589999999999999</v>
      </c>
      <c r="C56" s="58">
        <v>6</v>
      </c>
      <c r="D56" s="52">
        <v>1.248</v>
      </c>
    </row>
    <row r="57" spans="1:5" x14ac:dyDescent="0.25">
      <c r="A57" s="58">
        <v>1</v>
      </c>
      <c r="B57" s="52">
        <v>1.26</v>
      </c>
      <c r="C57" s="58">
        <v>1</v>
      </c>
      <c r="D57" s="52">
        <v>1.262</v>
      </c>
    </row>
  </sheetData>
  <mergeCells count="8">
    <mergeCell ref="T26:V26"/>
    <mergeCell ref="W26:Y26"/>
    <mergeCell ref="M1:O1"/>
    <mergeCell ref="Q1:S1"/>
    <mergeCell ref="M15:O15"/>
    <mergeCell ref="P15:R15"/>
    <mergeCell ref="M26:O26"/>
    <mergeCell ref="P26:R26"/>
  </mergeCells>
  <conditionalFormatting sqref="M2:O12">
    <cfRule type="cellIs" dxfId="11" priority="2" operator="lessThan">
      <formula>$G$12</formula>
    </cfRule>
  </conditionalFormatting>
  <conditionalFormatting sqref="Q2:S6">
    <cfRule type="cellIs" dxfId="10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7EC5F-8D78-4347-9EC2-BB2E00AD26BF}">
  <dimension ref="A1:AG51"/>
  <sheetViews>
    <sheetView topLeftCell="A25" zoomScale="90" zoomScaleNormal="90" workbookViewId="0">
      <selection activeCell="A44" sqref="A44:E51"/>
    </sheetView>
  </sheetViews>
  <sheetFormatPr defaultRowHeight="15" x14ac:dyDescent="0.25"/>
  <sheetData>
    <row r="1" spans="1:2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40</v>
      </c>
      <c r="N1" s="78"/>
      <c r="O1" s="79"/>
      <c r="P1" s="21" t="s">
        <v>19</v>
      </c>
      <c r="Q1" s="77" t="s">
        <v>41</v>
      </c>
      <c r="R1" s="78"/>
      <c r="S1" s="79"/>
    </row>
    <row r="2" spans="1:27" x14ac:dyDescent="0.2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0.13600000000000001</v>
      </c>
      <c r="N2" s="46">
        <v>0.13600000000000001</v>
      </c>
      <c r="O2" s="33">
        <v>0.13200000000000001</v>
      </c>
      <c r="P2" s="15">
        <v>1</v>
      </c>
      <c r="Q2" s="50">
        <v>0.13800000000000001</v>
      </c>
      <c r="R2" s="46">
        <v>0.13800000000000001</v>
      </c>
      <c r="S2" s="33">
        <v>0.13700000000000001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.75" thickBot="1" x14ac:dyDescent="0.3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9.0999999999999998E-2</v>
      </c>
      <c r="N3" s="46">
        <v>9.1999999999999998E-2</v>
      </c>
      <c r="O3" s="33">
        <v>8.7999999999999995E-2</v>
      </c>
      <c r="P3" s="15">
        <v>6</v>
      </c>
      <c r="Q3" s="50">
        <v>9.5000000000000001E-2</v>
      </c>
      <c r="R3" s="46">
        <v>9.8000000000000004E-2</v>
      </c>
      <c r="S3" s="33">
        <v>9.8000000000000004E-2</v>
      </c>
      <c r="V3" s="53">
        <f>M12</f>
        <v>0.18</v>
      </c>
      <c r="W3" s="53">
        <f>M2</f>
        <v>0.13600000000000001</v>
      </c>
      <c r="X3" s="53">
        <f>M3</f>
        <v>9.0999999999999998E-2</v>
      </c>
      <c r="Y3" s="53">
        <f>M4</f>
        <v>3.7999999999999999E-2</v>
      </c>
      <c r="Z3" s="53">
        <f>M5</f>
        <v>2.7E-2</v>
      </c>
      <c r="AA3" s="53">
        <f>M6</f>
        <v>1.7999999999999999E-2</v>
      </c>
    </row>
    <row r="4" spans="1:27" x14ac:dyDescent="0.25">
      <c r="L4" s="15">
        <v>24</v>
      </c>
      <c r="M4" s="50">
        <v>3.7999999999999999E-2</v>
      </c>
      <c r="N4" s="46">
        <v>0.04</v>
      </c>
      <c r="O4" s="33">
        <v>3.7999999999999999E-2</v>
      </c>
      <c r="P4" s="15">
        <v>24</v>
      </c>
      <c r="Q4" s="15">
        <v>4.7E-2</v>
      </c>
      <c r="R4" s="69">
        <v>4.8000000000000001E-2</v>
      </c>
      <c r="S4" s="45">
        <v>4.9000000000000002E-2</v>
      </c>
      <c r="V4" s="53">
        <f>N12</f>
        <v>0.17699999999999999</v>
      </c>
      <c r="W4" s="53">
        <f>N2</f>
        <v>0.13600000000000001</v>
      </c>
      <c r="X4" s="53">
        <f>N3</f>
        <v>9.1999999999999998E-2</v>
      </c>
      <c r="Y4" s="53">
        <f>N4</f>
        <v>0.04</v>
      </c>
      <c r="Z4" s="53">
        <f>N5</f>
        <v>2.5999999999999999E-2</v>
      </c>
      <c r="AA4" s="53">
        <f>N6</f>
        <v>1.6E-2</v>
      </c>
    </row>
    <row r="5" spans="1:27" x14ac:dyDescent="0.25">
      <c r="A5" s="32" t="s">
        <v>18</v>
      </c>
      <c r="B5" t="s">
        <v>38</v>
      </c>
      <c r="L5" s="15">
        <v>48</v>
      </c>
      <c r="M5" s="50">
        <v>2.7E-2</v>
      </c>
      <c r="N5" s="46">
        <v>2.5999999999999999E-2</v>
      </c>
      <c r="O5" s="33">
        <v>2.9000000000000001E-2</v>
      </c>
      <c r="P5" s="15">
        <v>48</v>
      </c>
      <c r="Q5" s="15">
        <v>2.8000000000000001E-2</v>
      </c>
      <c r="R5" s="69">
        <v>2.9000000000000001E-2</v>
      </c>
      <c r="S5" s="45">
        <v>0.03</v>
      </c>
      <c r="V5" s="53">
        <f>O12</f>
        <v>0.182</v>
      </c>
      <c r="W5" s="53">
        <f>O2</f>
        <v>0.13200000000000001</v>
      </c>
      <c r="X5" s="53">
        <f>O3</f>
        <v>8.7999999999999995E-2</v>
      </c>
      <c r="Y5" s="53">
        <f>O4</f>
        <v>3.7999999999999999E-2</v>
      </c>
      <c r="Z5" s="53">
        <f>O5</f>
        <v>2.9000000000000001E-2</v>
      </c>
      <c r="AA5" s="53">
        <f>O6</f>
        <v>1.7999999999999999E-2</v>
      </c>
    </row>
    <row r="6" spans="1:27" ht="15.75" thickBot="1" x14ac:dyDescent="0.3">
      <c r="B6" t="s">
        <v>39</v>
      </c>
      <c r="L6" s="18">
        <v>72</v>
      </c>
      <c r="M6" s="66">
        <v>1.7999999999999999E-2</v>
      </c>
      <c r="N6" s="24">
        <v>1.6E-2</v>
      </c>
      <c r="O6" s="34">
        <v>1.7999999999999999E-2</v>
      </c>
      <c r="P6" s="18">
        <v>72</v>
      </c>
      <c r="Q6" s="18">
        <v>1.7000000000000001E-2</v>
      </c>
      <c r="R6" s="19">
        <v>0.02</v>
      </c>
      <c r="S6" s="47">
        <v>1.7000000000000001E-2</v>
      </c>
    </row>
    <row r="7" spans="1:27" x14ac:dyDescent="0.25">
      <c r="A7" s="29" t="s">
        <v>34</v>
      </c>
      <c r="L7" s="25" t="s">
        <v>20</v>
      </c>
      <c r="M7" s="67">
        <v>1E-3</v>
      </c>
      <c r="N7" s="67">
        <v>4.0000000000000001E-3</v>
      </c>
      <c r="O7" s="68">
        <v>3.0000000000000001E-3</v>
      </c>
    </row>
    <row r="8" spans="1:27" x14ac:dyDescent="0.25">
      <c r="A8" s="29" t="s">
        <v>35</v>
      </c>
      <c r="B8" t="s">
        <v>36</v>
      </c>
      <c r="L8" s="26" t="s">
        <v>21</v>
      </c>
      <c r="M8" s="69">
        <v>1E-3</v>
      </c>
      <c r="N8" s="69">
        <v>0</v>
      </c>
      <c r="O8" s="33">
        <v>4.0000000000000001E-3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25">
      <c r="A9" s="29"/>
      <c r="L9" s="26" t="s">
        <v>53</v>
      </c>
      <c r="M9" s="69">
        <v>4.0000000000000001E-3</v>
      </c>
      <c r="N9" s="69">
        <v>4.0000000000000001E-3</v>
      </c>
      <c r="O9" s="33">
        <v>3.0000000000000001E-3</v>
      </c>
      <c r="P9" s="31"/>
      <c r="Q9" s="31"/>
      <c r="R9" s="31"/>
      <c r="V9" s="53">
        <f>M12</f>
        <v>0.18</v>
      </c>
      <c r="W9" s="53">
        <f>Q2</f>
        <v>0.13800000000000001</v>
      </c>
      <c r="X9" s="53">
        <f>Q3</f>
        <v>9.5000000000000001E-2</v>
      </c>
      <c r="Y9" s="53">
        <f>Q4</f>
        <v>4.7E-2</v>
      </c>
      <c r="Z9" s="53">
        <f>Q5</f>
        <v>2.8000000000000001E-2</v>
      </c>
      <c r="AA9" s="53">
        <f>Q6</f>
        <v>1.7000000000000001E-2</v>
      </c>
    </row>
    <row r="10" spans="1:27" ht="15.75" thickBot="1" x14ac:dyDescent="0.3">
      <c r="L10" s="70" t="s">
        <v>54</v>
      </c>
      <c r="M10" s="69">
        <v>8.0000000000000002E-3</v>
      </c>
      <c r="N10" s="69">
        <v>8.9999999999999993E-3</v>
      </c>
      <c r="O10" s="72">
        <v>4.0000000000000001E-3</v>
      </c>
      <c r="P10" s="31"/>
      <c r="Q10" s="31"/>
      <c r="R10" s="31"/>
      <c r="V10" s="53">
        <f>N12</f>
        <v>0.17699999999999999</v>
      </c>
      <c r="W10" s="53">
        <f>R2</f>
        <v>0.13800000000000001</v>
      </c>
      <c r="X10" s="53">
        <f>R3</f>
        <v>9.8000000000000004E-2</v>
      </c>
      <c r="Y10" s="53">
        <f>R4</f>
        <v>4.8000000000000001E-2</v>
      </c>
      <c r="Z10" s="53">
        <f>R5</f>
        <v>2.9000000000000001E-2</v>
      </c>
      <c r="AA10" s="53">
        <f>R6</f>
        <v>0.02</v>
      </c>
    </row>
    <row r="11" spans="1:27" ht="15.75" thickBot="1" x14ac:dyDescent="0.3">
      <c r="B11" s="28" t="s">
        <v>9</v>
      </c>
      <c r="C11" s="13" t="s">
        <v>10</v>
      </c>
      <c r="D11" s="14" t="s">
        <v>11</v>
      </c>
      <c r="E11" s="29" t="s">
        <v>37</v>
      </c>
      <c r="F11" s="29" t="s">
        <v>37</v>
      </c>
      <c r="G11" s="29" t="s">
        <v>17</v>
      </c>
      <c r="L11" s="26" t="s">
        <v>22</v>
      </c>
      <c r="M11" s="46">
        <v>0.17799999999999999</v>
      </c>
      <c r="N11" s="46">
        <v>0.17899999999999999</v>
      </c>
      <c r="O11" s="33">
        <v>0.17599999999999999</v>
      </c>
      <c r="V11" s="53">
        <f>O12</f>
        <v>0.182</v>
      </c>
      <c r="W11" s="53">
        <f>S2</f>
        <v>0.13700000000000001</v>
      </c>
      <c r="X11" s="53">
        <f>S3</f>
        <v>9.8000000000000004E-2</v>
      </c>
      <c r="Y11" s="53">
        <f>S4</f>
        <v>4.9000000000000002E-2</v>
      </c>
      <c r="Z11" s="53">
        <f>S5</f>
        <v>0.03</v>
      </c>
      <c r="AA11" s="53">
        <f>S6</f>
        <v>1.7000000000000001E-2</v>
      </c>
    </row>
    <row r="12" spans="1:27" ht="15.75" thickBot="1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1.0999999999999999E-2</v>
      </c>
      <c r="F12" s="31">
        <v>0.01</v>
      </c>
      <c r="G12" s="31">
        <f t="shared" ref="G12:G17" si="2">AVERAGE(E12:F12)</f>
        <v>1.0499999999999999E-2</v>
      </c>
      <c r="L12" s="27" t="s">
        <v>23</v>
      </c>
      <c r="M12" s="24">
        <v>0.18</v>
      </c>
      <c r="N12" s="24">
        <v>0.17699999999999999</v>
      </c>
      <c r="O12" s="34">
        <v>0.182</v>
      </c>
    </row>
    <row r="13" spans="1:27" x14ac:dyDescent="0.25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 s="31">
        <v>2.5999999999999999E-2</v>
      </c>
      <c r="F13" s="31">
        <v>2.8000000000000001E-2</v>
      </c>
      <c r="G13" s="31">
        <f t="shared" si="2"/>
        <v>2.7E-2</v>
      </c>
    </row>
    <row r="14" spans="1:27" x14ac:dyDescent="0.25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4.3999999999999997E-2</v>
      </c>
      <c r="F14" s="31">
        <v>4.9000000000000002E-2</v>
      </c>
      <c r="G14" s="31">
        <f t="shared" si="2"/>
        <v>4.65E-2</v>
      </c>
    </row>
    <row r="15" spans="1:27" x14ac:dyDescent="0.25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9.0999999999999998E-2</v>
      </c>
      <c r="F15" s="31">
        <v>8.8999999999999996E-2</v>
      </c>
      <c r="G15" s="31">
        <f t="shared" si="2"/>
        <v>0.09</v>
      </c>
      <c r="L15" s="35" t="s">
        <v>24</v>
      </c>
      <c r="M15" s="76" t="s">
        <v>40</v>
      </c>
      <c r="N15" s="76"/>
      <c r="O15" s="76"/>
      <c r="P15" s="76" t="s">
        <v>41</v>
      </c>
      <c r="Q15" s="76"/>
      <c r="R15" s="76"/>
    </row>
    <row r="16" spans="1:27" x14ac:dyDescent="0.25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0.17399999999999999</v>
      </c>
      <c r="F16" s="31">
        <v>0.17499999999999999</v>
      </c>
      <c r="G16" s="31">
        <f t="shared" si="2"/>
        <v>0.17449999999999999</v>
      </c>
      <c r="L16">
        <v>1</v>
      </c>
      <c r="M16" s="30">
        <f t="shared" ref="M16:O18" si="3">(M2-$I$31)/$I$30</f>
        <v>1.5336492349851565</v>
      </c>
      <c r="N16" s="30">
        <f t="shared" si="3"/>
        <v>1.5336492349851565</v>
      </c>
      <c r="O16" s="30">
        <f t="shared" si="3"/>
        <v>1.487976707010733</v>
      </c>
      <c r="P16" s="30">
        <f>(Q2-$I$31)/$I$30</f>
        <v>1.5564854989723682</v>
      </c>
      <c r="Q16" s="30">
        <f t="shared" ref="Q16" si="4">(R2-$I$31)/$I$30</f>
        <v>1.5564854989723682</v>
      </c>
      <c r="R16" s="30">
        <f>(S2-$I$31)/$I$30</f>
        <v>1.5450673669787625</v>
      </c>
    </row>
    <row r="17" spans="1:33" ht="15.75" thickBot="1" x14ac:dyDescent="0.3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0.22600000000000001</v>
      </c>
      <c r="F17" s="31">
        <v>0.22</v>
      </c>
      <c r="G17" s="31">
        <f t="shared" si="2"/>
        <v>0.223</v>
      </c>
      <c r="L17">
        <v>6</v>
      </c>
      <c r="M17" s="30">
        <f t="shared" si="3"/>
        <v>1.0198332952728932</v>
      </c>
      <c r="N17" s="30">
        <f t="shared" si="3"/>
        <v>1.031251427266499</v>
      </c>
      <c r="O17" s="30">
        <f t="shared" si="3"/>
        <v>0.98557889929207565</v>
      </c>
      <c r="P17" s="30">
        <f t="shared" ref="P17:R17" si="5">(Q3-$I$31)/$I$30</f>
        <v>1.0655058232473167</v>
      </c>
      <c r="Q17" s="30">
        <f t="shared" si="5"/>
        <v>1.0997602192281342</v>
      </c>
      <c r="R17" s="30">
        <f t="shared" si="5"/>
        <v>1.0997602192281342</v>
      </c>
    </row>
    <row r="18" spans="1:33" ht="15.75" thickBot="1" x14ac:dyDescent="0.3">
      <c r="L18">
        <v>24</v>
      </c>
      <c r="M18" s="30">
        <f t="shared" si="3"/>
        <v>0.41467229961178353</v>
      </c>
      <c r="N18" s="30">
        <f t="shared" si="3"/>
        <v>0.4375085635989952</v>
      </c>
      <c r="O18" s="30">
        <f t="shared" si="3"/>
        <v>0.41467229961178353</v>
      </c>
      <c r="P18" s="30">
        <f t="shared" ref="P18:R18" si="6">(Q4-$I$31)/$I$30</f>
        <v>0.51743548755423618</v>
      </c>
      <c r="Q18" s="30">
        <f t="shared" si="6"/>
        <v>0.52885361954784194</v>
      </c>
      <c r="R18" s="30">
        <f t="shared" si="6"/>
        <v>0.5402717515414478</v>
      </c>
    </row>
    <row r="19" spans="1:33" x14ac:dyDescent="0.25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7">(M5-$I$31)/$I$30</f>
        <v>0.28907284768211916</v>
      </c>
      <c r="N19" s="30">
        <f t="shared" si="7"/>
        <v>0.2776547156885133</v>
      </c>
      <c r="O19" s="30">
        <f t="shared" si="7"/>
        <v>0.31190911166933089</v>
      </c>
      <c r="P19" s="30">
        <f t="shared" ref="P19:R19" si="8">(Q5-$I$31)/$I$30</f>
        <v>0.30049097967572502</v>
      </c>
      <c r="Q19" s="30">
        <f t="shared" si="8"/>
        <v>0.31190911166933089</v>
      </c>
      <c r="R19" s="30">
        <f t="shared" si="8"/>
        <v>0.32332724366293669</v>
      </c>
    </row>
    <row r="20" spans="1:33" ht="15.75" thickBot="1" x14ac:dyDescent="0.3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7"/>
        <v>0.18630965973966657</v>
      </c>
      <c r="N20" s="30">
        <f t="shared" si="7"/>
        <v>0.1634733957524549</v>
      </c>
      <c r="O20" s="30">
        <f t="shared" si="7"/>
        <v>0.18630965973966657</v>
      </c>
      <c r="P20" s="30">
        <f t="shared" ref="P20:R20" si="9">(Q6-$I$31)/$I$30</f>
        <v>0.17489152774606073</v>
      </c>
      <c r="Q20" s="30">
        <f t="shared" si="9"/>
        <v>0.20914592372687826</v>
      </c>
      <c r="R20" s="30">
        <f t="shared" si="9"/>
        <v>0.17489152774606073</v>
      </c>
    </row>
    <row r="21" spans="1:33" ht="15.75" thickBot="1" x14ac:dyDescent="0.3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7"/>
        <v>-7.7985841516327922E-3</v>
      </c>
      <c r="N21" s="30">
        <f t="shared" si="7"/>
        <v>2.6455811829184744E-2</v>
      </c>
      <c r="O21" s="30">
        <f t="shared" si="7"/>
        <v>1.5037679835578899E-2</v>
      </c>
      <c r="P21" s="30"/>
      <c r="Q21" s="30"/>
      <c r="R21" s="30"/>
    </row>
    <row r="22" spans="1:33" ht="15.75" thickBot="1" x14ac:dyDescent="0.3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7"/>
        <v>-7.7985841516327922E-3</v>
      </c>
      <c r="N22" s="30">
        <f t="shared" si="7"/>
        <v>-1.9216716145238639E-2</v>
      </c>
      <c r="O22" s="30">
        <f t="shared" si="7"/>
        <v>2.6455811829184744E-2</v>
      </c>
      <c r="P22" s="30"/>
      <c r="Q22" s="30"/>
      <c r="R22" s="30"/>
      <c r="AA22" t="s">
        <v>44</v>
      </c>
    </row>
    <row r="23" spans="1:33" x14ac:dyDescent="0.25">
      <c r="L23" s="15" t="s">
        <v>26</v>
      </c>
      <c r="M23" s="30">
        <f t="shared" ref="M23:O24" si="10">(M11-$I$31)/$I$30</f>
        <v>2.0132107787166018</v>
      </c>
      <c r="N23" s="30">
        <f t="shared" si="10"/>
        <v>2.0246289107102076</v>
      </c>
      <c r="O23" s="30">
        <f t="shared" si="10"/>
        <v>1.9903745147293901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.75" thickBot="1" x14ac:dyDescent="0.3">
      <c r="L24" s="18" t="s">
        <v>23</v>
      </c>
      <c r="M24" s="30">
        <f t="shared" si="10"/>
        <v>2.0360470427038138</v>
      </c>
      <c r="N24" s="30">
        <f t="shared" si="10"/>
        <v>2.0017926467229961</v>
      </c>
      <c r="O24" s="30">
        <f t="shared" si="10"/>
        <v>2.0588833066910253</v>
      </c>
      <c r="P24" s="30"/>
      <c r="Q24" s="30"/>
      <c r="R24" s="30"/>
      <c r="AB24" s="53">
        <f>M35</f>
        <v>2.0360470427038138</v>
      </c>
      <c r="AC24" s="53">
        <f>M27</f>
        <v>1.5336492349851565</v>
      </c>
      <c r="AD24" s="57">
        <f>M28</f>
        <v>1.0198332952728932</v>
      </c>
      <c r="AE24" s="57">
        <f>M29</f>
        <v>0.41467229961178353</v>
      </c>
      <c r="AF24" s="57">
        <f>M30</f>
        <v>0.28907284768211916</v>
      </c>
      <c r="AG24" s="57">
        <f>M31</f>
        <v>0.18630965973966657</v>
      </c>
    </row>
    <row r="25" spans="1:33" ht="15.75" thickBot="1" x14ac:dyDescent="0.3">
      <c r="AB25" s="53">
        <f>N35</f>
        <v>2.0017926467229961</v>
      </c>
      <c r="AC25" s="57">
        <f>N27</f>
        <v>1.5336492349851565</v>
      </c>
      <c r="AD25" s="57">
        <f>N28</f>
        <v>1.031251427266499</v>
      </c>
      <c r="AE25" s="57">
        <f>N29</f>
        <v>0.4375085635989952</v>
      </c>
      <c r="AF25" s="57">
        <f>N30</f>
        <v>0.2776547156885133</v>
      </c>
      <c r="AG25" s="57">
        <f>N31</f>
        <v>0.1634733957524549</v>
      </c>
    </row>
    <row r="26" spans="1:33" ht="15.75" thickBot="1" x14ac:dyDescent="0.3">
      <c r="L26" s="49" t="s">
        <v>27</v>
      </c>
      <c r="M26" s="80" t="s">
        <v>25</v>
      </c>
      <c r="N26" s="80"/>
      <c r="O26" s="80"/>
      <c r="P26" s="77" t="s">
        <v>41</v>
      </c>
      <c r="Q26" s="78"/>
      <c r="R26" s="79"/>
      <c r="T26" s="75" t="s">
        <v>42</v>
      </c>
      <c r="U26" s="76"/>
      <c r="V26" s="76"/>
      <c r="W26" s="76" t="s">
        <v>43</v>
      </c>
      <c r="X26" s="76"/>
      <c r="Y26" s="76"/>
      <c r="AB26" s="53">
        <f>O35</f>
        <v>2.0588833066910253</v>
      </c>
      <c r="AC26" s="57">
        <f>O27</f>
        <v>1.487976707010733</v>
      </c>
      <c r="AD26" s="57">
        <f>O28</f>
        <v>0.98557889929207565</v>
      </c>
      <c r="AE26" s="57">
        <f>O29</f>
        <v>0.41467229961178353</v>
      </c>
      <c r="AF26" s="57">
        <f>O30</f>
        <v>0.31190911166933089</v>
      </c>
      <c r="AG26" s="53">
        <f>O31</f>
        <v>0.18630965973966657</v>
      </c>
    </row>
    <row r="27" spans="1:33" x14ac:dyDescent="0.25">
      <c r="L27" s="15">
        <v>1</v>
      </c>
      <c r="M27" s="36">
        <f>IF(M16&lt;0,0,M16)</f>
        <v>1.5336492349851565</v>
      </c>
      <c r="N27" s="37">
        <f t="shared" ref="M27:R35" si="11">IF(N16&lt;0,0,N16)</f>
        <v>1.5336492349851565</v>
      </c>
      <c r="O27" s="38">
        <f>IF(O16&lt;0,0,O16)</f>
        <v>1.487976707010733</v>
      </c>
      <c r="P27" s="36">
        <f>IF(P16&lt;0,0,P16)</f>
        <v>1.5564854989723682</v>
      </c>
      <c r="Q27" s="37">
        <f t="shared" ref="Q27:R27" si="12">IF(Q16&lt;0,0,Q16)</f>
        <v>1.5564854989723682</v>
      </c>
      <c r="R27" s="38">
        <f t="shared" si="12"/>
        <v>1.5450673669787625</v>
      </c>
      <c r="T27" s="51">
        <f>(M$24-M27)/M$24</f>
        <v>0.24675157163927164</v>
      </c>
      <c r="U27" s="51">
        <f>(N$24-N27)/N$24</f>
        <v>0.23386208981445034</v>
      </c>
      <c r="V27" s="51">
        <f t="shared" ref="U27:V31" si="13">(O$24-O27)/O$24</f>
        <v>0.27728944026353586</v>
      </c>
      <c r="W27" s="51">
        <f>(M$24-P27)/M$24</f>
        <v>0.23553559111021383</v>
      </c>
      <c r="X27" s="51">
        <f>(N$24-Q27)/N$24</f>
        <v>0.22245418299423322</v>
      </c>
      <c r="Y27" s="51">
        <f t="shared" ref="Y27" si="14">(O$24-R27)/O$24</f>
        <v>0.24956049623718218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25">
      <c r="L28" s="15">
        <v>6</v>
      </c>
      <c r="M28" s="39">
        <f t="shared" si="11"/>
        <v>1.0198332952728932</v>
      </c>
      <c r="N28" s="59">
        <f t="shared" si="11"/>
        <v>1.031251427266499</v>
      </c>
      <c r="O28" s="17">
        <f t="shared" si="11"/>
        <v>0.98557889929207565</v>
      </c>
      <c r="P28" s="39">
        <f t="shared" si="11"/>
        <v>1.0655058232473167</v>
      </c>
      <c r="Q28" s="59">
        <f t="shared" si="11"/>
        <v>1.0997602192281342</v>
      </c>
      <c r="R28" s="17">
        <f t="shared" si="11"/>
        <v>1.0997602192281342</v>
      </c>
      <c r="T28" s="51">
        <f>(M$24-M28)/M$24</f>
        <v>0.49911113354307224</v>
      </c>
      <c r="U28" s="51">
        <f t="shared" si="13"/>
        <v>0.48483603985922652</v>
      </c>
      <c r="V28" s="51">
        <f t="shared" si="13"/>
        <v>0.52130414769544742</v>
      </c>
      <c r="W28" s="51">
        <f t="shared" ref="W28:W31" si="15">(M$24-P28)/M$24</f>
        <v>0.47667917248495661</v>
      </c>
      <c r="X28" s="51">
        <f t="shared" ref="X28:X31" si="16">(N$24-Q28)/N$24</f>
        <v>0.45061231939857521</v>
      </c>
      <c r="Y28" s="51">
        <f t="shared" ref="Y28:Y30" si="17">(O$24-R28)/O$24</f>
        <v>0.46584625964274035</v>
      </c>
      <c r="AB28" s="55">
        <f>IF(P35&lt;0,0,P35)</f>
        <v>0</v>
      </c>
      <c r="AC28" s="53">
        <f>T27</f>
        <v>0.24675157163927164</v>
      </c>
      <c r="AD28" s="55">
        <f>T28</f>
        <v>0.49911113354307224</v>
      </c>
      <c r="AE28" s="55">
        <f>T29</f>
        <v>0.79633461756310386</v>
      </c>
      <c r="AF28" s="55">
        <f>T30</f>
        <v>0.85802251047292188</v>
      </c>
      <c r="AG28" s="55">
        <f>T31</f>
        <v>0.90849442285368198</v>
      </c>
    </row>
    <row r="29" spans="1:33" x14ac:dyDescent="0.25">
      <c r="L29" s="15">
        <v>24</v>
      </c>
      <c r="M29" s="39">
        <f t="shared" si="11"/>
        <v>0.41467229961178353</v>
      </c>
      <c r="N29" s="59">
        <f t="shared" si="11"/>
        <v>0.4375085635989952</v>
      </c>
      <c r="O29" s="17">
        <f t="shared" si="11"/>
        <v>0.41467229961178353</v>
      </c>
      <c r="P29" s="39">
        <f t="shared" si="11"/>
        <v>0.51743548755423618</v>
      </c>
      <c r="Q29" s="59">
        <f t="shared" si="11"/>
        <v>0.52885361954784194</v>
      </c>
      <c r="R29" s="17">
        <f t="shared" si="11"/>
        <v>0.5402717515414478</v>
      </c>
      <c r="T29" s="51">
        <f t="shared" ref="T29:T31" si="18">(M$24-M29)/M$24</f>
        <v>0.79633461756310386</v>
      </c>
      <c r="U29" s="51">
        <f t="shared" si="13"/>
        <v>0.78144161718487082</v>
      </c>
      <c r="V29" s="51">
        <f t="shared" si="13"/>
        <v>0.79859358795898328</v>
      </c>
      <c r="W29" s="51">
        <f t="shared" si="15"/>
        <v>0.74586270518234377</v>
      </c>
      <c r="X29" s="51">
        <f t="shared" si="16"/>
        <v>0.73580998990400248</v>
      </c>
      <c r="Y29" s="51">
        <f t="shared" si="17"/>
        <v>0.73758991110100536</v>
      </c>
      <c r="AB29" s="55">
        <f>IF(Q35&lt;0,0,Q35)</f>
        <v>1.1279234365571173E-2</v>
      </c>
      <c r="AC29" s="55">
        <f>U27</f>
        <v>0.23386208981445034</v>
      </c>
      <c r="AD29" s="55">
        <f>U28</f>
        <v>0.48483603985922652</v>
      </c>
      <c r="AE29" s="55">
        <f>U29</f>
        <v>0.78144161718487082</v>
      </c>
      <c r="AF29" s="55">
        <f>U30</f>
        <v>0.86129696492639041</v>
      </c>
      <c r="AG29" s="55">
        <f>U31</f>
        <v>0.91833649902747594</v>
      </c>
    </row>
    <row r="30" spans="1:33" x14ac:dyDescent="0.25">
      <c r="H30" s="48" t="s">
        <v>31</v>
      </c>
      <c r="I30" s="61">
        <v>8.7580000000000005E-2</v>
      </c>
      <c r="L30" s="15">
        <v>48</v>
      </c>
      <c r="M30" s="39">
        <f t="shared" si="11"/>
        <v>0.28907284768211916</v>
      </c>
      <c r="N30" s="59">
        <f t="shared" si="11"/>
        <v>0.2776547156885133</v>
      </c>
      <c r="O30" s="17">
        <f t="shared" si="11"/>
        <v>0.31190911166933089</v>
      </c>
      <c r="P30" s="39">
        <f t="shared" si="11"/>
        <v>0.30049097967572502</v>
      </c>
      <c r="Q30" s="59">
        <f t="shared" si="11"/>
        <v>0.31190911166933089</v>
      </c>
      <c r="R30" s="17">
        <f t="shared" si="11"/>
        <v>0.32332724366293669</v>
      </c>
      <c r="T30" s="51">
        <f t="shared" si="18"/>
        <v>0.85802251047292188</v>
      </c>
      <c r="U30" s="51">
        <f t="shared" si="13"/>
        <v>0.86129696492639041</v>
      </c>
      <c r="V30" s="51">
        <f t="shared" si="13"/>
        <v>0.84850568720641983</v>
      </c>
      <c r="W30" s="51">
        <f t="shared" si="15"/>
        <v>0.85241452020839303</v>
      </c>
      <c r="X30" s="51">
        <f t="shared" si="16"/>
        <v>0.84418510469606489</v>
      </c>
      <c r="Y30" s="51">
        <f t="shared" si="17"/>
        <v>0.84295989840114915</v>
      </c>
      <c r="AB30" s="55">
        <f>IF(R35&lt;0,0,R35)</f>
        <v>0</v>
      </c>
      <c r="AC30" s="55">
        <f>V27</f>
        <v>0.27728944026353586</v>
      </c>
      <c r="AD30" s="55">
        <f>V28</f>
        <v>0.52130414769544742</v>
      </c>
      <c r="AE30" s="55">
        <f>V29</f>
        <v>0.79859358795898328</v>
      </c>
      <c r="AF30" s="55">
        <f>V30</f>
        <v>0.84850568720641983</v>
      </c>
      <c r="AG30" s="56">
        <f>V31</f>
        <v>0.90950936406439775</v>
      </c>
    </row>
    <row r="31" spans="1:33" ht="15.75" thickBot="1" x14ac:dyDescent="0.3">
      <c r="H31" s="48" t="s">
        <v>32</v>
      </c>
      <c r="I31" s="61">
        <v>1.683E-3</v>
      </c>
      <c r="L31" s="18">
        <v>72</v>
      </c>
      <c r="M31" s="41">
        <f t="shared" si="11"/>
        <v>0.18630965973966657</v>
      </c>
      <c r="N31" s="42">
        <f t="shared" si="11"/>
        <v>0.1634733957524549</v>
      </c>
      <c r="O31" s="20">
        <f t="shared" si="11"/>
        <v>0.18630965973966657</v>
      </c>
      <c r="P31" s="41">
        <f t="shared" si="11"/>
        <v>0.17489152774606073</v>
      </c>
      <c r="Q31" s="42">
        <f t="shared" si="11"/>
        <v>0.20914592372687826</v>
      </c>
      <c r="R31" s="20">
        <f t="shared" si="11"/>
        <v>0.17489152774606073</v>
      </c>
      <c r="T31" s="51">
        <f t="shared" si="18"/>
        <v>0.90849442285368198</v>
      </c>
      <c r="U31" s="51">
        <f t="shared" si="13"/>
        <v>0.91833649902747594</v>
      </c>
      <c r="V31" s="51">
        <f t="shared" si="13"/>
        <v>0.90950936406439775</v>
      </c>
      <c r="W31" s="51">
        <f t="shared" si="15"/>
        <v>0.91410241311821083</v>
      </c>
      <c r="X31" s="51">
        <f t="shared" si="16"/>
        <v>0.89552068538704177</v>
      </c>
      <c r="Y31" s="51">
        <f>(O$24-R31)/O$24</f>
        <v>0.91505515286966843</v>
      </c>
    </row>
    <row r="32" spans="1:33" x14ac:dyDescent="0.25">
      <c r="L32" s="21" t="s">
        <v>20</v>
      </c>
      <c r="M32" s="39">
        <f t="shared" si="11"/>
        <v>0</v>
      </c>
      <c r="N32" s="59">
        <f t="shared" si="11"/>
        <v>2.6455811829184744E-2</v>
      </c>
      <c r="O32" s="17">
        <f t="shared" si="11"/>
        <v>1.5037679835578899E-2</v>
      </c>
      <c r="P32" s="40"/>
      <c r="Q32" s="40"/>
      <c r="R32" s="40"/>
    </row>
    <row r="33" spans="1:33" x14ac:dyDescent="0.25">
      <c r="L33" s="15" t="s">
        <v>21</v>
      </c>
      <c r="M33" s="39">
        <f t="shared" si="11"/>
        <v>0</v>
      </c>
      <c r="N33" s="30">
        <f t="shared" si="11"/>
        <v>0</v>
      </c>
      <c r="O33" s="17">
        <f t="shared" si="11"/>
        <v>2.6455811829184744E-2</v>
      </c>
      <c r="AA33" t="s">
        <v>45</v>
      </c>
    </row>
    <row r="34" spans="1:33" x14ac:dyDescent="0.25">
      <c r="L34" s="15" t="s">
        <v>26</v>
      </c>
      <c r="M34" s="39">
        <f t="shared" si="11"/>
        <v>2.0132107787166018</v>
      </c>
      <c r="N34" s="30">
        <f t="shared" si="11"/>
        <v>2.0246289107102076</v>
      </c>
      <c r="O34" s="17">
        <f t="shared" si="11"/>
        <v>1.9903745147293901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:33" ht="15.75" thickBot="1" x14ac:dyDescent="0.3">
      <c r="L35" s="18" t="s">
        <v>23</v>
      </c>
      <c r="M35" s="41">
        <f t="shared" si="11"/>
        <v>2.0360470427038138</v>
      </c>
      <c r="N35" s="42">
        <f t="shared" si="11"/>
        <v>2.0017926467229961</v>
      </c>
      <c r="O35" s="20">
        <f t="shared" si="11"/>
        <v>2.0588833066910253</v>
      </c>
      <c r="P35" s="51">
        <f>(M34-M35)/M34</f>
        <v>-1.1343205703363954E-2</v>
      </c>
      <c r="Q35" s="51">
        <f t="shared" ref="Q35:R35" si="19">(N34-N35)/N34</f>
        <v>1.1279234365571173E-2</v>
      </c>
      <c r="R35" s="51">
        <f t="shared" si="19"/>
        <v>-3.4420050826941773E-2</v>
      </c>
      <c r="S35" s="40"/>
      <c r="T35" s="40"/>
      <c r="U35" s="40"/>
      <c r="AB35" s="53">
        <f>M35</f>
        <v>2.0360470427038138</v>
      </c>
      <c r="AC35" s="53">
        <f>P27</f>
        <v>1.5564854989723682</v>
      </c>
      <c r="AD35" s="57">
        <f>P28</f>
        <v>1.0655058232473167</v>
      </c>
      <c r="AE35" s="57">
        <f>P29</f>
        <v>0.51743548755423618</v>
      </c>
      <c r="AF35" s="57">
        <f>P30</f>
        <v>0.30049097967572502</v>
      </c>
      <c r="AG35" s="57">
        <f>P31</f>
        <v>0.17489152774606073</v>
      </c>
    </row>
    <row r="36" spans="1:33" x14ac:dyDescent="0.25">
      <c r="AB36" s="53">
        <f>N35</f>
        <v>2.0017926467229961</v>
      </c>
      <c r="AC36" s="57">
        <f>Q27</f>
        <v>1.5564854989723682</v>
      </c>
      <c r="AD36" s="57">
        <f>Q28</f>
        <v>1.0997602192281342</v>
      </c>
      <c r="AE36" s="57">
        <f>Q29</f>
        <v>0.52885361954784194</v>
      </c>
      <c r="AF36" s="57">
        <f>Q30</f>
        <v>0.31190911166933089</v>
      </c>
      <c r="AG36" s="57">
        <f>Q31</f>
        <v>0.20914592372687826</v>
      </c>
    </row>
    <row r="37" spans="1:33" ht="15.75" thickBot="1" x14ac:dyDescent="0.3">
      <c r="AB37" s="53">
        <f>O35</f>
        <v>2.0588833066910253</v>
      </c>
      <c r="AC37" s="57">
        <f>R27</f>
        <v>1.5450673669787625</v>
      </c>
      <c r="AD37" s="57">
        <f>R28</f>
        <v>1.0997602192281342</v>
      </c>
      <c r="AE37" s="57">
        <f>R29</f>
        <v>0.5402717515414478</v>
      </c>
      <c r="AF37" s="57">
        <f>R30</f>
        <v>0.32332724366293669</v>
      </c>
      <c r="AG37" s="53">
        <f>R31</f>
        <v>0.17489152774606073</v>
      </c>
    </row>
    <row r="38" spans="1:33" ht="15.75" thickBot="1" x14ac:dyDescent="0.3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:33" ht="15.75" thickBot="1" x14ac:dyDescent="0.3">
      <c r="M39" s="30"/>
      <c r="N39" t="s">
        <v>23</v>
      </c>
      <c r="O39" s="39">
        <f>AVERAGE(M35:O35)</f>
        <v>2.0322409987059449</v>
      </c>
      <c r="P39" s="45"/>
      <c r="AB39" s="55">
        <f>P35</f>
        <v>-1.1343205703363954E-2</v>
      </c>
      <c r="AC39" s="53">
        <f>W27</f>
        <v>0.23553559111021383</v>
      </c>
      <c r="AD39" s="55">
        <f>W28</f>
        <v>0.47667917248495661</v>
      </c>
      <c r="AE39" s="55">
        <f>W29</f>
        <v>0.74586270518234377</v>
      </c>
      <c r="AF39" s="55">
        <f>W30</f>
        <v>0.85241452020839303</v>
      </c>
      <c r="AG39" s="55">
        <f>W31</f>
        <v>0.91410241311821083</v>
      </c>
    </row>
    <row r="40" spans="1:33" x14ac:dyDescent="0.25">
      <c r="M40" s="30"/>
      <c r="N40" s="25">
        <v>1</v>
      </c>
      <c r="O40" s="39">
        <f>AVERAGE(M27:O27)</f>
        <v>1.5184250589936819</v>
      </c>
      <c r="P40" s="43">
        <f>($O$39-O40)/$O$39</f>
        <v>0.25283218872143698</v>
      </c>
      <c r="AB40" s="55">
        <f>Q35</f>
        <v>1.1279234365571173E-2</v>
      </c>
      <c r="AC40" s="55">
        <f>X27</f>
        <v>0.22245418299423322</v>
      </c>
      <c r="AD40" s="55">
        <f>X28</f>
        <v>0.45061231939857521</v>
      </c>
      <c r="AE40" s="55">
        <f>X29</f>
        <v>0.73580998990400248</v>
      </c>
      <c r="AF40" s="55">
        <f>X30</f>
        <v>0.84418510469606489</v>
      </c>
      <c r="AG40" s="55">
        <f>X31</f>
        <v>0.89552068538704177</v>
      </c>
    </row>
    <row r="41" spans="1:33" x14ac:dyDescent="0.25">
      <c r="M41" s="30"/>
      <c r="N41" s="26">
        <v>6</v>
      </c>
      <c r="O41" s="39">
        <f>AVERAGE(M28:O28)</f>
        <v>1.0122212072771559</v>
      </c>
      <c r="P41" s="43">
        <f t="shared" ref="P41:P44" si="20">($O$39-O41)/$O$39</f>
        <v>0.50191871538774169</v>
      </c>
      <c r="AB41" s="55">
        <f>R35</f>
        <v>-3.4420050826941773E-2</v>
      </c>
      <c r="AC41" s="55">
        <f>Y27</f>
        <v>0.24956049623718218</v>
      </c>
      <c r="AD41" s="55">
        <f>Y28</f>
        <v>0.46584625964274035</v>
      </c>
      <c r="AE41" s="55">
        <f>Y29</f>
        <v>0.73758991110100536</v>
      </c>
      <c r="AF41" s="55">
        <f>Y30</f>
        <v>0.84295989840114915</v>
      </c>
      <c r="AG41" s="56">
        <f>Y31</f>
        <v>0.91505515286966843</v>
      </c>
    </row>
    <row r="42" spans="1:33" x14ac:dyDescent="0.25">
      <c r="M42" s="30"/>
      <c r="N42" s="26">
        <v>24</v>
      </c>
      <c r="O42" s="39">
        <f>AVERAGE(M29:O29)</f>
        <v>0.42228438760752079</v>
      </c>
      <c r="P42" s="43">
        <f t="shared" si="20"/>
        <v>0.79220752466050248</v>
      </c>
    </row>
    <row r="43" spans="1:33" x14ac:dyDescent="0.25">
      <c r="M43" s="30"/>
      <c r="N43" s="26">
        <v>48</v>
      </c>
      <c r="O43" s="39">
        <f>AVERAGE(M30:O30)</f>
        <v>0.29287889167998776</v>
      </c>
      <c r="P43" s="43">
        <f t="shared" si="20"/>
        <v>0.8558837795977533</v>
      </c>
    </row>
    <row r="44" spans="1:33" ht="15.75" thickBot="1" x14ac:dyDescent="0.3">
      <c r="A44" t="s">
        <v>47</v>
      </c>
      <c r="M44" s="30"/>
      <c r="N44" s="27">
        <v>72</v>
      </c>
      <c r="O44" s="41">
        <f>AVERAGE(M31:O31)</f>
        <v>0.17869757174392933</v>
      </c>
      <c r="P44" s="43">
        <f t="shared" si="20"/>
        <v>0.91206871042473936</v>
      </c>
    </row>
    <row r="45" spans="1:33" x14ac:dyDescent="0.25">
      <c r="B45" s="58" t="s">
        <v>40</v>
      </c>
      <c r="C45" s="52"/>
      <c r="D45" s="58" t="s">
        <v>41</v>
      </c>
      <c r="E45" s="58" t="s">
        <v>21</v>
      </c>
      <c r="N45" s="21" t="s">
        <v>22</v>
      </c>
      <c r="O45" s="37">
        <f>AVERAGE(M34:O34)</f>
        <v>2.0094047347187329</v>
      </c>
      <c r="P45" s="23"/>
    </row>
    <row r="46" spans="1:33" ht="15.75" thickBot="1" x14ac:dyDescent="0.3">
      <c r="A46" s="58" t="s">
        <v>33</v>
      </c>
      <c r="B46" s="52">
        <v>1.254</v>
      </c>
      <c r="C46" s="58" t="s">
        <v>33</v>
      </c>
      <c r="D46" s="52">
        <v>1.2689999999999999</v>
      </c>
      <c r="E46" s="60">
        <v>0.13100000000000001</v>
      </c>
      <c r="N46" s="18" t="s">
        <v>30</v>
      </c>
      <c r="O46" s="42">
        <f>AVERAGE(M35:O35)</f>
        <v>2.0322409987059449</v>
      </c>
      <c r="P46" s="44">
        <f>(O45-O46)/O45</f>
        <v>-1.1364691041403592E-2</v>
      </c>
    </row>
    <row r="47" spans="1:33" x14ac:dyDescent="0.25">
      <c r="A47" s="58">
        <v>72</v>
      </c>
      <c r="B47" s="52">
        <v>1.2829999999999999</v>
      </c>
      <c r="C47" s="58">
        <v>72</v>
      </c>
      <c r="D47" s="52">
        <v>1.2470000000000001</v>
      </c>
    </row>
    <row r="48" spans="1:33" x14ac:dyDescent="0.25">
      <c r="A48" s="58">
        <v>48</v>
      </c>
      <c r="B48" s="52">
        <v>1.2689999999999999</v>
      </c>
      <c r="C48" s="58">
        <v>48</v>
      </c>
      <c r="D48" s="52">
        <v>1.2390000000000001</v>
      </c>
    </row>
    <row r="49" spans="1:4" x14ac:dyDescent="0.25">
      <c r="A49" s="58">
        <v>24</v>
      </c>
      <c r="B49" s="52">
        <v>1.258</v>
      </c>
      <c r="C49" s="58">
        <v>24</v>
      </c>
      <c r="D49" s="52">
        <v>1.274</v>
      </c>
    </row>
    <row r="50" spans="1:4" x14ac:dyDescent="0.25">
      <c r="A50" s="58">
        <v>6</v>
      </c>
      <c r="B50" s="52">
        <v>1.288</v>
      </c>
      <c r="C50" s="58">
        <v>6</v>
      </c>
      <c r="D50" s="52">
        <v>1.2649999999999999</v>
      </c>
    </row>
    <row r="51" spans="1:4" x14ac:dyDescent="0.25">
      <c r="A51" s="58">
        <v>1</v>
      </c>
      <c r="B51" s="52">
        <v>1.2609999999999999</v>
      </c>
      <c r="C51" s="58">
        <v>1</v>
      </c>
      <c r="D51" s="52">
        <v>1.2629999999999999</v>
      </c>
    </row>
  </sheetData>
  <mergeCells count="8">
    <mergeCell ref="W26:Y26"/>
    <mergeCell ref="M1:O1"/>
    <mergeCell ref="M15:O15"/>
    <mergeCell ref="M26:O26"/>
    <mergeCell ref="T26:V26"/>
    <mergeCell ref="Q1:S1"/>
    <mergeCell ref="P15:R15"/>
    <mergeCell ref="P26:R26"/>
  </mergeCells>
  <conditionalFormatting sqref="M2:O12">
    <cfRule type="cellIs" dxfId="9" priority="2" operator="lessThan">
      <formula>$G$12</formula>
    </cfRule>
  </conditionalFormatting>
  <conditionalFormatting sqref="Q2:S6">
    <cfRule type="cellIs" dxfId="8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C417-F05F-4F5C-93F3-24B6B9FEE6F3}">
  <dimension ref="A1:AG51"/>
  <sheetViews>
    <sheetView topLeftCell="A25" zoomScale="90" zoomScaleNormal="90" workbookViewId="0">
      <selection activeCell="A44" sqref="A44:E51"/>
    </sheetView>
  </sheetViews>
  <sheetFormatPr defaultRowHeight="15" x14ac:dyDescent="0.25"/>
  <sheetData>
    <row r="1" spans="1:2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40</v>
      </c>
      <c r="N1" s="78"/>
      <c r="O1" s="79"/>
      <c r="P1" s="21" t="s">
        <v>19</v>
      </c>
      <c r="Q1" s="77" t="s">
        <v>41</v>
      </c>
      <c r="R1" s="78"/>
      <c r="S1" s="79"/>
    </row>
    <row r="2" spans="1:27" x14ac:dyDescent="0.2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0.13200000000000001</v>
      </c>
      <c r="N2" s="46">
        <v>0.13200000000000001</v>
      </c>
      <c r="O2" s="33">
        <v>0.13300000000000001</v>
      </c>
      <c r="P2" s="15">
        <v>1</v>
      </c>
      <c r="Q2" s="50">
        <v>0.13300000000000001</v>
      </c>
      <c r="R2" s="46">
        <v>0.13300000000000001</v>
      </c>
      <c r="S2" s="33">
        <v>0.13800000000000001</v>
      </c>
      <c r="V2" s="54" t="s">
        <v>23</v>
      </c>
      <c r="W2" s="54">
        <v>1</v>
      </c>
      <c r="X2" s="54">
        <v>6</v>
      </c>
      <c r="Y2" s="54">
        <v>24</v>
      </c>
      <c r="Z2" s="54">
        <v>48</v>
      </c>
      <c r="AA2" s="54">
        <v>72</v>
      </c>
    </row>
    <row r="3" spans="1:27" ht="15.75" thickBot="1" x14ac:dyDescent="0.3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8.4000000000000005E-2</v>
      </c>
      <c r="N3" s="46">
        <v>8.5999999999999993E-2</v>
      </c>
      <c r="O3" s="33">
        <v>8.4000000000000005E-2</v>
      </c>
      <c r="P3" s="15">
        <v>6</v>
      </c>
      <c r="Q3" s="50">
        <v>8.7999999999999995E-2</v>
      </c>
      <c r="R3" s="46">
        <v>9.0999999999999998E-2</v>
      </c>
      <c r="S3" s="33">
        <v>8.8999999999999996E-2</v>
      </c>
      <c r="V3" s="53">
        <f>M12</f>
        <v>0.17699999999999999</v>
      </c>
      <c r="W3" s="53">
        <f>M2</f>
        <v>0.13200000000000001</v>
      </c>
      <c r="X3" s="53">
        <f>M3</f>
        <v>8.4000000000000005E-2</v>
      </c>
      <c r="Y3" s="53">
        <f>M4</f>
        <v>4.2000000000000003E-2</v>
      </c>
      <c r="Z3" s="53">
        <f>M5</f>
        <v>2.5999999999999999E-2</v>
      </c>
      <c r="AA3" s="53">
        <f>M6</f>
        <v>1.2E-2</v>
      </c>
    </row>
    <row r="4" spans="1:27" x14ac:dyDescent="0.25">
      <c r="L4" s="15">
        <v>24</v>
      </c>
      <c r="M4" s="50">
        <v>4.2000000000000003E-2</v>
      </c>
      <c r="N4" s="46">
        <v>4.2999999999999997E-2</v>
      </c>
      <c r="O4" s="33">
        <v>0.04</v>
      </c>
      <c r="P4" s="15">
        <v>24</v>
      </c>
      <c r="Q4" s="15">
        <v>4.7E-2</v>
      </c>
      <c r="R4" s="29">
        <v>4.9000000000000002E-2</v>
      </c>
      <c r="S4" s="45">
        <v>5.5E-2</v>
      </c>
      <c r="V4" s="53">
        <f>N12</f>
        <v>0.17399999999999999</v>
      </c>
      <c r="W4" s="53">
        <f>N2</f>
        <v>0.13200000000000001</v>
      </c>
      <c r="X4" s="53">
        <f>N3</f>
        <v>8.5999999999999993E-2</v>
      </c>
      <c r="Y4" s="53">
        <f>N4</f>
        <v>4.2999999999999997E-2</v>
      </c>
      <c r="Z4" s="53">
        <f>N5</f>
        <v>2.5999999999999999E-2</v>
      </c>
      <c r="AA4" s="53">
        <f>N6</f>
        <v>1.4E-2</v>
      </c>
    </row>
    <row r="5" spans="1:27" x14ac:dyDescent="0.25">
      <c r="A5" s="32" t="s">
        <v>18</v>
      </c>
      <c r="B5" t="s">
        <v>38</v>
      </c>
      <c r="L5" s="15">
        <v>48</v>
      </c>
      <c r="M5" s="50">
        <v>2.5999999999999999E-2</v>
      </c>
      <c r="N5" s="46">
        <v>2.5999999999999999E-2</v>
      </c>
      <c r="O5" s="33">
        <v>2.8000000000000001E-2</v>
      </c>
      <c r="P5" s="15">
        <v>48</v>
      </c>
      <c r="Q5" s="15">
        <v>3.1E-2</v>
      </c>
      <c r="R5" s="29">
        <v>2.9000000000000001E-2</v>
      </c>
      <c r="S5" s="45">
        <v>2.9000000000000001E-2</v>
      </c>
      <c r="V5" s="53">
        <f>O12</f>
        <v>0.17399999999999999</v>
      </c>
      <c r="W5" s="53">
        <f>O2</f>
        <v>0.13300000000000001</v>
      </c>
      <c r="X5" s="53">
        <f>O3</f>
        <v>8.4000000000000005E-2</v>
      </c>
      <c r="Y5" s="53">
        <f>O4</f>
        <v>0.04</v>
      </c>
      <c r="Z5" s="53">
        <f>O5</f>
        <v>2.8000000000000001E-2</v>
      </c>
      <c r="AA5" s="53">
        <f>O6</f>
        <v>1.6E-2</v>
      </c>
    </row>
    <row r="6" spans="1:27" ht="15.75" thickBot="1" x14ac:dyDescent="0.3">
      <c r="B6" t="s">
        <v>39</v>
      </c>
      <c r="L6" s="18">
        <v>72</v>
      </c>
      <c r="M6" s="66">
        <v>1.2E-2</v>
      </c>
      <c r="N6" s="24">
        <v>1.4E-2</v>
      </c>
      <c r="O6" s="34">
        <v>1.6E-2</v>
      </c>
      <c r="P6" s="18">
        <v>72</v>
      </c>
      <c r="Q6" s="18">
        <v>0.02</v>
      </c>
      <c r="R6" s="19">
        <v>1.9E-2</v>
      </c>
      <c r="S6" s="47">
        <v>1.9E-2</v>
      </c>
    </row>
    <row r="7" spans="1:27" x14ac:dyDescent="0.25">
      <c r="A7" s="29" t="s">
        <v>34</v>
      </c>
      <c r="L7" s="25" t="s">
        <v>20</v>
      </c>
      <c r="M7" s="67">
        <v>-1E-3</v>
      </c>
      <c r="N7" s="67">
        <v>0</v>
      </c>
      <c r="O7" s="68">
        <v>0</v>
      </c>
    </row>
    <row r="8" spans="1:27" x14ac:dyDescent="0.25">
      <c r="A8" s="29" t="s">
        <v>35</v>
      </c>
      <c r="B8" t="s">
        <v>36</v>
      </c>
      <c r="L8" s="26" t="s">
        <v>21</v>
      </c>
      <c r="M8" s="69">
        <v>-2E-3</v>
      </c>
      <c r="N8" s="69">
        <v>0</v>
      </c>
      <c r="O8" s="33">
        <v>-2E-3</v>
      </c>
      <c r="V8" s="54" t="s">
        <v>23</v>
      </c>
      <c r="W8" s="54">
        <v>1</v>
      </c>
      <c r="X8" s="54">
        <v>6</v>
      </c>
      <c r="Y8" s="54">
        <v>24</v>
      </c>
      <c r="Z8" s="54">
        <v>48</v>
      </c>
      <c r="AA8" s="54">
        <v>72</v>
      </c>
    </row>
    <row r="9" spans="1:27" x14ac:dyDescent="0.25">
      <c r="A9" s="29"/>
      <c r="L9" s="26" t="s">
        <v>53</v>
      </c>
      <c r="M9" s="69">
        <v>1E-3</v>
      </c>
      <c r="N9" s="69">
        <v>1E-3</v>
      </c>
      <c r="O9" s="33">
        <v>1E-3</v>
      </c>
      <c r="P9" s="31"/>
      <c r="Q9" s="31"/>
      <c r="R9" s="31"/>
      <c r="V9" s="53">
        <f>M12</f>
        <v>0.17699999999999999</v>
      </c>
      <c r="W9" s="53">
        <f>Q2</f>
        <v>0.13300000000000001</v>
      </c>
      <c r="X9" s="53">
        <f>Q3</f>
        <v>8.7999999999999995E-2</v>
      </c>
      <c r="Y9" s="53">
        <f>Q4</f>
        <v>4.7E-2</v>
      </c>
      <c r="Z9" s="53">
        <f>Q5</f>
        <v>3.1E-2</v>
      </c>
      <c r="AA9" s="53">
        <f>Q6</f>
        <v>0.02</v>
      </c>
    </row>
    <row r="10" spans="1:27" ht="15.75" thickBot="1" x14ac:dyDescent="0.3">
      <c r="L10" s="70" t="s">
        <v>54</v>
      </c>
      <c r="M10" s="69">
        <v>1E-3</v>
      </c>
      <c r="N10" s="69">
        <v>1E-3</v>
      </c>
      <c r="O10" s="33">
        <v>1E-3</v>
      </c>
      <c r="P10" s="31"/>
      <c r="Q10" s="31"/>
      <c r="R10" s="31"/>
      <c r="V10" s="53">
        <f>N12</f>
        <v>0.17399999999999999</v>
      </c>
      <c r="W10" s="53">
        <f>R2</f>
        <v>0.13300000000000001</v>
      </c>
      <c r="X10" s="53">
        <f>R3</f>
        <v>9.0999999999999998E-2</v>
      </c>
      <c r="Y10" s="53">
        <f>R4</f>
        <v>4.9000000000000002E-2</v>
      </c>
      <c r="Z10" s="53">
        <f>R5</f>
        <v>2.9000000000000001E-2</v>
      </c>
      <c r="AA10" s="53">
        <f>R6</f>
        <v>1.9E-2</v>
      </c>
    </row>
    <row r="11" spans="1:27" ht="15.75" thickBot="1" x14ac:dyDescent="0.3">
      <c r="B11" s="28" t="s">
        <v>9</v>
      </c>
      <c r="C11" s="13" t="s">
        <v>10</v>
      </c>
      <c r="D11" s="14" t="s">
        <v>11</v>
      </c>
      <c r="E11" s="29" t="s">
        <v>46</v>
      </c>
      <c r="F11" s="29" t="s">
        <v>46</v>
      </c>
      <c r="G11" s="29" t="s">
        <v>17</v>
      </c>
      <c r="L11" s="26" t="s">
        <v>22</v>
      </c>
      <c r="M11" s="46">
        <v>0.183</v>
      </c>
      <c r="N11" s="46">
        <v>0.183</v>
      </c>
      <c r="O11" s="33">
        <v>0.17799999999999999</v>
      </c>
      <c r="V11" s="53">
        <f>O12</f>
        <v>0.17399999999999999</v>
      </c>
      <c r="W11" s="53">
        <f>S2</f>
        <v>0.13800000000000001</v>
      </c>
      <c r="X11" s="53">
        <f>S3</f>
        <v>8.8999999999999996E-2</v>
      </c>
      <c r="Y11" s="53">
        <f>S4</f>
        <v>5.5E-2</v>
      </c>
      <c r="Z11" s="53">
        <f>S5</f>
        <v>2.9000000000000001E-2</v>
      </c>
      <c r="AA11" s="53">
        <f>S6</f>
        <v>1.9E-2</v>
      </c>
    </row>
    <row r="12" spans="1:27" ht="15.75" thickBot="1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1.0999999999999999E-2</v>
      </c>
      <c r="F12" s="31">
        <v>0.01</v>
      </c>
      <c r="G12" s="31">
        <f t="shared" ref="G12:G17" si="2">AVERAGE(E12:F12)</f>
        <v>1.0499999999999999E-2</v>
      </c>
      <c r="L12" s="27" t="s">
        <v>23</v>
      </c>
      <c r="M12" s="24">
        <v>0.17699999999999999</v>
      </c>
      <c r="N12" s="24">
        <v>0.17399999999999999</v>
      </c>
      <c r="O12" s="34">
        <v>0.17399999999999999</v>
      </c>
    </row>
    <row r="13" spans="1:27" x14ac:dyDescent="0.25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 s="31">
        <v>2.5999999999999999E-2</v>
      </c>
      <c r="F13" s="31">
        <v>2.8000000000000001E-2</v>
      </c>
      <c r="G13" s="31">
        <f t="shared" si="2"/>
        <v>2.7E-2</v>
      </c>
    </row>
    <row r="14" spans="1:27" x14ac:dyDescent="0.25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4.3999999999999997E-2</v>
      </c>
      <c r="F14" s="31">
        <v>4.9000000000000002E-2</v>
      </c>
      <c r="G14" s="31">
        <f t="shared" si="2"/>
        <v>4.65E-2</v>
      </c>
    </row>
    <row r="15" spans="1:27" x14ac:dyDescent="0.25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9.0999999999999998E-2</v>
      </c>
      <c r="F15" s="31">
        <v>8.8999999999999996E-2</v>
      </c>
      <c r="G15" s="31">
        <f t="shared" si="2"/>
        <v>0.09</v>
      </c>
      <c r="L15" s="35" t="s">
        <v>24</v>
      </c>
      <c r="M15" s="76" t="s">
        <v>40</v>
      </c>
      <c r="N15" s="76"/>
      <c r="O15" s="76"/>
      <c r="P15" s="76" t="s">
        <v>41</v>
      </c>
      <c r="Q15" s="76"/>
      <c r="R15" s="76"/>
    </row>
    <row r="16" spans="1:27" x14ac:dyDescent="0.25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0.17399999999999999</v>
      </c>
      <c r="F16" s="31">
        <v>0.17499999999999999</v>
      </c>
      <c r="G16" s="31">
        <f t="shared" si="2"/>
        <v>0.17449999999999999</v>
      </c>
      <c r="L16">
        <v>1</v>
      </c>
      <c r="M16" s="30">
        <f t="shared" ref="M16:O18" si="3">(M2-$I$31)/$I$30</f>
        <v>1.487976707010733</v>
      </c>
      <c r="N16" s="30">
        <f t="shared" si="3"/>
        <v>1.487976707010733</v>
      </c>
      <c r="O16" s="30">
        <f t="shared" si="3"/>
        <v>1.499394839004339</v>
      </c>
      <c r="P16" s="30">
        <f>(Q2-$I$31)/$I$30</f>
        <v>1.499394839004339</v>
      </c>
      <c r="Q16" s="30">
        <f t="shared" ref="Q16" si="4">(R2-$I$31)/$I$30</f>
        <v>1.499394839004339</v>
      </c>
      <c r="R16" s="30">
        <f>(S2-$I$31)/$I$30</f>
        <v>1.5564854989723682</v>
      </c>
    </row>
    <row r="17" spans="1:33" ht="15.75" thickBot="1" x14ac:dyDescent="0.3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0.22600000000000001</v>
      </c>
      <c r="F17" s="31">
        <v>0.22</v>
      </c>
      <c r="G17" s="31">
        <f t="shared" si="2"/>
        <v>0.223</v>
      </c>
      <c r="L17">
        <v>6</v>
      </c>
      <c r="M17" s="30">
        <f t="shared" si="3"/>
        <v>0.93990637131765242</v>
      </c>
      <c r="N17" s="30">
        <f t="shared" si="3"/>
        <v>0.96274263530486393</v>
      </c>
      <c r="O17" s="30">
        <f t="shared" si="3"/>
        <v>0.93990637131765242</v>
      </c>
      <c r="P17" s="30">
        <f t="shared" ref="P17:R20" si="5">(Q3-$I$31)/$I$30</f>
        <v>0.98557889929207565</v>
      </c>
      <c r="Q17" s="30">
        <f t="shared" si="5"/>
        <v>1.0198332952728932</v>
      </c>
      <c r="R17" s="30">
        <f t="shared" si="5"/>
        <v>0.99699703128568151</v>
      </c>
    </row>
    <row r="18" spans="1:33" ht="15.75" thickBot="1" x14ac:dyDescent="0.3">
      <c r="L18">
        <v>24</v>
      </c>
      <c r="M18" s="30">
        <f t="shared" si="3"/>
        <v>0.46034482758620693</v>
      </c>
      <c r="N18" s="30">
        <f t="shared" si="3"/>
        <v>0.47176295957981274</v>
      </c>
      <c r="O18" s="30">
        <f t="shared" si="3"/>
        <v>0.4375085635989952</v>
      </c>
      <c r="P18" s="30">
        <f t="shared" si="5"/>
        <v>0.51743548755423618</v>
      </c>
      <c r="Q18" s="30">
        <f t="shared" si="5"/>
        <v>0.5402717515414478</v>
      </c>
      <c r="R18" s="30">
        <f t="shared" si="5"/>
        <v>0.60878054350308286</v>
      </c>
    </row>
    <row r="19" spans="1:33" x14ac:dyDescent="0.25">
      <c r="A19" s="21"/>
      <c r="B19" s="22" t="s">
        <v>12</v>
      </c>
      <c r="C19" s="22" t="s">
        <v>13</v>
      </c>
      <c r="D19" s="23" t="s">
        <v>11</v>
      </c>
      <c r="L19">
        <v>48</v>
      </c>
      <c r="M19" s="30">
        <f t="shared" ref="M19:O22" si="6">(M5-$I$31)/$I$30</f>
        <v>0.2776547156885133</v>
      </c>
      <c r="N19" s="30">
        <f t="shared" si="6"/>
        <v>0.2776547156885133</v>
      </c>
      <c r="O19" s="30">
        <f t="shared" si="6"/>
        <v>0.30049097967572502</v>
      </c>
      <c r="P19" s="30">
        <f t="shared" si="5"/>
        <v>0.33474537565654255</v>
      </c>
      <c r="Q19" s="30">
        <f t="shared" si="5"/>
        <v>0.31190911166933089</v>
      </c>
      <c r="R19" s="30">
        <f t="shared" si="5"/>
        <v>0.31190911166933089</v>
      </c>
    </row>
    <row r="20" spans="1:33" ht="15.75" thickBot="1" x14ac:dyDescent="0.3">
      <c r="A20" s="18" t="s">
        <v>14</v>
      </c>
      <c r="B20" s="24">
        <f>(D20*C20)/$F$3</f>
        <v>0.99947987100800995</v>
      </c>
      <c r="C20" s="19">
        <v>500</v>
      </c>
      <c r="D20" s="20">
        <v>2</v>
      </c>
      <c r="L20">
        <v>72</v>
      </c>
      <c r="M20" s="30">
        <f t="shared" si="6"/>
        <v>0.1178008677780315</v>
      </c>
      <c r="N20" s="30">
        <f t="shared" si="6"/>
        <v>0.1406371317652432</v>
      </c>
      <c r="O20" s="30">
        <f t="shared" si="6"/>
        <v>0.1634733957524549</v>
      </c>
      <c r="P20" s="30">
        <f t="shared" si="5"/>
        <v>0.20914592372687826</v>
      </c>
      <c r="Q20" s="30">
        <f t="shared" si="5"/>
        <v>0.1977277917332724</v>
      </c>
      <c r="R20" s="30">
        <f t="shared" si="5"/>
        <v>0.1977277917332724</v>
      </c>
    </row>
    <row r="21" spans="1:33" ht="15.75" thickBot="1" x14ac:dyDescent="0.3">
      <c r="A21" s="18" t="s">
        <v>15</v>
      </c>
      <c r="B21" s="24">
        <f>(D21*C21)/$F$3</f>
        <v>0.19989597420160199</v>
      </c>
      <c r="C21" s="19">
        <v>100</v>
      </c>
      <c r="D21" s="20">
        <v>2</v>
      </c>
      <c r="L21" s="21" t="s">
        <v>20</v>
      </c>
      <c r="M21" s="30">
        <f t="shared" si="6"/>
        <v>-3.0634848138844484E-2</v>
      </c>
      <c r="N21" s="30">
        <f t="shared" si="6"/>
        <v>-1.9216716145238639E-2</v>
      </c>
      <c r="O21" s="30">
        <f t="shared" si="6"/>
        <v>-1.9216716145238639E-2</v>
      </c>
      <c r="P21" s="30"/>
      <c r="Q21" s="30"/>
      <c r="R21" s="30"/>
    </row>
    <row r="22" spans="1:33" ht="15.75" thickBot="1" x14ac:dyDescent="0.3">
      <c r="A22" s="18" t="s">
        <v>16</v>
      </c>
      <c r="B22" s="24">
        <f>(D22*C22)/$F$3</f>
        <v>0.49973993550400497</v>
      </c>
      <c r="C22" s="19">
        <v>250</v>
      </c>
      <c r="D22" s="20">
        <v>2</v>
      </c>
      <c r="L22" s="15" t="s">
        <v>21</v>
      </c>
      <c r="M22" s="30">
        <f t="shared" si="6"/>
        <v>-4.2052980132450332E-2</v>
      </c>
      <c r="N22" s="30">
        <f t="shared" si="6"/>
        <v>-1.9216716145238639E-2</v>
      </c>
      <c r="O22" s="30">
        <f t="shared" si="6"/>
        <v>-4.2052980132450332E-2</v>
      </c>
      <c r="P22" s="30"/>
      <c r="Q22" s="30"/>
      <c r="R22" s="30"/>
      <c r="AA22" t="s">
        <v>44</v>
      </c>
    </row>
    <row r="23" spans="1:33" x14ac:dyDescent="0.25">
      <c r="L23" s="15" t="s">
        <v>26</v>
      </c>
      <c r="M23" s="30">
        <f t="shared" ref="M23:O24" si="7">(M11-$I$31)/$I$30</f>
        <v>2.070301438684631</v>
      </c>
      <c r="N23" s="30">
        <f t="shared" si="7"/>
        <v>2.070301438684631</v>
      </c>
      <c r="O23" s="30">
        <f t="shared" si="7"/>
        <v>2.0132107787166018</v>
      </c>
      <c r="P23" s="30"/>
      <c r="Q23" s="30"/>
      <c r="R23" s="30"/>
      <c r="AB23" s="54" t="s">
        <v>23</v>
      </c>
      <c r="AC23" s="54">
        <v>1</v>
      </c>
      <c r="AD23" s="54">
        <v>6</v>
      </c>
      <c r="AE23" s="54">
        <v>24</v>
      </c>
      <c r="AF23" s="54">
        <v>48</v>
      </c>
      <c r="AG23" s="54">
        <v>72</v>
      </c>
    </row>
    <row r="24" spans="1:33" ht="15.75" thickBot="1" x14ac:dyDescent="0.3">
      <c r="L24" s="18" t="s">
        <v>23</v>
      </c>
      <c r="M24" s="30">
        <f t="shared" si="7"/>
        <v>2.0017926467229961</v>
      </c>
      <c r="N24" s="30">
        <f t="shared" si="7"/>
        <v>1.9675382507421784</v>
      </c>
      <c r="O24" s="30">
        <f t="shared" si="7"/>
        <v>1.9675382507421784</v>
      </c>
      <c r="P24" s="30"/>
      <c r="Q24" s="30"/>
      <c r="R24" s="30"/>
      <c r="AB24" s="53">
        <f>M35</f>
        <v>2.0017926467229961</v>
      </c>
      <c r="AC24" s="53">
        <f>M27</f>
        <v>1.487976707010733</v>
      </c>
      <c r="AD24" s="57">
        <f>M28</f>
        <v>0.93990637131765242</v>
      </c>
      <c r="AE24" s="57">
        <f>M29</f>
        <v>0.46034482758620693</v>
      </c>
      <c r="AF24" s="57">
        <f>M30</f>
        <v>0.2776547156885133</v>
      </c>
      <c r="AG24" s="57">
        <f>M31</f>
        <v>0.1178008677780315</v>
      </c>
    </row>
    <row r="25" spans="1:33" ht="15.75" thickBot="1" x14ac:dyDescent="0.3">
      <c r="AB25" s="53">
        <f>N35</f>
        <v>1.9675382507421784</v>
      </c>
      <c r="AC25" s="57">
        <f>N27</f>
        <v>1.487976707010733</v>
      </c>
      <c r="AD25" s="57">
        <f>N28</f>
        <v>0.96274263530486393</v>
      </c>
      <c r="AE25" s="57">
        <f>N29</f>
        <v>0.47176295957981274</v>
      </c>
      <c r="AF25" s="57">
        <f>N30</f>
        <v>0.2776547156885133</v>
      </c>
      <c r="AG25" s="57">
        <f>N31</f>
        <v>0.1406371317652432</v>
      </c>
    </row>
    <row r="26" spans="1:33" ht="15.75" thickBot="1" x14ac:dyDescent="0.3">
      <c r="L26" s="49" t="s">
        <v>27</v>
      </c>
      <c r="M26" s="80" t="s">
        <v>25</v>
      </c>
      <c r="N26" s="80"/>
      <c r="O26" s="80"/>
      <c r="P26" s="77" t="s">
        <v>41</v>
      </c>
      <c r="Q26" s="78"/>
      <c r="R26" s="79"/>
      <c r="T26" s="75" t="s">
        <v>42</v>
      </c>
      <c r="U26" s="76"/>
      <c r="V26" s="76"/>
      <c r="W26" s="76" t="s">
        <v>43</v>
      </c>
      <c r="X26" s="76"/>
      <c r="Y26" s="76"/>
      <c r="AB26" s="53">
        <f>O35</f>
        <v>1.9675382507421784</v>
      </c>
      <c r="AC26" s="57">
        <f>O27</f>
        <v>1.499394839004339</v>
      </c>
      <c r="AD26" s="57">
        <f>O28</f>
        <v>0.93990637131765242</v>
      </c>
      <c r="AE26" s="57">
        <f>O29</f>
        <v>0.4375085635989952</v>
      </c>
      <c r="AF26" s="57">
        <f>O30</f>
        <v>0.30049097967572502</v>
      </c>
      <c r="AG26" s="53">
        <f>O31</f>
        <v>0.1634733957524549</v>
      </c>
    </row>
    <row r="27" spans="1:33" x14ac:dyDescent="0.25">
      <c r="L27" s="15">
        <v>1</v>
      </c>
      <c r="M27" s="36">
        <f>IF(M16&lt;0,0,M16)</f>
        <v>1.487976707010733</v>
      </c>
      <c r="N27" s="37">
        <f t="shared" ref="M27:R35" si="8">IF(N16&lt;0,0,N16)</f>
        <v>1.487976707010733</v>
      </c>
      <c r="O27" s="38">
        <f>IF(O16&lt;0,0,O16)</f>
        <v>1.499394839004339</v>
      </c>
      <c r="P27" s="36">
        <f>IF(P16&lt;0,0,P16)</f>
        <v>1.499394839004339</v>
      </c>
      <c r="Q27" s="37">
        <f t="shared" ref="Q27:R27" si="9">IF(Q16&lt;0,0,Q16)</f>
        <v>1.499394839004339</v>
      </c>
      <c r="R27" s="38">
        <f t="shared" si="9"/>
        <v>1.5564854989723682</v>
      </c>
      <c r="T27" s="51">
        <f>(M$24-M27)/M$24</f>
        <v>0.25667790345488456</v>
      </c>
      <c r="U27" s="51">
        <f>(N$24-N27)/N$24</f>
        <v>0.2437368338585281</v>
      </c>
      <c r="V27" s="51">
        <f t="shared" ref="U27:V31" si="10">(O$24-O27)/O$24</f>
        <v>0.23793357590951547</v>
      </c>
      <c r="W27" s="51">
        <f>(M$24-P27)/M$24</f>
        <v>0.25097395004477596</v>
      </c>
      <c r="X27" s="51">
        <f>(N$24-Q27)/N$24</f>
        <v>0.23793357590951547</v>
      </c>
      <c r="Y27" s="51">
        <f t="shared" ref="Y27:Y30" si="11">(O$24-R27)/O$24</f>
        <v>0.2089172861644526</v>
      </c>
      <c r="AB27" s="54" t="s">
        <v>23</v>
      </c>
      <c r="AC27" s="54">
        <v>1</v>
      </c>
      <c r="AD27" s="54">
        <v>6</v>
      </c>
      <c r="AE27" s="54">
        <v>24</v>
      </c>
      <c r="AF27" s="54">
        <v>48</v>
      </c>
      <c r="AG27" s="54">
        <v>72</v>
      </c>
    </row>
    <row r="28" spans="1:33" x14ac:dyDescent="0.25">
      <c r="L28" s="15">
        <v>6</v>
      </c>
      <c r="M28" s="39">
        <f t="shared" si="8"/>
        <v>0.93990637131765242</v>
      </c>
      <c r="N28" s="59">
        <f t="shared" si="8"/>
        <v>0.96274263530486393</v>
      </c>
      <c r="O28" s="17">
        <f t="shared" si="8"/>
        <v>0.93990637131765242</v>
      </c>
      <c r="P28" s="39">
        <f t="shared" si="8"/>
        <v>0.98557889929207565</v>
      </c>
      <c r="Q28" s="59">
        <f t="shared" si="8"/>
        <v>1.0198332952728932</v>
      </c>
      <c r="R28" s="17">
        <f t="shared" si="8"/>
        <v>0.99699703128568151</v>
      </c>
      <c r="T28" s="51">
        <f>(M$24-M28)/M$24</f>
        <v>0.53046766714009486</v>
      </c>
      <c r="U28" s="51">
        <f t="shared" si="10"/>
        <v>0.51068669951310675</v>
      </c>
      <c r="V28" s="51">
        <f t="shared" si="10"/>
        <v>0.52229321541113183</v>
      </c>
      <c r="W28" s="51">
        <f t="shared" ref="W28:X31" si="12">(M$24-P28)/M$24</f>
        <v>0.50765185349966058</v>
      </c>
      <c r="X28" s="51">
        <f t="shared" si="12"/>
        <v>0.48167040976804376</v>
      </c>
      <c r="Y28" s="51">
        <f t="shared" si="11"/>
        <v>0.49327692566606895</v>
      </c>
      <c r="AB28" s="55">
        <f>IF(P35&lt;0,0,P35)</f>
        <v>3.3091215936729534E-2</v>
      </c>
      <c r="AC28" s="53">
        <f>T27</f>
        <v>0.25667790345488456</v>
      </c>
      <c r="AD28" s="55">
        <f>T28</f>
        <v>0.53046766714009486</v>
      </c>
      <c r="AE28" s="55">
        <f>T29</f>
        <v>0.77003371036465373</v>
      </c>
      <c r="AF28" s="55">
        <f>T30</f>
        <v>0.86129696492639041</v>
      </c>
      <c r="AG28" s="55">
        <f>T31</f>
        <v>0.94115231266791011</v>
      </c>
    </row>
    <row r="29" spans="1:33" x14ac:dyDescent="0.25">
      <c r="L29" s="15">
        <v>24</v>
      </c>
      <c r="M29" s="39">
        <f t="shared" si="8"/>
        <v>0.46034482758620693</v>
      </c>
      <c r="N29" s="59">
        <f t="shared" si="8"/>
        <v>0.47176295957981274</v>
      </c>
      <c r="O29" s="17">
        <f t="shared" si="8"/>
        <v>0.4375085635989952</v>
      </c>
      <c r="P29" s="39">
        <f t="shared" si="8"/>
        <v>0.51743548755423618</v>
      </c>
      <c r="Q29" s="59">
        <f t="shared" si="8"/>
        <v>0.5402717515414478</v>
      </c>
      <c r="R29" s="17">
        <f t="shared" si="8"/>
        <v>0.60878054350308286</v>
      </c>
      <c r="T29" s="51">
        <f t="shared" ref="T29:T31" si="13">(M$24-M29)/M$24</f>
        <v>0.77003371036465373</v>
      </c>
      <c r="U29" s="51">
        <f t="shared" si="10"/>
        <v>0.76022679132064741</v>
      </c>
      <c r="V29" s="51">
        <f t="shared" si="10"/>
        <v>0.77763656516768509</v>
      </c>
      <c r="W29" s="51">
        <f t="shared" si="12"/>
        <v>0.74151394331411102</v>
      </c>
      <c r="X29" s="51">
        <f t="shared" si="12"/>
        <v>0.72540724362657183</v>
      </c>
      <c r="Y29" s="51">
        <f t="shared" si="11"/>
        <v>0.69058769593249647</v>
      </c>
      <c r="AB29" s="55">
        <f>IF(Q35&lt;0,0,Q35)</f>
        <v>4.9636823905094413E-2</v>
      </c>
      <c r="AC29" s="55">
        <f>U27</f>
        <v>0.2437368338585281</v>
      </c>
      <c r="AD29" s="55">
        <f>U28</f>
        <v>0.51068669951310675</v>
      </c>
      <c r="AE29" s="55">
        <f>U29</f>
        <v>0.76022679132064741</v>
      </c>
      <c r="AF29" s="55">
        <f>U30</f>
        <v>0.85888217645386111</v>
      </c>
      <c r="AG29" s="55">
        <f>U31</f>
        <v>0.92852127184201205</v>
      </c>
    </row>
    <row r="30" spans="1:33" x14ac:dyDescent="0.25">
      <c r="H30" s="48" t="s">
        <v>31</v>
      </c>
      <c r="I30" s="61">
        <v>8.7580000000000005E-2</v>
      </c>
      <c r="L30" s="15">
        <v>48</v>
      </c>
      <c r="M30" s="39">
        <f t="shared" si="8"/>
        <v>0.2776547156885133</v>
      </c>
      <c r="N30" s="59">
        <f t="shared" si="8"/>
        <v>0.2776547156885133</v>
      </c>
      <c r="O30" s="17">
        <f t="shared" si="8"/>
        <v>0.30049097967572502</v>
      </c>
      <c r="P30" s="39">
        <f t="shared" si="8"/>
        <v>0.33474537565654255</v>
      </c>
      <c r="Q30" s="59">
        <f t="shared" si="8"/>
        <v>0.31190911166933089</v>
      </c>
      <c r="R30" s="17">
        <f t="shared" si="8"/>
        <v>0.31190911166933089</v>
      </c>
      <c r="T30" s="51">
        <f t="shared" si="13"/>
        <v>0.86129696492639041</v>
      </c>
      <c r="U30" s="51">
        <f t="shared" si="10"/>
        <v>0.85888217645386111</v>
      </c>
      <c r="V30" s="51">
        <f t="shared" si="10"/>
        <v>0.84727566055583614</v>
      </c>
      <c r="W30" s="51">
        <f t="shared" si="12"/>
        <v>0.8327771978758477</v>
      </c>
      <c r="X30" s="51">
        <f t="shared" si="12"/>
        <v>0.84147240260682343</v>
      </c>
      <c r="Y30" s="51">
        <f t="shared" si="11"/>
        <v>0.84147240260682343</v>
      </c>
      <c r="AB30" s="55">
        <f>IF(R35&lt;0,0,R35)</f>
        <v>2.268641140672769E-2</v>
      </c>
      <c r="AC30" s="55">
        <f>V27</f>
        <v>0.23793357590951547</v>
      </c>
      <c r="AD30" s="55">
        <f>V28</f>
        <v>0.52229321541113183</v>
      </c>
      <c r="AE30" s="55">
        <f>V29</f>
        <v>0.77763656516768509</v>
      </c>
      <c r="AF30" s="55">
        <f>V30</f>
        <v>0.84727566055583614</v>
      </c>
      <c r="AG30" s="56">
        <f>V31</f>
        <v>0.91691475594398686</v>
      </c>
    </row>
    <row r="31" spans="1:33" ht="15.75" thickBot="1" x14ac:dyDescent="0.3">
      <c r="H31" s="48" t="s">
        <v>32</v>
      </c>
      <c r="I31" s="61">
        <v>1.683E-3</v>
      </c>
      <c r="L31" s="18">
        <v>72</v>
      </c>
      <c r="M31" s="41">
        <f t="shared" si="8"/>
        <v>0.1178008677780315</v>
      </c>
      <c r="N31" s="42">
        <f t="shared" si="8"/>
        <v>0.1406371317652432</v>
      </c>
      <c r="O31" s="20">
        <f t="shared" si="8"/>
        <v>0.1634733957524549</v>
      </c>
      <c r="P31" s="41">
        <f t="shared" si="8"/>
        <v>0.20914592372687826</v>
      </c>
      <c r="Q31" s="42">
        <f t="shared" si="8"/>
        <v>0.1977277917332724</v>
      </c>
      <c r="R31" s="20">
        <f t="shared" si="8"/>
        <v>0.1977277917332724</v>
      </c>
      <c r="T31" s="51">
        <f t="shared" si="13"/>
        <v>0.94115231266791011</v>
      </c>
      <c r="U31" s="51">
        <f t="shared" si="10"/>
        <v>0.92852127184201205</v>
      </c>
      <c r="V31" s="51">
        <f t="shared" si="10"/>
        <v>0.91691475594398686</v>
      </c>
      <c r="W31" s="51">
        <f t="shared" si="12"/>
        <v>0.89552068538704177</v>
      </c>
      <c r="X31" s="51">
        <f t="shared" si="12"/>
        <v>0.89950498209694918</v>
      </c>
      <c r="Y31" s="51">
        <f>(O$24-R31)/O$24</f>
        <v>0.89950498209694918</v>
      </c>
    </row>
    <row r="32" spans="1:33" x14ac:dyDescent="0.25">
      <c r="L32" s="21" t="s">
        <v>20</v>
      </c>
      <c r="M32" s="39">
        <f t="shared" si="8"/>
        <v>0</v>
      </c>
      <c r="N32" s="59">
        <f t="shared" si="8"/>
        <v>0</v>
      </c>
      <c r="O32" s="17">
        <f t="shared" si="8"/>
        <v>0</v>
      </c>
      <c r="P32" s="40"/>
      <c r="Q32" s="40"/>
      <c r="R32" s="40"/>
    </row>
    <row r="33" spans="1:33" x14ac:dyDescent="0.25">
      <c r="L33" s="15" t="s">
        <v>21</v>
      </c>
      <c r="M33" s="39">
        <f t="shared" si="8"/>
        <v>0</v>
      </c>
      <c r="N33" s="30">
        <f t="shared" si="8"/>
        <v>0</v>
      </c>
      <c r="O33" s="17">
        <f t="shared" si="8"/>
        <v>0</v>
      </c>
      <c r="AA33" t="s">
        <v>45</v>
      </c>
    </row>
    <row r="34" spans="1:33" x14ac:dyDescent="0.25">
      <c r="L34" s="15" t="s">
        <v>26</v>
      </c>
      <c r="M34" s="39">
        <f t="shared" si="8"/>
        <v>2.070301438684631</v>
      </c>
      <c r="N34" s="30">
        <f t="shared" si="8"/>
        <v>2.070301438684631</v>
      </c>
      <c r="O34" s="17">
        <f t="shared" si="8"/>
        <v>2.0132107787166018</v>
      </c>
      <c r="AB34" s="54" t="s">
        <v>23</v>
      </c>
      <c r="AC34" s="54">
        <v>1</v>
      </c>
      <c r="AD34" s="54">
        <v>6</v>
      </c>
      <c r="AE34" s="54">
        <v>24</v>
      </c>
      <c r="AF34" s="54">
        <v>48</v>
      </c>
      <c r="AG34" s="54">
        <v>72</v>
      </c>
    </row>
    <row r="35" spans="1:33" ht="15.75" thickBot="1" x14ac:dyDescent="0.3">
      <c r="L35" s="18" t="s">
        <v>23</v>
      </c>
      <c r="M35" s="41">
        <f t="shared" si="8"/>
        <v>2.0017926467229961</v>
      </c>
      <c r="N35" s="42">
        <f t="shared" si="8"/>
        <v>1.9675382507421784</v>
      </c>
      <c r="O35" s="20">
        <f t="shared" si="8"/>
        <v>1.9675382507421784</v>
      </c>
      <c r="P35" s="51">
        <f>(M34-M35)/M34</f>
        <v>3.3091215936729534E-2</v>
      </c>
      <c r="Q35" s="51">
        <f t="shared" ref="Q35:R35" si="14">(N34-N35)/N34</f>
        <v>4.9636823905094413E-2</v>
      </c>
      <c r="R35" s="51">
        <f t="shared" si="14"/>
        <v>2.268641140672769E-2</v>
      </c>
      <c r="S35" s="40"/>
      <c r="T35" s="40"/>
      <c r="U35" s="40"/>
      <c r="AB35" s="53">
        <f>M35</f>
        <v>2.0017926467229961</v>
      </c>
      <c r="AC35" s="53">
        <f>P27</f>
        <v>1.499394839004339</v>
      </c>
      <c r="AD35" s="57">
        <f>P28</f>
        <v>0.98557889929207565</v>
      </c>
      <c r="AE35" s="57">
        <f>P29</f>
        <v>0.51743548755423618</v>
      </c>
      <c r="AF35" s="57">
        <f>P30</f>
        <v>0.33474537565654255</v>
      </c>
      <c r="AG35" s="57">
        <f>P31</f>
        <v>0.20914592372687826</v>
      </c>
    </row>
    <row r="36" spans="1:33" x14ac:dyDescent="0.25">
      <c r="AB36" s="53">
        <f>N35</f>
        <v>1.9675382507421784</v>
      </c>
      <c r="AC36" s="57">
        <f>Q27</f>
        <v>1.499394839004339</v>
      </c>
      <c r="AD36" s="57">
        <f>Q28</f>
        <v>1.0198332952728932</v>
      </c>
      <c r="AE36" s="57">
        <f>Q29</f>
        <v>0.5402717515414478</v>
      </c>
      <c r="AF36" s="57">
        <f>Q30</f>
        <v>0.31190911166933089</v>
      </c>
      <c r="AG36" s="57">
        <f>Q31</f>
        <v>0.1977277917332724</v>
      </c>
    </row>
    <row r="37" spans="1:33" ht="15.75" thickBot="1" x14ac:dyDescent="0.3">
      <c r="AB37" s="53">
        <f>O35</f>
        <v>1.9675382507421784</v>
      </c>
      <c r="AC37" s="57">
        <f>R27</f>
        <v>1.5564854989723682</v>
      </c>
      <c r="AD37" s="57">
        <f>R28</f>
        <v>0.99699703128568151</v>
      </c>
      <c r="AE37" s="57">
        <f>R29</f>
        <v>0.60878054350308286</v>
      </c>
      <c r="AF37" s="57">
        <f>R30</f>
        <v>0.31190911166933089</v>
      </c>
      <c r="AG37" s="53">
        <f>R31</f>
        <v>0.1977277917332724</v>
      </c>
    </row>
    <row r="38" spans="1:33" ht="15.75" thickBot="1" x14ac:dyDescent="0.3">
      <c r="O38" s="28" t="s">
        <v>29</v>
      </c>
      <c r="P38" s="14" t="s">
        <v>28</v>
      </c>
      <c r="AB38" s="54" t="s">
        <v>23</v>
      </c>
      <c r="AC38" s="54">
        <v>1</v>
      </c>
      <c r="AD38" s="54">
        <v>6</v>
      </c>
      <c r="AE38" s="54">
        <v>24</v>
      </c>
      <c r="AF38" s="54">
        <v>48</v>
      </c>
      <c r="AG38" s="54">
        <v>72</v>
      </c>
    </row>
    <row r="39" spans="1:33" ht="15.75" thickBot="1" x14ac:dyDescent="0.3">
      <c r="M39" s="30"/>
      <c r="N39" t="s">
        <v>23</v>
      </c>
      <c r="O39" s="39">
        <f>AVERAGE(M35:O35)</f>
        <v>1.9789563827357843</v>
      </c>
      <c r="P39" s="45"/>
      <c r="AB39" s="55">
        <f>P35</f>
        <v>3.3091215936729534E-2</v>
      </c>
      <c r="AC39" s="53">
        <f>W27</f>
        <v>0.25097395004477596</v>
      </c>
      <c r="AD39" s="55">
        <f>W28</f>
        <v>0.50765185349966058</v>
      </c>
      <c r="AE39" s="55">
        <f>W29</f>
        <v>0.74151394331411102</v>
      </c>
      <c r="AF39" s="55">
        <f>W30</f>
        <v>0.8327771978758477</v>
      </c>
      <c r="AG39" s="55">
        <f>W31</f>
        <v>0.89552068538704177</v>
      </c>
    </row>
    <row r="40" spans="1:33" x14ac:dyDescent="0.25">
      <c r="M40" s="30"/>
      <c r="N40" s="25">
        <v>1</v>
      </c>
      <c r="O40" s="39">
        <f>AVERAGE(M27:O27)</f>
        <v>1.4917827510086017</v>
      </c>
      <c r="P40" s="43">
        <f>($O$39-O40)/$O$39</f>
        <v>0.24617704360603204</v>
      </c>
      <c r="AB40" s="55">
        <f>Q35</f>
        <v>4.9636823905094413E-2</v>
      </c>
      <c r="AC40" s="55">
        <f>X27</f>
        <v>0.23793357590951547</v>
      </c>
      <c r="AD40" s="55">
        <f>X28</f>
        <v>0.48167040976804376</v>
      </c>
      <c r="AE40" s="55">
        <f>X29</f>
        <v>0.72540724362657183</v>
      </c>
      <c r="AF40" s="55">
        <f>X30</f>
        <v>0.84147240260682343</v>
      </c>
      <c r="AG40" s="55">
        <f>X31</f>
        <v>0.89950498209694918</v>
      </c>
    </row>
    <row r="41" spans="1:33" x14ac:dyDescent="0.25">
      <c r="M41" s="30"/>
      <c r="N41" s="26">
        <v>6</v>
      </c>
      <c r="O41" s="39">
        <f>AVERAGE(M28:O28)</f>
        <v>0.94751845931338963</v>
      </c>
      <c r="P41" s="43">
        <f t="shared" ref="P41:P44" si="15">($O$39-O41)/$O$39</f>
        <v>0.52120295950964612</v>
      </c>
      <c r="AB41" s="55">
        <f>R35</f>
        <v>2.268641140672769E-2</v>
      </c>
      <c r="AC41" s="55">
        <f>Y27</f>
        <v>0.2089172861644526</v>
      </c>
      <c r="AD41" s="55">
        <f>Y28</f>
        <v>0.49327692566606895</v>
      </c>
      <c r="AE41" s="55">
        <f>Y29</f>
        <v>0.69058769593249647</v>
      </c>
      <c r="AF41" s="55">
        <f>Y30</f>
        <v>0.84147240260682343</v>
      </c>
      <c r="AG41" s="56">
        <f>Y31</f>
        <v>0.89950498209694918</v>
      </c>
    </row>
    <row r="42" spans="1:33" x14ac:dyDescent="0.25">
      <c r="M42" s="30"/>
      <c r="N42" s="26">
        <v>24</v>
      </c>
      <c r="O42" s="39">
        <f>AVERAGE(M29:O29)</f>
        <v>0.45653878358833833</v>
      </c>
      <c r="P42" s="43">
        <f t="shared" si="15"/>
        <v>0.76930326126885029</v>
      </c>
    </row>
    <row r="43" spans="1:33" x14ac:dyDescent="0.25">
      <c r="M43" s="30"/>
      <c r="N43" s="26">
        <v>48</v>
      </c>
      <c r="O43" s="39">
        <f>AVERAGE(M30:O30)</f>
        <v>0.28526680368425056</v>
      </c>
      <c r="P43" s="43">
        <f t="shared" si="15"/>
        <v>0.85584987816159608</v>
      </c>
    </row>
    <row r="44" spans="1:33" ht="15.75" thickBot="1" x14ac:dyDescent="0.3">
      <c r="A44" t="s">
        <v>47</v>
      </c>
      <c r="M44" s="30"/>
      <c r="N44" s="27">
        <v>72</v>
      </c>
      <c r="O44" s="41">
        <f>AVERAGE(M31:O31)</f>
        <v>0.1406371317652432</v>
      </c>
      <c r="P44" s="43">
        <f t="shared" si="15"/>
        <v>0.92893368798213671</v>
      </c>
    </row>
    <row r="45" spans="1:33" x14ac:dyDescent="0.25">
      <c r="B45" s="58" t="s">
        <v>40</v>
      </c>
      <c r="C45" s="52"/>
      <c r="D45" s="58" t="s">
        <v>41</v>
      </c>
      <c r="E45" s="58" t="s">
        <v>21</v>
      </c>
      <c r="N45" s="21" t="s">
        <v>22</v>
      </c>
      <c r="O45" s="37">
        <f>AVERAGE(M34:O34)</f>
        <v>2.0512712186952879</v>
      </c>
      <c r="P45" s="23"/>
    </row>
    <row r="46" spans="1:33" ht="15.75" thickBot="1" x14ac:dyDescent="0.3">
      <c r="A46" s="58" t="s">
        <v>33</v>
      </c>
      <c r="B46" s="52">
        <v>1.254</v>
      </c>
      <c r="C46" s="58" t="s">
        <v>33</v>
      </c>
      <c r="D46" s="52">
        <v>1.2669999999999999</v>
      </c>
      <c r="E46" s="60">
        <v>0.11799999999999999</v>
      </c>
      <c r="N46" s="18" t="s">
        <v>30</v>
      </c>
      <c r="O46" s="42">
        <f>AVERAGE(M35:O35)</f>
        <v>1.9789563827357843</v>
      </c>
      <c r="P46" s="44">
        <f>(O45-O46)/O45</f>
        <v>3.5253668700865159E-2</v>
      </c>
    </row>
    <row r="47" spans="1:33" x14ac:dyDescent="0.25">
      <c r="A47" s="58">
        <v>72</v>
      </c>
      <c r="B47" s="52">
        <v>1.2829999999999999</v>
      </c>
      <c r="C47" s="58">
        <v>72</v>
      </c>
      <c r="D47" s="52">
        <v>1.262</v>
      </c>
    </row>
    <row r="48" spans="1:33" x14ac:dyDescent="0.25">
      <c r="A48" s="58">
        <v>48</v>
      </c>
      <c r="B48" s="52">
        <v>1.262</v>
      </c>
      <c r="C48" s="58">
        <v>48</v>
      </c>
      <c r="D48" s="52">
        <v>1.262</v>
      </c>
    </row>
    <row r="49" spans="1:4" x14ac:dyDescent="0.25">
      <c r="A49" s="58">
        <v>24</v>
      </c>
      <c r="B49" s="52">
        <v>1.276</v>
      </c>
      <c r="C49" s="58">
        <v>24</v>
      </c>
      <c r="D49" s="52">
        <v>1.2629999999999999</v>
      </c>
    </row>
    <row r="50" spans="1:4" x14ac:dyDescent="0.25">
      <c r="A50" s="58">
        <v>6</v>
      </c>
      <c r="B50" s="52">
        <v>1.2809999999999999</v>
      </c>
      <c r="C50" s="58">
        <v>6</v>
      </c>
      <c r="D50" s="52">
        <v>1.264</v>
      </c>
    </row>
    <row r="51" spans="1:4" x14ac:dyDescent="0.25">
      <c r="A51" s="58">
        <v>1</v>
      </c>
      <c r="B51" s="52">
        <v>1.2629999999999999</v>
      </c>
      <c r="C51" s="58">
        <v>1</v>
      </c>
      <c r="D51" s="52">
        <v>1.264</v>
      </c>
    </row>
  </sheetData>
  <mergeCells count="8">
    <mergeCell ref="T26:V26"/>
    <mergeCell ref="W26:Y26"/>
    <mergeCell ref="M1:O1"/>
    <mergeCell ref="Q1:S1"/>
    <mergeCell ref="M15:O15"/>
    <mergeCell ref="P15:R15"/>
    <mergeCell ref="M26:O26"/>
    <mergeCell ref="P26:R26"/>
  </mergeCells>
  <conditionalFormatting sqref="M2:O12">
    <cfRule type="cellIs" dxfId="7" priority="2" operator="lessThan">
      <formula>$G$12</formula>
    </cfRule>
  </conditionalFormatting>
  <conditionalFormatting sqref="Q2:S6">
    <cfRule type="cellIs" dxfId="6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99780-0F91-4AB7-80C0-3504E61F750A}">
  <dimension ref="A1:AA37"/>
  <sheetViews>
    <sheetView workbookViewId="0">
      <selection activeCell="K35" sqref="K35:P37"/>
    </sheetView>
  </sheetViews>
  <sheetFormatPr defaultRowHeight="15" x14ac:dyDescent="0.25"/>
  <cols>
    <col min="2" max="7" width="9.5703125" bestFit="1" customWidth="1"/>
    <col min="12" max="17" width="9.5703125" bestFit="1" customWidth="1"/>
  </cols>
  <sheetData>
    <row r="1" spans="1:27" x14ac:dyDescent="0.25">
      <c r="B1" t="s">
        <v>48</v>
      </c>
      <c r="L1" t="s">
        <v>49</v>
      </c>
      <c r="V1" t="s">
        <v>50</v>
      </c>
    </row>
    <row r="3" spans="1:27" x14ac:dyDescent="0.25">
      <c r="A3" t="s">
        <v>44</v>
      </c>
      <c r="K3" t="s">
        <v>44</v>
      </c>
      <c r="U3" t="s">
        <v>44</v>
      </c>
    </row>
    <row r="4" spans="1:27" x14ac:dyDescent="0.25">
      <c r="B4" s="64" t="s">
        <v>23</v>
      </c>
      <c r="C4" s="64">
        <v>1</v>
      </c>
      <c r="D4" s="64">
        <v>6</v>
      </c>
      <c r="E4" s="64">
        <v>24</v>
      </c>
      <c r="F4" s="64">
        <v>48</v>
      </c>
      <c r="G4" s="64">
        <v>72</v>
      </c>
      <c r="L4" s="64" t="s">
        <v>23</v>
      </c>
      <c r="M4" s="64">
        <v>1</v>
      </c>
      <c r="N4" s="64">
        <v>6</v>
      </c>
      <c r="O4" s="64">
        <v>24</v>
      </c>
      <c r="P4" s="64">
        <v>48</v>
      </c>
      <c r="Q4" s="64">
        <v>72</v>
      </c>
      <c r="V4" s="64" t="s">
        <v>23</v>
      </c>
      <c r="W4" s="64">
        <v>1</v>
      </c>
      <c r="X4" s="64">
        <v>6</v>
      </c>
      <c r="Y4" s="64">
        <v>24</v>
      </c>
      <c r="Z4" s="64">
        <v>48</v>
      </c>
      <c r="AA4" s="64">
        <v>72</v>
      </c>
    </row>
    <row r="5" spans="1:27" x14ac:dyDescent="0.25">
      <c r="B5" s="30">
        <f>'n1 (11-3)'!AB24</f>
        <v>1.9903745147293901</v>
      </c>
      <c r="C5" s="30">
        <f>'n1 (11-3)'!AC24</f>
        <v>1.5564854989723682</v>
      </c>
      <c r="D5" s="30">
        <f>'n1 (11-3)'!AD24</f>
        <v>1.031251427266499</v>
      </c>
      <c r="E5" s="30">
        <f>'n1 (11-3)'!AE24</f>
        <v>0.44892669559260107</v>
      </c>
      <c r="F5" s="30">
        <f>'n1 (11-3)'!AF24</f>
        <v>0.28907284768211916</v>
      </c>
      <c r="G5" s="30">
        <f>'n1 (11-3)'!AG24</f>
        <v>0.1977277917332724</v>
      </c>
      <c r="L5" s="30">
        <f>'n2 (11-3)'!AB24</f>
        <v>2.0360470427038138</v>
      </c>
      <c r="M5" s="30">
        <f>'n2 (11-3)'!AC24</f>
        <v>1.5336492349851565</v>
      </c>
      <c r="N5" s="30">
        <f>'n2 (11-3)'!AD24</f>
        <v>1.0198332952728932</v>
      </c>
      <c r="O5" s="30">
        <f>'n2 (11-3)'!AE24</f>
        <v>0.41467229961178353</v>
      </c>
      <c r="P5" s="30">
        <f>'n2 (11-3)'!AF24</f>
        <v>0.28907284768211916</v>
      </c>
      <c r="Q5" s="30">
        <f>'n2 (11-3)'!AG24</f>
        <v>0.18630965973966657</v>
      </c>
      <c r="V5" s="30">
        <f>'n3 (11-5)'!AB24</f>
        <v>2.0017926467229961</v>
      </c>
      <c r="W5" s="30">
        <f>'n3 (11-5)'!AC24</f>
        <v>1.487976707010733</v>
      </c>
      <c r="X5" s="30">
        <f>'n3 (11-5)'!AD24</f>
        <v>0.93990637131765242</v>
      </c>
      <c r="Y5" s="30">
        <f>'n3 (11-5)'!AE24</f>
        <v>0.46034482758620693</v>
      </c>
      <c r="Z5" s="30">
        <f>'n3 (11-5)'!AF24</f>
        <v>0.2776547156885133</v>
      </c>
      <c r="AA5" s="30">
        <f>'n3 (11-5)'!AG24</f>
        <v>0.1178008677780315</v>
      </c>
    </row>
    <row r="6" spans="1:27" x14ac:dyDescent="0.25">
      <c r="B6" s="30">
        <f>'n1 (11-3)'!AB25</f>
        <v>2.0474651746974195</v>
      </c>
      <c r="C6" s="30">
        <f>'n1 (11-3)'!AC25</f>
        <v>1.5679036309659742</v>
      </c>
      <c r="D6" s="30">
        <f>'n1 (11-3)'!AD25</f>
        <v>1.0198332952728932</v>
      </c>
      <c r="E6" s="30">
        <f>'n1 (11-3)'!AE25</f>
        <v>0.48318109157341854</v>
      </c>
      <c r="F6" s="30">
        <f>'n1 (11-3)'!AF25</f>
        <v>0.26623658369490749</v>
      </c>
      <c r="G6" s="30">
        <f>'n1 (11-3)'!AG25</f>
        <v>0.18630965973966657</v>
      </c>
      <c r="L6" s="30">
        <f>'n2 (11-3)'!AB25</f>
        <v>2.0017926467229961</v>
      </c>
      <c r="M6" s="30">
        <f>'n2 (11-3)'!AC25</f>
        <v>1.5336492349851565</v>
      </c>
      <c r="N6" s="30">
        <f>'n2 (11-3)'!AD25</f>
        <v>1.031251427266499</v>
      </c>
      <c r="O6" s="30">
        <f>'n2 (11-3)'!AE25</f>
        <v>0.4375085635989952</v>
      </c>
      <c r="P6" s="30">
        <f>'n2 (11-3)'!AF25</f>
        <v>0.2776547156885133</v>
      </c>
      <c r="Q6" s="30">
        <f>'n2 (11-3)'!AG25</f>
        <v>0.1634733957524549</v>
      </c>
      <c r="V6" s="30">
        <f>'n3 (11-5)'!AB25</f>
        <v>1.9675382507421784</v>
      </c>
      <c r="W6" s="30">
        <f>'n3 (11-5)'!AC25</f>
        <v>1.487976707010733</v>
      </c>
      <c r="X6" s="30">
        <f>'n3 (11-5)'!AD25</f>
        <v>0.96274263530486393</v>
      </c>
      <c r="Y6" s="30">
        <f>'n3 (11-5)'!AE25</f>
        <v>0.47176295957981274</v>
      </c>
      <c r="Z6" s="30">
        <f>'n3 (11-5)'!AF25</f>
        <v>0.2776547156885133</v>
      </c>
      <c r="AA6" s="30">
        <f>'n3 (11-5)'!AG25</f>
        <v>0.1406371317652432</v>
      </c>
    </row>
    <row r="7" spans="1:27" x14ac:dyDescent="0.25">
      <c r="B7" s="30">
        <f>'n1 (11-3)'!AB26</f>
        <v>2.0246289107102076</v>
      </c>
      <c r="C7" s="30">
        <f>'n1 (11-3)'!AC26</f>
        <v>1.5450673669787625</v>
      </c>
      <c r="D7" s="30">
        <f>'n1 (11-3)'!AD26</f>
        <v>1.0198332952728932</v>
      </c>
      <c r="E7" s="30">
        <f>'n1 (11-3)'!AE26</f>
        <v>0.44892669559260107</v>
      </c>
      <c r="F7" s="30">
        <f>'n1 (11-3)'!AF26</f>
        <v>0.26623658369490749</v>
      </c>
      <c r="G7" s="30">
        <f>'n1 (11-3)'!AG26</f>
        <v>0.17489152774606073</v>
      </c>
      <c r="L7" s="30">
        <f>'n2 (11-3)'!AB26</f>
        <v>2.0588833066910253</v>
      </c>
      <c r="M7" s="30">
        <f>'n2 (11-3)'!AC26</f>
        <v>1.487976707010733</v>
      </c>
      <c r="N7" s="30">
        <f>'n2 (11-3)'!AD26</f>
        <v>0.98557889929207565</v>
      </c>
      <c r="O7" s="30">
        <f>'n2 (11-3)'!AE26</f>
        <v>0.41467229961178353</v>
      </c>
      <c r="P7" s="30">
        <f>'n2 (11-3)'!AF26</f>
        <v>0.31190911166933089</v>
      </c>
      <c r="Q7" s="30">
        <f>'n2 (11-3)'!AG26</f>
        <v>0.18630965973966657</v>
      </c>
      <c r="V7" s="30">
        <f>'n3 (11-5)'!AB26</f>
        <v>1.9675382507421784</v>
      </c>
      <c r="W7" s="30">
        <f>'n3 (11-5)'!AC26</f>
        <v>1.499394839004339</v>
      </c>
      <c r="X7" s="30">
        <f>'n3 (11-5)'!AD26</f>
        <v>0.93990637131765242</v>
      </c>
      <c r="Y7" s="30">
        <f>'n3 (11-5)'!AE26</f>
        <v>0.4375085635989952</v>
      </c>
      <c r="Z7" s="30">
        <f>'n3 (11-5)'!AF26</f>
        <v>0.30049097967572502</v>
      </c>
      <c r="AA7" s="30">
        <f>'n3 (11-5)'!AG26</f>
        <v>0.1634733957524549</v>
      </c>
    </row>
    <row r="8" spans="1:27" x14ac:dyDescent="0.25">
      <c r="B8" s="30"/>
      <c r="C8" s="30"/>
      <c r="D8" s="30"/>
      <c r="E8" s="30"/>
      <c r="F8" s="30"/>
      <c r="G8" s="30"/>
      <c r="L8" s="30"/>
      <c r="M8" s="30"/>
      <c r="N8" s="30"/>
      <c r="O8" s="30"/>
      <c r="P8" s="30"/>
      <c r="Q8" s="30"/>
    </row>
    <row r="9" spans="1:27" x14ac:dyDescent="0.25">
      <c r="B9" s="64" t="s">
        <v>23</v>
      </c>
      <c r="C9" s="64">
        <v>1</v>
      </c>
      <c r="D9" s="64">
        <v>6</v>
      </c>
      <c r="E9" s="64">
        <v>24</v>
      </c>
      <c r="F9" s="64">
        <v>48</v>
      </c>
      <c r="G9" s="64">
        <v>72</v>
      </c>
      <c r="L9" s="64" t="s">
        <v>23</v>
      </c>
      <c r="M9" s="64">
        <v>1</v>
      </c>
      <c r="N9" s="64">
        <v>6</v>
      </c>
      <c r="O9" s="64">
        <v>24</v>
      </c>
      <c r="P9" s="64">
        <v>48</v>
      </c>
      <c r="Q9" s="64">
        <v>72</v>
      </c>
      <c r="V9" s="64" t="s">
        <v>23</v>
      </c>
      <c r="W9" s="64">
        <v>1</v>
      </c>
      <c r="X9" s="64">
        <v>6</v>
      </c>
      <c r="Y9" s="64">
        <v>24</v>
      </c>
      <c r="Z9" s="64">
        <v>48</v>
      </c>
      <c r="AA9" s="64">
        <v>72</v>
      </c>
    </row>
    <row r="10" spans="1:27" x14ac:dyDescent="0.25">
      <c r="B10" s="51">
        <f>'n1 (11-3)'!AB28</f>
        <v>2.7883580474801703E-2</v>
      </c>
      <c r="C10" s="51">
        <f>'n1 (11-3)'!AC28</f>
        <v>0.21799365523729744</v>
      </c>
      <c r="D10" s="51">
        <f>'n1 (11-3)'!AD28</f>
        <v>0.48188071157718415</v>
      </c>
      <c r="E10" s="51">
        <f>'n1 (11-3)'!AE28</f>
        <v>0.77445114360618872</v>
      </c>
      <c r="F10" s="51">
        <f>'n1 (11-3)'!AF28</f>
        <v>0.85476459553571937</v>
      </c>
      <c r="G10" s="51">
        <f>'n1 (11-3)'!AG28</f>
        <v>0.90065799663830837</v>
      </c>
      <c r="L10" s="65">
        <f>'n2 (11-3)'!AB28</f>
        <v>0</v>
      </c>
      <c r="M10" s="65">
        <f>'n2 (11-3)'!AC28</f>
        <v>0.24675157163927164</v>
      </c>
      <c r="N10" s="65">
        <f>'n2 (11-3)'!AD28</f>
        <v>0.49911113354307224</v>
      </c>
      <c r="O10" s="65">
        <f>'n2 (11-3)'!AE28</f>
        <v>0.79633461756310386</v>
      </c>
      <c r="P10" s="65">
        <f>'n2 (11-3)'!AF28</f>
        <v>0.85802251047292188</v>
      </c>
      <c r="Q10" s="65">
        <f>'n2 (11-3)'!AG28</f>
        <v>0.90849442285368198</v>
      </c>
      <c r="V10" s="65">
        <f>'n3 (11-5)'!AB28</f>
        <v>3.3091215936729534E-2</v>
      </c>
      <c r="W10" s="65">
        <f>'n3 (11-5)'!AC28</f>
        <v>0.25667790345488456</v>
      </c>
      <c r="X10" s="65">
        <f>'n3 (11-5)'!AD28</f>
        <v>0.53046766714009486</v>
      </c>
      <c r="Y10" s="65">
        <f>'n3 (11-5)'!AE28</f>
        <v>0.77003371036465373</v>
      </c>
      <c r="Z10" s="65">
        <f>'n3 (11-5)'!AF28</f>
        <v>0.86129696492639041</v>
      </c>
      <c r="AA10" s="65">
        <f>'n3 (11-5)'!AG28</f>
        <v>0.94115231266791011</v>
      </c>
    </row>
    <row r="11" spans="1:27" x14ac:dyDescent="0.25">
      <c r="B11" s="51">
        <f>'n1 (11-3)'!AB29</f>
        <v>0</v>
      </c>
      <c r="C11" s="51">
        <f>'n1 (11-3)'!AC29</f>
        <v>0.23422207598833342</v>
      </c>
      <c r="D11" s="51">
        <f>'n1 (11-3)'!AD29</f>
        <v>0.50190444854642902</v>
      </c>
      <c r="E11" s="51">
        <f>'n1 (11-3)'!AE29</f>
        <v>0.76401010500956412</v>
      </c>
      <c r="F11" s="51">
        <f>'n1 (11-3)'!AF29</f>
        <v>0.86996771081381019</v>
      </c>
      <c r="G11" s="51">
        <f>'n1 (11-3)'!AG29</f>
        <v>0.90900472347853245</v>
      </c>
      <c r="L11" s="65">
        <f>'n2 (11-3)'!AB29</f>
        <v>1.1279234365571173E-2</v>
      </c>
      <c r="M11" s="65">
        <f>'n2 (11-3)'!AC29</f>
        <v>0.23386208981445034</v>
      </c>
      <c r="N11" s="65">
        <f>'n2 (11-3)'!AD29</f>
        <v>0.48483603985922652</v>
      </c>
      <c r="O11" s="65">
        <f>'n2 (11-3)'!AE29</f>
        <v>0.78144161718487082</v>
      </c>
      <c r="P11" s="65">
        <f>'n2 (11-3)'!AF29</f>
        <v>0.86129696492639041</v>
      </c>
      <c r="Q11" s="65">
        <f>'n2 (11-3)'!AG29</f>
        <v>0.91833649902747594</v>
      </c>
      <c r="V11" s="65">
        <f>'n3 (11-5)'!AB29</f>
        <v>4.9636823905094413E-2</v>
      </c>
      <c r="W11" s="65">
        <f>'n3 (11-5)'!AC29</f>
        <v>0.2437368338585281</v>
      </c>
      <c r="X11" s="65">
        <f>'n3 (11-5)'!AD29</f>
        <v>0.51068669951310675</v>
      </c>
      <c r="Y11" s="65">
        <f>'n3 (11-5)'!AE29</f>
        <v>0.76022679132064741</v>
      </c>
      <c r="Z11" s="65">
        <f>'n3 (11-5)'!AF29</f>
        <v>0.85888217645386111</v>
      </c>
      <c r="AA11" s="65">
        <f>'n3 (11-5)'!AG29</f>
        <v>0.92852127184201205</v>
      </c>
    </row>
    <row r="12" spans="1:27" x14ac:dyDescent="0.25">
      <c r="B12" s="51">
        <f>'n1 (11-3)'!AB30</f>
        <v>5.6079902645290725E-3</v>
      </c>
      <c r="C12" s="51">
        <f>'n1 (11-3)'!AC30</f>
        <v>0.23686392167699638</v>
      </c>
      <c r="D12" s="51">
        <f>'n1 (11-3)'!AD30</f>
        <v>0.49628631208513568</v>
      </c>
      <c r="E12" s="51">
        <f>'n1 (11-3)'!AE30</f>
        <v>0.77826717122441724</v>
      </c>
      <c r="F12" s="51">
        <f>'n1 (11-3)'!AF30</f>
        <v>0.86850104614898738</v>
      </c>
      <c r="G12" s="51">
        <f>'n1 (11-3)'!AG30</f>
        <v>0.91361798361127244</v>
      </c>
      <c r="L12" s="65">
        <f>'n2 (11-3)'!AB30</f>
        <v>0</v>
      </c>
      <c r="M12" s="65">
        <f>'n2 (11-3)'!AC30</f>
        <v>0.27728944026353586</v>
      </c>
      <c r="N12" s="65">
        <f>'n2 (11-3)'!AD30</f>
        <v>0.52130414769544742</v>
      </c>
      <c r="O12" s="65">
        <f>'n2 (11-3)'!AE30</f>
        <v>0.79859358795898328</v>
      </c>
      <c r="P12" s="65">
        <f>'n2 (11-3)'!AF30</f>
        <v>0.84850568720641983</v>
      </c>
      <c r="Q12" s="65">
        <f>'n2 (11-3)'!AG30</f>
        <v>0.90950936406439775</v>
      </c>
      <c r="V12" s="65">
        <f>'n3 (11-5)'!AB30</f>
        <v>2.268641140672769E-2</v>
      </c>
      <c r="W12" s="65">
        <f>'n3 (11-5)'!AC30</f>
        <v>0.23793357590951547</v>
      </c>
      <c r="X12" s="65">
        <f>'n3 (11-5)'!AD30</f>
        <v>0.52229321541113183</v>
      </c>
      <c r="Y12" s="65">
        <f>'n3 (11-5)'!AE30</f>
        <v>0.77763656516768509</v>
      </c>
      <c r="Z12" s="65">
        <f>'n3 (11-5)'!AF30</f>
        <v>0.84727566055583614</v>
      </c>
      <c r="AA12" s="65">
        <f>'n3 (11-5)'!AG30</f>
        <v>0.91691475594398686</v>
      </c>
    </row>
    <row r="13" spans="1:27" x14ac:dyDescent="0.25">
      <c r="L13" s="65"/>
      <c r="M13" s="65"/>
      <c r="N13" s="65"/>
      <c r="O13" s="65"/>
      <c r="P13" s="65"/>
      <c r="Q13" s="65"/>
    </row>
    <row r="15" spans="1:27" x14ac:dyDescent="0.25">
      <c r="A15" t="s">
        <v>45</v>
      </c>
      <c r="K15" t="s">
        <v>45</v>
      </c>
      <c r="U15" t="s">
        <v>45</v>
      </c>
    </row>
    <row r="16" spans="1:27" x14ac:dyDescent="0.25">
      <c r="B16" s="64" t="s">
        <v>23</v>
      </c>
      <c r="C16" s="64">
        <v>1</v>
      </c>
      <c r="D16" s="64">
        <v>6</v>
      </c>
      <c r="E16" s="64">
        <v>24</v>
      </c>
      <c r="F16" s="64">
        <v>48</v>
      </c>
      <c r="G16" s="64">
        <v>72</v>
      </c>
      <c r="L16" s="64" t="s">
        <v>23</v>
      </c>
      <c r="M16" s="64">
        <v>1</v>
      </c>
      <c r="N16" s="64">
        <v>6</v>
      </c>
      <c r="O16" s="64">
        <v>24</v>
      </c>
      <c r="P16" s="64">
        <v>48</v>
      </c>
      <c r="Q16" s="64">
        <v>72</v>
      </c>
      <c r="V16" s="64" t="s">
        <v>23</v>
      </c>
      <c r="W16" s="64">
        <v>1</v>
      </c>
      <c r="X16" s="64">
        <v>6</v>
      </c>
      <c r="Y16" s="64">
        <v>24</v>
      </c>
      <c r="Z16" s="64">
        <v>48</v>
      </c>
      <c r="AA16" s="64">
        <v>72</v>
      </c>
    </row>
    <row r="17" spans="1:27" x14ac:dyDescent="0.25">
      <c r="B17" s="30">
        <f>'n1 (11-3)'!AB35</f>
        <v>1.9903745147293901</v>
      </c>
      <c r="C17" s="30">
        <f>'n1 (11-3)'!AC35</f>
        <v>1.6021580269467914</v>
      </c>
      <c r="D17" s="30">
        <f>'n1 (11-3)'!AD35</f>
        <v>1.1340146152089519</v>
      </c>
      <c r="E17" s="30">
        <f>'n1 (11-3)'!AE35</f>
        <v>0.57452614752226538</v>
      </c>
      <c r="F17" s="30">
        <f>'n1 (11-3)'!AF35</f>
        <v>0.39183603562457181</v>
      </c>
      <c r="G17" s="30">
        <f>'n1 (11-3)'!AG35</f>
        <v>0.24340031970769579</v>
      </c>
      <c r="L17" s="30">
        <f>'n2 (11-3)'!AB35</f>
        <v>2.0360470427038138</v>
      </c>
      <c r="M17" s="30">
        <f>'n2 (11-3)'!AC35</f>
        <v>1.5564854989723682</v>
      </c>
      <c r="N17" s="30">
        <f>'n2 (11-3)'!AD35</f>
        <v>1.0655058232473167</v>
      </c>
      <c r="O17" s="30">
        <f>'n2 (11-3)'!AE35</f>
        <v>0.51743548755423618</v>
      </c>
      <c r="P17" s="30">
        <f>'n2 (11-3)'!AF35</f>
        <v>0.30049097967572502</v>
      </c>
      <c r="Q17" s="30">
        <f>'n2 (11-3)'!AG35</f>
        <v>0.17489152774606073</v>
      </c>
      <c r="V17" s="30">
        <f>'n3 (11-5)'!AB35</f>
        <v>2.0017926467229961</v>
      </c>
      <c r="W17" s="30">
        <f>'n3 (11-5)'!AC35</f>
        <v>1.499394839004339</v>
      </c>
      <c r="X17" s="30">
        <f>'n3 (11-5)'!AD35</f>
        <v>0.98557889929207565</v>
      </c>
      <c r="Y17" s="30">
        <f>'n3 (11-5)'!AE35</f>
        <v>0.51743548755423618</v>
      </c>
      <c r="Z17" s="30">
        <f>'n3 (11-5)'!AF35</f>
        <v>0.33474537565654255</v>
      </c>
      <c r="AA17" s="30">
        <f>'n3 (11-5)'!AG35</f>
        <v>0.20914592372687826</v>
      </c>
    </row>
    <row r="18" spans="1:27" x14ac:dyDescent="0.25">
      <c r="B18" s="30">
        <f>'n1 (11-3)'!AB36</f>
        <v>2.0474651746974195</v>
      </c>
      <c r="C18" s="30">
        <f>'n1 (11-3)'!AC36</f>
        <v>1.6021580269467914</v>
      </c>
      <c r="D18" s="30">
        <f>'n1 (11-3)'!AD36</f>
        <v>1.1225964832153459</v>
      </c>
      <c r="E18" s="30">
        <f>'n1 (11-3)'!AE36</f>
        <v>0.56310801552865952</v>
      </c>
      <c r="F18" s="30">
        <f>'n1 (11-3)'!AF36</f>
        <v>0.39183603562457181</v>
      </c>
      <c r="G18" s="30">
        <f>'n1 (11-3)'!AG36</f>
        <v>0.25481845170130163</v>
      </c>
      <c r="L18" s="30">
        <f>'n2 (11-3)'!AB36</f>
        <v>2.0017926467229961</v>
      </c>
      <c r="M18" s="30">
        <f>'n2 (11-3)'!AC36</f>
        <v>1.5564854989723682</v>
      </c>
      <c r="N18" s="30">
        <f>'n2 (11-3)'!AD36</f>
        <v>1.0997602192281342</v>
      </c>
      <c r="O18" s="30">
        <f>'n2 (11-3)'!AE36</f>
        <v>0.52885361954784194</v>
      </c>
      <c r="P18" s="30">
        <f>'n2 (11-3)'!AF36</f>
        <v>0.31190911166933089</v>
      </c>
      <c r="Q18" s="30">
        <f>'n2 (11-3)'!AG36</f>
        <v>0.20914592372687826</v>
      </c>
      <c r="V18" s="30">
        <f>'n3 (11-5)'!AB36</f>
        <v>1.9675382507421784</v>
      </c>
      <c r="W18" s="30">
        <f>'n3 (11-5)'!AC36</f>
        <v>1.499394839004339</v>
      </c>
      <c r="X18" s="30">
        <f>'n3 (11-5)'!AD36</f>
        <v>1.0198332952728932</v>
      </c>
      <c r="Y18" s="30">
        <f>'n3 (11-5)'!AE36</f>
        <v>0.5402717515414478</v>
      </c>
      <c r="Z18" s="30">
        <f>'n3 (11-5)'!AF36</f>
        <v>0.31190911166933089</v>
      </c>
      <c r="AA18" s="30">
        <f>'n3 (11-5)'!AG36</f>
        <v>0.1977277917332724</v>
      </c>
    </row>
    <row r="19" spans="1:27" x14ac:dyDescent="0.25">
      <c r="B19" s="30">
        <f>'n1 (11-3)'!AB37</f>
        <v>2.0246289107102076</v>
      </c>
      <c r="C19" s="30">
        <f>'n1 (11-3)'!AC37</f>
        <v>1.5907398949531855</v>
      </c>
      <c r="D19" s="30">
        <f>'n1 (11-3)'!AD37</f>
        <v>1.1454327472025574</v>
      </c>
      <c r="E19" s="30">
        <f>'n1 (11-3)'!AE37</f>
        <v>0.57452614752226538</v>
      </c>
      <c r="F19" s="30">
        <f>'n1 (11-3)'!AF37</f>
        <v>0.36899977163736014</v>
      </c>
      <c r="G19" s="30">
        <f>'n1 (11-3)'!AG37</f>
        <v>0.2776547156885133</v>
      </c>
      <c r="L19" s="30">
        <f>'n2 (11-3)'!AB37</f>
        <v>2.0588833066910253</v>
      </c>
      <c r="M19" s="30">
        <f>'n2 (11-3)'!AC37</f>
        <v>1.5450673669787625</v>
      </c>
      <c r="N19" s="30">
        <f>'n2 (11-3)'!AD37</f>
        <v>1.0997602192281342</v>
      </c>
      <c r="O19" s="30">
        <f>'n2 (11-3)'!AE37</f>
        <v>0.5402717515414478</v>
      </c>
      <c r="P19" s="30">
        <f>'n2 (11-3)'!AF37</f>
        <v>0.32332724366293669</v>
      </c>
      <c r="Q19" s="30">
        <f>'n2 (11-3)'!AG37</f>
        <v>0.17489152774606073</v>
      </c>
      <c r="V19" s="30">
        <f>'n3 (11-5)'!AB37</f>
        <v>1.9675382507421784</v>
      </c>
      <c r="W19" s="30">
        <f>'n3 (11-5)'!AC37</f>
        <v>1.5564854989723682</v>
      </c>
      <c r="X19" s="30">
        <f>'n3 (11-5)'!AD37</f>
        <v>0.99699703128568151</v>
      </c>
      <c r="Y19" s="30">
        <f>'n3 (11-5)'!AE37</f>
        <v>0.60878054350308286</v>
      </c>
      <c r="Z19" s="30">
        <f>'n3 (11-5)'!AF37</f>
        <v>0.31190911166933089</v>
      </c>
      <c r="AA19" s="30">
        <f>'n3 (11-5)'!AG37</f>
        <v>0.1977277917332724</v>
      </c>
    </row>
    <row r="20" spans="1:27" x14ac:dyDescent="0.25">
      <c r="B20" s="30"/>
      <c r="C20" s="30"/>
      <c r="D20" s="30"/>
      <c r="E20" s="30"/>
      <c r="F20" s="30"/>
      <c r="G20" s="30"/>
      <c r="L20" s="30"/>
      <c r="M20" s="30"/>
      <c r="N20" s="30"/>
      <c r="O20" s="30"/>
      <c r="P20" s="30"/>
      <c r="Q20" s="30"/>
      <c r="V20" s="30"/>
      <c r="W20" s="30"/>
      <c r="X20" s="30"/>
      <c r="Y20" s="30"/>
      <c r="Z20" s="30"/>
      <c r="AA20" s="30"/>
    </row>
    <row r="21" spans="1:27" x14ac:dyDescent="0.25">
      <c r="B21" s="64" t="s">
        <v>23</v>
      </c>
      <c r="C21" s="64">
        <v>1</v>
      </c>
      <c r="D21" s="64">
        <v>6</v>
      </c>
      <c r="E21" s="64">
        <v>24</v>
      </c>
      <c r="F21" s="64">
        <v>48</v>
      </c>
      <c r="G21" s="64">
        <v>72</v>
      </c>
      <c r="L21" s="64" t="s">
        <v>23</v>
      </c>
      <c r="M21" s="64">
        <v>1</v>
      </c>
      <c r="N21" s="64">
        <v>6</v>
      </c>
      <c r="O21" s="64">
        <v>24</v>
      </c>
      <c r="P21" s="64">
        <v>48</v>
      </c>
      <c r="Q21" s="64">
        <v>72</v>
      </c>
      <c r="V21" s="64" t="s">
        <v>23</v>
      </c>
      <c r="W21" s="64">
        <v>1</v>
      </c>
      <c r="X21" s="64">
        <v>6</v>
      </c>
      <c r="Y21" s="64">
        <v>24</v>
      </c>
      <c r="Z21" s="64">
        <v>48</v>
      </c>
      <c r="AA21" s="64">
        <v>72</v>
      </c>
    </row>
    <row r="22" spans="1:27" x14ac:dyDescent="0.25">
      <c r="B22" s="51">
        <f>'n1 (11-3)'!AB39</f>
        <v>2.7883580474801703E-2</v>
      </c>
      <c r="C22" s="51">
        <f>'n1 (11-3)'!AC39</f>
        <v>0.19504695468600305</v>
      </c>
      <c r="D22" s="51">
        <f>'n1 (11-3)'!AD39</f>
        <v>0.43025063533677144</v>
      </c>
      <c r="E22" s="51">
        <f>'n1 (11-3)'!AE39</f>
        <v>0.71134771709012889</v>
      </c>
      <c r="F22" s="51">
        <f>'n1 (11-3)'!AF39</f>
        <v>0.80313451929530677</v>
      </c>
      <c r="G22" s="51">
        <f>'n1 (11-3)'!AG39</f>
        <v>0.87771129608701393</v>
      </c>
      <c r="L22" s="65">
        <f>'n2 (11-3)'!AB39</f>
        <v>-1.1343205703363954E-2</v>
      </c>
      <c r="M22" s="65">
        <f>'n2 (11-3)'!AC39</f>
        <v>0.23553559111021383</v>
      </c>
      <c r="N22" s="65">
        <f>'n2 (11-3)'!AD39</f>
        <v>0.47667917248495661</v>
      </c>
      <c r="O22" s="65">
        <f>'n2 (11-3)'!AE39</f>
        <v>0.74586270518234377</v>
      </c>
      <c r="P22" s="65">
        <f>'n2 (11-3)'!AF39</f>
        <v>0.85241452020839303</v>
      </c>
      <c r="Q22" s="65">
        <f>'n2 (11-3)'!AG39</f>
        <v>0.91410241311821083</v>
      </c>
      <c r="V22" s="65">
        <f>'n3 (11-5)'!AB39</f>
        <v>3.3091215936729534E-2</v>
      </c>
      <c r="W22" s="65">
        <f>'n3 (11-5)'!AC39</f>
        <v>0.25097395004477596</v>
      </c>
      <c r="X22" s="65">
        <f>'n3 (11-5)'!AD39</f>
        <v>0.50765185349966058</v>
      </c>
      <c r="Y22" s="65">
        <f>'n3 (11-5)'!AE39</f>
        <v>0.74151394331411102</v>
      </c>
      <c r="Z22" s="65">
        <f>'n3 (11-5)'!AF39</f>
        <v>0.8327771978758477</v>
      </c>
      <c r="AA22" s="65">
        <f>'n3 (11-5)'!AG39</f>
        <v>0.89552068538704177</v>
      </c>
    </row>
    <row r="23" spans="1:27" x14ac:dyDescent="0.25">
      <c r="B23" s="51">
        <f>'n1 (11-3)'!AB40</f>
        <v>-5.6079902645288539E-3</v>
      </c>
      <c r="C23" s="51">
        <f>'n1 (11-3)'!AC40</f>
        <v>0.21749192770345258</v>
      </c>
      <c r="D23" s="51">
        <f>'n1 (11-3)'!AD40</f>
        <v>0.4517140036917861</v>
      </c>
      <c r="E23" s="51">
        <f>'n1 (11-3)'!AE40</f>
        <v>0.72497309234484186</v>
      </c>
      <c r="F23" s="51">
        <f>'n1 (11-3)'!AF40</f>
        <v>0.80862383376924662</v>
      </c>
      <c r="G23" s="51">
        <f>'n1 (11-3)'!AG40</f>
        <v>0.87554442690877055</v>
      </c>
      <c r="L23" s="65">
        <f>'n2 (11-3)'!AB40</f>
        <v>1.1279234365571173E-2</v>
      </c>
      <c r="M23" s="65">
        <f>'n2 (11-3)'!AC40</f>
        <v>0.22245418299423322</v>
      </c>
      <c r="N23" s="65">
        <f>'n2 (11-3)'!AD40</f>
        <v>0.45061231939857521</v>
      </c>
      <c r="O23" s="65">
        <f>'n2 (11-3)'!AE40</f>
        <v>0.73580998990400248</v>
      </c>
      <c r="P23" s="65">
        <f>'n2 (11-3)'!AF40</f>
        <v>0.84418510469606489</v>
      </c>
      <c r="Q23" s="65">
        <f>'n2 (11-3)'!AG40</f>
        <v>0.89552068538704177</v>
      </c>
      <c r="V23" s="65">
        <f>'n3 (11-5)'!AB40</f>
        <v>4.9636823905094413E-2</v>
      </c>
      <c r="W23" s="65">
        <f>'n3 (11-5)'!AC40</f>
        <v>0.23793357590951547</v>
      </c>
      <c r="X23" s="65">
        <f>'n3 (11-5)'!AD40</f>
        <v>0.48167040976804376</v>
      </c>
      <c r="Y23" s="65">
        <f>'n3 (11-5)'!AE40</f>
        <v>0.72540724362657183</v>
      </c>
      <c r="Z23" s="65">
        <f>'n3 (11-5)'!AF40</f>
        <v>0.84147240260682343</v>
      </c>
      <c r="AA23" s="65">
        <f>'n3 (11-5)'!AG40</f>
        <v>0.89950498209694918</v>
      </c>
    </row>
    <row r="24" spans="1:27" x14ac:dyDescent="0.25">
      <c r="B24" s="51">
        <f>'n1 (11-3)'!AB41</f>
        <v>5.6079902645290725E-3</v>
      </c>
      <c r="C24" s="51">
        <f>'n1 (11-3)'!AC41</f>
        <v>0.21430545294585404</v>
      </c>
      <c r="D24" s="51">
        <f>'n1 (11-3)'!AD41</f>
        <v>0.43425052307449374</v>
      </c>
      <c r="E24" s="51">
        <f>'n1 (11-3)'!AE41</f>
        <v>0.71623138221377525</v>
      </c>
      <c r="F24" s="51">
        <f>'n1 (11-3)'!AF41</f>
        <v>0.8177444915039167</v>
      </c>
      <c r="G24" s="51">
        <f>'n1 (11-3)'!AG41</f>
        <v>0.86286142896620177</v>
      </c>
      <c r="L24" s="65">
        <f>'n2 (11-3)'!AB41</f>
        <v>-3.4420050826941773E-2</v>
      </c>
      <c r="M24" s="65">
        <f>'n2 (11-3)'!AC41</f>
        <v>0.24956049623718218</v>
      </c>
      <c r="N24" s="65">
        <f>'n2 (11-3)'!AD41</f>
        <v>0.46584625964274035</v>
      </c>
      <c r="O24" s="65">
        <f>'n2 (11-3)'!AE41</f>
        <v>0.73758991110100536</v>
      </c>
      <c r="P24" s="65">
        <f>'n2 (11-3)'!AF41</f>
        <v>0.84295989840114915</v>
      </c>
      <c r="Q24" s="65">
        <f>'n2 (11-3)'!AG41</f>
        <v>0.91505515286966843</v>
      </c>
      <c r="V24" s="65">
        <f>'n3 (11-5)'!AB41</f>
        <v>2.268641140672769E-2</v>
      </c>
      <c r="W24" s="65">
        <f>'n3 (11-5)'!AC41</f>
        <v>0.2089172861644526</v>
      </c>
      <c r="X24" s="65">
        <f>'n3 (11-5)'!AD41</f>
        <v>0.49327692566606895</v>
      </c>
      <c r="Y24" s="65">
        <f>'n3 (11-5)'!AE41</f>
        <v>0.69058769593249647</v>
      </c>
      <c r="Z24" s="65">
        <f>'n3 (11-5)'!AF41</f>
        <v>0.84147240260682343</v>
      </c>
      <c r="AA24" s="65">
        <f>'n3 (11-5)'!AG41</f>
        <v>0.89950498209694918</v>
      </c>
    </row>
    <row r="26" spans="1:27" ht="15.75" thickBot="1" x14ac:dyDescent="0.3"/>
    <row r="27" spans="1:27" x14ac:dyDescent="0.25">
      <c r="A27" s="21" t="s">
        <v>44</v>
      </c>
      <c r="B27" s="22"/>
      <c r="C27" s="22"/>
      <c r="D27" s="22"/>
      <c r="E27" s="22"/>
      <c r="F27" s="22"/>
      <c r="G27" s="23"/>
      <c r="J27" t="s">
        <v>44</v>
      </c>
    </row>
    <row r="28" spans="1:27" x14ac:dyDescent="0.25">
      <c r="A28" s="15" t="s">
        <v>51</v>
      </c>
      <c r="B28" s="73" t="s">
        <v>23</v>
      </c>
      <c r="C28" s="73">
        <v>1</v>
      </c>
      <c r="D28" s="73">
        <v>6</v>
      </c>
      <c r="E28" s="73">
        <v>24</v>
      </c>
      <c r="F28" s="73">
        <v>48</v>
      </c>
      <c r="G28" s="74">
        <v>72</v>
      </c>
      <c r="J28" t="s">
        <v>52</v>
      </c>
      <c r="K28" s="64" t="s">
        <v>23</v>
      </c>
      <c r="L28" s="64">
        <v>1</v>
      </c>
      <c r="M28" s="64">
        <v>6</v>
      </c>
      <c r="N28" s="64">
        <v>24</v>
      </c>
      <c r="O28" s="64">
        <v>48</v>
      </c>
      <c r="P28" s="64">
        <v>72</v>
      </c>
    </row>
    <row r="29" spans="1:27" x14ac:dyDescent="0.25">
      <c r="A29" s="15" t="s">
        <v>48</v>
      </c>
      <c r="B29" s="59">
        <f t="shared" ref="B29:G29" si="0">AVERAGE(B5:B7)</f>
        <v>2.0208228667123391</v>
      </c>
      <c r="C29" s="59">
        <f t="shared" si="0"/>
        <v>1.5564854989723684</v>
      </c>
      <c r="D29" s="59">
        <f t="shared" si="0"/>
        <v>1.0236393392707619</v>
      </c>
      <c r="E29" s="59">
        <f t="shared" si="0"/>
        <v>0.46034482758620693</v>
      </c>
      <c r="F29" s="59">
        <f t="shared" si="0"/>
        <v>0.2738486716906447</v>
      </c>
      <c r="G29" s="17">
        <f t="shared" si="0"/>
        <v>0.18630965973966659</v>
      </c>
      <c r="J29" t="s">
        <v>48</v>
      </c>
      <c r="K29" s="51">
        <f>IF(AVERAGE(B10:B12)&lt;0,0,AVERAGE(B10:B12))</f>
        <v>1.1163856913110259E-2</v>
      </c>
      <c r="L29" s="51">
        <f t="shared" ref="L29:P29" si="1">IF(AVERAGE(C10:C12)&lt;0,0,AVERAGE(C10:C12))</f>
        <v>0.22969321763420911</v>
      </c>
      <c r="M29" s="51">
        <f t="shared" si="1"/>
        <v>0.4933571574029163</v>
      </c>
      <c r="N29" s="51">
        <f t="shared" si="1"/>
        <v>0.77224280661339006</v>
      </c>
      <c r="O29" s="51">
        <f t="shared" si="1"/>
        <v>0.86441111749950572</v>
      </c>
      <c r="P29" s="51">
        <f t="shared" si="1"/>
        <v>0.90776023457603772</v>
      </c>
    </row>
    <row r="30" spans="1:27" x14ac:dyDescent="0.25">
      <c r="A30" s="15" t="s">
        <v>49</v>
      </c>
      <c r="B30" s="59">
        <f t="shared" ref="B30:G30" si="2">AVERAGE(L5:L7)</f>
        <v>2.0322409987059449</v>
      </c>
      <c r="C30" s="59">
        <f t="shared" si="2"/>
        <v>1.5184250589936819</v>
      </c>
      <c r="D30" s="59">
        <f t="shared" si="2"/>
        <v>1.0122212072771559</v>
      </c>
      <c r="E30" s="59">
        <f t="shared" si="2"/>
        <v>0.42228438760752079</v>
      </c>
      <c r="F30" s="59">
        <f t="shared" si="2"/>
        <v>0.29287889167998776</v>
      </c>
      <c r="G30" s="17">
        <f t="shared" si="2"/>
        <v>0.17869757174392933</v>
      </c>
      <c r="J30" t="s">
        <v>49</v>
      </c>
      <c r="K30" s="51">
        <f>IF(AVERAGE(L10:L12)&lt;0,0,AVERAGE(L10:L12))</f>
        <v>3.7597447885237244E-3</v>
      </c>
      <c r="L30" s="51">
        <f t="shared" ref="L30:P30" si="3">IF(AVERAGE(M10:M12)&lt;0,0,AVERAGE(M10:M12))</f>
        <v>0.25263436723908594</v>
      </c>
      <c r="M30" s="51">
        <f t="shared" si="3"/>
        <v>0.50175044036591532</v>
      </c>
      <c r="N30" s="51">
        <f t="shared" si="3"/>
        <v>0.79212327423565265</v>
      </c>
      <c r="O30" s="51">
        <f t="shared" si="3"/>
        <v>0.85594172086857745</v>
      </c>
      <c r="P30" s="51">
        <f t="shared" si="3"/>
        <v>0.91211342864851852</v>
      </c>
    </row>
    <row r="31" spans="1:27" ht="15.75" thickBot="1" x14ac:dyDescent="0.3">
      <c r="A31" s="18" t="s">
        <v>50</v>
      </c>
      <c r="B31" s="42">
        <f t="shared" ref="B31:G31" si="4">AVERAGE(V5:V7)</f>
        <v>1.9789563827357843</v>
      </c>
      <c r="C31" s="42">
        <f t="shared" si="4"/>
        <v>1.4917827510086017</v>
      </c>
      <c r="D31" s="42">
        <f t="shared" si="4"/>
        <v>0.94751845931338963</v>
      </c>
      <c r="E31" s="42">
        <f t="shared" si="4"/>
        <v>0.45653878358833833</v>
      </c>
      <c r="F31" s="42">
        <f t="shared" si="4"/>
        <v>0.28526680368425056</v>
      </c>
      <c r="G31" s="20">
        <f t="shared" si="4"/>
        <v>0.1406371317652432</v>
      </c>
      <c r="J31" t="s">
        <v>50</v>
      </c>
      <c r="K31" s="51">
        <f>IF(AVERAGE(V10:V12)&lt;0,0,AVERAGE(V10:V12))</f>
        <v>3.5138150416183879E-2</v>
      </c>
      <c r="L31" s="51">
        <f t="shared" ref="L31:P31" si="5">IF(AVERAGE(W10:W12)&lt;0,0,AVERAGE(W10:W12))</f>
        <v>0.24611610440764273</v>
      </c>
      <c r="M31" s="51">
        <f t="shared" si="5"/>
        <v>0.52114919402144455</v>
      </c>
      <c r="N31" s="51">
        <f t="shared" si="5"/>
        <v>0.76929902228432867</v>
      </c>
      <c r="O31" s="51">
        <f t="shared" si="5"/>
        <v>0.85581826731202915</v>
      </c>
      <c r="P31" s="51">
        <f t="shared" si="5"/>
        <v>0.92886278015130308</v>
      </c>
    </row>
    <row r="32" spans="1:27" ht="15.75" thickBot="1" x14ac:dyDescent="0.3"/>
    <row r="33" spans="1:16" x14ac:dyDescent="0.25">
      <c r="A33" s="21" t="s">
        <v>45</v>
      </c>
      <c r="B33" s="22"/>
      <c r="C33" s="22"/>
      <c r="D33" s="22"/>
      <c r="E33" s="22"/>
      <c r="F33" s="22"/>
      <c r="G33" s="23"/>
      <c r="J33" t="s">
        <v>45</v>
      </c>
    </row>
    <row r="34" spans="1:16" x14ac:dyDescent="0.25">
      <c r="A34" s="15" t="s">
        <v>51</v>
      </c>
      <c r="B34" s="73" t="s">
        <v>23</v>
      </c>
      <c r="C34" s="73">
        <v>1</v>
      </c>
      <c r="D34" s="73">
        <v>6</v>
      </c>
      <c r="E34" s="73">
        <v>24</v>
      </c>
      <c r="F34" s="73">
        <v>48</v>
      </c>
      <c r="G34" s="74">
        <v>72</v>
      </c>
      <c r="J34" t="s">
        <v>52</v>
      </c>
      <c r="K34" s="64" t="s">
        <v>23</v>
      </c>
      <c r="L34" s="64">
        <v>1</v>
      </c>
      <c r="M34" s="64">
        <v>6</v>
      </c>
      <c r="N34" s="64">
        <v>24</v>
      </c>
      <c r="O34" s="64">
        <v>48</v>
      </c>
      <c r="P34" s="64">
        <v>72</v>
      </c>
    </row>
    <row r="35" spans="1:16" x14ac:dyDescent="0.25">
      <c r="A35" s="15" t="s">
        <v>48</v>
      </c>
      <c r="B35" s="59">
        <f>AVERAGE(B17:B19)</f>
        <v>2.0208228667123391</v>
      </c>
      <c r="C35" s="59">
        <f t="shared" ref="C35:F35" si="6">AVERAGE(C17:C19)</f>
        <v>1.5983519829489226</v>
      </c>
      <c r="D35" s="59">
        <f t="shared" si="6"/>
        <v>1.1340146152089516</v>
      </c>
      <c r="E35" s="59">
        <f t="shared" si="6"/>
        <v>0.57072010352439684</v>
      </c>
      <c r="F35" s="59">
        <f t="shared" si="6"/>
        <v>0.38422394762883455</v>
      </c>
      <c r="G35" s="17">
        <f>AVERAGE(G17:G19)</f>
        <v>0.25862449569917023</v>
      </c>
      <c r="J35" t="s">
        <v>48</v>
      </c>
      <c r="K35" s="51">
        <f>IF(AVERAGE(B22:B24)&lt;0,0,AVERAGE(B22:B24))</f>
        <v>9.2945268249339744E-3</v>
      </c>
      <c r="L35" s="51">
        <f t="shared" ref="L35:P35" si="7">IF(AVERAGE(C22:C24)&lt;0,0,AVERAGE(C22:C24))</f>
        <v>0.20894811177843656</v>
      </c>
      <c r="M35" s="51">
        <f t="shared" si="7"/>
        <v>0.43873838736768378</v>
      </c>
      <c r="N35" s="51">
        <f t="shared" si="7"/>
        <v>0.71751739721624874</v>
      </c>
      <c r="O35" s="51">
        <f t="shared" si="7"/>
        <v>0.80983428152282333</v>
      </c>
      <c r="P35" s="51">
        <f t="shared" si="7"/>
        <v>0.87203905065399534</v>
      </c>
    </row>
    <row r="36" spans="1:16" x14ac:dyDescent="0.25">
      <c r="A36" s="15" t="s">
        <v>49</v>
      </c>
      <c r="B36" s="59">
        <f>AVERAGE(L17:L19)</f>
        <v>2.0322409987059449</v>
      </c>
      <c r="C36" s="59">
        <f t="shared" ref="C36:G36" si="8">AVERAGE(M17:M19)</f>
        <v>1.5526794549744996</v>
      </c>
      <c r="D36" s="59">
        <f t="shared" si="8"/>
        <v>1.0883420872345282</v>
      </c>
      <c r="E36" s="59">
        <f t="shared" si="8"/>
        <v>0.52885361954784205</v>
      </c>
      <c r="F36" s="59">
        <f t="shared" si="8"/>
        <v>0.31190911166933089</v>
      </c>
      <c r="G36" s="17">
        <f t="shared" si="8"/>
        <v>0.18630965973966659</v>
      </c>
      <c r="J36" t="s">
        <v>49</v>
      </c>
      <c r="K36" s="51">
        <f>IF(AVERAGE(L22:L24)&lt;0,0,AVERAGE(L22:L24))</f>
        <v>0</v>
      </c>
      <c r="L36" s="51">
        <f t="shared" ref="L36:P36" si="9">IF(AVERAGE(M22:M24)&lt;0,0,AVERAGE(M22:M24))</f>
        <v>0.23585009011387639</v>
      </c>
      <c r="M36" s="51">
        <f t="shared" si="9"/>
        <v>0.46437925050875739</v>
      </c>
      <c r="N36" s="51">
        <f t="shared" si="9"/>
        <v>0.73975420206245046</v>
      </c>
      <c r="O36" s="51">
        <f t="shared" si="9"/>
        <v>0.84651984110186895</v>
      </c>
      <c r="P36" s="51">
        <f t="shared" si="9"/>
        <v>0.90822608379164027</v>
      </c>
    </row>
    <row r="37" spans="1:16" ht="15.75" thickBot="1" x14ac:dyDescent="0.3">
      <c r="A37" s="18" t="s">
        <v>50</v>
      </c>
      <c r="B37" s="42">
        <f>AVERAGE(V17:V19)</f>
        <v>1.9789563827357843</v>
      </c>
      <c r="C37" s="42">
        <f>AVERAGE(W17:W19)</f>
        <v>1.5184250589936823</v>
      </c>
      <c r="D37" s="42">
        <f t="shared" ref="D37:G37" si="10">AVERAGE(X17:X19)</f>
        <v>1.0008030752835502</v>
      </c>
      <c r="E37" s="42">
        <f t="shared" si="10"/>
        <v>0.55549592753292221</v>
      </c>
      <c r="F37" s="42">
        <f t="shared" si="10"/>
        <v>0.31952119966506815</v>
      </c>
      <c r="G37" s="20">
        <f t="shared" si="10"/>
        <v>0.20153383573114103</v>
      </c>
      <c r="J37" t="s">
        <v>50</v>
      </c>
      <c r="K37" s="51">
        <f>IF(AVERAGE(V22:V24)&lt;0,0,AVERAGE(V22:V24))</f>
        <v>3.5138150416183879E-2</v>
      </c>
      <c r="L37" s="51">
        <f t="shared" ref="L37:P37" si="11">IF(AVERAGE(W22:W24)&lt;0,0,AVERAGE(W22:W24))</f>
        <v>0.23260827070624801</v>
      </c>
      <c r="M37" s="51">
        <f t="shared" si="11"/>
        <v>0.49419972964459108</v>
      </c>
      <c r="N37" s="51">
        <f t="shared" si="11"/>
        <v>0.71916962762439318</v>
      </c>
      <c r="O37" s="51">
        <f t="shared" si="11"/>
        <v>0.83857400102983159</v>
      </c>
      <c r="P37" s="51">
        <f t="shared" si="11"/>
        <v>0.89817688319364686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36944-1DF4-4930-A2C3-BE0AC9A6D709}">
  <dimension ref="A1:U34"/>
  <sheetViews>
    <sheetView tabSelected="1" topLeftCell="A31" workbookViewId="0">
      <selection activeCell="I42" sqref="I42"/>
    </sheetView>
  </sheetViews>
  <sheetFormatPr defaultRowHeight="15" x14ac:dyDescent="0.25"/>
  <sheetData>
    <row r="1" spans="1:21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1" t="s">
        <v>19</v>
      </c>
      <c r="M1" s="77" t="s">
        <v>40</v>
      </c>
      <c r="N1" s="78"/>
      <c r="O1" s="79"/>
      <c r="P1" s="21" t="s">
        <v>19</v>
      </c>
      <c r="Q1" s="77" t="s">
        <v>41</v>
      </c>
      <c r="R1" s="78"/>
      <c r="S1" s="79"/>
    </row>
    <row r="2" spans="1:21" x14ac:dyDescent="0.2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50">
        <v>0.13600000000000001</v>
      </c>
      <c r="N2" s="46">
        <v>0.13600000000000001</v>
      </c>
      <c r="O2" s="33">
        <v>0.13200000000000001</v>
      </c>
      <c r="P2" s="15">
        <v>1</v>
      </c>
      <c r="Q2" s="50">
        <v>0.13800000000000001</v>
      </c>
      <c r="R2" s="46">
        <v>0.13800000000000001</v>
      </c>
      <c r="S2" s="33">
        <v>0.13700000000000001</v>
      </c>
    </row>
    <row r="3" spans="1:21" ht="15.75" thickBot="1" x14ac:dyDescent="0.3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50">
        <v>9.0999999999999998E-2</v>
      </c>
      <c r="N3" s="46">
        <v>9.1999999999999998E-2</v>
      </c>
      <c r="O3" s="33">
        <v>8.7999999999999995E-2</v>
      </c>
      <c r="P3" s="15">
        <v>6</v>
      </c>
      <c r="Q3" s="50">
        <v>9.5000000000000001E-2</v>
      </c>
      <c r="R3" s="46">
        <v>9.8000000000000004E-2</v>
      </c>
      <c r="S3" s="33">
        <v>9.8000000000000004E-2</v>
      </c>
    </row>
    <row r="4" spans="1:21" x14ac:dyDescent="0.25">
      <c r="L4" s="15">
        <v>24</v>
      </c>
      <c r="M4" s="50">
        <v>3.7999999999999999E-2</v>
      </c>
      <c r="N4" s="46">
        <v>0.04</v>
      </c>
      <c r="O4" s="33">
        <v>3.7999999999999999E-2</v>
      </c>
      <c r="P4" s="15">
        <v>24</v>
      </c>
      <c r="Q4" s="15">
        <v>4.7E-2</v>
      </c>
      <c r="R4" s="69">
        <v>4.8000000000000001E-2</v>
      </c>
      <c r="S4" s="45">
        <v>4.9000000000000002E-2</v>
      </c>
    </row>
    <row r="5" spans="1:21" x14ac:dyDescent="0.25">
      <c r="A5" s="32" t="s">
        <v>18</v>
      </c>
      <c r="B5" t="s">
        <v>38</v>
      </c>
      <c r="L5" s="15">
        <v>48</v>
      </c>
      <c r="M5" s="50">
        <v>2.7E-2</v>
      </c>
      <c r="N5" s="46">
        <v>2.5999999999999999E-2</v>
      </c>
      <c r="O5" s="33">
        <v>2.9000000000000001E-2</v>
      </c>
      <c r="P5" s="15">
        <v>48</v>
      </c>
      <c r="Q5" s="15">
        <v>2.8000000000000001E-2</v>
      </c>
      <c r="R5" s="69">
        <v>2.9000000000000001E-2</v>
      </c>
      <c r="S5" s="45">
        <v>0.03</v>
      </c>
    </row>
    <row r="6" spans="1:21" ht="15.75" thickBot="1" x14ac:dyDescent="0.3">
      <c r="B6" t="s">
        <v>39</v>
      </c>
      <c r="L6" s="18">
        <v>72</v>
      </c>
      <c r="M6" s="66">
        <v>1.7999999999999999E-2</v>
      </c>
      <c r="N6" s="24">
        <v>1.6E-2</v>
      </c>
      <c r="O6" s="34">
        <v>1.7999999999999999E-2</v>
      </c>
      <c r="P6" s="18">
        <v>72</v>
      </c>
      <c r="Q6" s="18">
        <v>1.7000000000000001E-2</v>
      </c>
      <c r="R6" s="19">
        <v>0.02</v>
      </c>
      <c r="S6" s="47">
        <v>1.7000000000000001E-2</v>
      </c>
    </row>
    <row r="7" spans="1:21" x14ac:dyDescent="0.25">
      <c r="A7" s="29" t="s">
        <v>34</v>
      </c>
      <c r="L7" s="25" t="s">
        <v>20</v>
      </c>
      <c r="M7" s="67">
        <v>1E-3</v>
      </c>
      <c r="N7" s="67">
        <v>4.0000000000000001E-3</v>
      </c>
      <c r="O7" s="68">
        <v>3.0000000000000001E-3</v>
      </c>
    </row>
    <row r="8" spans="1:21" x14ac:dyDescent="0.25">
      <c r="A8" s="29" t="s">
        <v>35</v>
      </c>
      <c r="B8" t="s">
        <v>36</v>
      </c>
      <c r="L8" s="26" t="s">
        <v>21</v>
      </c>
      <c r="M8" s="69">
        <v>1E-3</v>
      </c>
      <c r="N8" s="69">
        <v>0</v>
      </c>
      <c r="O8" s="33">
        <v>4.0000000000000001E-3</v>
      </c>
      <c r="Q8" t="s">
        <v>47</v>
      </c>
    </row>
    <row r="9" spans="1:21" x14ac:dyDescent="0.25">
      <c r="A9" s="29"/>
      <c r="L9" s="26" t="s">
        <v>53</v>
      </c>
      <c r="M9" s="69">
        <v>4.0000000000000001E-3</v>
      </c>
      <c r="N9" s="69">
        <v>4.0000000000000001E-3</v>
      </c>
      <c r="O9" s="33">
        <v>3.0000000000000001E-3</v>
      </c>
      <c r="P9" s="31"/>
      <c r="R9" s="58" t="s">
        <v>40</v>
      </c>
      <c r="S9" s="52"/>
      <c r="T9" s="58" t="s">
        <v>41</v>
      </c>
      <c r="U9" s="58" t="s">
        <v>21</v>
      </c>
    </row>
    <row r="10" spans="1:21" ht="15.75" thickBot="1" x14ac:dyDescent="0.3">
      <c r="L10" s="70" t="s">
        <v>54</v>
      </c>
      <c r="M10" s="69">
        <v>8.0000000000000002E-3</v>
      </c>
      <c r="N10" s="69">
        <v>8.9999999999999993E-3</v>
      </c>
      <c r="O10" s="72">
        <v>4.0000000000000001E-3</v>
      </c>
      <c r="P10" s="31"/>
      <c r="Q10" s="58" t="s">
        <v>33</v>
      </c>
      <c r="R10" s="52">
        <v>1.254</v>
      </c>
      <c r="S10" s="58" t="s">
        <v>33</v>
      </c>
      <c r="T10" s="52">
        <v>1.2689999999999999</v>
      </c>
      <c r="U10" s="60">
        <v>0.13100000000000001</v>
      </c>
    </row>
    <row r="11" spans="1:21" ht="15.75" thickBot="1" x14ac:dyDescent="0.3">
      <c r="B11" s="28" t="s">
        <v>9</v>
      </c>
      <c r="C11" s="13" t="s">
        <v>10</v>
      </c>
      <c r="D11" s="14" t="s">
        <v>11</v>
      </c>
      <c r="E11" s="29" t="s">
        <v>46</v>
      </c>
      <c r="F11" s="29" t="s">
        <v>46</v>
      </c>
      <c r="G11" s="29" t="s">
        <v>17</v>
      </c>
      <c r="L11" s="26" t="s">
        <v>22</v>
      </c>
      <c r="M11" s="46">
        <v>0.17799999999999999</v>
      </c>
      <c r="N11" s="46">
        <v>0.17899999999999999</v>
      </c>
      <c r="O11" s="33">
        <v>0.17599999999999999</v>
      </c>
      <c r="Q11" s="58">
        <v>72</v>
      </c>
      <c r="R11" s="52">
        <v>1.2829999999999999</v>
      </c>
      <c r="S11" s="58">
        <v>72</v>
      </c>
      <c r="T11" s="52">
        <v>1.2470000000000001</v>
      </c>
    </row>
    <row r="12" spans="1:21" ht="15.75" thickBot="1" x14ac:dyDescent="0.3">
      <c r="A12" s="26">
        <v>1</v>
      </c>
      <c r="B12" s="15">
        <v>5</v>
      </c>
      <c r="C12" s="16">
        <f t="shared" ref="C12:C17" si="0">5000-B12</f>
        <v>4995</v>
      </c>
      <c r="D12" s="17">
        <f t="shared" ref="D12:D17" si="1">($F$2*B12)/5000</f>
        <v>0.10022897585345547</v>
      </c>
      <c r="E12" s="31">
        <v>1.0999999999999999E-2</v>
      </c>
      <c r="F12" s="31">
        <v>0.01</v>
      </c>
      <c r="G12" s="31">
        <f t="shared" ref="G12:G17" si="2">AVERAGE(E12:F12)</f>
        <v>1.0499999999999999E-2</v>
      </c>
      <c r="L12" s="27" t="s">
        <v>23</v>
      </c>
      <c r="M12" s="24">
        <v>0.18</v>
      </c>
      <c r="N12" s="24">
        <v>0.17699999999999999</v>
      </c>
      <c r="O12" s="34">
        <v>0.182</v>
      </c>
      <c r="Q12" s="58">
        <v>48</v>
      </c>
      <c r="R12" s="52">
        <v>1.2689999999999999</v>
      </c>
      <c r="S12" s="58">
        <v>48</v>
      </c>
      <c r="T12" s="52">
        <v>1.2390000000000001</v>
      </c>
    </row>
    <row r="13" spans="1:21" x14ac:dyDescent="0.25">
      <c r="A13" s="26">
        <v>2</v>
      </c>
      <c r="B13" s="15">
        <v>15</v>
      </c>
      <c r="C13" s="16">
        <f>5000-B13</f>
        <v>4985</v>
      </c>
      <c r="D13" s="17">
        <f t="shared" si="1"/>
        <v>0.30068692756036641</v>
      </c>
      <c r="E13" s="31">
        <v>2.5999999999999999E-2</v>
      </c>
      <c r="F13" s="31">
        <v>2.8000000000000001E-2</v>
      </c>
      <c r="G13" s="31">
        <f t="shared" si="2"/>
        <v>2.7E-2</v>
      </c>
      <c r="Q13" s="58">
        <v>24</v>
      </c>
      <c r="R13" s="52">
        <v>1.258</v>
      </c>
      <c r="S13" s="58">
        <v>24</v>
      </c>
      <c r="T13" s="52">
        <v>1.274</v>
      </c>
    </row>
    <row r="14" spans="1:21" x14ac:dyDescent="0.25">
      <c r="A14" s="26">
        <v>3</v>
      </c>
      <c r="B14" s="15">
        <v>25</v>
      </c>
      <c r="C14" s="16">
        <f t="shared" si="0"/>
        <v>4975</v>
      </c>
      <c r="D14" s="17">
        <f t="shared" si="1"/>
        <v>0.50114487926727735</v>
      </c>
      <c r="E14" s="31">
        <v>4.3999999999999997E-2</v>
      </c>
      <c r="F14" s="31">
        <v>4.9000000000000002E-2</v>
      </c>
      <c r="G14" s="31">
        <f t="shared" si="2"/>
        <v>4.65E-2</v>
      </c>
      <c r="Q14" s="58">
        <v>6</v>
      </c>
      <c r="R14" s="52">
        <v>1.288</v>
      </c>
      <c r="S14" s="58">
        <v>6</v>
      </c>
      <c r="T14" s="52">
        <v>1.2649999999999999</v>
      </c>
    </row>
    <row r="15" spans="1:21" x14ac:dyDescent="0.25">
      <c r="A15" s="26">
        <v>4</v>
      </c>
      <c r="B15" s="15">
        <v>50</v>
      </c>
      <c r="C15" s="16">
        <f t="shared" si="0"/>
        <v>4950</v>
      </c>
      <c r="D15" s="17">
        <f t="shared" si="1"/>
        <v>1.0022897585345547</v>
      </c>
      <c r="E15" s="31">
        <v>9.0999999999999998E-2</v>
      </c>
      <c r="F15" s="31">
        <v>8.8999999999999996E-2</v>
      </c>
      <c r="G15" s="31">
        <f t="shared" si="2"/>
        <v>0.09</v>
      </c>
      <c r="Q15" s="58">
        <v>1</v>
      </c>
      <c r="R15" s="52">
        <v>1.2609999999999999</v>
      </c>
      <c r="S15" s="58">
        <v>1</v>
      </c>
      <c r="T15" s="52">
        <v>1.2629999999999999</v>
      </c>
    </row>
    <row r="16" spans="1:21" x14ac:dyDescent="0.25">
      <c r="A16" s="26">
        <v>5</v>
      </c>
      <c r="B16" s="15">
        <v>100</v>
      </c>
      <c r="C16" s="16">
        <f t="shared" si="0"/>
        <v>4900</v>
      </c>
      <c r="D16" s="17">
        <f t="shared" si="1"/>
        <v>2.0045795170691094</v>
      </c>
      <c r="E16" s="31">
        <v>0.17399999999999999</v>
      </c>
      <c r="F16" s="31">
        <v>0.17499999999999999</v>
      </c>
      <c r="G16" s="31">
        <f t="shared" si="2"/>
        <v>0.17449999999999999</v>
      </c>
    </row>
    <row r="17" spans="1:21" ht="15.75" thickBot="1" x14ac:dyDescent="0.3">
      <c r="A17" s="27">
        <v>6</v>
      </c>
      <c r="B17" s="18">
        <v>125</v>
      </c>
      <c r="C17" s="19">
        <f t="shared" si="0"/>
        <v>4875</v>
      </c>
      <c r="D17" s="20">
        <f t="shared" si="1"/>
        <v>2.5057243963363867</v>
      </c>
      <c r="E17" s="31">
        <v>0.22600000000000001</v>
      </c>
      <c r="F17" s="31">
        <v>0.22</v>
      </c>
      <c r="G17" s="31">
        <f t="shared" si="2"/>
        <v>0.223</v>
      </c>
    </row>
    <row r="18" spans="1:21" ht="15.75" thickBot="1" x14ac:dyDescent="0.3">
      <c r="L18" s="21" t="s">
        <v>19</v>
      </c>
      <c r="M18" s="77" t="s">
        <v>40</v>
      </c>
      <c r="N18" s="78"/>
      <c r="O18" s="79"/>
      <c r="P18" s="21" t="s">
        <v>19</v>
      </c>
      <c r="Q18" s="77" t="s">
        <v>41</v>
      </c>
      <c r="R18" s="78"/>
      <c r="S18" s="79"/>
    </row>
    <row r="19" spans="1:21" ht="15.75" thickBot="1" x14ac:dyDescent="0.3">
      <c r="L19" s="15">
        <v>1</v>
      </c>
      <c r="M19" s="50">
        <v>0.13200000000000001</v>
      </c>
      <c r="N19" s="46">
        <v>0.13200000000000001</v>
      </c>
      <c r="O19" s="33">
        <v>0.13300000000000001</v>
      </c>
      <c r="P19" s="15">
        <v>1</v>
      </c>
      <c r="Q19" s="50">
        <v>0.13300000000000001</v>
      </c>
      <c r="R19" s="46">
        <v>0.13300000000000001</v>
      </c>
      <c r="S19" s="33">
        <v>0.13800000000000001</v>
      </c>
    </row>
    <row r="20" spans="1:21" ht="15.75" thickBot="1" x14ac:dyDescent="0.3">
      <c r="A20" s="21" t="s">
        <v>19</v>
      </c>
      <c r="B20" s="77" t="s">
        <v>40</v>
      </c>
      <c r="C20" s="78"/>
      <c r="D20" s="79"/>
      <c r="E20" s="21" t="s">
        <v>19</v>
      </c>
      <c r="F20" s="77" t="s">
        <v>41</v>
      </c>
      <c r="G20" s="78"/>
      <c r="H20" s="79"/>
      <c r="L20" s="15">
        <v>6</v>
      </c>
      <c r="M20" s="50">
        <v>8.4000000000000005E-2</v>
      </c>
      <c r="N20" s="46">
        <v>8.5999999999999993E-2</v>
      </c>
      <c r="O20" s="33">
        <v>8.4000000000000005E-2</v>
      </c>
      <c r="P20" s="15">
        <v>6</v>
      </c>
      <c r="Q20" s="50">
        <v>8.7999999999999995E-2</v>
      </c>
      <c r="R20" s="46">
        <v>9.0999999999999998E-2</v>
      </c>
      <c r="S20" s="33">
        <v>8.8999999999999996E-2</v>
      </c>
    </row>
    <row r="21" spans="1:21" x14ac:dyDescent="0.25">
      <c r="A21" s="15">
        <v>1</v>
      </c>
      <c r="B21" s="50">
        <v>0.13800000000000001</v>
      </c>
      <c r="C21" s="46">
        <v>0.13900000000000001</v>
      </c>
      <c r="D21" s="33">
        <v>0.13700000000000001</v>
      </c>
      <c r="E21" s="15">
        <v>1</v>
      </c>
      <c r="F21" s="50">
        <v>0.14199999999999999</v>
      </c>
      <c r="G21" s="46">
        <v>0.14199999999999999</v>
      </c>
      <c r="H21" s="33">
        <v>0.14099999999999999</v>
      </c>
      <c r="L21" s="15">
        <v>24</v>
      </c>
      <c r="M21" s="50">
        <v>4.2000000000000003E-2</v>
      </c>
      <c r="N21" s="46">
        <v>4.2999999999999997E-2</v>
      </c>
      <c r="O21" s="33">
        <v>0.04</v>
      </c>
      <c r="P21" s="15">
        <v>24</v>
      </c>
      <c r="Q21" s="15">
        <v>4.7E-2</v>
      </c>
      <c r="R21" s="29">
        <v>4.9000000000000002E-2</v>
      </c>
      <c r="S21" s="45">
        <v>5.5E-2</v>
      </c>
    </row>
    <row r="22" spans="1:21" x14ac:dyDescent="0.25">
      <c r="A22" s="15">
        <v>6</v>
      </c>
      <c r="B22" s="50">
        <v>9.1999999999999998E-2</v>
      </c>
      <c r="C22" s="46">
        <v>9.0999999999999998E-2</v>
      </c>
      <c r="D22" s="33">
        <v>9.0999999999999998E-2</v>
      </c>
      <c r="E22" s="15">
        <v>6</v>
      </c>
      <c r="F22" s="50">
        <v>0.10100000000000001</v>
      </c>
      <c r="G22" s="46">
        <v>0.1</v>
      </c>
      <c r="H22" s="33">
        <v>0.10199999999999999</v>
      </c>
      <c r="L22" s="15">
        <v>48</v>
      </c>
      <c r="M22" s="50">
        <v>2.5999999999999999E-2</v>
      </c>
      <c r="N22" s="46">
        <v>2.5999999999999999E-2</v>
      </c>
      <c r="O22" s="33">
        <v>2.8000000000000001E-2</v>
      </c>
      <c r="P22" s="15">
        <v>48</v>
      </c>
      <c r="Q22" s="15">
        <v>3.1E-2</v>
      </c>
      <c r="R22" s="29">
        <v>2.9000000000000001E-2</v>
      </c>
      <c r="S22" s="45">
        <v>2.9000000000000001E-2</v>
      </c>
    </row>
    <row r="23" spans="1:21" ht="15.75" thickBot="1" x14ac:dyDescent="0.3">
      <c r="A23" s="15">
        <v>24</v>
      </c>
      <c r="B23" s="15">
        <v>4.1000000000000002E-2</v>
      </c>
      <c r="C23" s="16">
        <v>4.3999999999999997E-2</v>
      </c>
      <c r="D23" s="45">
        <v>4.1000000000000002E-2</v>
      </c>
      <c r="E23" s="15">
        <v>24</v>
      </c>
      <c r="F23" s="15">
        <v>5.1999999999999998E-2</v>
      </c>
      <c r="G23" s="29">
        <v>5.0999999999999997E-2</v>
      </c>
      <c r="H23" s="45">
        <v>5.1999999999999998E-2</v>
      </c>
      <c r="L23" s="18">
        <v>72</v>
      </c>
      <c r="M23" s="66">
        <v>1.2E-2</v>
      </c>
      <c r="N23" s="24">
        <v>1.4E-2</v>
      </c>
      <c r="O23" s="34">
        <v>1.6E-2</v>
      </c>
      <c r="P23" s="18">
        <v>72</v>
      </c>
      <c r="Q23" s="18">
        <v>0.02</v>
      </c>
      <c r="R23" s="19">
        <v>1.9E-2</v>
      </c>
      <c r="S23" s="47">
        <v>1.9E-2</v>
      </c>
    </row>
    <row r="24" spans="1:21" x14ac:dyDescent="0.25">
      <c r="A24" s="15">
        <v>48</v>
      </c>
      <c r="B24" s="15">
        <v>2.7E-2</v>
      </c>
      <c r="C24" s="16">
        <v>2.5000000000000001E-2</v>
      </c>
      <c r="D24" s="45">
        <v>2.5000000000000001E-2</v>
      </c>
      <c r="E24" s="15">
        <v>48</v>
      </c>
      <c r="F24" s="15">
        <v>3.5999999999999997E-2</v>
      </c>
      <c r="G24" s="29">
        <v>3.5999999999999997E-2</v>
      </c>
      <c r="H24" s="45">
        <v>3.4000000000000002E-2</v>
      </c>
      <c r="L24" s="25" t="s">
        <v>20</v>
      </c>
      <c r="M24" s="67">
        <v>-1E-3</v>
      </c>
      <c r="N24" s="67">
        <v>0</v>
      </c>
      <c r="O24" s="68">
        <v>0</v>
      </c>
    </row>
    <row r="25" spans="1:21" ht="15.75" thickBot="1" x14ac:dyDescent="0.3">
      <c r="A25" s="18">
        <v>72</v>
      </c>
      <c r="B25" s="18">
        <v>1.9E-2</v>
      </c>
      <c r="C25" s="19">
        <v>1.7999999999999999E-2</v>
      </c>
      <c r="D25" s="47">
        <v>1.7000000000000001E-2</v>
      </c>
      <c r="E25" s="18">
        <v>72</v>
      </c>
      <c r="F25" s="18">
        <v>2.3E-2</v>
      </c>
      <c r="G25" s="19">
        <v>2.4E-2</v>
      </c>
      <c r="H25" s="47">
        <v>2.5999999999999999E-2</v>
      </c>
      <c r="L25" s="26" t="s">
        <v>21</v>
      </c>
      <c r="M25" s="69">
        <v>-2E-3</v>
      </c>
      <c r="N25" s="69">
        <v>0</v>
      </c>
      <c r="O25" s="33">
        <v>-2E-3</v>
      </c>
      <c r="Q25" t="s">
        <v>47</v>
      </c>
    </row>
    <row r="26" spans="1:21" x14ac:dyDescent="0.25">
      <c r="A26" s="25" t="s">
        <v>20</v>
      </c>
      <c r="B26" s="22">
        <v>5.0000000000000001E-3</v>
      </c>
      <c r="C26" s="22">
        <v>2E-3</v>
      </c>
      <c r="D26" s="23">
        <v>2E-3</v>
      </c>
      <c r="L26" s="26" t="s">
        <v>53</v>
      </c>
      <c r="M26" s="69">
        <v>1E-3</v>
      </c>
      <c r="N26" s="69">
        <v>1E-3</v>
      </c>
      <c r="O26" s="33">
        <v>1E-3</v>
      </c>
      <c r="P26" s="31"/>
      <c r="R26" s="58" t="s">
        <v>40</v>
      </c>
      <c r="S26" s="52"/>
      <c r="T26" s="58" t="s">
        <v>41</v>
      </c>
      <c r="U26" s="58" t="s">
        <v>21</v>
      </c>
    </row>
    <row r="27" spans="1:21" x14ac:dyDescent="0.25">
      <c r="A27" s="26" t="s">
        <v>21</v>
      </c>
      <c r="B27" s="29">
        <v>4.0000000000000001E-3</v>
      </c>
      <c r="C27" s="29">
        <v>0</v>
      </c>
      <c r="D27" s="45">
        <v>3.0000000000000001E-3</v>
      </c>
      <c r="F27" t="s">
        <v>47</v>
      </c>
      <c r="L27" s="70" t="s">
        <v>54</v>
      </c>
      <c r="M27" s="69">
        <v>1E-3</v>
      </c>
      <c r="N27" s="69">
        <v>1E-3</v>
      </c>
      <c r="O27" s="33">
        <v>1E-3</v>
      </c>
      <c r="P27" s="31"/>
      <c r="Q27" s="58" t="s">
        <v>33</v>
      </c>
      <c r="R27" s="52">
        <v>1.254</v>
      </c>
      <c r="S27" s="58" t="s">
        <v>33</v>
      </c>
      <c r="T27" s="52">
        <v>1.2669999999999999</v>
      </c>
      <c r="U27" s="60">
        <v>0.11799999999999999</v>
      </c>
    </row>
    <row r="28" spans="1:21" x14ac:dyDescent="0.25">
      <c r="A28" s="26" t="s">
        <v>53</v>
      </c>
      <c r="B28" s="29">
        <v>6.0000000000000001E-3</v>
      </c>
      <c r="C28" s="29">
        <v>4.0000000000000001E-3</v>
      </c>
      <c r="D28" s="71">
        <v>6.0000000000000001E-3</v>
      </c>
      <c r="E28" s="31"/>
      <c r="G28" s="58" t="s">
        <v>40</v>
      </c>
      <c r="H28" s="52"/>
      <c r="I28" s="58" t="s">
        <v>41</v>
      </c>
      <c r="J28" s="58" t="s">
        <v>21</v>
      </c>
      <c r="L28" s="26" t="s">
        <v>22</v>
      </c>
      <c r="M28" s="46">
        <v>0.183</v>
      </c>
      <c r="N28" s="46">
        <v>0.183</v>
      </c>
      <c r="O28" s="33">
        <v>0.17799999999999999</v>
      </c>
      <c r="Q28" s="58">
        <v>72</v>
      </c>
      <c r="R28" s="52">
        <v>1.2829999999999999</v>
      </c>
      <c r="S28" s="58">
        <v>72</v>
      </c>
      <c r="T28" s="52">
        <v>1.262</v>
      </c>
    </row>
    <row r="29" spans="1:21" ht="15.75" thickBot="1" x14ac:dyDescent="0.3">
      <c r="A29" s="70" t="s">
        <v>54</v>
      </c>
      <c r="B29" s="29">
        <v>6.0000000000000001E-3</v>
      </c>
      <c r="C29" s="29">
        <v>5.0000000000000001E-3</v>
      </c>
      <c r="D29" s="45">
        <v>5.0000000000000001E-3</v>
      </c>
      <c r="E29" s="31"/>
      <c r="F29" s="58" t="s">
        <v>33</v>
      </c>
      <c r="G29" s="52">
        <v>1.262</v>
      </c>
      <c r="H29" s="58" t="s">
        <v>33</v>
      </c>
      <c r="I29" s="52">
        <v>1.272</v>
      </c>
      <c r="J29" s="60">
        <v>0.12</v>
      </c>
      <c r="L29" s="27" t="s">
        <v>23</v>
      </c>
      <c r="M29" s="24">
        <v>0.17699999999999999</v>
      </c>
      <c r="N29" s="24">
        <v>0.17399999999999999</v>
      </c>
      <c r="O29" s="34">
        <v>0.17399999999999999</v>
      </c>
      <c r="Q29" s="58">
        <v>48</v>
      </c>
      <c r="R29" s="52">
        <v>1.262</v>
      </c>
      <c r="S29" s="58">
        <v>48</v>
      </c>
      <c r="T29" s="52">
        <v>1.262</v>
      </c>
    </row>
    <row r="30" spans="1:21" x14ac:dyDescent="0.25">
      <c r="A30" s="26" t="s">
        <v>22</v>
      </c>
      <c r="B30" s="46">
        <v>0.18099999999999999</v>
      </c>
      <c r="C30" s="46">
        <v>0.18</v>
      </c>
      <c r="D30" s="33">
        <v>0.18</v>
      </c>
      <c r="F30" s="58">
        <v>72</v>
      </c>
      <c r="G30" s="52">
        <v>1.2669999999999999</v>
      </c>
      <c r="H30" s="58">
        <v>72</v>
      </c>
      <c r="I30" s="52">
        <v>1.248</v>
      </c>
      <c r="Q30" s="58">
        <v>24</v>
      </c>
      <c r="R30" s="52">
        <v>1.276</v>
      </c>
      <c r="S30" s="58">
        <v>24</v>
      </c>
      <c r="T30" s="52">
        <v>1.2629999999999999</v>
      </c>
    </row>
    <row r="31" spans="1:21" ht="15.75" thickBot="1" x14ac:dyDescent="0.3">
      <c r="A31" s="27" t="s">
        <v>23</v>
      </c>
      <c r="B31" s="24">
        <v>0.17599999999999999</v>
      </c>
      <c r="C31" s="24">
        <v>0.18099999999999999</v>
      </c>
      <c r="D31" s="34">
        <v>0.17899999999999999</v>
      </c>
      <c r="F31" s="58">
        <v>48</v>
      </c>
      <c r="G31" s="52">
        <v>1.2609999999999999</v>
      </c>
      <c r="H31" s="58">
        <v>48</v>
      </c>
      <c r="I31" s="52">
        <v>1.256</v>
      </c>
      <c r="Q31" s="58">
        <v>6</v>
      </c>
      <c r="R31" s="52">
        <v>1.2809999999999999</v>
      </c>
      <c r="S31" s="58">
        <v>6</v>
      </c>
      <c r="T31" s="52">
        <v>1.264</v>
      </c>
    </row>
    <row r="32" spans="1:21" x14ac:dyDescent="0.25">
      <c r="F32" s="58">
        <v>24</v>
      </c>
      <c r="G32" s="52">
        <v>1.2569999999999999</v>
      </c>
      <c r="H32" s="58">
        <v>24</v>
      </c>
      <c r="I32" s="52">
        <v>1.2509999999999999</v>
      </c>
      <c r="Q32" s="58">
        <v>1</v>
      </c>
      <c r="R32" s="52">
        <v>1.2629999999999999</v>
      </c>
      <c r="S32" s="58">
        <v>1</v>
      </c>
      <c r="T32" s="52">
        <v>1.264</v>
      </c>
    </row>
    <row r="33" spans="6:9" x14ac:dyDescent="0.25">
      <c r="F33" s="58">
        <v>6</v>
      </c>
      <c r="G33" s="52">
        <v>1.2589999999999999</v>
      </c>
      <c r="H33" s="58">
        <v>6</v>
      </c>
      <c r="I33" s="52">
        <v>1.248</v>
      </c>
    </row>
    <row r="34" spans="6:9" x14ac:dyDescent="0.25">
      <c r="F34" s="58">
        <v>1</v>
      </c>
      <c r="G34" s="52">
        <v>1.26</v>
      </c>
      <c r="H34" s="58">
        <v>1</v>
      </c>
      <c r="I34" s="52">
        <v>1.262</v>
      </c>
    </row>
  </sheetData>
  <mergeCells count="6">
    <mergeCell ref="B20:D20"/>
    <mergeCell ref="F20:H20"/>
    <mergeCell ref="M1:O1"/>
    <mergeCell ref="Q1:S1"/>
    <mergeCell ref="M18:O18"/>
    <mergeCell ref="Q18:S18"/>
  </mergeCells>
  <conditionalFormatting sqref="B21:D31">
    <cfRule type="cellIs" dxfId="5" priority="6" operator="lessThan">
      <formula>$G$12</formula>
    </cfRule>
  </conditionalFormatting>
  <conditionalFormatting sqref="F21:H25">
    <cfRule type="cellIs" dxfId="4" priority="5" operator="lessThan">
      <formula>$G$12</formula>
    </cfRule>
  </conditionalFormatting>
  <conditionalFormatting sqref="M2:O12">
    <cfRule type="cellIs" dxfId="3" priority="4" operator="lessThan">
      <formula>$G$12</formula>
    </cfRule>
  </conditionalFormatting>
  <conditionalFormatting sqref="Q2:S6">
    <cfRule type="cellIs" dxfId="2" priority="3" operator="lessThan">
      <formula>$G$12</formula>
    </cfRule>
  </conditionalFormatting>
  <conditionalFormatting sqref="M19:O29">
    <cfRule type="cellIs" dxfId="1" priority="2" operator="lessThan">
      <formula>$G$12</formula>
    </cfRule>
  </conditionalFormatting>
  <conditionalFormatting sqref="Q19:S23">
    <cfRule type="cellIs" dxfId="0" priority="1" operator="lessThan">
      <formula>$G$12</formula>
    </cfRule>
  </conditionalFormatting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n1 (11-3)</vt:lpstr>
      <vt:lpstr>n2 (11-3)</vt:lpstr>
      <vt:lpstr>n3 (11-5)</vt:lpstr>
      <vt:lpstr>Summary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Nayla Rhein</dc:creator>
  <cp:lastModifiedBy>nayla</cp:lastModifiedBy>
  <cp:lastPrinted>2020-11-10T04:44:12Z</cp:lastPrinted>
  <dcterms:created xsi:type="dcterms:W3CDTF">2020-10-26T04:13:30Z</dcterms:created>
  <dcterms:modified xsi:type="dcterms:W3CDTF">2020-11-10T04:44:16Z</dcterms:modified>
</cp:coreProperties>
</file>