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aige/Documents/Northern Arizona/PhD Documents/PhD_Documents/Chapters/Drought Chapter/Analyses and Trends/Gc Calculations/"/>
    </mc:Choice>
  </mc:AlternateContent>
  <xr:revisionPtr revIDLastSave="0" documentId="13_ncr:1_{1F5A22E7-A199-3B4D-8D14-04A8AF3E4B4C}" xr6:coauthVersionLast="47" xr6:coauthVersionMax="47" xr10:uidLastSave="{00000000-0000-0000-0000-000000000000}"/>
  <bookViews>
    <workbookView xWindow="400" yWindow="500" windowWidth="27900" windowHeight="14420" xr2:uid="{EFB265ED-D71B-9442-8F6C-E0BE53F3E39E}"/>
  </bookViews>
  <sheets>
    <sheet name="Generalist Tables" sheetId="2" r:id="rId1"/>
    <sheet name="Raw Gc Values All" sheetId="1" r:id="rId2"/>
    <sheet name="% increase or decrease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2" l="1"/>
  <c r="E34" i="2"/>
  <c r="G36" i="2"/>
  <c r="E36" i="2"/>
  <c r="R8" i="5" l="1"/>
  <c r="R7" i="5"/>
  <c r="Q8" i="5"/>
  <c r="Q7" i="5"/>
  <c r="Q6" i="5"/>
  <c r="R6" i="5" s="1"/>
  <c r="Q3" i="5"/>
  <c r="R3" i="5" s="1"/>
  <c r="Q5" i="5"/>
  <c r="R5" i="5" s="1"/>
  <c r="Q4" i="5"/>
  <c r="R4" i="5" s="1"/>
  <c r="G40" i="2"/>
  <c r="G41" i="2"/>
  <c r="G42" i="2"/>
  <c r="G43" i="2"/>
  <c r="G44" i="2"/>
  <c r="G45" i="2"/>
  <c r="G39" i="2"/>
  <c r="E40" i="2"/>
  <c r="E41" i="2"/>
  <c r="E42" i="2"/>
  <c r="E43" i="2"/>
  <c r="E44" i="2"/>
  <c r="E45" i="2"/>
  <c r="E39" i="2"/>
  <c r="G26" i="2"/>
  <c r="G27" i="2"/>
  <c r="G28" i="2"/>
  <c r="G29" i="2"/>
  <c r="G25" i="2"/>
  <c r="E26" i="2"/>
  <c r="E27" i="2"/>
  <c r="E28" i="2"/>
  <c r="E29" i="2"/>
  <c r="E25" i="2"/>
  <c r="G12" i="2"/>
  <c r="G11" i="2"/>
  <c r="E12" i="2"/>
  <c r="E11" i="2"/>
  <c r="G3" i="2"/>
  <c r="E3" i="2"/>
  <c r="F46" i="2"/>
  <c r="F36" i="2"/>
  <c r="G35" i="2"/>
  <c r="E35" i="2"/>
  <c r="F30" i="2"/>
  <c r="F22" i="2"/>
  <c r="G21" i="2"/>
  <c r="E21" i="2"/>
  <c r="G20" i="2"/>
  <c r="E20" i="2"/>
  <c r="G19" i="2"/>
  <c r="E19" i="2"/>
  <c r="G18" i="2"/>
  <c r="E18" i="2"/>
  <c r="G17" i="2"/>
  <c r="E17" i="2"/>
  <c r="F13" i="2"/>
  <c r="F8" i="2"/>
  <c r="G7" i="2"/>
  <c r="E7" i="2"/>
  <c r="G6" i="2"/>
  <c r="E6" i="2"/>
  <c r="G5" i="2"/>
  <c r="E5" i="2"/>
  <c r="G4" i="2"/>
  <c r="E4" i="2"/>
  <c r="G8" i="2" l="1"/>
  <c r="G30" i="2"/>
  <c r="E46" i="2"/>
  <c r="G22" i="2"/>
  <c r="G13" i="2"/>
  <c r="E8" i="2"/>
  <c r="E22" i="2"/>
  <c r="G46" i="2"/>
  <c r="E13" i="2"/>
  <c r="E30" i="2"/>
</calcChain>
</file>

<file path=xl/sharedStrings.xml><?xml version="1.0" encoding="utf-8"?>
<sst xmlns="http://schemas.openxmlformats.org/spreadsheetml/2006/main" count="697" uniqueCount="377">
  <si>
    <t>Andrena.101_17</t>
  </si>
  <si>
    <t>Andrena.nubecula_17</t>
  </si>
  <si>
    <t>Anthophora.terminalis_17</t>
  </si>
  <si>
    <t>Bombus.fervidus_17</t>
  </si>
  <si>
    <t>Bombus.huntii_17</t>
  </si>
  <si>
    <t>Bombus.insularis_17</t>
  </si>
  <si>
    <t>Celastrina.echo_17</t>
  </si>
  <si>
    <t>Dialictus.sp..M2_17</t>
  </si>
  <si>
    <t>Dialictus.new.hairyT1_17</t>
  </si>
  <si>
    <t>Euaresta.bellula_17</t>
  </si>
  <si>
    <t>Eucera.102_17</t>
  </si>
  <si>
    <t>Glaucopsyche.lygdamus_17</t>
  </si>
  <si>
    <t>Gymnosoma.rotundatum_17</t>
  </si>
  <si>
    <t>Hesperia.colorado_17</t>
  </si>
  <si>
    <t>Hesperidae.001_17</t>
  </si>
  <si>
    <t>Hylaeus.cookii_17</t>
  </si>
  <si>
    <t>Lapposyrphus.lapponicus_17</t>
  </si>
  <si>
    <t>Lasioglossum.ruficorne_17</t>
  </si>
  <si>
    <t>Lasioglossum.sisymbrii_17</t>
  </si>
  <si>
    <t>Megachile.mellitarsis_17</t>
  </si>
  <si>
    <t>Fannia.001_17</t>
  </si>
  <si>
    <t>Noctuinae.001_17</t>
  </si>
  <si>
    <t>Oarisma.garita_17</t>
  </si>
  <si>
    <t>Peleteria..Sphyrimyia..002_17</t>
  </si>
  <si>
    <t>Peleteria.iterans_17</t>
  </si>
  <si>
    <t>Platycheirus.001_17</t>
  </si>
  <si>
    <t>Plebejus.icarioides_17</t>
  </si>
  <si>
    <t>Plebejus.melissa_17</t>
  </si>
  <si>
    <t>Poladryas.arachne_17</t>
  </si>
  <si>
    <t>Protandrena..Heterosarus..003_17</t>
  </si>
  <si>
    <t>Ptilodexia.002_17</t>
  </si>
  <si>
    <t>Scaeva.pyrastri_17</t>
  </si>
  <si>
    <t>Speyeria.hesperis_17</t>
  </si>
  <si>
    <t>Syrphus.001_17</t>
  </si>
  <si>
    <t>Systoechus.vulgaris_17</t>
  </si>
  <si>
    <t>Tachina.latianulum_17</t>
  </si>
  <si>
    <t>Vanessa.cardui_17</t>
  </si>
  <si>
    <t>Villa.001_17</t>
  </si>
  <si>
    <t>Spruce Fir</t>
  </si>
  <si>
    <t>Gc Value</t>
  </si>
  <si>
    <t>Adejeania.vexatrix_17</t>
  </si>
  <si>
    <t>Agapostemon.angelicus_17</t>
  </si>
  <si>
    <t>Anastoechus.melanohalteralis_17</t>
  </si>
  <si>
    <t>Andrena.miranda_17</t>
  </si>
  <si>
    <t>Anthophora.montana_17</t>
  </si>
  <si>
    <t>Apis.mellifera_17</t>
  </si>
  <si>
    <t>Bombus.morrisoni_17</t>
  </si>
  <si>
    <t>Bombylius.major_17</t>
  </si>
  <si>
    <t>Ceratina.nanula_17</t>
  </si>
  <si>
    <t>Chrysotoxum.002_17</t>
  </si>
  <si>
    <t>Colletes.compactus_17</t>
  </si>
  <si>
    <t>Colletes.gilensis_17</t>
  </si>
  <si>
    <t>Ctenucha.venosa_17</t>
  </si>
  <si>
    <t>Diadasia.diminuta_17</t>
  </si>
  <si>
    <t>Diadasia.rinconis_17</t>
  </si>
  <si>
    <t>Epeolus.pusillus_17</t>
  </si>
  <si>
    <t>Eristalis.interruptus_17</t>
  </si>
  <si>
    <t>Eucera..Synhalonia..001_17</t>
  </si>
  <si>
    <t>Eupeodes.volucris_17</t>
  </si>
  <si>
    <t>Exoprosopa.rostrifera_17</t>
  </si>
  <si>
    <t>Geron.001_17</t>
  </si>
  <si>
    <t>Hemipenthes.sinuosa_17</t>
  </si>
  <si>
    <t>Heriades.cressoni_17</t>
  </si>
  <si>
    <t>Juriniopsis.aurifrons_17</t>
  </si>
  <si>
    <t>Lasioglossum.004_17</t>
  </si>
  <si>
    <t>Melissodes.confusus_17</t>
  </si>
  <si>
    <t>Muscoidea.004_17</t>
  </si>
  <si>
    <t>Muscoidea.001_17</t>
  </si>
  <si>
    <t>Paracantha.gentilis_17</t>
  </si>
  <si>
    <t>Paragus.haemorrhous_17</t>
  </si>
  <si>
    <t>Phthiria.003_17</t>
  </si>
  <si>
    <t>Pipizini.001_17</t>
  </si>
  <si>
    <t>Ptilodexia.001_17</t>
  </si>
  <si>
    <t>Sphaerophoria.pyrrhina_17</t>
  </si>
  <si>
    <t>Sphecodes.001_17</t>
  </si>
  <si>
    <t>Strymon.melinus_17</t>
  </si>
  <si>
    <t>Andrena.amphibola_17</t>
  </si>
  <si>
    <t>Andrena.cyanophila_17</t>
  </si>
  <si>
    <t>Bombus.occidentalis_17</t>
  </si>
  <si>
    <t>Colletes.102_17</t>
  </si>
  <si>
    <t>Copestylum.mexicanum_17</t>
  </si>
  <si>
    <t>Dexiini.003_17</t>
  </si>
  <si>
    <t>Euarestoides.acutangulus_17</t>
  </si>
  <si>
    <t>Goniini.001_17</t>
  </si>
  <si>
    <t>Hesperidae.003_17</t>
  </si>
  <si>
    <t>Megachile.relativa_17</t>
  </si>
  <si>
    <t>Melissodes.fasciatellus_17</t>
  </si>
  <si>
    <t>Melissodes.perpolitus_17</t>
  </si>
  <si>
    <t>Scythridid.003_17</t>
  </si>
  <si>
    <t>Micro.lep.004_17</t>
  </si>
  <si>
    <t>Muscoidea.002_17</t>
  </si>
  <si>
    <t>Neophasia.menapia_17</t>
  </si>
  <si>
    <t>Phyciodes.campestris_17</t>
  </si>
  <si>
    <t>Plebejus.saepiolus_17</t>
  </si>
  <si>
    <t>Protandrena..Heterosarus..001_17</t>
  </si>
  <si>
    <t>Protandrena..Heterosarus..002_17</t>
  </si>
  <si>
    <t>Protandrena..Heterosarus..004_17</t>
  </si>
  <si>
    <t>Tachinini.002_17</t>
  </si>
  <si>
    <t>Tachinini.001_17</t>
  </si>
  <si>
    <t>Terellia.occidentalis_17</t>
  </si>
  <si>
    <t>Xanthoepalpus.argenteus_17</t>
  </si>
  <si>
    <t>Xylota.subfasciata_17</t>
  </si>
  <si>
    <t>Mixed Conifer</t>
  </si>
  <si>
    <t>Andrena.cyanophila_18</t>
  </si>
  <si>
    <t>Anthophora.montana_18</t>
  </si>
  <si>
    <t>Anthophora.terminalis_18</t>
  </si>
  <si>
    <t>Tachinini.003_18</t>
  </si>
  <si>
    <t>Ashmeadiella.cactorum_18</t>
  </si>
  <si>
    <t>Bombus.huntii_18</t>
  </si>
  <si>
    <t>Chalcosyrphus.003_18</t>
  </si>
  <si>
    <t>Colletes.102_18</t>
  </si>
  <si>
    <t>Colletes.gilensis_18</t>
  </si>
  <si>
    <t>Dialictus.sp..M2_18</t>
  </si>
  <si>
    <t>Dialictus.new.hairyT1_18</t>
  </si>
  <si>
    <t>Geron.001_18</t>
  </si>
  <si>
    <t>Glaucopsyche.lygdamus_18</t>
  </si>
  <si>
    <t>Hemipenthes.sinuosa_18</t>
  </si>
  <si>
    <t>Hesperia.colorado_18</t>
  </si>
  <si>
    <t>Hesperidae.003_18</t>
  </si>
  <si>
    <t>Hylaeus.annulatus_18</t>
  </si>
  <si>
    <t>Hylaeus.cookii_18</t>
  </si>
  <si>
    <t>Hyles.lineata_18</t>
  </si>
  <si>
    <t>Lasioglossum.trizonatum_18</t>
  </si>
  <si>
    <t>Megachile.frigida_18</t>
  </si>
  <si>
    <t>Megachile.mellitarsis_18</t>
  </si>
  <si>
    <t>Megachile.relativa_18</t>
  </si>
  <si>
    <t>Melissodes.confusus_18</t>
  </si>
  <si>
    <t>Scythridid.001_18</t>
  </si>
  <si>
    <t>Scythridid.002_18</t>
  </si>
  <si>
    <t>Fannia.001_18</t>
  </si>
  <si>
    <t>Muscoidea.001_18</t>
  </si>
  <si>
    <t>Tachytrechus.002_18</t>
  </si>
  <si>
    <t>Muscoidea.012_18</t>
  </si>
  <si>
    <t>Chamaemyia.001_18</t>
  </si>
  <si>
    <t>Oarisma.garita_18</t>
  </si>
  <si>
    <t>Osmia.102_18</t>
  </si>
  <si>
    <t>Peleteria..Sphyrimyia..002_18</t>
  </si>
  <si>
    <t>Peleteria.iterans_18</t>
  </si>
  <si>
    <t>Platycheirus.001_18</t>
  </si>
  <si>
    <t>Plebejus.icarioides_18</t>
  </si>
  <si>
    <t>Plebejus.melissa_18</t>
  </si>
  <si>
    <t>Poladryas.arachne_18</t>
  </si>
  <si>
    <t>Protandrena..Heterosarus..001_18</t>
  </si>
  <si>
    <t>Protandrena..Heterosarus..003_18</t>
  </si>
  <si>
    <t>Protandrena..Heterosarus..004_18</t>
  </si>
  <si>
    <t>Protodejeania.hystricosa_18</t>
  </si>
  <si>
    <t>Ptilodexia.002_18</t>
  </si>
  <si>
    <t>Sarcophagidae.002_18</t>
  </si>
  <si>
    <t>Speyeria.hesperis_18</t>
  </si>
  <si>
    <t>Systoechus.vulgaris_18</t>
  </si>
  <si>
    <t>Tachina.latianulum_18</t>
  </si>
  <si>
    <t>Thorybes.pylades_18</t>
  </si>
  <si>
    <t>Villa.001_18</t>
  </si>
  <si>
    <t>Xylota.flavitibia_18</t>
  </si>
  <si>
    <t>Spruce Fir 2018</t>
  </si>
  <si>
    <t>Mixed Conifer 2017</t>
  </si>
  <si>
    <t>Spruce Fir 2017</t>
  </si>
  <si>
    <t>Ponderosa 2017</t>
  </si>
  <si>
    <t>Adejeania.vexatrix_18</t>
  </si>
  <si>
    <t>Anastoechus.melanohalteralis_18</t>
  </si>
  <si>
    <t>Apis.mellifera_18</t>
  </si>
  <si>
    <t>Colletes.104_18</t>
  </si>
  <si>
    <t>Dasysyrphus.creper_18</t>
  </si>
  <si>
    <t>Dexiini.003_18</t>
  </si>
  <si>
    <t>Dexiini.004_18</t>
  </si>
  <si>
    <t>Diadasia.diminuta_18</t>
  </si>
  <si>
    <t>Diadasia.ochracea_18</t>
  </si>
  <si>
    <t>Eristalis.interruptus_18</t>
  </si>
  <si>
    <t>Eucera.lippiae_18</t>
  </si>
  <si>
    <t>Eupeodes.volucris_18</t>
  </si>
  <si>
    <t>Exoprosopa.rostrifera_18</t>
  </si>
  <si>
    <t>Halictus.101_18</t>
  </si>
  <si>
    <t>Melissodes.rivalis_18</t>
  </si>
  <si>
    <t>Melissodes.tristis_18</t>
  </si>
  <si>
    <t>Muscid.005_18</t>
  </si>
  <si>
    <t>Phthiria.003_18</t>
  </si>
  <si>
    <t>Ptilodexia.001_18</t>
  </si>
  <si>
    <t>Strymon.melinus_18</t>
  </si>
  <si>
    <t>Mochlosoma.001_18</t>
  </si>
  <si>
    <t>Tephritis.001_18</t>
  </si>
  <si>
    <t>Terellia.occidentalis_18</t>
  </si>
  <si>
    <t>Xanthoepalpus.argenteus_18</t>
  </si>
  <si>
    <t>Ponderosa 2018</t>
  </si>
  <si>
    <t>Chalcosyrphus.004_18</t>
  </si>
  <si>
    <t>Cheilosia.002_18</t>
  </si>
  <si>
    <t>Chrysopilus.004_18</t>
  </si>
  <si>
    <t>Copestylum.mexicanum_18</t>
  </si>
  <si>
    <t>Goniini.001_18</t>
  </si>
  <si>
    <t>Lapposyrphus.lapponicus_18</t>
  </si>
  <si>
    <t>Noctuini.001_18</t>
  </si>
  <si>
    <t>Leptotes.marina_18</t>
  </si>
  <si>
    <t>Megachile.pugnata_18</t>
  </si>
  <si>
    <t>Scythris.001_18</t>
  </si>
  <si>
    <t>Micro.lep.007_18</t>
  </si>
  <si>
    <t>Muscoidea.004_18</t>
  </si>
  <si>
    <t>Noctuinae.002_18</t>
  </si>
  <si>
    <t>Pipizini.001_18</t>
  </si>
  <si>
    <t>Platycheirus.pictipes_18</t>
  </si>
  <si>
    <t>Plebejus.saepiolus_18</t>
  </si>
  <si>
    <t>Protandrena..Heterosarus..002_18</t>
  </si>
  <si>
    <t>Scaeva.pyrastri_18</t>
  </si>
  <si>
    <t>Stelis.rudbeckiarum_18</t>
  </si>
  <si>
    <t>Mixed Conifer 2018</t>
  </si>
  <si>
    <t>Ponderosa Pine</t>
  </si>
  <si>
    <t>Total Plant Species in 2017</t>
  </si>
  <si>
    <t>% of 2017 interactions</t>
  </si>
  <si>
    <t>Total Individuals in 2017</t>
  </si>
  <si>
    <t>% of 2017 individuals</t>
  </si>
  <si>
    <t>Apis.mellifera</t>
  </si>
  <si>
    <t>Exoprosopa.rostrifera</t>
  </si>
  <si>
    <t>Melissodes.confusus</t>
  </si>
  <si>
    <t>Anastoechus.melanohalteralis</t>
  </si>
  <si>
    <t>Plebejus.melissa</t>
  </si>
  <si>
    <t>Total</t>
  </si>
  <si>
    <t>Total Plant Species in 2018</t>
  </si>
  <si>
    <t>% of 2018 interactions</t>
  </si>
  <si>
    <t>Total Individuals in 2018</t>
  </si>
  <si>
    <t>% of 2018 individuals</t>
  </si>
  <si>
    <t>Geron.001</t>
  </si>
  <si>
    <t>Phthiria.003</t>
  </si>
  <si>
    <t>Ptilodexia.002</t>
  </si>
  <si>
    <t>Hemipenthes.sinuosa</t>
  </si>
  <si>
    <t>Fannia.001</t>
  </si>
  <si>
    <t>Ashmeadiella.cactorum</t>
  </si>
  <si>
    <t>Dialictus.sp..M2</t>
  </si>
  <si>
    <t>Villa.001</t>
  </si>
  <si>
    <t>Bombus.huntii</t>
  </si>
  <si>
    <t>Oarisma.garita</t>
  </si>
  <si>
    <t>Adejeania.vexatrix</t>
  </si>
  <si>
    <t>Peleteria..Sphyrimyia..002</t>
  </si>
  <si>
    <t>Hylaeus.cookii</t>
  </si>
  <si>
    <t>Anthophora.terminalis</t>
  </si>
  <si>
    <t>Scythridid.001</t>
  </si>
  <si>
    <t>*obtain all the data for each COLUMN using the R script that gives you quick answers on numbers for each generalist</t>
  </si>
  <si>
    <t>*as well as the number of interactions and number of total individuals</t>
  </si>
  <si>
    <t>*all comes from R script</t>
  </si>
  <si>
    <t>*the second thing is pasted below for convenience</t>
  </si>
  <si>
    <t>Lifezone</t>
  </si>
  <si>
    <t>Year</t>
  </si>
  <si>
    <t>NumInteractions</t>
  </si>
  <si>
    <t>NumInsects</t>
  </si>
  <si>
    <t>PP</t>
  </si>
  <si>
    <t>MC</t>
  </si>
  <si>
    <t>SF</t>
  </si>
  <si>
    <t>Gc Value 2018</t>
  </si>
  <si>
    <t>Gc Value 2017</t>
  </si>
  <si>
    <t>Agapostemon.angelicus</t>
  </si>
  <si>
    <t>Andrena.miranda</t>
  </si>
  <si>
    <t>Anthophora.montana</t>
  </si>
  <si>
    <t>Bombus.fervidus</t>
  </si>
  <si>
    <t>Bombus.morrisoni</t>
  </si>
  <si>
    <t>Bombylius.major</t>
  </si>
  <si>
    <t>Celastrina.echo</t>
  </si>
  <si>
    <t>Ceratina.nanula</t>
  </si>
  <si>
    <t>Chrysotoxum.002</t>
  </si>
  <si>
    <t>Colletes.compactus</t>
  </si>
  <si>
    <t>Colletes.gilensis</t>
  </si>
  <si>
    <t>Ctenucha.venosa</t>
  </si>
  <si>
    <t>Diadasia.diminuta</t>
  </si>
  <si>
    <t>Diadasia.rinconis</t>
  </si>
  <si>
    <t>Epeolus.pusillus</t>
  </si>
  <si>
    <t>Eristalis.interruptus</t>
  </si>
  <si>
    <t>Eucera..Synhalonia..001</t>
  </si>
  <si>
    <t>Eupeodes.volucris</t>
  </si>
  <si>
    <t>Heriades.cressoni</t>
  </si>
  <si>
    <t>Hesperia.colorado</t>
  </si>
  <si>
    <t>Juriniopsis.aurifrons</t>
  </si>
  <si>
    <t>Lasioglossum.004</t>
  </si>
  <si>
    <t>Muscoidea.001</t>
  </si>
  <si>
    <t>Muscoidea.004</t>
  </si>
  <si>
    <t>Paracantha.gentilis</t>
  </si>
  <si>
    <t>Paragus.haemorrhous</t>
  </si>
  <si>
    <t>Pipizini.001</t>
  </si>
  <si>
    <t>Plebejus.icarioides</t>
  </si>
  <si>
    <t>Poladryas.arachne</t>
  </si>
  <si>
    <t>Ptilodexia.001</t>
  </si>
  <si>
    <t>Sphaerophoria.pyrrhina</t>
  </si>
  <si>
    <t>Sphecodes.001</t>
  </si>
  <si>
    <t>Strymon.melinus</t>
  </si>
  <si>
    <t>Systoechus.vulgaris</t>
  </si>
  <si>
    <t>Colletes.104</t>
  </si>
  <si>
    <t>Dasysyrphus.creper</t>
  </si>
  <si>
    <t>Dexiini.003</t>
  </si>
  <si>
    <t>Dexiini.004</t>
  </si>
  <si>
    <t>Diadasia.ochracea</t>
  </si>
  <si>
    <t>Eucera.lippiae</t>
  </si>
  <si>
    <t>Halictus.101</t>
  </si>
  <si>
    <t>Melissodes.rivalis</t>
  </si>
  <si>
    <t>Melissodes.tristis</t>
  </si>
  <si>
    <t>Mochlosoma.001</t>
  </si>
  <si>
    <t>Muscid.005</t>
  </si>
  <si>
    <t>Protandrena..Heterosarus..003</t>
  </si>
  <si>
    <t>Protandrena..Heterosarus..004</t>
  </si>
  <si>
    <t>Tephritis.001</t>
  </si>
  <si>
    <t>Terellia.occidentalis</t>
  </si>
  <si>
    <t>Xanthoepalpus.argenteus</t>
  </si>
  <si>
    <t>decrease</t>
  </si>
  <si>
    <t>increase</t>
  </si>
  <si>
    <t>Andrena.cyanophila</t>
  </si>
  <si>
    <t>Scythridid.002</t>
  </si>
  <si>
    <t>Copestylum.mexicanum</t>
  </si>
  <si>
    <t>Protandrena..Heterosarus..001</t>
  </si>
  <si>
    <t>Cheilosia.002</t>
  </si>
  <si>
    <t>Dialictus.new.hairyT1</t>
  </si>
  <si>
    <t>Goniini.001</t>
  </si>
  <si>
    <t>Peleteria.iterans</t>
  </si>
  <si>
    <t>Tachina.latianulum</t>
  </si>
  <si>
    <t>Chalcosyrphus.004</t>
  </si>
  <si>
    <t>Chrysopilus.004</t>
  </si>
  <si>
    <t>Colletes.102</t>
  </si>
  <si>
    <t>Lapposyrphus.lapponicus</t>
  </si>
  <si>
    <t>Noctuini.001</t>
  </si>
  <si>
    <t>Leptotes.marina</t>
  </si>
  <si>
    <t>Megachile.mellitarsis</t>
  </si>
  <si>
    <t>Megachile.pugnata</t>
  </si>
  <si>
    <t>Megachile.relativa</t>
  </si>
  <si>
    <t>Scythris.001</t>
  </si>
  <si>
    <t>Micro.lep.007</t>
  </si>
  <si>
    <t>Noctuinae.002</t>
  </si>
  <si>
    <t>Osmia.102</t>
  </si>
  <si>
    <t>Platycheirus.pictipes</t>
  </si>
  <si>
    <t>Plebejus.saepiolus</t>
  </si>
  <si>
    <t>Protandrena..Heterosarus..002</t>
  </si>
  <si>
    <t>Protodejeania.hystricosa</t>
  </si>
  <si>
    <t>Scaeva.pyrastri</t>
  </si>
  <si>
    <t>Speyeria.hesperis</t>
  </si>
  <si>
    <t>Stelis.rudbeckiarum</t>
  </si>
  <si>
    <t>Xylota.subfasciata</t>
  </si>
  <si>
    <t>Andrena.nubecula</t>
  </si>
  <si>
    <t>Micro.lep.004</t>
  </si>
  <si>
    <t>Noctuinae.001</t>
  </si>
  <si>
    <t>Phyciodes.campestris</t>
  </si>
  <si>
    <t>Vanessa.cardui</t>
  </si>
  <si>
    <t>Andrena.amphibola</t>
  </si>
  <si>
    <t>Bombus.occidentalis</t>
  </si>
  <si>
    <t>Euaresta.bellula</t>
  </si>
  <si>
    <t>Euarestoides.acutangulus</t>
  </si>
  <si>
    <t>Glaucopsyche.lygdamus</t>
  </si>
  <si>
    <t>Hesperidae.003</t>
  </si>
  <si>
    <t>Melissodes.fasciatellus</t>
  </si>
  <si>
    <t>Melissodes.perpolitus</t>
  </si>
  <si>
    <t>Scythridid.003</t>
  </si>
  <si>
    <t>Muscoidea.002</t>
  </si>
  <si>
    <t>Neophasia.menapia</t>
  </si>
  <si>
    <t>Tachinini.002</t>
  </si>
  <si>
    <t>Tachinini.001</t>
  </si>
  <si>
    <t>Lasioglossum.sisymbrii</t>
  </si>
  <si>
    <t>Andrena.101</t>
  </si>
  <si>
    <t>Bombus.insularis</t>
  </si>
  <si>
    <t>Eucera.102</t>
  </si>
  <si>
    <t>Gymnosoma.rotundatum</t>
  </si>
  <si>
    <t>Hesperidae.001</t>
  </si>
  <si>
    <t>Lasioglossum.ruficorne</t>
  </si>
  <si>
    <t>Platycheirus.001</t>
  </si>
  <si>
    <t>Syrphus.001</t>
  </si>
  <si>
    <t>Thorybes.pylades</t>
  </si>
  <si>
    <t>Muscoidea.012</t>
  </si>
  <si>
    <t>Tachinini.003</t>
  </si>
  <si>
    <t>Chalcosyrphus.003</t>
  </si>
  <si>
    <t>Hylaeus.annulatus</t>
  </si>
  <si>
    <t>Hyles.lineata</t>
  </si>
  <si>
    <t>Lasioglossum.trizonatum</t>
  </si>
  <si>
    <t>Megachile.frigida</t>
  </si>
  <si>
    <t>Tachytrechus.002</t>
  </si>
  <si>
    <t>Chamaemyia.001</t>
  </si>
  <si>
    <t>Sarcophagidae.002</t>
  </si>
  <si>
    <t>Xylota.flavitibia</t>
  </si>
  <si>
    <t>increase @ PP</t>
  </si>
  <si>
    <t>decrease @ PP</t>
  </si>
  <si>
    <t>decrease @MC</t>
  </si>
  <si>
    <t>increase @ MC</t>
  </si>
  <si>
    <t>decrease @ SF</t>
  </si>
  <si>
    <t>increase @ SF</t>
  </si>
  <si>
    <t>Summary</t>
  </si>
  <si>
    <t xml:space="preserve"># of Species </t>
  </si>
  <si>
    <t>Percentage</t>
  </si>
  <si>
    <t>Ponderosa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</si>
</sst>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6"/>
      <color theme="1"/>
      <name val="Aptos Narrow"/>
      <family val="2"/>
      <scheme val="minor"/>
    </font>
    <font>
      <b/>
      <sz val="11"/>
      <color theme="1"/>
      <name val="Aptos Narrow"/>
      <scheme val="minor"/>
    </font>
    <font>
      <sz val="11"/>
      <color theme="1"/>
      <name val="Aptos Narrow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4" fillId="0" borderId="1" xfId="0" applyFont="1" applyBorder="1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0" fontId="0" fillId="0" borderId="2" xfId="0" applyBorder="1"/>
    <xf numFmtId="0" fontId="0" fillId="0" borderId="3" xfId="0" applyBorder="1"/>
    <xf numFmtId="0" fontId="2" fillId="0" borderId="0" xfId="0" applyFont="1"/>
    <xf numFmtId="0" fontId="6" fillId="0" borderId="1" xfId="0" applyFont="1" applyBorder="1"/>
    <xf numFmtId="0" fontId="7" fillId="7" borderId="1" xfId="0" applyFont="1" applyFill="1" applyBorder="1"/>
    <xf numFmtId="0" fontId="7" fillId="6" borderId="1" xfId="0" applyFont="1" applyFill="1" applyBorder="1"/>
    <xf numFmtId="0" fontId="7" fillId="4" borderId="1" xfId="0" applyFont="1" applyFill="1" applyBorder="1"/>
    <xf numFmtId="10" fontId="7" fillId="4" borderId="1" xfId="1" applyNumberFormat="1" applyFont="1" applyFill="1" applyBorder="1"/>
    <xf numFmtId="10" fontId="7" fillId="7" borderId="1" xfId="1" applyNumberFormat="1" applyFont="1" applyFill="1" applyBorder="1"/>
    <xf numFmtId="10" fontId="7" fillId="6" borderId="1" xfId="1" applyNumberFormat="1" applyFont="1" applyFill="1" applyBorder="1"/>
    <xf numFmtId="10" fontId="0" fillId="0" borderId="0" xfId="1" applyNumberFormat="1" applyFont="1" applyBorder="1"/>
    <xf numFmtId="0" fontId="0" fillId="0" borderId="4" xfId="0" applyBorder="1"/>
    <xf numFmtId="0" fontId="3" fillId="0" borderId="0" xfId="0" applyFont="1"/>
    <xf numFmtId="0" fontId="0" fillId="3" borderId="0" xfId="0" applyFill="1"/>
    <xf numFmtId="0" fontId="0" fillId="2" borderId="0" xfId="0" applyFill="1"/>
    <xf numFmtId="0" fontId="0" fillId="0" borderId="6" xfId="0" applyBorder="1"/>
    <xf numFmtId="0" fontId="2" fillId="0" borderId="6" xfId="0" applyFont="1" applyBorder="1"/>
    <xf numFmtId="0" fontId="0" fillId="0" borderId="7" xfId="0" applyBorder="1"/>
    <xf numFmtId="0" fontId="0" fillId="0" borderId="8" xfId="0" applyBorder="1"/>
    <xf numFmtId="0" fontId="3" fillId="0" borderId="9" xfId="0" applyFont="1" applyBorder="1"/>
    <xf numFmtId="10" fontId="0" fillId="0" borderId="9" xfId="1" applyNumberFormat="1" applyFont="1" applyBorder="1"/>
    <xf numFmtId="0" fontId="3" fillId="5" borderId="0" xfId="0" applyFont="1" applyFill="1"/>
    <xf numFmtId="10" fontId="3" fillId="5" borderId="0" xfId="0" applyNumberFormat="1" applyFont="1" applyFill="1"/>
    <xf numFmtId="10" fontId="3" fillId="5" borderId="9" xfId="0" applyNumberFormat="1" applyFont="1" applyFill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5" borderId="11" xfId="0" applyFont="1" applyFill="1" applyBorder="1"/>
    <xf numFmtId="10" fontId="3" fillId="5" borderId="11" xfId="0" applyNumberFormat="1" applyFont="1" applyFill="1" applyBorder="1"/>
    <xf numFmtId="10" fontId="3" fillId="5" borderId="12" xfId="0" applyNumberFormat="1" applyFont="1" applyFill="1" applyBorder="1"/>
    <xf numFmtId="0" fontId="5" fillId="0" borderId="5" xfId="0" applyFont="1" applyBorder="1"/>
    <xf numFmtId="164" fontId="0" fillId="0" borderId="9" xfId="1" applyNumberFormat="1" applyFont="1" applyBorder="1"/>
    <xf numFmtId="164" fontId="3" fillId="5" borderId="9" xfId="0" applyNumberFormat="1" applyFont="1" applyFill="1" applyBorder="1"/>
    <xf numFmtId="164" fontId="3" fillId="5" borderId="12" xfId="0" applyNumberFormat="1" applyFont="1" applyFill="1" applyBorder="1"/>
    <xf numFmtId="0" fontId="0" fillId="4" borderId="1" xfId="0" applyFill="1" applyBorder="1"/>
    <xf numFmtId="0" fontId="0" fillId="8" borderId="1" xfId="0" applyFill="1" applyBorder="1"/>
    <xf numFmtId="0" fontId="0" fillId="6" borderId="1" xfId="0" applyFill="1" applyBorder="1"/>
    <xf numFmtId="0" fontId="4" fillId="0" borderId="4" xfId="0" applyFont="1" applyBorder="1"/>
  </cellXfs>
  <cellStyles count="2">
    <cellStyle name="Normal" xfId="0" builtinId="0"/>
    <cellStyle name="Percent" xfId="1" builtinId="5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E4777-E79E-D54F-B1A3-D460B08B78DD}">
  <dimension ref="A1:L51"/>
  <sheetViews>
    <sheetView tabSelected="1" zoomScale="75" workbookViewId="0">
      <selection activeCell="N23" sqref="N23"/>
    </sheetView>
  </sheetViews>
  <sheetFormatPr baseColWidth="10" defaultRowHeight="16" x14ac:dyDescent="0.2"/>
  <cols>
    <col min="1" max="1" width="23.33203125" customWidth="1"/>
    <col min="2" max="2" width="25.83203125" customWidth="1"/>
    <col min="3" max="3" width="21.1640625" customWidth="1"/>
    <col min="4" max="4" width="23.33203125" style="8" customWidth="1"/>
    <col min="5" max="5" width="23.33203125" customWidth="1"/>
    <col min="6" max="6" width="23.33203125" style="8" customWidth="1"/>
    <col min="7" max="7" width="23.33203125" customWidth="1"/>
  </cols>
  <sheetData>
    <row r="1" spans="1:12" ht="22" x14ac:dyDescent="0.3">
      <c r="A1" s="36" t="s">
        <v>203</v>
      </c>
      <c r="B1" s="21"/>
      <c r="C1" s="21"/>
      <c r="D1" s="22"/>
      <c r="E1" s="21"/>
      <c r="F1" s="22"/>
      <c r="G1" s="23"/>
    </row>
    <row r="2" spans="1:12" x14ac:dyDescent="0.2">
      <c r="A2" s="24"/>
      <c r="B2" s="18">
        <v>2017</v>
      </c>
      <c r="C2" s="18" t="s">
        <v>39</v>
      </c>
      <c r="D2" s="18" t="s">
        <v>204</v>
      </c>
      <c r="E2" s="18" t="s">
        <v>205</v>
      </c>
      <c r="F2" s="18" t="s">
        <v>206</v>
      </c>
      <c r="G2" s="25" t="s">
        <v>207</v>
      </c>
    </row>
    <row r="3" spans="1:12" x14ac:dyDescent="0.2">
      <c r="A3" s="24"/>
      <c r="B3" s="20" t="s">
        <v>27</v>
      </c>
      <c r="C3">
        <v>4.6754625130080196</v>
      </c>
      <c r="D3">
        <v>7</v>
      </c>
      <c r="E3" s="16">
        <f>D3/83</f>
        <v>8.4337349397590355E-2</v>
      </c>
      <c r="F3">
        <v>14</v>
      </c>
      <c r="G3" s="37">
        <f>F3/125</f>
        <v>0.112</v>
      </c>
      <c r="I3" t="s">
        <v>233</v>
      </c>
    </row>
    <row r="4" spans="1:12" x14ac:dyDescent="0.2">
      <c r="A4" s="24"/>
      <c r="B4" s="20" t="s">
        <v>42</v>
      </c>
      <c r="C4">
        <v>2.0794549987032802</v>
      </c>
      <c r="D4">
        <v>4</v>
      </c>
      <c r="E4" s="16">
        <f t="shared" ref="E4:E7" si="0">D4/83</f>
        <v>4.8192771084337352E-2</v>
      </c>
      <c r="F4">
        <v>8</v>
      </c>
      <c r="G4" s="37">
        <f t="shared" ref="G4:G7" si="1">F4/125</f>
        <v>6.4000000000000001E-2</v>
      </c>
      <c r="I4" t="s">
        <v>234</v>
      </c>
    </row>
    <row r="5" spans="1:12" x14ac:dyDescent="0.2">
      <c r="A5" s="24"/>
      <c r="B5" s="20" t="s">
        <v>45</v>
      </c>
      <c r="C5">
        <v>2.0794549987032802</v>
      </c>
      <c r="D5">
        <v>5</v>
      </c>
      <c r="E5" s="16">
        <f t="shared" si="0"/>
        <v>6.0240963855421686E-2</v>
      </c>
      <c r="F5">
        <v>18</v>
      </c>
      <c r="G5" s="37">
        <f t="shared" si="1"/>
        <v>0.14399999999999999</v>
      </c>
      <c r="I5" t="s">
        <v>235</v>
      </c>
    </row>
    <row r="6" spans="1:12" x14ac:dyDescent="0.2">
      <c r="A6" s="24"/>
      <c r="B6" s="20" t="s">
        <v>59</v>
      </c>
      <c r="C6">
        <v>2.0794549987032802</v>
      </c>
      <c r="D6">
        <v>4</v>
      </c>
      <c r="E6" s="16">
        <f t="shared" si="0"/>
        <v>4.8192771084337352E-2</v>
      </c>
      <c r="F6">
        <v>8</v>
      </c>
      <c r="G6" s="37">
        <f t="shared" si="1"/>
        <v>6.4000000000000001E-2</v>
      </c>
      <c r="I6" t="s">
        <v>236</v>
      </c>
    </row>
    <row r="7" spans="1:12" x14ac:dyDescent="0.2">
      <c r="A7" s="24"/>
      <c r="B7" s="20" t="s">
        <v>65</v>
      </c>
      <c r="C7">
        <v>1.4304531201271</v>
      </c>
      <c r="D7">
        <v>4</v>
      </c>
      <c r="E7" s="16">
        <f t="shared" si="0"/>
        <v>4.8192771084337352E-2</v>
      </c>
      <c r="F7">
        <v>4</v>
      </c>
      <c r="G7" s="37">
        <f t="shared" si="1"/>
        <v>3.2000000000000001E-2</v>
      </c>
    </row>
    <row r="8" spans="1:12" x14ac:dyDescent="0.2">
      <c r="A8" s="24"/>
      <c r="D8" s="27" t="s">
        <v>213</v>
      </c>
      <c r="E8" s="28">
        <f>SUM(E3:E7)</f>
        <v>0.28915662650602408</v>
      </c>
      <c r="F8" s="27">
        <f>SUM(F3:F7)</f>
        <v>52</v>
      </c>
      <c r="G8" s="38">
        <f>SUM(G3:G7)</f>
        <v>0.41599999999999993</v>
      </c>
    </row>
    <row r="9" spans="1:12" x14ac:dyDescent="0.2">
      <c r="A9" s="24"/>
      <c r="D9"/>
      <c r="F9"/>
      <c r="G9" s="30"/>
      <c r="I9" s="4" t="s">
        <v>237</v>
      </c>
      <c r="J9" s="4" t="s">
        <v>238</v>
      </c>
      <c r="K9" s="4" t="s">
        <v>239</v>
      </c>
      <c r="L9" s="4" t="s">
        <v>240</v>
      </c>
    </row>
    <row r="10" spans="1:12" x14ac:dyDescent="0.2">
      <c r="A10" s="24"/>
      <c r="B10" s="18">
        <v>2018</v>
      </c>
      <c r="C10" s="18" t="s">
        <v>39</v>
      </c>
      <c r="D10" s="18" t="s">
        <v>214</v>
      </c>
      <c r="E10" s="18" t="s">
        <v>215</v>
      </c>
      <c r="F10" s="18" t="s">
        <v>216</v>
      </c>
      <c r="G10" s="25" t="s">
        <v>217</v>
      </c>
      <c r="I10" s="4" t="s">
        <v>241</v>
      </c>
      <c r="J10" s="4">
        <v>2017</v>
      </c>
      <c r="K10" s="4">
        <v>83</v>
      </c>
      <c r="L10" s="4">
        <v>125</v>
      </c>
    </row>
    <row r="11" spans="1:12" x14ac:dyDescent="0.2">
      <c r="A11" s="24"/>
      <c r="B11" s="19" t="s">
        <v>146</v>
      </c>
      <c r="C11">
        <v>4.7516008716403597</v>
      </c>
      <c r="D11">
        <v>8</v>
      </c>
      <c r="E11" s="16">
        <f>D11/70</f>
        <v>0.11428571428571428</v>
      </c>
      <c r="F11">
        <v>18</v>
      </c>
      <c r="G11" s="37">
        <f>F11/136</f>
        <v>0.13235294117647059</v>
      </c>
      <c r="I11" s="4" t="s">
        <v>241</v>
      </c>
      <c r="J11" s="4">
        <v>2018</v>
      </c>
      <c r="K11" s="4">
        <v>70</v>
      </c>
      <c r="L11" s="4">
        <v>136</v>
      </c>
    </row>
    <row r="12" spans="1:12" x14ac:dyDescent="0.2">
      <c r="A12" s="24"/>
      <c r="B12" s="19" t="s">
        <v>129</v>
      </c>
      <c r="C12">
        <v>1.6860519221949699</v>
      </c>
      <c r="D12">
        <v>4</v>
      </c>
      <c r="E12" s="16">
        <f>D12/70</f>
        <v>5.7142857142857141E-2</v>
      </c>
      <c r="F12">
        <v>10</v>
      </c>
      <c r="G12" s="37">
        <f>F12/136</f>
        <v>7.3529411764705885E-2</v>
      </c>
      <c r="I12" s="4" t="s">
        <v>242</v>
      </c>
      <c r="J12" s="4">
        <v>2017</v>
      </c>
      <c r="K12" s="4">
        <v>122</v>
      </c>
      <c r="L12" s="4">
        <v>240</v>
      </c>
    </row>
    <row r="13" spans="1:12" ht="17" thickBot="1" x14ac:dyDescent="0.25">
      <c r="A13" s="31"/>
      <c r="B13" s="32"/>
      <c r="C13" s="32"/>
      <c r="D13" s="33" t="s">
        <v>213</v>
      </c>
      <c r="E13" s="34">
        <f>SUM(E11:E12)</f>
        <v>0.17142857142857143</v>
      </c>
      <c r="F13" s="33">
        <f>SUM(F11:F12)</f>
        <v>28</v>
      </c>
      <c r="G13" s="39">
        <f>SUM(G11:G12)</f>
        <v>0.20588235294117646</v>
      </c>
      <c r="I13" s="4" t="s">
        <v>242</v>
      </c>
      <c r="J13" s="4">
        <v>2018</v>
      </c>
      <c r="K13" s="4">
        <v>133</v>
      </c>
      <c r="L13" s="4">
        <v>357</v>
      </c>
    </row>
    <row r="14" spans="1:12" ht="17" thickBot="1" x14ac:dyDescent="0.25">
      <c r="I14" s="4" t="s">
        <v>243</v>
      </c>
      <c r="J14" s="4">
        <v>2017</v>
      </c>
      <c r="K14" s="4">
        <v>79</v>
      </c>
      <c r="L14" s="4">
        <v>261</v>
      </c>
    </row>
    <row r="15" spans="1:12" ht="22" x14ac:dyDescent="0.3">
      <c r="A15" s="36" t="s">
        <v>102</v>
      </c>
      <c r="B15" s="21"/>
      <c r="C15" s="21"/>
      <c r="D15" s="22"/>
      <c r="E15" s="21"/>
      <c r="F15" s="22"/>
      <c r="G15" s="23"/>
      <c r="I15" s="4" t="s">
        <v>243</v>
      </c>
      <c r="J15" s="4">
        <v>2018</v>
      </c>
      <c r="K15" s="4">
        <v>105</v>
      </c>
      <c r="L15" s="4">
        <v>285</v>
      </c>
    </row>
    <row r="16" spans="1:12" x14ac:dyDescent="0.2">
      <c r="A16" s="24"/>
      <c r="B16" s="18">
        <v>2017</v>
      </c>
      <c r="C16" s="18" t="s">
        <v>39</v>
      </c>
      <c r="D16" s="18" t="s">
        <v>204</v>
      </c>
      <c r="E16" s="18" t="s">
        <v>205</v>
      </c>
      <c r="F16" s="18" t="s">
        <v>206</v>
      </c>
      <c r="G16" s="25" t="s">
        <v>207</v>
      </c>
    </row>
    <row r="17" spans="1:7" x14ac:dyDescent="0.2">
      <c r="A17" s="24"/>
      <c r="B17" s="20" t="s">
        <v>20</v>
      </c>
      <c r="C17">
        <v>5.2053728115225697</v>
      </c>
      <c r="D17">
        <v>8</v>
      </c>
      <c r="E17" s="16">
        <f>D17/122</f>
        <v>6.5573770491803282E-2</v>
      </c>
      <c r="F17">
        <v>38</v>
      </c>
      <c r="G17" s="26">
        <f>F17/240</f>
        <v>0.15833333333333333</v>
      </c>
    </row>
    <row r="18" spans="1:7" x14ac:dyDescent="0.2">
      <c r="A18" s="24"/>
      <c r="B18" s="20" t="s">
        <v>30</v>
      </c>
      <c r="C18">
        <v>2.99417684005408</v>
      </c>
      <c r="D18">
        <v>8</v>
      </c>
      <c r="E18" s="16">
        <f t="shared" ref="E18:E21" si="2">D18/122</f>
        <v>6.5573770491803282E-2</v>
      </c>
      <c r="F18">
        <v>19</v>
      </c>
      <c r="G18" s="26">
        <f t="shared" ref="G18:G21" si="3">F18/240</f>
        <v>7.9166666666666663E-2</v>
      </c>
    </row>
    <row r="19" spans="1:7" x14ac:dyDescent="0.2">
      <c r="A19" s="24"/>
      <c r="B19" s="20" t="s">
        <v>22</v>
      </c>
      <c r="C19">
        <v>2.5519376457603702</v>
      </c>
      <c r="D19">
        <v>7</v>
      </c>
      <c r="E19" s="16">
        <f t="shared" si="2"/>
        <v>5.737704918032787E-2</v>
      </c>
      <c r="F19">
        <v>18</v>
      </c>
      <c r="G19" s="26">
        <f t="shared" si="3"/>
        <v>7.4999999999999997E-2</v>
      </c>
    </row>
    <row r="20" spans="1:7" x14ac:dyDescent="0.2">
      <c r="A20" s="24"/>
      <c r="B20" s="20" t="s">
        <v>4</v>
      </c>
      <c r="C20">
        <v>1.6674592571729701</v>
      </c>
      <c r="D20">
        <v>4</v>
      </c>
      <c r="E20" s="16">
        <f t="shared" si="2"/>
        <v>3.2786885245901641E-2</v>
      </c>
      <c r="F20">
        <v>16</v>
      </c>
      <c r="G20" s="26">
        <f t="shared" si="3"/>
        <v>6.6666666666666666E-2</v>
      </c>
    </row>
    <row r="21" spans="1:7" x14ac:dyDescent="0.2">
      <c r="A21" s="24"/>
      <c r="B21" s="20" t="s">
        <v>27</v>
      </c>
      <c r="C21">
        <v>1.6674592571729701</v>
      </c>
      <c r="D21">
        <v>6</v>
      </c>
      <c r="E21" s="16">
        <f t="shared" si="2"/>
        <v>4.9180327868852458E-2</v>
      </c>
      <c r="F21">
        <v>9</v>
      </c>
      <c r="G21" s="26">
        <f t="shared" si="3"/>
        <v>3.7499999999999999E-2</v>
      </c>
    </row>
    <row r="22" spans="1:7" x14ac:dyDescent="0.2">
      <c r="A22" s="24"/>
      <c r="D22" s="27" t="s">
        <v>213</v>
      </c>
      <c r="E22" s="28">
        <f>SUM(E17:E21)</f>
        <v>0.27049180327868855</v>
      </c>
      <c r="F22" s="27">
        <f>SUM(F17:F21)</f>
        <v>100</v>
      </c>
      <c r="G22" s="29">
        <f>SUM(G17:G21)</f>
        <v>0.41666666666666663</v>
      </c>
    </row>
    <row r="23" spans="1:7" x14ac:dyDescent="0.2">
      <c r="A23" s="24"/>
      <c r="D23"/>
      <c r="F23"/>
      <c r="G23" s="30"/>
    </row>
    <row r="24" spans="1:7" x14ac:dyDescent="0.2">
      <c r="A24" s="24"/>
      <c r="B24" s="18">
        <v>2018</v>
      </c>
      <c r="C24" s="18" t="s">
        <v>39</v>
      </c>
      <c r="D24" s="18" t="s">
        <v>214</v>
      </c>
      <c r="E24" s="18" t="s">
        <v>215</v>
      </c>
      <c r="F24" s="18" t="s">
        <v>216</v>
      </c>
      <c r="G24" s="25" t="s">
        <v>217</v>
      </c>
    </row>
    <row r="25" spans="1:7" x14ac:dyDescent="0.2">
      <c r="A25" s="24"/>
      <c r="B25" s="19" t="s">
        <v>146</v>
      </c>
      <c r="C25">
        <v>5.6751221018731197</v>
      </c>
      <c r="D25">
        <v>13</v>
      </c>
      <c r="E25" s="16">
        <f>D25/133</f>
        <v>9.7744360902255634E-2</v>
      </c>
      <c r="F25">
        <v>100</v>
      </c>
      <c r="G25" s="26">
        <f>F25/357</f>
        <v>0.28011204481792717</v>
      </c>
    </row>
    <row r="26" spans="1:7" x14ac:dyDescent="0.2">
      <c r="A26" s="24"/>
      <c r="B26" s="19" t="s">
        <v>129</v>
      </c>
      <c r="C26">
        <v>1.9956473325268</v>
      </c>
      <c r="D26">
        <v>6</v>
      </c>
      <c r="E26" s="16">
        <f t="shared" ref="E26:E29" si="4">D26/133</f>
        <v>4.5112781954887216E-2</v>
      </c>
      <c r="F26">
        <v>12</v>
      </c>
      <c r="G26" s="26">
        <f t="shared" ref="G26:G29" si="5">F26/357</f>
        <v>3.3613445378151259E-2</v>
      </c>
    </row>
    <row r="27" spans="1:7" x14ac:dyDescent="0.2">
      <c r="A27" s="24"/>
      <c r="B27" s="19" t="s">
        <v>136</v>
      </c>
      <c r="C27">
        <v>1.9956473325268</v>
      </c>
      <c r="D27">
        <v>6</v>
      </c>
      <c r="E27" s="16">
        <f t="shared" si="4"/>
        <v>4.5112781954887216E-2</v>
      </c>
      <c r="F27">
        <v>14</v>
      </c>
      <c r="G27" s="26">
        <f t="shared" si="5"/>
        <v>3.9215686274509803E-2</v>
      </c>
    </row>
    <row r="28" spans="1:7" x14ac:dyDescent="0.2">
      <c r="A28" s="24"/>
      <c r="B28" s="19" t="s">
        <v>158</v>
      </c>
      <c r="C28">
        <v>1.62769985559219</v>
      </c>
      <c r="D28">
        <v>7</v>
      </c>
      <c r="E28" s="16">
        <f t="shared" si="4"/>
        <v>5.2631578947368418E-2</v>
      </c>
      <c r="F28">
        <v>34</v>
      </c>
      <c r="G28" s="26">
        <f t="shared" si="5"/>
        <v>9.5238095238095233E-2</v>
      </c>
    </row>
    <row r="29" spans="1:7" x14ac:dyDescent="0.2">
      <c r="A29" s="24"/>
      <c r="B29" s="19" t="s">
        <v>116</v>
      </c>
      <c r="C29">
        <v>1.25975237865755</v>
      </c>
      <c r="D29">
        <v>5</v>
      </c>
      <c r="E29" s="16">
        <f t="shared" si="4"/>
        <v>3.7593984962406013E-2</v>
      </c>
      <c r="F29">
        <v>21</v>
      </c>
      <c r="G29" s="26">
        <f t="shared" si="5"/>
        <v>5.8823529411764705E-2</v>
      </c>
    </row>
    <row r="30" spans="1:7" ht="17" thickBot="1" x14ac:dyDescent="0.25">
      <c r="A30" s="31"/>
      <c r="B30" s="32"/>
      <c r="C30" s="32"/>
      <c r="D30" s="33" t="s">
        <v>213</v>
      </c>
      <c r="E30" s="34">
        <f>SUM(E25:E29)</f>
        <v>0.2781954887218045</v>
      </c>
      <c r="F30" s="33">
        <f>SUM(F25:F29)</f>
        <v>181</v>
      </c>
      <c r="G30" s="35">
        <f>SUM(G25:G29)</f>
        <v>0.50700280112044815</v>
      </c>
    </row>
    <row r="31" spans="1:7" ht="17" thickBot="1" x14ac:dyDescent="0.25">
      <c r="A31" s="6"/>
    </row>
    <row r="32" spans="1:7" ht="22" x14ac:dyDescent="0.3">
      <c r="A32" s="36" t="s">
        <v>38</v>
      </c>
      <c r="B32" s="21"/>
      <c r="C32" s="21"/>
      <c r="D32" s="22"/>
      <c r="E32" s="21"/>
      <c r="F32" s="22"/>
      <c r="G32" s="23"/>
    </row>
    <row r="33" spans="1:7" x14ac:dyDescent="0.2">
      <c r="A33" s="24"/>
      <c r="B33" s="18">
        <v>2017</v>
      </c>
      <c r="C33" s="18" t="s">
        <v>39</v>
      </c>
      <c r="D33" s="18" t="s">
        <v>204</v>
      </c>
      <c r="E33" s="18" t="s">
        <v>205</v>
      </c>
      <c r="F33" s="18" t="s">
        <v>206</v>
      </c>
      <c r="G33" s="25" t="s">
        <v>207</v>
      </c>
    </row>
    <row r="34" spans="1:7" x14ac:dyDescent="0.2">
      <c r="A34" s="24"/>
      <c r="B34" s="20" t="s">
        <v>20</v>
      </c>
      <c r="C34">
        <v>5.5365181686072003</v>
      </c>
      <c r="D34">
        <v>11</v>
      </c>
      <c r="E34" s="16">
        <f>D34/79</f>
        <v>0.13924050632911392</v>
      </c>
      <c r="F34">
        <v>150</v>
      </c>
      <c r="G34" s="26">
        <f>F34/261</f>
        <v>0.57471264367816088</v>
      </c>
    </row>
    <row r="35" spans="1:7" x14ac:dyDescent="0.2">
      <c r="A35" s="24"/>
      <c r="B35" s="20" t="s">
        <v>27</v>
      </c>
      <c r="C35">
        <v>1.3919201399500301</v>
      </c>
      <c r="D35">
        <v>6</v>
      </c>
      <c r="E35" s="16">
        <f t="shared" ref="E35" si="6">D35/79</f>
        <v>7.5949367088607597E-2</v>
      </c>
      <c r="F35">
        <v>15</v>
      </c>
      <c r="G35" s="26">
        <f t="shared" ref="G35" si="7">F35/261</f>
        <v>5.7471264367816091E-2</v>
      </c>
    </row>
    <row r="36" spans="1:7" x14ac:dyDescent="0.2">
      <c r="A36" s="24"/>
      <c r="D36" s="27" t="s">
        <v>213</v>
      </c>
      <c r="E36" s="28">
        <f>SUM(E34:E35)</f>
        <v>0.2151898734177215</v>
      </c>
      <c r="F36" s="27">
        <f>SUM(F34:F35)</f>
        <v>165</v>
      </c>
      <c r="G36" s="29">
        <f>SUM(G34:G35)</f>
        <v>0.63218390804597702</v>
      </c>
    </row>
    <row r="37" spans="1:7" x14ac:dyDescent="0.2">
      <c r="A37" s="24"/>
      <c r="D37"/>
      <c r="F37"/>
      <c r="G37" s="30"/>
    </row>
    <row r="38" spans="1:7" x14ac:dyDescent="0.2">
      <c r="A38" s="24"/>
      <c r="B38" s="18">
        <v>2018</v>
      </c>
      <c r="C38" s="18" t="s">
        <v>39</v>
      </c>
      <c r="D38" s="18" t="s">
        <v>214</v>
      </c>
      <c r="E38" s="18" t="s">
        <v>215</v>
      </c>
      <c r="F38" s="18" t="s">
        <v>216</v>
      </c>
      <c r="G38" s="25" t="s">
        <v>217</v>
      </c>
    </row>
    <row r="39" spans="1:7" x14ac:dyDescent="0.2">
      <c r="A39" s="24"/>
      <c r="B39" s="19" t="s">
        <v>134</v>
      </c>
      <c r="C39">
        <v>3.52176933493927</v>
      </c>
      <c r="D39">
        <v>7</v>
      </c>
      <c r="E39" s="16">
        <f>D39/105</f>
        <v>6.6666666666666666E-2</v>
      </c>
      <c r="F39">
        <v>33</v>
      </c>
      <c r="G39" s="26">
        <f>F39/285</f>
        <v>0.11578947368421053</v>
      </c>
    </row>
    <row r="40" spans="1:7" x14ac:dyDescent="0.2">
      <c r="A40" s="24"/>
      <c r="B40" s="19" t="s">
        <v>129</v>
      </c>
      <c r="C40">
        <v>2.9700254724654398</v>
      </c>
      <c r="D40">
        <v>5</v>
      </c>
      <c r="E40" s="16">
        <f t="shared" ref="E40:E45" si="8">D40/105</f>
        <v>4.7619047619047616E-2</v>
      </c>
      <c r="F40">
        <v>49</v>
      </c>
      <c r="G40" s="26">
        <f t="shared" ref="G40:G45" si="9">F40/285</f>
        <v>0.17192982456140352</v>
      </c>
    </row>
    <row r="41" spans="1:7" x14ac:dyDescent="0.2">
      <c r="A41" s="24"/>
      <c r="B41" s="19" t="s">
        <v>152</v>
      </c>
      <c r="C41">
        <v>2.41828160999163</v>
      </c>
      <c r="D41">
        <v>6</v>
      </c>
      <c r="E41" s="16">
        <f t="shared" si="8"/>
        <v>5.7142857142857141E-2</v>
      </c>
      <c r="F41">
        <v>42</v>
      </c>
      <c r="G41" s="26">
        <f t="shared" si="9"/>
        <v>0.14736842105263157</v>
      </c>
    </row>
    <row r="42" spans="1:7" x14ac:dyDescent="0.2">
      <c r="A42" s="24"/>
      <c r="B42" s="19" t="s">
        <v>140</v>
      </c>
      <c r="C42">
        <v>2.14240967875471</v>
      </c>
      <c r="D42">
        <v>8</v>
      </c>
      <c r="E42" s="16">
        <f t="shared" si="8"/>
        <v>7.6190476190476197E-2</v>
      </c>
      <c r="F42">
        <v>14</v>
      </c>
      <c r="G42" s="26">
        <f t="shared" si="9"/>
        <v>4.912280701754386E-2</v>
      </c>
    </row>
    <row r="43" spans="1:7" x14ac:dyDescent="0.2">
      <c r="A43" s="24"/>
      <c r="B43" s="19" t="s">
        <v>146</v>
      </c>
      <c r="C43">
        <v>1.31479388504399</v>
      </c>
      <c r="D43">
        <v>4</v>
      </c>
      <c r="E43" s="16">
        <f t="shared" si="8"/>
        <v>3.8095238095238099E-2</v>
      </c>
      <c r="F43">
        <v>25</v>
      </c>
      <c r="G43" s="26">
        <f t="shared" si="9"/>
        <v>8.771929824561403E-2</v>
      </c>
    </row>
    <row r="44" spans="1:7" x14ac:dyDescent="0.2">
      <c r="A44" s="24"/>
      <c r="B44" s="19" t="s">
        <v>116</v>
      </c>
      <c r="C44">
        <v>1.03892195380709</v>
      </c>
      <c r="D44">
        <v>4</v>
      </c>
      <c r="E44" s="16">
        <f t="shared" si="8"/>
        <v>3.8095238095238099E-2</v>
      </c>
      <c r="F44">
        <v>10</v>
      </c>
      <c r="G44" s="26">
        <f t="shared" si="9"/>
        <v>3.5087719298245612E-2</v>
      </c>
    </row>
    <row r="45" spans="1:7" x14ac:dyDescent="0.2">
      <c r="A45" s="24"/>
      <c r="B45" s="19" t="s">
        <v>127</v>
      </c>
      <c r="C45">
        <v>1.03892195380709</v>
      </c>
      <c r="D45">
        <v>5</v>
      </c>
      <c r="E45" s="16">
        <f t="shared" si="8"/>
        <v>4.7619047619047616E-2</v>
      </c>
      <c r="F45">
        <v>17</v>
      </c>
      <c r="G45" s="26">
        <f t="shared" si="9"/>
        <v>5.9649122807017542E-2</v>
      </c>
    </row>
    <row r="46" spans="1:7" ht="17" thickBot="1" x14ac:dyDescent="0.25">
      <c r="A46" s="31"/>
      <c r="B46" s="32"/>
      <c r="C46" s="32"/>
      <c r="D46" s="33" t="s">
        <v>213</v>
      </c>
      <c r="E46" s="34">
        <f>SUM(E39:E45)</f>
        <v>0.37142857142857139</v>
      </c>
      <c r="F46" s="33">
        <f>SUM(F39:F45)</f>
        <v>190</v>
      </c>
      <c r="G46" s="35">
        <f>SUM(G39:G45)</f>
        <v>0.66666666666666663</v>
      </c>
    </row>
    <row r="47" spans="1:7" x14ac:dyDescent="0.2">
      <c r="A47" s="6"/>
    </row>
    <row r="48" spans="1:7" x14ac:dyDescent="0.2">
      <c r="A48" s="6"/>
    </row>
    <row r="49" spans="1:1" x14ac:dyDescent="0.2">
      <c r="A49" s="6"/>
    </row>
    <row r="50" spans="1:1" x14ac:dyDescent="0.2">
      <c r="A50" s="6"/>
    </row>
    <row r="51" spans="1:1" x14ac:dyDescent="0.2">
      <c r="A51" s="7"/>
    </row>
  </sheetData>
  <conditionalFormatting sqref="B11:B13 B2:B7">
    <cfRule type="duplicateValues" dxfId="18" priority="22"/>
  </conditionalFormatting>
  <conditionalFormatting sqref="B16">
    <cfRule type="duplicateValues" dxfId="17" priority="18"/>
  </conditionalFormatting>
  <conditionalFormatting sqref="B17:B18">
    <cfRule type="duplicateValues" dxfId="16" priority="17"/>
  </conditionalFormatting>
  <conditionalFormatting sqref="B19">
    <cfRule type="duplicateValues" dxfId="15" priority="16"/>
  </conditionalFormatting>
  <conditionalFormatting sqref="B20">
    <cfRule type="duplicateValues" dxfId="14" priority="15"/>
  </conditionalFormatting>
  <conditionalFormatting sqref="B21">
    <cfRule type="duplicateValues" dxfId="13" priority="14"/>
  </conditionalFormatting>
  <conditionalFormatting sqref="B25:B28">
    <cfRule type="duplicateValues" dxfId="12" priority="13"/>
  </conditionalFormatting>
  <conditionalFormatting sqref="B29">
    <cfRule type="duplicateValues" dxfId="11" priority="23"/>
  </conditionalFormatting>
  <conditionalFormatting sqref="B34">
    <cfRule type="duplicateValues" dxfId="10" priority="3"/>
  </conditionalFormatting>
  <conditionalFormatting sqref="B35">
    <cfRule type="duplicateValues" dxfId="9" priority="2"/>
  </conditionalFormatting>
  <conditionalFormatting sqref="B39:B40">
    <cfRule type="duplicateValues" dxfId="8" priority="8"/>
  </conditionalFormatting>
  <conditionalFormatting sqref="B41">
    <cfRule type="duplicateValues" dxfId="7" priority="7"/>
  </conditionalFormatting>
  <conditionalFormatting sqref="B42:B43">
    <cfRule type="duplicateValues" dxfId="6" priority="6"/>
  </conditionalFormatting>
  <conditionalFormatting sqref="B44">
    <cfRule type="duplicateValues" dxfId="5" priority="5"/>
  </conditionalFormatting>
  <conditionalFormatting sqref="B45">
    <cfRule type="duplicateValues" dxfId="4" priority="4"/>
  </conditionalFormatting>
  <conditionalFormatting sqref="B46 B33 B36">
    <cfRule type="duplicateValues" dxfId="3" priority="19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59605-9E69-CB4E-A73B-790511778166}">
  <dimension ref="A1:Q62"/>
  <sheetViews>
    <sheetView zoomScale="75" zoomScaleNormal="100" workbookViewId="0">
      <selection activeCell="G10" sqref="G10"/>
    </sheetView>
  </sheetViews>
  <sheetFormatPr baseColWidth="10" defaultRowHeight="16" x14ac:dyDescent="0.2"/>
  <cols>
    <col min="1" max="1" width="30.1640625" customWidth="1"/>
    <col min="2" max="2" width="11.33203125" customWidth="1"/>
    <col min="4" max="4" width="29.83203125" customWidth="1"/>
    <col min="5" max="5" width="17.5" customWidth="1"/>
    <col min="7" max="7" width="26.83203125" customWidth="1"/>
    <col min="10" max="10" width="30.83203125" customWidth="1"/>
    <col min="11" max="11" width="10.5" customWidth="1"/>
    <col min="13" max="13" width="31.83203125" customWidth="1"/>
    <col min="14" max="14" width="19.6640625" customWidth="1"/>
    <col min="16" max="16" width="29.1640625" customWidth="1"/>
    <col min="17" max="17" width="10.33203125" customWidth="1"/>
  </cols>
  <sheetData>
    <row r="1" spans="1:17" s="1" customFormat="1" x14ac:dyDescent="0.2">
      <c r="A1" s="2" t="s">
        <v>157</v>
      </c>
      <c r="B1" s="2" t="s">
        <v>39</v>
      </c>
      <c r="D1" s="2" t="s">
        <v>155</v>
      </c>
      <c r="E1" s="2" t="s">
        <v>39</v>
      </c>
      <c r="G1" s="2" t="s">
        <v>156</v>
      </c>
      <c r="H1" s="2" t="s">
        <v>39</v>
      </c>
      <c r="J1" s="2" t="s">
        <v>182</v>
      </c>
      <c r="K1" s="2" t="s">
        <v>39</v>
      </c>
      <c r="M1" s="2" t="s">
        <v>202</v>
      </c>
      <c r="N1" s="2" t="s">
        <v>39</v>
      </c>
      <c r="P1" s="2" t="s">
        <v>154</v>
      </c>
      <c r="Q1" s="2" t="s">
        <v>39</v>
      </c>
    </row>
    <row r="2" spans="1:17" x14ac:dyDescent="0.2">
      <c r="A2" s="3" t="s">
        <v>27</v>
      </c>
      <c r="B2" s="3">
        <v>4.6754625130080196</v>
      </c>
      <c r="D2" s="3" t="s">
        <v>20</v>
      </c>
      <c r="E2" s="3">
        <v>5.2053728115225697</v>
      </c>
      <c r="G2" s="3" t="s">
        <v>20</v>
      </c>
      <c r="H2" s="3">
        <v>5.5365181686072003</v>
      </c>
      <c r="J2" s="5" t="s">
        <v>146</v>
      </c>
      <c r="K2" s="5">
        <v>4.7516008716403597</v>
      </c>
      <c r="M2" s="5" t="s">
        <v>146</v>
      </c>
      <c r="N2" s="5">
        <v>5.6751221018731197</v>
      </c>
      <c r="P2" s="5" t="s">
        <v>134</v>
      </c>
      <c r="Q2" s="5">
        <v>3.52176933493927</v>
      </c>
    </row>
    <row r="3" spans="1:17" x14ac:dyDescent="0.2">
      <c r="A3" s="3" t="s">
        <v>42</v>
      </c>
      <c r="B3" s="3">
        <v>2.0794549987032802</v>
      </c>
      <c r="D3" s="3" t="s">
        <v>30</v>
      </c>
      <c r="E3" s="3">
        <v>2.99417684005408</v>
      </c>
      <c r="G3" s="3" t="s">
        <v>27</v>
      </c>
      <c r="H3" s="3">
        <v>1.3919201399500301</v>
      </c>
      <c r="J3" s="5" t="s">
        <v>129</v>
      </c>
      <c r="K3" s="5">
        <v>1.6860519221949699</v>
      </c>
      <c r="M3" s="5" t="s">
        <v>129</v>
      </c>
      <c r="N3" s="5">
        <v>1.9956473325268</v>
      </c>
      <c r="P3" s="5" t="s">
        <v>129</v>
      </c>
      <c r="Q3" s="5">
        <v>2.9700254724654398</v>
      </c>
    </row>
    <row r="4" spans="1:17" x14ac:dyDescent="0.2">
      <c r="A4" s="3" t="s">
        <v>45</v>
      </c>
      <c r="B4" s="3">
        <v>2.0794549987032802</v>
      </c>
      <c r="D4" s="3" t="s">
        <v>22</v>
      </c>
      <c r="E4" s="3">
        <v>2.5519376457603702</v>
      </c>
      <c r="G4" s="4" t="s">
        <v>2</v>
      </c>
      <c r="H4" s="4">
        <v>0.99719651817315003</v>
      </c>
      <c r="J4" s="4" t="s">
        <v>112</v>
      </c>
      <c r="K4" s="4">
        <v>0.91966468483362196</v>
      </c>
      <c r="M4" s="5" t="s">
        <v>136</v>
      </c>
      <c r="N4" s="5">
        <v>1.9956473325268</v>
      </c>
      <c r="P4" s="5" t="s">
        <v>152</v>
      </c>
      <c r="Q4" s="5">
        <v>2.41828160999163</v>
      </c>
    </row>
    <row r="5" spans="1:17" x14ac:dyDescent="0.2">
      <c r="A5" s="3" t="s">
        <v>59</v>
      </c>
      <c r="B5" s="3">
        <v>2.0794549987032802</v>
      </c>
      <c r="D5" s="3" t="s">
        <v>4</v>
      </c>
      <c r="E5" s="3">
        <v>1.6674592571729701</v>
      </c>
      <c r="G5" s="4" t="s">
        <v>22</v>
      </c>
      <c r="H5" s="4">
        <v>0.60247289639627999</v>
      </c>
      <c r="J5" s="4" t="s">
        <v>170</v>
      </c>
      <c r="K5" s="4">
        <v>0.91966468483362196</v>
      </c>
      <c r="M5" s="5" t="s">
        <v>158</v>
      </c>
      <c r="N5" s="5">
        <v>1.62769985559219</v>
      </c>
      <c r="P5" s="5" t="s">
        <v>140</v>
      </c>
      <c r="Q5" s="5">
        <v>2.14240967875471</v>
      </c>
    </row>
    <row r="6" spans="1:17" x14ac:dyDescent="0.2">
      <c r="A6" s="3" t="s">
        <v>65</v>
      </c>
      <c r="B6" s="3">
        <v>1.4304531201271</v>
      </c>
      <c r="D6" s="3" t="s">
        <v>27</v>
      </c>
      <c r="E6" s="3">
        <v>1.6674592571729701</v>
      </c>
      <c r="G6" s="4" t="s">
        <v>37</v>
      </c>
      <c r="H6" s="4">
        <v>0.20774927461940701</v>
      </c>
      <c r="J6" s="4" t="s">
        <v>136</v>
      </c>
      <c r="K6" s="4">
        <v>0.91966468483362196</v>
      </c>
      <c r="M6" s="5" t="s">
        <v>116</v>
      </c>
      <c r="N6" s="5">
        <v>1.25975237865755</v>
      </c>
      <c r="P6" s="5" t="s">
        <v>146</v>
      </c>
      <c r="Q6" s="5">
        <v>1.31479388504399</v>
      </c>
    </row>
    <row r="7" spans="1:17" x14ac:dyDescent="0.2">
      <c r="A7" s="4" t="s">
        <v>57</v>
      </c>
      <c r="B7" s="4">
        <v>0.78145124155091505</v>
      </c>
      <c r="D7" s="4" t="s">
        <v>7</v>
      </c>
      <c r="E7" s="4">
        <v>0.78298086858557003</v>
      </c>
      <c r="G7" s="4" t="s">
        <v>4</v>
      </c>
      <c r="H7" s="4">
        <v>1.0387463730970201E-2</v>
      </c>
      <c r="J7" s="4" t="s">
        <v>175</v>
      </c>
      <c r="K7" s="4">
        <v>0.91966468483362196</v>
      </c>
      <c r="M7" s="4" t="s">
        <v>128</v>
      </c>
      <c r="N7" s="4">
        <v>0.89180490172291804</v>
      </c>
      <c r="P7" s="5" t="s">
        <v>116</v>
      </c>
      <c r="Q7" s="5">
        <v>1.03892195380709</v>
      </c>
    </row>
    <row r="8" spans="1:17" x14ac:dyDescent="0.2">
      <c r="A8" s="4" t="s">
        <v>22</v>
      </c>
      <c r="B8" s="4">
        <v>0.78145124155091505</v>
      </c>
      <c r="D8" s="4" t="s">
        <v>28</v>
      </c>
      <c r="E8" s="4">
        <v>0.78298086858557003</v>
      </c>
      <c r="G8" s="4" t="s">
        <v>11</v>
      </c>
      <c r="H8" s="4">
        <v>1.0387463730970201E-2</v>
      </c>
      <c r="J8" s="4" t="s">
        <v>140</v>
      </c>
      <c r="K8" s="4">
        <v>0.91966468483362196</v>
      </c>
      <c r="M8" s="4" t="s">
        <v>143</v>
      </c>
      <c r="N8" s="4">
        <v>0.89180490172291804</v>
      </c>
      <c r="P8" s="5" t="s">
        <v>127</v>
      </c>
      <c r="Q8" s="5">
        <v>1.03892195380709</v>
      </c>
    </row>
    <row r="9" spans="1:17" x14ac:dyDescent="0.2">
      <c r="A9" s="4" t="s">
        <v>30</v>
      </c>
      <c r="B9" s="4">
        <v>0.78145124155091505</v>
      </c>
      <c r="D9" s="4" t="s">
        <v>94</v>
      </c>
      <c r="E9" s="4">
        <v>0.78298086858557003</v>
      </c>
      <c r="G9" s="4" t="s">
        <v>24</v>
      </c>
      <c r="H9" s="4">
        <v>1.0387463730970201E-2</v>
      </c>
      <c r="J9" s="4" t="s">
        <v>176</v>
      </c>
      <c r="K9" s="4">
        <v>0.91966468483362196</v>
      </c>
      <c r="M9" s="4" t="s">
        <v>152</v>
      </c>
      <c r="N9" s="4">
        <v>0.89180490172291804</v>
      </c>
      <c r="P9" s="4" t="s">
        <v>120</v>
      </c>
      <c r="Q9" s="4">
        <v>0.76305002257017396</v>
      </c>
    </row>
    <row r="10" spans="1:17" x14ac:dyDescent="0.2">
      <c r="A10" s="4" t="s">
        <v>75</v>
      </c>
      <c r="B10" s="4">
        <v>0.78145124155091505</v>
      </c>
      <c r="D10" s="4" t="s">
        <v>2</v>
      </c>
      <c r="E10" s="4">
        <v>0.34074167429186802</v>
      </c>
      <c r="G10" s="4" t="s">
        <v>30</v>
      </c>
      <c r="H10" s="4">
        <v>1.0387463730970201E-2</v>
      </c>
      <c r="J10" s="4" t="s">
        <v>159</v>
      </c>
      <c r="K10" s="4">
        <v>0.15327744747226901</v>
      </c>
      <c r="M10" s="4" t="s">
        <v>159</v>
      </c>
      <c r="N10" s="4">
        <v>0.52385742478828901</v>
      </c>
      <c r="P10" s="4" t="s">
        <v>136</v>
      </c>
      <c r="Q10" s="4">
        <v>0.48717809133326401</v>
      </c>
    </row>
    <row r="11" spans="1:17" x14ac:dyDescent="0.2">
      <c r="A11" s="4" t="s">
        <v>40</v>
      </c>
      <c r="B11" s="4">
        <v>0.13244936297472901</v>
      </c>
      <c r="D11" s="4" t="s">
        <v>61</v>
      </c>
      <c r="E11" s="4">
        <v>0.34074167429186802</v>
      </c>
      <c r="G11" s="4" t="s">
        <v>34</v>
      </c>
      <c r="H11" s="4">
        <v>1.0387463730970201E-2</v>
      </c>
      <c r="J11" s="4" t="s">
        <v>160</v>
      </c>
      <c r="K11" s="4">
        <v>0.15327744747226901</v>
      </c>
      <c r="M11" s="4" t="s">
        <v>134</v>
      </c>
      <c r="N11" s="4">
        <v>0.52385742478828901</v>
      </c>
      <c r="P11" s="4" t="s">
        <v>112</v>
      </c>
      <c r="Q11" s="4">
        <v>0.211306160096356</v>
      </c>
    </row>
    <row r="12" spans="1:17" x14ac:dyDescent="0.2">
      <c r="A12" s="4" t="s">
        <v>2</v>
      </c>
      <c r="B12" s="4">
        <v>0.13244936297472901</v>
      </c>
      <c r="D12" s="4" t="s">
        <v>65</v>
      </c>
      <c r="E12" s="4">
        <v>0.34074167429186802</v>
      </c>
      <c r="G12" s="4" t="s">
        <v>6</v>
      </c>
      <c r="H12" s="4">
        <v>-0.186974347157467</v>
      </c>
      <c r="J12" s="4" t="s">
        <v>114</v>
      </c>
      <c r="K12" s="4">
        <v>0.15327744747226901</v>
      </c>
      <c r="M12" s="4" t="s">
        <v>140</v>
      </c>
      <c r="N12" s="4">
        <v>0.52385742478828901</v>
      </c>
      <c r="P12" s="4" t="s">
        <v>113</v>
      </c>
      <c r="Q12" s="4">
        <v>0.211306160096356</v>
      </c>
    </row>
    <row r="13" spans="1:17" x14ac:dyDescent="0.2">
      <c r="A13" s="4" t="s">
        <v>51</v>
      </c>
      <c r="B13" s="4">
        <v>0.13244936297472901</v>
      </c>
      <c r="D13" s="4" t="s">
        <v>67</v>
      </c>
      <c r="E13" s="4">
        <v>0.34074167429186802</v>
      </c>
      <c r="G13" s="4" t="s">
        <v>7</v>
      </c>
      <c r="H13" s="4">
        <v>-0.186974347157467</v>
      </c>
      <c r="J13" s="4" t="s">
        <v>116</v>
      </c>
      <c r="K13" s="4">
        <v>0.15327744747226901</v>
      </c>
      <c r="M13" s="4" t="s">
        <v>141</v>
      </c>
      <c r="N13" s="4">
        <v>0.52385742478828901</v>
      </c>
      <c r="P13" s="4" t="s">
        <v>117</v>
      </c>
      <c r="Q13" s="4">
        <v>0.211306160096356</v>
      </c>
    </row>
    <row r="14" spans="1:17" x14ac:dyDescent="0.2">
      <c r="A14" s="4" t="s">
        <v>58</v>
      </c>
      <c r="B14" s="4">
        <v>0.13244936297472901</v>
      </c>
      <c r="D14" s="4" t="s">
        <v>23</v>
      </c>
      <c r="E14" s="4">
        <v>0.34074167429186802</v>
      </c>
      <c r="G14" s="4" t="s">
        <v>16</v>
      </c>
      <c r="H14" s="4">
        <v>-0.186974347157467</v>
      </c>
      <c r="J14" s="4" t="s">
        <v>126</v>
      </c>
      <c r="K14" s="4">
        <v>0.15327744747226901</v>
      </c>
      <c r="M14" s="4" t="s">
        <v>160</v>
      </c>
      <c r="N14" s="4">
        <v>0.155909947853657</v>
      </c>
      <c r="P14" s="4" t="s">
        <v>137</v>
      </c>
      <c r="Q14" s="4">
        <v>0.211306160096356</v>
      </c>
    </row>
    <row r="15" spans="1:17" x14ac:dyDescent="0.2">
      <c r="A15" s="4" t="s">
        <v>20</v>
      </c>
      <c r="B15" s="4">
        <v>0.13244936297472901</v>
      </c>
      <c r="D15" s="4" t="s">
        <v>100</v>
      </c>
      <c r="E15" s="4">
        <v>0.34074167429186802</v>
      </c>
      <c r="G15" s="4" t="s">
        <v>18</v>
      </c>
      <c r="H15" s="4">
        <v>-0.186974347157467</v>
      </c>
      <c r="J15" s="4" t="s">
        <v>130</v>
      </c>
      <c r="K15" s="4">
        <v>0.15327744747226901</v>
      </c>
      <c r="M15" s="4" t="s">
        <v>186</v>
      </c>
      <c r="N15" s="4">
        <v>0.155909947853657</v>
      </c>
      <c r="P15" s="4" t="s">
        <v>143</v>
      </c>
      <c r="Q15" s="4">
        <v>0.211306160096356</v>
      </c>
    </row>
    <row r="16" spans="1:17" x14ac:dyDescent="0.2">
      <c r="A16" s="4" t="s">
        <v>67</v>
      </c>
      <c r="B16" s="4">
        <v>0.13244936297472901</v>
      </c>
      <c r="D16" s="4" t="s">
        <v>40</v>
      </c>
      <c r="E16" s="4">
        <v>-0.101497520001834</v>
      </c>
      <c r="G16" s="4" t="s">
        <v>21</v>
      </c>
      <c r="H16" s="4">
        <v>-0.186974347157467</v>
      </c>
      <c r="J16" s="4" t="s">
        <v>134</v>
      </c>
      <c r="K16" s="4">
        <v>0.15327744747226901</v>
      </c>
      <c r="M16" s="4" t="s">
        <v>112</v>
      </c>
      <c r="N16" s="4">
        <v>0.155909947853657</v>
      </c>
      <c r="P16" s="4" t="s">
        <v>115</v>
      </c>
      <c r="Q16" s="4">
        <v>-6.4565771140553396E-2</v>
      </c>
    </row>
    <row r="17" spans="1:17" x14ac:dyDescent="0.2">
      <c r="A17" s="4" t="s">
        <v>72</v>
      </c>
      <c r="B17" s="4">
        <v>0.13244936297472901</v>
      </c>
      <c r="D17" s="4" t="s">
        <v>1</v>
      </c>
      <c r="E17" s="4">
        <v>-0.101497520001834</v>
      </c>
      <c r="G17" s="4" t="s">
        <v>23</v>
      </c>
      <c r="H17" s="4">
        <v>-0.186974347157467</v>
      </c>
      <c r="J17" s="4" t="s">
        <v>143</v>
      </c>
      <c r="K17" s="4">
        <v>0.15327744747226901</v>
      </c>
      <c r="M17" s="4" t="s">
        <v>120</v>
      </c>
      <c r="N17" s="4">
        <v>0.155909947853657</v>
      </c>
      <c r="P17" s="4" t="s">
        <v>149</v>
      </c>
      <c r="Q17" s="4">
        <v>-6.4565771140553396E-2</v>
      </c>
    </row>
    <row r="18" spans="1:17" x14ac:dyDescent="0.2">
      <c r="A18" s="4" t="s">
        <v>34</v>
      </c>
      <c r="B18" s="4">
        <v>0.13244936297472901</v>
      </c>
      <c r="D18" s="4" t="s">
        <v>8</v>
      </c>
      <c r="E18" s="4">
        <v>-0.101497520001834</v>
      </c>
      <c r="G18" s="4" t="s">
        <v>28</v>
      </c>
      <c r="H18" s="4">
        <v>-0.186974347157467</v>
      </c>
      <c r="J18" s="4" t="s">
        <v>180</v>
      </c>
      <c r="K18" s="4">
        <v>0.15327744747226901</v>
      </c>
      <c r="M18" s="4" t="s">
        <v>126</v>
      </c>
      <c r="N18" s="4">
        <v>0.155909947853657</v>
      </c>
      <c r="P18" s="4" t="s">
        <v>104</v>
      </c>
      <c r="Q18" s="4">
        <v>-0.34043770237746301</v>
      </c>
    </row>
    <row r="19" spans="1:17" x14ac:dyDescent="0.2">
      <c r="A19" s="4" t="s">
        <v>41</v>
      </c>
      <c r="B19" s="4">
        <v>-0.51655251560145199</v>
      </c>
      <c r="D19" s="4" t="s">
        <v>13</v>
      </c>
      <c r="E19" s="4">
        <v>-0.101497520001834</v>
      </c>
      <c r="G19" s="4" t="s">
        <v>32</v>
      </c>
      <c r="H19" s="4">
        <v>-0.186974347157467</v>
      </c>
      <c r="J19" s="4" t="s">
        <v>152</v>
      </c>
      <c r="K19" s="4">
        <v>0.15327744747226901</v>
      </c>
      <c r="M19" s="4" t="s">
        <v>130</v>
      </c>
      <c r="N19" s="4">
        <v>0.155909947853657</v>
      </c>
      <c r="P19" s="4" t="s">
        <v>108</v>
      </c>
      <c r="Q19" s="4">
        <v>-0.34043770237746301</v>
      </c>
    </row>
    <row r="20" spans="1:17" x14ac:dyDescent="0.2">
      <c r="A20" s="4" t="s">
        <v>43</v>
      </c>
      <c r="B20" s="4">
        <v>-0.51655251560145199</v>
      </c>
      <c r="D20" s="4" t="s">
        <v>15</v>
      </c>
      <c r="E20" s="4">
        <v>-0.101497520001834</v>
      </c>
      <c r="G20" s="4" t="s">
        <v>35</v>
      </c>
      <c r="H20" s="4">
        <v>-0.186974347157467</v>
      </c>
      <c r="J20" s="4" t="s">
        <v>158</v>
      </c>
      <c r="K20" s="4">
        <v>-0.61310978988907905</v>
      </c>
      <c r="M20" s="4" t="s">
        <v>142</v>
      </c>
      <c r="N20" s="4">
        <v>0.155909947853657</v>
      </c>
      <c r="P20" s="4" t="s">
        <v>110</v>
      </c>
      <c r="Q20" s="4">
        <v>-0.34043770237746301</v>
      </c>
    </row>
    <row r="21" spans="1:17" x14ac:dyDescent="0.2">
      <c r="A21" s="4" t="s">
        <v>44</v>
      </c>
      <c r="B21" s="4">
        <v>-0.51655251560145199</v>
      </c>
      <c r="D21" s="4" t="s">
        <v>89</v>
      </c>
      <c r="E21" s="4">
        <v>-0.101497520001834</v>
      </c>
      <c r="G21" s="4" t="s">
        <v>36</v>
      </c>
      <c r="H21" s="4">
        <v>-0.186974347157467</v>
      </c>
      <c r="J21" s="4" t="s">
        <v>105</v>
      </c>
      <c r="K21" s="4">
        <v>-0.61310978988907905</v>
      </c>
      <c r="M21" s="4" t="s">
        <v>144</v>
      </c>
      <c r="N21" s="4">
        <v>0.155909947853657</v>
      </c>
      <c r="P21" s="4" t="s">
        <v>118</v>
      </c>
      <c r="Q21" s="4">
        <v>-0.34043770237746301</v>
      </c>
    </row>
    <row r="22" spans="1:17" x14ac:dyDescent="0.2">
      <c r="A22" s="4" t="s">
        <v>3</v>
      </c>
      <c r="B22" s="4">
        <v>-0.51655251560145199</v>
      </c>
      <c r="D22" s="4" t="s">
        <v>21</v>
      </c>
      <c r="E22" s="4">
        <v>-0.101497520001834</v>
      </c>
      <c r="G22" s="4" t="s">
        <v>0</v>
      </c>
      <c r="H22" s="4">
        <v>-0.38433615804590299</v>
      </c>
      <c r="J22" s="4" t="s">
        <v>107</v>
      </c>
      <c r="K22" s="4">
        <v>-0.61310978988907905</v>
      </c>
      <c r="M22" s="4" t="s">
        <v>103</v>
      </c>
      <c r="N22" s="4">
        <v>-0.21203752908097501</v>
      </c>
      <c r="P22" s="4" t="s">
        <v>128</v>
      </c>
      <c r="Q22" s="4">
        <v>-0.34043770237746301</v>
      </c>
    </row>
    <row r="23" spans="1:17" x14ac:dyDescent="0.2">
      <c r="A23" s="4" t="s">
        <v>4</v>
      </c>
      <c r="B23" s="4">
        <v>-0.51655251560145199</v>
      </c>
      <c r="D23" s="4" t="s">
        <v>24</v>
      </c>
      <c r="E23" s="4">
        <v>-0.101497520001834</v>
      </c>
      <c r="G23" s="4" t="s">
        <v>1</v>
      </c>
      <c r="H23" s="4">
        <v>-0.38433615804590299</v>
      </c>
      <c r="J23" s="4" t="s">
        <v>161</v>
      </c>
      <c r="K23" s="4">
        <v>-0.61310978988907905</v>
      </c>
      <c r="M23" s="4" t="s">
        <v>108</v>
      </c>
      <c r="N23" s="4">
        <v>-0.21203752908097501</v>
      </c>
      <c r="P23" s="4" t="s">
        <v>132</v>
      </c>
      <c r="Q23" s="4">
        <v>-0.34043770237746301</v>
      </c>
    </row>
    <row r="24" spans="1:17" x14ac:dyDescent="0.2">
      <c r="A24" s="4" t="s">
        <v>46</v>
      </c>
      <c r="B24" s="4">
        <v>-0.51655251560145199</v>
      </c>
      <c r="D24" s="4" t="s">
        <v>92</v>
      </c>
      <c r="E24" s="4">
        <v>-0.101497520001834</v>
      </c>
      <c r="G24" s="4" t="s">
        <v>3</v>
      </c>
      <c r="H24" s="4">
        <v>-0.38433615804590299</v>
      </c>
      <c r="J24" s="4" t="s">
        <v>162</v>
      </c>
      <c r="K24" s="4">
        <v>-0.61310978988907905</v>
      </c>
      <c r="M24" s="4" t="s">
        <v>184</v>
      </c>
      <c r="N24" s="4">
        <v>-0.21203752908097501</v>
      </c>
      <c r="P24" s="4" t="s">
        <v>139</v>
      </c>
      <c r="Q24" s="4">
        <v>-0.34043770237746301</v>
      </c>
    </row>
    <row r="25" spans="1:17" x14ac:dyDescent="0.2">
      <c r="A25" s="4" t="s">
        <v>47</v>
      </c>
      <c r="B25" s="4">
        <v>-0.51655251560145199</v>
      </c>
      <c r="D25" s="4" t="s">
        <v>26</v>
      </c>
      <c r="E25" s="4">
        <v>-0.101497520001834</v>
      </c>
      <c r="G25" s="4" t="s">
        <v>5</v>
      </c>
      <c r="H25" s="4">
        <v>-0.38433615804590299</v>
      </c>
      <c r="J25" s="4" t="s">
        <v>163</v>
      </c>
      <c r="K25" s="4">
        <v>-0.61310978988907905</v>
      </c>
      <c r="M25" s="4" t="s">
        <v>170</v>
      </c>
      <c r="N25" s="4">
        <v>-0.21203752908097501</v>
      </c>
      <c r="P25" s="4" t="s">
        <v>141</v>
      </c>
      <c r="Q25" s="4">
        <v>-0.34043770237746301</v>
      </c>
    </row>
    <row r="26" spans="1:17" x14ac:dyDescent="0.2">
      <c r="A26" s="4" t="s">
        <v>6</v>
      </c>
      <c r="B26" s="4">
        <v>-0.51655251560145199</v>
      </c>
      <c r="D26" s="4" t="s">
        <v>95</v>
      </c>
      <c r="E26" s="4">
        <v>-0.101497520001834</v>
      </c>
      <c r="G26" s="4" t="s">
        <v>8</v>
      </c>
      <c r="H26" s="4">
        <v>-0.38433615804590299</v>
      </c>
      <c r="J26" s="4" t="s">
        <v>164</v>
      </c>
      <c r="K26" s="4">
        <v>-0.61310978988907905</v>
      </c>
      <c r="M26" s="4" t="s">
        <v>114</v>
      </c>
      <c r="N26" s="4">
        <v>-0.21203752908097501</v>
      </c>
      <c r="P26" s="4" t="s">
        <v>142</v>
      </c>
      <c r="Q26" s="4">
        <v>-0.34043770237746301</v>
      </c>
    </row>
    <row r="27" spans="1:17" x14ac:dyDescent="0.2">
      <c r="A27" s="4" t="s">
        <v>48</v>
      </c>
      <c r="B27" s="4">
        <v>-0.51655251560145199</v>
      </c>
      <c r="D27" s="4" t="s">
        <v>96</v>
      </c>
      <c r="E27" s="4">
        <v>-0.101497520001834</v>
      </c>
      <c r="G27" s="4" t="s">
        <v>9</v>
      </c>
      <c r="H27" s="4">
        <v>-0.38433615804590299</v>
      </c>
      <c r="J27" s="4" t="s">
        <v>165</v>
      </c>
      <c r="K27" s="4">
        <v>-0.61310978988907905</v>
      </c>
      <c r="M27" s="4" t="s">
        <v>127</v>
      </c>
      <c r="N27" s="4">
        <v>-0.21203752908097501</v>
      </c>
      <c r="P27" s="4" t="s">
        <v>105</v>
      </c>
      <c r="Q27" s="4">
        <v>-0.61630963361437097</v>
      </c>
    </row>
    <row r="28" spans="1:17" x14ac:dyDescent="0.2">
      <c r="A28" s="4" t="s">
        <v>49</v>
      </c>
      <c r="B28" s="4">
        <v>-0.51655251560145199</v>
      </c>
      <c r="D28" s="4" t="s">
        <v>34</v>
      </c>
      <c r="E28" s="4">
        <v>-0.101497520001834</v>
      </c>
      <c r="G28" s="4" t="s">
        <v>10</v>
      </c>
      <c r="H28" s="4">
        <v>-0.38433615804590299</v>
      </c>
      <c r="J28" s="4" t="s">
        <v>166</v>
      </c>
      <c r="K28" s="4">
        <v>-0.61310978988907905</v>
      </c>
      <c r="M28" s="4" t="s">
        <v>176</v>
      </c>
      <c r="N28" s="4">
        <v>-0.21203752908097501</v>
      </c>
      <c r="P28" s="4" t="s">
        <v>106</v>
      </c>
      <c r="Q28" s="4">
        <v>-0.61630963361437097</v>
      </c>
    </row>
    <row r="29" spans="1:17" x14ac:dyDescent="0.2">
      <c r="A29" s="4" t="s">
        <v>50</v>
      </c>
      <c r="B29" s="4">
        <v>-0.51655251560145199</v>
      </c>
      <c r="D29" s="4" t="s">
        <v>35</v>
      </c>
      <c r="E29" s="4">
        <v>-0.101497520001834</v>
      </c>
      <c r="G29" s="4" t="s">
        <v>12</v>
      </c>
      <c r="H29" s="4">
        <v>-0.38433615804590299</v>
      </c>
      <c r="J29" s="4" t="s">
        <v>167</v>
      </c>
      <c r="K29" s="4">
        <v>-0.61310978988907905</v>
      </c>
      <c r="M29" s="4" t="s">
        <v>149</v>
      </c>
      <c r="N29" s="4">
        <v>-0.21203752908097501</v>
      </c>
      <c r="P29" s="4" t="s">
        <v>107</v>
      </c>
      <c r="Q29" s="4">
        <v>-0.61630963361437097</v>
      </c>
    </row>
    <row r="30" spans="1:17" x14ac:dyDescent="0.2">
      <c r="A30" s="4" t="s">
        <v>52</v>
      </c>
      <c r="B30" s="4">
        <v>-0.51655251560145199</v>
      </c>
      <c r="D30" s="4" t="s">
        <v>36</v>
      </c>
      <c r="E30" s="4">
        <v>-0.101497520001834</v>
      </c>
      <c r="G30" s="4" t="s">
        <v>13</v>
      </c>
      <c r="H30" s="4">
        <v>-0.38433615804590299</v>
      </c>
      <c r="J30" s="4" t="s">
        <v>168</v>
      </c>
      <c r="K30" s="4">
        <v>-0.61310978988907905</v>
      </c>
      <c r="M30" s="4" t="s">
        <v>150</v>
      </c>
      <c r="N30" s="4">
        <v>-0.21203752908097501</v>
      </c>
      <c r="P30" s="4" t="s">
        <v>109</v>
      </c>
      <c r="Q30" s="4">
        <v>-0.61630963361437097</v>
      </c>
    </row>
    <row r="31" spans="1:17" x14ac:dyDescent="0.2">
      <c r="A31" s="4" t="s">
        <v>53</v>
      </c>
      <c r="B31" s="4">
        <v>-0.51655251560145199</v>
      </c>
      <c r="D31" s="4" t="s">
        <v>37</v>
      </c>
      <c r="E31" s="4">
        <v>-0.101497520001834</v>
      </c>
      <c r="G31" s="4" t="s">
        <v>14</v>
      </c>
      <c r="H31" s="4">
        <v>-0.38433615804590299</v>
      </c>
      <c r="J31" s="4" t="s">
        <v>169</v>
      </c>
      <c r="K31" s="4">
        <v>-0.61310978988907905</v>
      </c>
      <c r="M31" s="4" t="s">
        <v>178</v>
      </c>
      <c r="N31" s="4">
        <v>-0.21203752908097501</v>
      </c>
      <c r="P31" s="4" t="s">
        <v>114</v>
      </c>
      <c r="Q31" s="4">
        <v>-0.61630963361437097</v>
      </c>
    </row>
    <row r="32" spans="1:17" x14ac:dyDescent="0.2">
      <c r="A32" s="4" t="s">
        <v>54</v>
      </c>
      <c r="B32" s="4">
        <v>-0.51655251560145199</v>
      </c>
      <c r="D32" s="4" t="s">
        <v>42</v>
      </c>
      <c r="E32" s="4">
        <v>-0.54373671429553305</v>
      </c>
      <c r="G32" s="4" t="s">
        <v>15</v>
      </c>
      <c r="H32" s="4">
        <v>-0.38433615804590299</v>
      </c>
      <c r="J32" s="4" t="s">
        <v>171</v>
      </c>
      <c r="K32" s="4">
        <v>-0.61310978988907905</v>
      </c>
      <c r="M32" s="4" t="s">
        <v>181</v>
      </c>
      <c r="N32" s="4">
        <v>-0.21203752908097501</v>
      </c>
      <c r="P32" s="4" t="s">
        <v>119</v>
      </c>
      <c r="Q32" s="4">
        <v>-0.61630963361437097</v>
      </c>
    </row>
    <row r="33" spans="1:17" x14ac:dyDescent="0.2">
      <c r="A33" s="4" t="s">
        <v>55</v>
      </c>
      <c r="B33" s="4">
        <v>-0.51655251560145199</v>
      </c>
      <c r="D33" s="4" t="s">
        <v>76</v>
      </c>
      <c r="E33" s="4">
        <v>-0.54373671429553305</v>
      </c>
      <c r="G33" s="4" t="s">
        <v>17</v>
      </c>
      <c r="H33" s="4">
        <v>-0.38433615804590299</v>
      </c>
      <c r="J33" s="4" t="s">
        <v>172</v>
      </c>
      <c r="K33" s="4">
        <v>-0.61310978988907905</v>
      </c>
      <c r="M33" s="4" t="s">
        <v>105</v>
      </c>
      <c r="N33" s="4">
        <v>-0.57998500601560399</v>
      </c>
      <c r="P33" s="4" t="s">
        <v>121</v>
      </c>
      <c r="Q33" s="4">
        <v>-0.61630963361437097</v>
      </c>
    </row>
    <row r="34" spans="1:17" x14ac:dyDescent="0.2">
      <c r="A34" s="4" t="s">
        <v>56</v>
      </c>
      <c r="B34" s="4">
        <v>-0.51655251560145199</v>
      </c>
      <c r="D34" s="4" t="s">
        <v>77</v>
      </c>
      <c r="E34" s="4">
        <v>-0.54373671429553305</v>
      </c>
      <c r="G34" s="4" t="s">
        <v>19</v>
      </c>
      <c r="H34" s="4">
        <v>-0.38433615804590299</v>
      </c>
      <c r="J34" s="4" t="s">
        <v>173</v>
      </c>
      <c r="K34" s="4">
        <v>-0.61310978988907905</v>
      </c>
      <c r="M34" s="4" t="s">
        <v>183</v>
      </c>
      <c r="N34" s="4">
        <v>-0.57998500601560399</v>
      </c>
      <c r="P34" s="4" t="s">
        <v>122</v>
      </c>
      <c r="Q34" s="4">
        <v>-0.61630963361437097</v>
      </c>
    </row>
    <row r="35" spans="1:17" x14ac:dyDescent="0.2">
      <c r="A35" s="4" t="s">
        <v>60</v>
      </c>
      <c r="B35" s="4">
        <v>-0.51655251560145199</v>
      </c>
      <c r="D35" s="4" t="s">
        <v>46</v>
      </c>
      <c r="E35" s="4">
        <v>-0.54373671429553305</v>
      </c>
      <c r="G35" s="4" t="s">
        <v>25</v>
      </c>
      <c r="H35" s="4">
        <v>-0.38433615804590299</v>
      </c>
      <c r="J35" s="4" t="s">
        <v>174</v>
      </c>
      <c r="K35" s="4">
        <v>-0.61310978988907905</v>
      </c>
      <c r="M35" s="4" t="s">
        <v>185</v>
      </c>
      <c r="N35" s="4">
        <v>-0.57998500601560399</v>
      </c>
      <c r="P35" s="4" t="s">
        <v>123</v>
      </c>
      <c r="Q35" s="4">
        <v>-0.61630963361437097</v>
      </c>
    </row>
    <row r="36" spans="1:17" x14ac:dyDescent="0.2">
      <c r="A36" s="4" t="s">
        <v>61</v>
      </c>
      <c r="B36" s="4">
        <v>-0.51655251560145199</v>
      </c>
      <c r="D36" s="4" t="s">
        <v>78</v>
      </c>
      <c r="E36" s="4">
        <v>-0.54373671429553305</v>
      </c>
      <c r="G36" s="4" t="s">
        <v>26</v>
      </c>
      <c r="H36" s="4">
        <v>-0.38433615804590299</v>
      </c>
      <c r="J36" s="4" t="s">
        <v>141</v>
      </c>
      <c r="K36" s="4">
        <v>-0.61310978988907905</v>
      </c>
      <c r="M36" s="4" t="s">
        <v>111</v>
      </c>
      <c r="N36" s="4">
        <v>-0.57998500601560399</v>
      </c>
      <c r="P36" s="4" t="s">
        <v>125</v>
      </c>
      <c r="Q36" s="4">
        <v>-0.61630963361437097</v>
      </c>
    </row>
    <row r="37" spans="1:17" x14ac:dyDescent="0.2">
      <c r="A37" s="4" t="s">
        <v>62</v>
      </c>
      <c r="B37" s="4">
        <v>-0.51655251560145199</v>
      </c>
      <c r="D37" s="4" t="s">
        <v>79</v>
      </c>
      <c r="E37" s="4">
        <v>-0.54373671429553305</v>
      </c>
      <c r="G37" s="4" t="s">
        <v>29</v>
      </c>
      <c r="H37" s="4">
        <v>-0.38433615804590299</v>
      </c>
      <c r="J37" s="4" t="s">
        <v>144</v>
      </c>
      <c r="K37" s="4">
        <v>-0.61310978988907905</v>
      </c>
      <c r="M37" s="4" t="s">
        <v>162</v>
      </c>
      <c r="N37" s="4">
        <v>-0.57998500601560399</v>
      </c>
      <c r="P37" s="4" t="s">
        <v>130</v>
      </c>
      <c r="Q37" s="4">
        <v>-0.61630963361437097</v>
      </c>
    </row>
    <row r="38" spans="1:17" x14ac:dyDescent="0.2">
      <c r="A38" s="4" t="s">
        <v>13</v>
      </c>
      <c r="B38" s="4">
        <v>-0.51655251560145199</v>
      </c>
      <c r="D38" s="4" t="s">
        <v>80</v>
      </c>
      <c r="E38" s="4">
        <v>-0.54373671429553305</v>
      </c>
      <c r="G38" s="4" t="s">
        <v>31</v>
      </c>
      <c r="H38" s="4">
        <v>-0.38433615804590299</v>
      </c>
      <c r="J38" s="4" t="s">
        <v>177</v>
      </c>
      <c r="K38" s="4">
        <v>-0.61310978988907905</v>
      </c>
      <c r="M38" s="4" t="s">
        <v>163</v>
      </c>
      <c r="N38" s="4">
        <v>-0.57998500601560399</v>
      </c>
      <c r="P38" s="4" t="s">
        <v>131</v>
      </c>
      <c r="Q38" s="4">
        <v>-0.61630963361437097</v>
      </c>
    </row>
    <row r="39" spans="1:17" x14ac:dyDescent="0.2">
      <c r="A39" s="4" t="s">
        <v>63</v>
      </c>
      <c r="B39" s="4">
        <v>-0.51655251560145199</v>
      </c>
      <c r="D39" s="4" t="s">
        <v>81</v>
      </c>
      <c r="E39" s="4">
        <v>-0.54373671429553305</v>
      </c>
      <c r="G39" s="4" t="s">
        <v>33</v>
      </c>
      <c r="H39" s="4">
        <v>-0.38433615804590299</v>
      </c>
      <c r="J39" s="4" t="s">
        <v>178</v>
      </c>
      <c r="K39" s="4">
        <v>-0.61310978988907905</v>
      </c>
      <c r="M39" s="4" t="s">
        <v>164</v>
      </c>
      <c r="N39" s="4">
        <v>-0.57998500601560399</v>
      </c>
      <c r="P39" s="4" t="s">
        <v>133</v>
      </c>
      <c r="Q39" s="4">
        <v>-0.61630963361437097</v>
      </c>
    </row>
    <row r="40" spans="1:17" x14ac:dyDescent="0.2">
      <c r="A40" s="4" t="s">
        <v>64</v>
      </c>
      <c r="B40" s="4">
        <v>-0.51655251560145199</v>
      </c>
      <c r="D40" s="4" t="s">
        <v>9</v>
      </c>
      <c r="E40" s="4">
        <v>-0.54373671429553305</v>
      </c>
      <c r="J40" s="4" t="s">
        <v>179</v>
      </c>
      <c r="K40" s="4">
        <v>-0.61310978988907905</v>
      </c>
      <c r="M40" s="4" t="s">
        <v>113</v>
      </c>
      <c r="N40" s="4">
        <v>-0.57998500601560399</v>
      </c>
      <c r="P40" s="4" t="s">
        <v>135</v>
      </c>
      <c r="Q40" s="4">
        <v>-0.61630963361437097</v>
      </c>
    </row>
    <row r="41" spans="1:17" x14ac:dyDescent="0.2">
      <c r="A41" s="4" t="s">
        <v>66</v>
      </c>
      <c r="B41" s="4">
        <v>-0.51655251560145199</v>
      </c>
      <c r="D41" s="4" t="s">
        <v>82</v>
      </c>
      <c r="E41" s="4">
        <v>-0.54373671429553305</v>
      </c>
      <c r="J41" s="4" t="s">
        <v>181</v>
      </c>
      <c r="K41" s="4">
        <v>-0.61310978988907905</v>
      </c>
      <c r="M41" s="4" t="s">
        <v>187</v>
      </c>
      <c r="N41" s="4">
        <v>-0.57998500601560399</v>
      </c>
      <c r="P41" s="4" t="s">
        <v>138</v>
      </c>
      <c r="Q41" s="4">
        <v>-0.61630963361437097</v>
      </c>
    </row>
    <row r="42" spans="1:17" x14ac:dyDescent="0.2">
      <c r="A42" s="4" t="s">
        <v>68</v>
      </c>
      <c r="B42" s="4">
        <v>-0.51655251560145199</v>
      </c>
      <c r="D42" s="4" t="s">
        <v>59</v>
      </c>
      <c r="E42" s="4">
        <v>-0.54373671429553305</v>
      </c>
      <c r="J42" s="4"/>
      <c r="K42" s="4"/>
      <c r="M42" s="4" t="s">
        <v>117</v>
      </c>
      <c r="N42" s="4">
        <v>-0.57998500601560399</v>
      </c>
      <c r="P42" s="4" t="s">
        <v>144</v>
      </c>
      <c r="Q42" s="4">
        <v>-0.61630963361437097</v>
      </c>
    </row>
    <row r="43" spans="1:17" x14ac:dyDescent="0.2">
      <c r="A43" s="4" t="s">
        <v>69</v>
      </c>
      <c r="B43" s="4">
        <v>-0.51655251560145199</v>
      </c>
      <c r="D43" s="4" t="s">
        <v>11</v>
      </c>
      <c r="E43" s="4">
        <v>-0.54373671429553305</v>
      </c>
      <c r="J43" s="4"/>
      <c r="K43" s="4"/>
      <c r="M43" s="4" t="s">
        <v>188</v>
      </c>
      <c r="N43" s="4">
        <v>-0.57998500601560399</v>
      </c>
      <c r="P43" s="4" t="s">
        <v>145</v>
      </c>
      <c r="Q43" s="4">
        <v>-0.61630963361437097</v>
      </c>
    </row>
    <row r="44" spans="1:17" x14ac:dyDescent="0.2">
      <c r="A44" s="4" t="s">
        <v>23</v>
      </c>
      <c r="B44" s="4">
        <v>-0.51655251560145199</v>
      </c>
      <c r="D44" s="4" t="s">
        <v>83</v>
      </c>
      <c r="E44" s="4">
        <v>-0.54373671429553305</v>
      </c>
      <c r="J44" s="4"/>
      <c r="K44" s="4"/>
      <c r="M44" s="4" t="s">
        <v>189</v>
      </c>
      <c r="N44" s="4">
        <v>-0.57998500601560399</v>
      </c>
      <c r="P44" s="4" t="s">
        <v>147</v>
      </c>
      <c r="Q44" s="4">
        <v>-0.61630963361437097</v>
      </c>
    </row>
    <row r="45" spans="1:17" x14ac:dyDescent="0.2">
      <c r="A45" s="4" t="s">
        <v>70</v>
      </c>
      <c r="B45" s="4">
        <v>-0.51655251560145199</v>
      </c>
      <c r="D45" s="4" t="s">
        <v>84</v>
      </c>
      <c r="E45" s="4">
        <v>-0.54373671429553305</v>
      </c>
      <c r="J45" s="4"/>
      <c r="K45" s="4"/>
      <c r="M45" s="4" t="s">
        <v>190</v>
      </c>
      <c r="N45" s="4">
        <v>-0.57998500601560399</v>
      </c>
      <c r="P45" s="4" t="s">
        <v>148</v>
      </c>
      <c r="Q45" s="4">
        <v>-0.61630963361437097</v>
      </c>
    </row>
    <row r="46" spans="1:17" x14ac:dyDescent="0.2">
      <c r="A46" s="4" t="s">
        <v>71</v>
      </c>
      <c r="B46" s="4">
        <v>-0.51655251560145199</v>
      </c>
      <c r="D46" s="4" t="s">
        <v>63</v>
      </c>
      <c r="E46" s="4">
        <v>-0.54373671429553305</v>
      </c>
      <c r="J46" s="4"/>
      <c r="K46" s="4"/>
      <c r="M46" s="4" t="s">
        <v>124</v>
      </c>
      <c r="N46" s="4">
        <v>-0.57998500601560399</v>
      </c>
      <c r="P46" s="4" t="s">
        <v>150</v>
      </c>
      <c r="Q46" s="4">
        <v>-0.61630963361437097</v>
      </c>
    </row>
    <row r="47" spans="1:17" x14ac:dyDescent="0.2">
      <c r="A47" s="4" t="s">
        <v>26</v>
      </c>
      <c r="B47" s="4">
        <v>-0.51655251560145199</v>
      </c>
      <c r="D47" s="4" t="s">
        <v>64</v>
      </c>
      <c r="E47" s="4">
        <v>-0.54373671429553305</v>
      </c>
      <c r="J47" s="4"/>
      <c r="K47" s="4"/>
      <c r="M47" s="4" t="s">
        <v>191</v>
      </c>
      <c r="N47" s="4">
        <v>-0.57998500601560399</v>
      </c>
      <c r="P47" s="4" t="s">
        <v>151</v>
      </c>
      <c r="Q47" s="4">
        <v>-0.61630963361437097</v>
      </c>
    </row>
    <row r="48" spans="1:17" x14ac:dyDescent="0.2">
      <c r="A48" s="4" t="s">
        <v>28</v>
      </c>
      <c r="B48" s="4">
        <v>-0.51655251560145199</v>
      </c>
      <c r="D48" s="4" t="s">
        <v>85</v>
      </c>
      <c r="E48" s="4">
        <v>-0.54373671429553305</v>
      </c>
      <c r="M48" s="4" t="s">
        <v>192</v>
      </c>
      <c r="N48" s="4">
        <v>-0.57998500601560399</v>
      </c>
      <c r="P48" s="17" t="s">
        <v>153</v>
      </c>
      <c r="Q48" s="17">
        <v>-0.61630963361437097</v>
      </c>
    </row>
    <row r="49" spans="1:14" x14ac:dyDescent="0.2">
      <c r="A49" s="4" t="s">
        <v>73</v>
      </c>
      <c r="B49" s="4">
        <v>-0.51655251560145199</v>
      </c>
      <c r="D49" s="4" t="s">
        <v>86</v>
      </c>
      <c r="E49" s="4">
        <v>-0.54373671429553305</v>
      </c>
      <c r="M49" s="4" t="s">
        <v>193</v>
      </c>
      <c r="N49" s="4">
        <v>-0.57998500601560399</v>
      </c>
    </row>
    <row r="50" spans="1:14" x14ac:dyDescent="0.2">
      <c r="A50" s="4" t="s">
        <v>74</v>
      </c>
      <c r="B50" s="4">
        <v>-0.51655251560145199</v>
      </c>
      <c r="D50" s="4" t="s">
        <v>87</v>
      </c>
      <c r="E50" s="4">
        <v>-0.54373671429553305</v>
      </c>
      <c r="M50" s="4" t="s">
        <v>194</v>
      </c>
      <c r="N50" s="4">
        <v>-0.57998500601560399</v>
      </c>
    </row>
    <row r="51" spans="1:14" x14ac:dyDescent="0.2">
      <c r="D51" s="4" t="s">
        <v>88</v>
      </c>
      <c r="E51" s="4">
        <v>-0.54373671429553305</v>
      </c>
      <c r="M51" s="4" t="s">
        <v>195</v>
      </c>
      <c r="N51" s="4">
        <v>-0.57998500601560399</v>
      </c>
    </row>
    <row r="52" spans="1:14" x14ac:dyDescent="0.2">
      <c r="D52" s="4" t="s">
        <v>66</v>
      </c>
      <c r="E52" s="4">
        <v>-0.54373671429553305</v>
      </c>
      <c r="M52" s="4" t="s">
        <v>137</v>
      </c>
      <c r="N52" s="4">
        <v>-0.57998500601560399</v>
      </c>
    </row>
    <row r="53" spans="1:14" x14ac:dyDescent="0.2">
      <c r="D53" s="4" t="s">
        <v>90</v>
      </c>
      <c r="E53" s="4">
        <v>-0.54373671429553305</v>
      </c>
      <c r="M53" s="4" t="s">
        <v>196</v>
      </c>
      <c r="N53" s="4">
        <v>-0.57998500601560399</v>
      </c>
    </row>
    <row r="54" spans="1:14" x14ac:dyDescent="0.2">
      <c r="D54" s="4" t="s">
        <v>91</v>
      </c>
      <c r="E54" s="4">
        <v>-0.54373671429553305</v>
      </c>
      <c r="M54" s="4" t="s">
        <v>197</v>
      </c>
      <c r="N54" s="4">
        <v>-0.57998500601560399</v>
      </c>
    </row>
    <row r="55" spans="1:14" x14ac:dyDescent="0.2">
      <c r="D55" s="4" t="s">
        <v>93</v>
      </c>
      <c r="E55" s="4">
        <v>-0.54373671429553305</v>
      </c>
      <c r="M55" s="4" t="s">
        <v>139</v>
      </c>
      <c r="N55" s="4">
        <v>-0.57998500601560399</v>
      </c>
    </row>
    <row r="56" spans="1:14" x14ac:dyDescent="0.2">
      <c r="D56" s="4" t="s">
        <v>29</v>
      </c>
      <c r="E56" s="4">
        <v>-0.54373671429553305</v>
      </c>
      <c r="M56" s="4" t="s">
        <v>198</v>
      </c>
      <c r="N56" s="4">
        <v>-0.57998500601560399</v>
      </c>
    </row>
    <row r="57" spans="1:14" x14ac:dyDescent="0.2">
      <c r="D57" s="4" t="s">
        <v>72</v>
      </c>
      <c r="E57" s="4">
        <v>-0.54373671429553305</v>
      </c>
      <c r="M57" s="4" t="s">
        <v>199</v>
      </c>
      <c r="N57" s="4">
        <v>-0.57998500601560399</v>
      </c>
    </row>
    <row r="58" spans="1:14" x14ac:dyDescent="0.2">
      <c r="D58" s="4" t="s">
        <v>73</v>
      </c>
      <c r="E58" s="4">
        <v>-0.54373671429553305</v>
      </c>
      <c r="M58" s="4" t="s">
        <v>145</v>
      </c>
      <c r="N58" s="4">
        <v>-0.57998500601560399</v>
      </c>
    </row>
    <row r="59" spans="1:14" x14ac:dyDescent="0.2">
      <c r="D59" s="4" t="s">
        <v>97</v>
      </c>
      <c r="E59" s="4">
        <v>-0.54373671429553305</v>
      </c>
      <c r="M59" s="4" t="s">
        <v>200</v>
      </c>
      <c r="N59" s="4">
        <v>-0.57998500601560399</v>
      </c>
    </row>
    <row r="60" spans="1:14" x14ac:dyDescent="0.2">
      <c r="D60" s="4" t="s">
        <v>98</v>
      </c>
      <c r="E60" s="4">
        <v>-0.54373671429553305</v>
      </c>
      <c r="M60" s="4" t="s">
        <v>201</v>
      </c>
      <c r="N60" s="4">
        <v>-0.57998500601560399</v>
      </c>
    </row>
    <row r="61" spans="1:14" x14ac:dyDescent="0.2">
      <c r="D61" s="4" t="s">
        <v>99</v>
      </c>
      <c r="E61" s="4">
        <v>-0.54373671429553305</v>
      </c>
    </row>
    <row r="62" spans="1:14" x14ac:dyDescent="0.2">
      <c r="D62" s="4" t="s">
        <v>101</v>
      </c>
      <c r="E62" s="4">
        <v>-0.54373671429553305</v>
      </c>
    </row>
  </sheetData>
  <sortState xmlns:xlrd2="http://schemas.microsoft.com/office/spreadsheetml/2017/richdata2" ref="M2:N80">
    <sortCondition descending="1" ref="N2:N8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0EF72-E997-554C-AA9A-A9E0DBFDE863}">
  <dimension ref="A1:R86"/>
  <sheetViews>
    <sheetView topLeftCell="F1" workbookViewId="0">
      <selection activeCell="I14" sqref="I14"/>
    </sheetView>
  </sheetViews>
  <sheetFormatPr baseColWidth="10" defaultRowHeight="16" x14ac:dyDescent="0.2"/>
  <cols>
    <col min="1" max="1" width="30.1640625" customWidth="1"/>
    <col min="2" max="2" width="16.83203125" customWidth="1"/>
    <col min="3" max="3" width="14.83203125" customWidth="1"/>
    <col min="6" max="6" width="29.83203125" customWidth="1"/>
    <col min="7" max="7" width="17.5" customWidth="1"/>
    <col min="8" max="8" width="14.1640625" customWidth="1"/>
    <col min="11" max="11" width="26.83203125" customWidth="1"/>
    <col min="12" max="12" width="14.33203125" customWidth="1"/>
    <col min="13" max="13" width="14.6640625" customWidth="1"/>
    <col min="16" max="16" width="13.5" customWidth="1"/>
  </cols>
  <sheetData>
    <row r="1" spans="1:18" x14ac:dyDescent="0.2">
      <c r="A1" s="2" t="s">
        <v>376</v>
      </c>
      <c r="B1" s="2" t="s">
        <v>245</v>
      </c>
      <c r="C1" s="2" t="s">
        <v>244</v>
      </c>
      <c r="D1" s="4"/>
      <c r="F1" s="43" t="s">
        <v>102</v>
      </c>
      <c r="G1" s="43" t="s">
        <v>245</v>
      </c>
      <c r="H1" s="43" t="s">
        <v>244</v>
      </c>
      <c r="K1" s="43" t="s">
        <v>38</v>
      </c>
      <c r="L1" s="43" t="s">
        <v>245</v>
      </c>
      <c r="M1" s="43" t="s">
        <v>244</v>
      </c>
    </row>
    <row r="2" spans="1:18" x14ac:dyDescent="0.2">
      <c r="A2" s="40" t="s">
        <v>258</v>
      </c>
      <c r="B2" s="40">
        <v>-0.51655251560145199</v>
      </c>
      <c r="C2" s="40">
        <v>-0.61310978988907905</v>
      </c>
      <c r="D2" s="40" t="s">
        <v>296</v>
      </c>
      <c r="F2" s="41" t="s">
        <v>282</v>
      </c>
      <c r="G2" s="41">
        <v>-0.54373671429553305</v>
      </c>
      <c r="H2" s="41">
        <v>-0.57998500601560399</v>
      </c>
      <c r="I2" s="41" t="s">
        <v>296</v>
      </c>
      <c r="K2" s="42" t="s">
        <v>353</v>
      </c>
      <c r="L2" s="42">
        <v>-0.38433615804590299</v>
      </c>
      <c r="M2" s="42">
        <v>-0.61630963361437097</v>
      </c>
      <c r="N2" s="42" t="s">
        <v>296</v>
      </c>
      <c r="P2" s="9" t="s">
        <v>373</v>
      </c>
      <c r="Q2" s="9" t="s">
        <v>374</v>
      </c>
      <c r="R2" s="9" t="s">
        <v>375</v>
      </c>
    </row>
    <row r="3" spans="1:18" x14ac:dyDescent="0.2">
      <c r="A3" s="40" t="s">
        <v>261</v>
      </c>
      <c r="B3" s="40">
        <v>-0.51655251560145199</v>
      </c>
      <c r="C3" s="40">
        <v>-0.61310978988907905</v>
      </c>
      <c r="D3" s="40" t="s">
        <v>296</v>
      </c>
      <c r="F3" s="41" t="s">
        <v>304</v>
      </c>
      <c r="G3" s="41">
        <v>-0.54373671429553305</v>
      </c>
      <c r="H3" s="41">
        <v>-0.57998500601560399</v>
      </c>
      <c r="I3" s="41" t="s">
        <v>296</v>
      </c>
      <c r="K3" s="42" t="s">
        <v>273</v>
      </c>
      <c r="L3" s="42">
        <v>-0.38433615804590299</v>
      </c>
      <c r="M3" s="42">
        <v>-0.34043770237746301</v>
      </c>
      <c r="N3" s="42" t="s">
        <v>296</v>
      </c>
      <c r="P3" s="12" t="s">
        <v>368</v>
      </c>
      <c r="Q3" s="12">
        <f>COUNTA(D2:D14)</f>
        <v>13</v>
      </c>
      <c r="R3" s="13">
        <f>Q3/21</f>
        <v>0.61904761904761907</v>
      </c>
    </row>
    <row r="4" spans="1:18" x14ac:dyDescent="0.2">
      <c r="A4" s="40" t="s">
        <v>274</v>
      </c>
      <c r="B4" s="40">
        <v>-0.51655251560145199</v>
      </c>
      <c r="C4" s="40">
        <v>-0.61310978988907905</v>
      </c>
      <c r="D4" s="40" t="s">
        <v>296</v>
      </c>
      <c r="F4" s="41" t="s">
        <v>269</v>
      </c>
      <c r="G4" s="41">
        <v>-0.54373671429553305</v>
      </c>
      <c r="H4" s="41">
        <v>-0.57998500601560399</v>
      </c>
      <c r="I4" s="41" t="s">
        <v>296</v>
      </c>
      <c r="K4" s="42" t="s">
        <v>325</v>
      </c>
      <c r="L4" s="42">
        <v>-0.186974347157467</v>
      </c>
      <c r="M4" s="42">
        <v>-0.61630963361437097</v>
      </c>
      <c r="N4" s="42" t="s">
        <v>296</v>
      </c>
      <c r="P4" s="12" t="s">
        <v>367</v>
      </c>
      <c r="Q4" s="12">
        <f>COUNTA(D15:D22)</f>
        <v>8</v>
      </c>
      <c r="R4" s="13">
        <f>Q4/21</f>
        <v>0.38095238095238093</v>
      </c>
    </row>
    <row r="5" spans="1:18" x14ac:dyDescent="0.2">
      <c r="A5" s="40" t="s">
        <v>228</v>
      </c>
      <c r="B5" s="40">
        <v>0.13244936297472901</v>
      </c>
      <c r="C5" s="40">
        <v>-0.61310978988907905</v>
      </c>
      <c r="D5" s="40" t="s">
        <v>296</v>
      </c>
      <c r="F5" s="41" t="s">
        <v>321</v>
      </c>
      <c r="G5" s="41">
        <v>-0.54373671429553305</v>
      </c>
      <c r="H5" s="41">
        <v>-0.57998500601560399</v>
      </c>
      <c r="I5" s="41" t="s">
        <v>296</v>
      </c>
      <c r="K5" s="42" t="s">
        <v>306</v>
      </c>
      <c r="L5" s="42">
        <v>-0.186974347157467</v>
      </c>
      <c r="M5" s="42">
        <v>-0.61630963361437097</v>
      </c>
      <c r="N5" s="42" t="s">
        <v>296</v>
      </c>
      <c r="P5" s="10" t="s">
        <v>369</v>
      </c>
      <c r="Q5" s="10">
        <f>COUNTA(I2:I23)</f>
        <v>22</v>
      </c>
      <c r="R5" s="14">
        <f>Q5/35</f>
        <v>0.62857142857142856</v>
      </c>
    </row>
    <row r="6" spans="1:18" x14ac:dyDescent="0.2">
      <c r="A6" s="40" t="s">
        <v>231</v>
      </c>
      <c r="B6" s="40">
        <v>0.13244936297472901</v>
      </c>
      <c r="C6" s="40">
        <v>-0.61310978988907905</v>
      </c>
      <c r="D6" s="40" t="s">
        <v>296</v>
      </c>
      <c r="F6" s="41" t="s">
        <v>303</v>
      </c>
      <c r="G6" s="41">
        <v>-0.101497520001834</v>
      </c>
      <c r="H6" s="41">
        <v>-0.57998500601560399</v>
      </c>
      <c r="I6" s="41" t="s">
        <v>296</v>
      </c>
      <c r="K6" s="42" t="s">
        <v>274</v>
      </c>
      <c r="L6" s="42">
        <v>-0.186974347157467</v>
      </c>
      <c r="M6" s="42">
        <v>-0.34043770237746301</v>
      </c>
      <c r="N6" s="42" t="s">
        <v>296</v>
      </c>
      <c r="P6" s="10" t="s">
        <v>370</v>
      </c>
      <c r="Q6" s="10">
        <f>COUNTA(I24:I36)</f>
        <v>13</v>
      </c>
      <c r="R6" s="14">
        <f>Q6/35</f>
        <v>0.37142857142857144</v>
      </c>
    </row>
    <row r="7" spans="1:18" x14ac:dyDescent="0.2">
      <c r="A7" s="40" t="s">
        <v>263</v>
      </c>
      <c r="B7" s="40">
        <v>0.13244936297472901</v>
      </c>
      <c r="C7" s="40">
        <v>-0.61310978988907905</v>
      </c>
      <c r="D7" s="40" t="s">
        <v>296</v>
      </c>
      <c r="F7" s="41" t="s">
        <v>265</v>
      </c>
      <c r="G7" s="41">
        <v>-0.101497520001834</v>
      </c>
      <c r="H7" s="41">
        <v>-0.57998500601560399</v>
      </c>
      <c r="I7" s="41" t="s">
        <v>296</v>
      </c>
      <c r="K7" s="42" t="s">
        <v>226</v>
      </c>
      <c r="L7" s="42">
        <v>1.0387463730970201E-2</v>
      </c>
      <c r="M7" s="42">
        <v>-0.34043770237746301</v>
      </c>
      <c r="N7" s="42" t="s">
        <v>296</v>
      </c>
      <c r="P7" s="11" t="s">
        <v>371</v>
      </c>
      <c r="Q7" s="11">
        <f>COUNTA(N2:N11)</f>
        <v>10</v>
      </c>
      <c r="R7" s="15">
        <f>Q7/21</f>
        <v>0.47619047619047616</v>
      </c>
    </row>
    <row r="8" spans="1:18" x14ac:dyDescent="0.2">
      <c r="A8" s="40" t="s">
        <v>278</v>
      </c>
      <c r="B8" s="40">
        <v>0.78145124155091505</v>
      </c>
      <c r="C8" s="40">
        <v>-0.61310978988907905</v>
      </c>
      <c r="D8" s="40" t="s">
        <v>296</v>
      </c>
      <c r="F8" s="41" t="s">
        <v>305</v>
      </c>
      <c r="G8" s="41">
        <v>-0.101497520001834</v>
      </c>
      <c r="H8" s="41">
        <v>-0.57998500601560399</v>
      </c>
      <c r="I8" s="41" t="s">
        <v>296</v>
      </c>
      <c r="K8" s="42" t="s">
        <v>337</v>
      </c>
      <c r="L8" s="42">
        <v>1.0387463730970201E-2</v>
      </c>
      <c r="M8" s="42">
        <v>-6.4565771140553396E-2</v>
      </c>
      <c r="N8" s="42" t="s">
        <v>296</v>
      </c>
      <c r="P8" s="11" t="s">
        <v>372</v>
      </c>
      <c r="Q8" s="11">
        <f>COUNTA(N12:N22)</f>
        <v>11</v>
      </c>
      <c r="R8" s="15">
        <f>Q8/21</f>
        <v>0.52380952380952384</v>
      </c>
    </row>
    <row r="9" spans="1:18" x14ac:dyDescent="0.2">
      <c r="A9" s="40" t="s">
        <v>227</v>
      </c>
      <c r="B9" s="40">
        <v>0.78145124155091505</v>
      </c>
      <c r="C9" s="40">
        <v>0.15327744747226901</v>
      </c>
      <c r="D9" s="40" t="s">
        <v>296</v>
      </c>
      <c r="F9" s="41" t="s">
        <v>273</v>
      </c>
      <c r="G9" s="41">
        <v>-0.101497520001834</v>
      </c>
      <c r="H9" s="41">
        <v>-0.57998500601560399</v>
      </c>
      <c r="I9" s="41" t="s">
        <v>296</v>
      </c>
      <c r="K9" s="42" t="s">
        <v>279</v>
      </c>
      <c r="L9" s="42">
        <v>1.0387463730970201E-2</v>
      </c>
      <c r="M9" s="42">
        <v>-6.4565771140553396E-2</v>
      </c>
      <c r="N9" s="42" t="s">
        <v>296</v>
      </c>
    </row>
    <row r="10" spans="1:18" x14ac:dyDescent="0.2">
      <c r="A10" s="40" t="s">
        <v>210</v>
      </c>
      <c r="B10" s="40">
        <v>1.4304531201271</v>
      </c>
      <c r="C10" s="40">
        <v>0.15327744747226901</v>
      </c>
      <c r="D10" s="40" t="s">
        <v>296</v>
      </c>
      <c r="F10" s="41" t="s">
        <v>322</v>
      </c>
      <c r="G10" s="41">
        <v>-0.101497520001834</v>
      </c>
      <c r="H10" s="41">
        <v>-0.57998500601560399</v>
      </c>
      <c r="I10" s="41" t="s">
        <v>296</v>
      </c>
      <c r="K10" s="42" t="s">
        <v>231</v>
      </c>
      <c r="L10" s="42">
        <v>0.99719651817315003</v>
      </c>
      <c r="M10" s="42">
        <v>-0.61630963361437097</v>
      </c>
      <c r="N10" s="42" t="s">
        <v>296</v>
      </c>
    </row>
    <row r="11" spans="1:18" x14ac:dyDescent="0.2">
      <c r="A11" s="40" t="s">
        <v>211</v>
      </c>
      <c r="B11" s="40">
        <v>2.0794549987032802</v>
      </c>
      <c r="C11" s="40">
        <v>0.15327744747226901</v>
      </c>
      <c r="D11" s="40" t="s">
        <v>296</v>
      </c>
      <c r="F11" s="41" t="s">
        <v>279</v>
      </c>
      <c r="G11" s="41">
        <v>-0.101497520001834</v>
      </c>
      <c r="H11" s="41">
        <v>-0.21203752908097501</v>
      </c>
      <c r="I11" s="41" t="s">
        <v>296</v>
      </c>
      <c r="K11" s="42" t="s">
        <v>222</v>
      </c>
      <c r="L11" s="42">
        <v>5.5365181686072003</v>
      </c>
      <c r="M11" s="42">
        <v>2.9700254724654398</v>
      </c>
      <c r="N11" s="42" t="s">
        <v>296</v>
      </c>
    </row>
    <row r="12" spans="1:18" x14ac:dyDescent="0.2">
      <c r="A12" s="40" t="s">
        <v>208</v>
      </c>
      <c r="B12" s="40">
        <v>2.0794549987032802</v>
      </c>
      <c r="C12" s="40">
        <v>0.15327744747226901</v>
      </c>
      <c r="D12" s="40" t="s">
        <v>296</v>
      </c>
      <c r="F12" s="41" t="s">
        <v>306</v>
      </c>
      <c r="G12" s="41">
        <v>-0.101497520001834</v>
      </c>
      <c r="H12" s="41">
        <v>-0.21203752908097501</v>
      </c>
      <c r="I12" s="41" t="s">
        <v>296</v>
      </c>
      <c r="K12" s="42" t="s">
        <v>303</v>
      </c>
      <c r="L12" s="42">
        <v>-0.38433615804590299</v>
      </c>
      <c r="M12" s="42">
        <v>0.211306160096356</v>
      </c>
      <c r="N12" s="42" t="s">
        <v>297</v>
      </c>
    </row>
    <row r="13" spans="1:18" x14ac:dyDescent="0.2">
      <c r="A13" s="40" t="s">
        <v>209</v>
      </c>
      <c r="B13" s="40">
        <v>2.0794549987032802</v>
      </c>
      <c r="C13" s="40">
        <v>0.91966468483362196</v>
      </c>
      <c r="D13" s="40" t="s">
        <v>296</v>
      </c>
      <c r="F13" s="41" t="s">
        <v>231</v>
      </c>
      <c r="G13" s="41">
        <v>0.34074167429186802</v>
      </c>
      <c r="H13" s="41">
        <v>-0.57998500601560399</v>
      </c>
      <c r="I13" s="41" t="s">
        <v>296</v>
      </c>
      <c r="K13" s="42" t="s">
        <v>265</v>
      </c>
      <c r="L13" s="42">
        <v>-0.38433615804590299</v>
      </c>
      <c r="M13" s="42">
        <v>0.211306160096356</v>
      </c>
      <c r="N13" s="42" t="s">
        <v>297</v>
      </c>
    </row>
    <row r="14" spans="1:18" x14ac:dyDescent="0.2">
      <c r="A14" s="40" t="s">
        <v>212</v>
      </c>
      <c r="B14" s="40">
        <v>4.6754625130080196</v>
      </c>
      <c r="C14" s="40">
        <v>0.91966468483362196</v>
      </c>
      <c r="D14" s="40" t="s">
        <v>296</v>
      </c>
      <c r="F14" s="41" t="s">
        <v>295</v>
      </c>
      <c r="G14" s="41">
        <v>0.34074167429186802</v>
      </c>
      <c r="H14" s="41">
        <v>-0.21203752908097501</v>
      </c>
      <c r="I14" s="41" t="s">
        <v>296</v>
      </c>
      <c r="K14" s="42" t="s">
        <v>291</v>
      </c>
      <c r="L14" s="42">
        <v>-0.38433615804590299</v>
      </c>
      <c r="M14" s="42">
        <v>0.211306160096356</v>
      </c>
      <c r="N14" s="42" t="s">
        <v>297</v>
      </c>
    </row>
    <row r="15" spans="1:18" x14ac:dyDescent="0.2">
      <c r="A15" s="40" t="s">
        <v>218</v>
      </c>
      <c r="B15" s="40">
        <v>-0.51655251560145199</v>
      </c>
      <c r="C15" s="40">
        <v>0.15327744747226901</v>
      </c>
      <c r="D15" s="40" t="s">
        <v>297</v>
      </c>
      <c r="F15" s="41" t="s">
        <v>210</v>
      </c>
      <c r="G15" s="41">
        <v>0.34074167429186802</v>
      </c>
      <c r="H15" s="41">
        <v>0.155909947853657</v>
      </c>
      <c r="I15" s="41" t="s">
        <v>296</v>
      </c>
      <c r="K15" s="42" t="s">
        <v>230</v>
      </c>
      <c r="L15" s="42">
        <v>-0.38433615804590299</v>
      </c>
      <c r="M15" s="42">
        <v>0.76305002257017396</v>
      </c>
      <c r="N15" s="42" t="s">
        <v>297</v>
      </c>
    </row>
    <row r="16" spans="1:18" x14ac:dyDescent="0.2">
      <c r="A16" s="40" t="s">
        <v>221</v>
      </c>
      <c r="B16" s="40">
        <v>-0.51655251560145199</v>
      </c>
      <c r="C16" s="40">
        <v>0.15327744747226901</v>
      </c>
      <c r="D16" s="40" t="s">
        <v>297</v>
      </c>
      <c r="F16" s="41" t="s">
        <v>268</v>
      </c>
      <c r="G16" s="41">
        <v>0.34074167429186802</v>
      </c>
      <c r="H16" s="41">
        <v>0.155909947853657</v>
      </c>
      <c r="I16" s="41" t="s">
        <v>296</v>
      </c>
      <c r="K16" s="42" t="s">
        <v>224</v>
      </c>
      <c r="L16" s="42">
        <v>-0.186974347157467</v>
      </c>
      <c r="M16" s="42">
        <v>0.211306160096356</v>
      </c>
      <c r="N16" s="42" t="s">
        <v>297</v>
      </c>
    </row>
    <row r="17" spans="1:14" x14ac:dyDescent="0.2">
      <c r="A17" s="40" t="s">
        <v>229</v>
      </c>
      <c r="B17" s="40">
        <v>-0.51655251560145199</v>
      </c>
      <c r="C17" s="40">
        <v>0.91966468483362196</v>
      </c>
      <c r="D17" s="40" t="s">
        <v>297</v>
      </c>
      <c r="F17" s="41" t="s">
        <v>224</v>
      </c>
      <c r="G17" s="41">
        <v>0.78298086858557003</v>
      </c>
      <c r="H17" s="41">
        <v>0.155909947853657</v>
      </c>
      <c r="I17" s="41" t="s">
        <v>296</v>
      </c>
      <c r="K17" s="42" t="s">
        <v>229</v>
      </c>
      <c r="L17" s="42">
        <v>-0.186974347157467</v>
      </c>
      <c r="M17" s="42">
        <v>0.48717809133326401</v>
      </c>
      <c r="N17" s="42" t="s">
        <v>297</v>
      </c>
    </row>
    <row r="18" spans="1:14" x14ac:dyDescent="0.2">
      <c r="A18" s="40" t="s">
        <v>219</v>
      </c>
      <c r="B18" s="40">
        <v>-0.51655251560145199</v>
      </c>
      <c r="C18" s="40">
        <v>0.91966468483362196</v>
      </c>
      <c r="D18" s="40" t="s">
        <v>297</v>
      </c>
      <c r="F18" s="41" t="s">
        <v>301</v>
      </c>
      <c r="G18" s="41">
        <v>0.78298086858557003</v>
      </c>
      <c r="H18" s="41">
        <v>0.155909947853657</v>
      </c>
      <c r="I18" s="41" t="s">
        <v>296</v>
      </c>
      <c r="K18" s="42" t="s">
        <v>305</v>
      </c>
      <c r="L18" s="42">
        <v>1.0387463730970201E-2</v>
      </c>
      <c r="M18" s="42">
        <v>0.211306160096356</v>
      </c>
      <c r="N18" s="42" t="s">
        <v>297</v>
      </c>
    </row>
    <row r="19" spans="1:14" x14ac:dyDescent="0.2">
      <c r="A19" s="40" t="s">
        <v>268</v>
      </c>
      <c r="B19" s="40">
        <v>0.13244936297472901</v>
      </c>
      <c r="C19" s="40">
        <v>0.15327744747226901</v>
      </c>
      <c r="D19" s="40" t="s">
        <v>297</v>
      </c>
      <c r="F19" s="41" t="s">
        <v>274</v>
      </c>
      <c r="G19" s="41">
        <v>0.78298086858557003</v>
      </c>
      <c r="H19" s="41">
        <v>0.52385742478828901</v>
      </c>
      <c r="I19" s="41" t="s">
        <v>296</v>
      </c>
      <c r="K19" s="42" t="s">
        <v>220</v>
      </c>
      <c r="L19" s="42">
        <v>1.0387463730970201E-2</v>
      </c>
      <c r="M19" s="42">
        <v>1.31479388504399</v>
      </c>
      <c r="N19" s="42" t="s">
        <v>297</v>
      </c>
    </row>
    <row r="20" spans="1:14" x14ac:dyDescent="0.2">
      <c r="A20" s="40" t="s">
        <v>275</v>
      </c>
      <c r="B20" s="40">
        <v>0.13244936297472901</v>
      </c>
      <c r="C20" s="40">
        <v>0.91966468483362196</v>
      </c>
      <c r="D20" s="40" t="s">
        <v>297</v>
      </c>
      <c r="F20" s="41" t="s">
        <v>226</v>
      </c>
      <c r="G20" s="41">
        <v>1.6674592571729701</v>
      </c>
      <c r="H20" s="41">
        <v>-0.21203752908097501</v>
      </c>
      <c r="I20" s="41" t="s">
        <v>296</v>
      </c>
      <c r="K20" s="42" t="s">
        <v>225</v>
      </c>
      <c r="L20" s="42">
        <v>0.20774927461940701</v>
      </c>
      <c r="M20" s="42">
        <v>2.41828160999163</v>
      </c>
      <c r="N20" s="42" t="s">
        <v>297</v>
      </c>
    </row>
    <row r="21" spans="1:14" x14ac:dyDescent="0.2">
      <c r="A21" s="40" t="s">
        <v>222</v>
      </c>
      <c r="B21" s="40">
        <v>0.13244936297472901</v>
      </c>
      <c r="C21" s="40">
        <v>1.6860519221949699</v>
      </c>
      <c r="D21" s="40" t="s">
        <v>297</v>
      </c>
      <c r="F21" s="41" t="s">
        <v>212</v>
      </c>
      <c r="G21" s="41">
        <v>1.6674592571729701</v>
      </c>
      <c r="H21" s="41">
        <v>0.52385742478828901</v>
      </c>
      <c r="I21" s="41" t="s">
        <v>296</v>
      </c>
      <c r="K21" s="42" t="s">
        <v>227</v>
      </c>
      <c r="L21" s="42">
        <v>0.60247289639627999</v>
      </c>
      <c r="M21" s="42">
        <v>3.52176933493927</v>
      </c>
      <c r="N21" s="42" t="s">
        <v>297</v>
      </c>
    </row>
    <row r="22" spans="1:14" x14ac:dyDescent="0.2">
      <c r="A22" s="40" t="s">
        <v>220</v>
      </c>
      <c r="B22" s="40">
        <v>0.78145124155091505</v>
      </c>
      <c r="C22" s="40">
        <v>4.7516008716403597</v>
      </c>
      <c r="D22" s="40" t="s">
        <v>297</v>
      </c>
      <c r="F22" s="41" t="s">
        <v>227</v>
      </c>
      <c r="G22" s="41">
        <v>2.5519376457603702</v>
      </c>
      <c r="H22" s="41">
        <v>0.52385742478828901</v>
      </c>
      <c r="I22" s="41" t="s">
        <v>296</v>
      </c>
      <c r="K22" s="42" t="s">
        <v>212</v>
      </c>
      <c r="L22" s="42">
        <v>1.3919201399500301</v>
      </c>
      <c r="M22" s="42">
        <v>2.14240967875471</v>
      </c>
      <c r="N22" s="42" t="s">
        <v>297</v>
      </c>
    </row>
    <row r="23" spans="1:14" x14ac:dyDescent="0.2">
      <c r="A23" t="s">
        <v>223</v>
      </c>
      <c r="C23">
        <v>-0.61310978988907905</v>
      </c>
      <c r="F23" s="41" t="s">
        <v>222</v>
      </c>
      <c r="G23" s="41">
        <v>5.2053728115225697</v>
      </c>
      <c r="H23" s="41">
        <v>1.9956473325268</v>
      </c>
      <c r="I23" s="41" t="s">
        <v>296</v>
      </c>
      <c r="K23" t="s">
        <v>223</v>
      </c>
      <c r="M23">
        <v>-0.61630963361437097</v>
      </c>
    </row>
    <row r="24" spans="1:14" x14ac:dyDescent="0.2">
      <c r="A24" t="s">
        <v>280</v>
      </c>
      <c r="C24">
        <v>-0.61310978988907905</v>
      </c>
      <c r="F24" s="41" t="s">
        <v>298</v>
      </c>
      <c r="G24" s="41">
        <v>-0.54373671429553305</v>
      </c>
      <c r="H24" s="41">
        <v>-0.21203752908097501</v>
      </c>
      <c r="I24" s="41" t="s">
        <v>297</v>
      </c>
      <c r="K24" t="s">
        <v>358</v>
      </c>
      <c r="M24">
        <v>-0.61630963361437097</v>
      </c>
    </row>
    <row r="25" spans="1:14" x14ac:dyDescent="0.2">
      <c r="A25" t="s">
        <v>281</v>
      </c>
      <c r="C25">
        <v>-0.61310978988907905</v>
      </c>
      <c r="F25" s="41" t="s">
        <v>209</v>
      </c>
      <c r="G25" s="41">
        <v>-0.54373671429553305</v>
      </c>
      <c r="H25" s="41">
        <v>-0.21203752908097501</v>
      </c>
      <c r="I25" s="41" t="s">
        <v>297</v>
      </c>
      <c r="K25" t="s">
        <v>364</v>
      </c>
      <c r="M25">
        <v>-0.61630963361437097</v>
      </c>
    </row>
    <row r="26" spans="1:14" x14ac:dyDescent="0.2">
      <c r="A26" t="s">
        <v>282</v>
      </c>
      <c r="C26">
        <v>-0.61310978988907905</v>
      </c>
      <c r="F26" s="41" t="s">
        <v>275</v>
      </c>
      <c r="G26" s="41">
        <v>-0.54373671429553305</v>
      </c>
      <c r="H26" s="41">
        <v>-0.21203752908097501</v>
      </c>
      <c r="I26" s="41" t="s">
        <v>297</v>
      </c>
      <c r="K26" t="s">
        <v>218</v>
      </c>
      <c r="M26">
        <v>-0.61630963361437097</v>
      </c>
    </row>
    <row r="27" spans="1:14" x14ac:dyDescent="0.2">
      <c r="A27" t="s">
        <v>283</v>
      </c>
      <c r="C27">
        <v>-0.61310978988907905</v>
      </c>
      <c r="F27" s="41" t="s">
        <v>300</v>
      </c>
      <c r="G27" s="41">
        <v>-0.54373671429553305</v>
      </c>
      <c r="H27" s="41">
        <v>0.155909947853657</v>
      </c>
      <c r="I27" s="41" t="s">
        <v>297</v>
      </c>
      <c r="K27" t="s">
        <v>359</v>
      </c>
      <c r="M27">
        <v>-0.61630963361437097</v>
      </c>
    </row>
    <row r="28" spans="1:14" x14ac:dyDescent="0.2">
      <c r="A28" t="s">
        <v>284</v>
      </c>
      <c r="C28">
        <v>-0.61310978988907905</v>
      </c>
      <c r="F28" s="41" t="s">
        <v>211</v>
      </c>
      <c r="G28" s="41">
        <v>-0.54373671429553305</v>
      </c>
      <c r="H28" s="41">
        <v>0.52385742478828901</v>
      </c>
      <c r="I28" s="41" t="s">
        <v>297</v>
      </c>
      <c r="K28" t="s">
        <v>360</v>
      </c>
      <c r="M28">
        <v>-0.61630963361437097</v>
      </c>
    </row>
    <row r="29" spans="1:14" x14ac:dyDescent="0.2">
      <c r="A29" t="s">
        <v>285</v>
      </c>
      <c r="C29">
        <v>-0.61310978988907905</v>
      </c>
      <c r="F29" s="41" t="s">
        <v>291</v>
      </c>
      <c r="G29" s="41">
        <v>-0.54373671429553305</v>
      </c>
      <c r="H29" s="41">
        <v>0.89180490172291804</v>
      </c>
      <c r="I29" s="41" t="s">
        <v>297</v>
      </c>
      <c r="K29" t="s">
        <v>361</v>
      </c>
      <c r="M29">
        <v>-0.61630963361437097</v>
      </c>
    </row>
    <row r="30" spans="1:14" x14ac:dyDescent="0.2">
      <c r="A30" t="s">
        <v>286</v>
      </c>
      <c r="C30">
        <v>-0.61310978988907905</v>
      </c>
      <c r="F30" s="41" t="s">
        <v>230</v>
      </c>
      <c r="G30" s="41">
        <v>-0.101497520001834</v>
      </c>
      <c r="H30" s="41">
        <v>0.155909947853657</v>
      </c>
      <c r="I30" s="41" t="s">
        <v>297</v>
      </c>
      <c r="K30" t="s">
        <v>362</v>
      </c>
      <c r="M30">
        <v>-0.61630963361437097</v>
      </c>
    </row>
    <row r="31" spans="1:14" x14ac:dyDescent="0.2">
      <c r="A31" t="s">
        <v>287</v>
      </c>
      <c r="C31">
        <v>-0.61310978988907905</v>
      </c>
      <c r="F31" s="41" t="s">
        <v>292</v>
      </c>
      <c r="G31" s="41">
        <v>-0.101497520001834</v>
      </c>
      <c r="H31" s="41">
        <v>0.155909947853657</v>
      </c>
      <c r="I31" s="41" t="s">
        <v>297</v>
      </c>
      <c r="K31" t="s">
        <v>315</v>
      </c>
      <c r="M31">
        <v>-0.61630963361437097</v>
      </c>
    </row>
    <row r="32" spans="1:14" x14ac:dyDescent="0.2">
      <c r="A32" t="s">
        <v>288</v>
      </c>
      <c r="C32">
        <v>-0.61310978988907905</v>
      </c>
      <c r="F32" s="41" t="s">
        <v>225</v>
      </c>
      <c r="G32" s="41">
        <v>-0.101497520001834</v>
      </c>
      <c r="H32" s="41">
        <v>0.89180490172291804</v>
      </c>
      <c r="I32" s="41" t="s">
        <v>297</v>
      </c>
      <c r="K32" t="s">
        <v>268</v>
      </c>
      <c r="M32">
        <v>-0.61630963361437097</v>
      </c>
    </row>
    <row r="33" spans="1:13" x14ac:dyDescent="0.2">
      <c r="A33" t="s">
        <v>289</v>
      </c>
      <c r="C33">
        <v>-0.61310978988907905</v>
      </c>
      <c r="F33" s="41" t="s">
        <v>228</v>
      </c>
      <c r="G33" s="41">
        <v>-0.101497520001834</v>
      </c>
      <c r="H33" s="41">
        <v>1.62769985559219</v>
      </c>
      <c r="I33" s="41" t="s">
        <v>297</v>
      </c>
      <c r="K33" t="s">
        <v>319</v>
      </c>
      <c r="M33">
        <v>-0.61630963361437097</v>
      </c>
    </row>
    <row r="34" spans="1:13" x14ac:dyDescent="0.2">
      <c r="A34" t="s">
        <v>290</v>
      </c>
      <c r="C34">
        <v>-0.61310978988907905</v>
      </c>
      <c r="F34" s="41" t="s">
        <v>221</v>
      </c>
      <c r="G34" s="41">
        <v>0.34074167429186802</v>
      </c>
      <c r="H34" s="41">
        <v>1.25975237865755</v>
      </c>
      <c r="I34" s="41" t="s">
        <v>297</v>
      </c>
      <c r="K34" t="s">
        <v>292</v>
      </c>
      <c r="M34">
        <v>-0.61630963361437097</v>
      </c>
    </row>
    <row r="35" spans="1:13" x14ac:dyDescent="0.2">
      <c r="A35" t="s">
        <v>292</v>
      </c>
      <c r="C35">
        <v>-0.61310978988907905</v>
      </c>
      <c r="F35" s="41" t="s">
        <v>229</v>
      </c>
      <c r="G35" s="41">
        <v>0.34074167429186802</v>
      </c>
      <c r="H35" s="41">
        <v>1.9956473325268</v>
      </c>
      <c r="I35" s="41" t="s">
        <v>297</v>
      </c>
      <c r="K35" t="s">
        <v>323</v>
      </c>
      <c r="M35">
        <v>-0.61630963361437097</v>
      </c>
    </row>
    <row r="36" spans="1:13" x14ac:dyDescent="0.2">
      <c r="A36" t="s">
        <v>293</v>
      </c>
      <c r="C36">
        <v>-0.61310978988907905</v>
      </c>
      <c r="F36" s="41" t="s">
        <v>220</v>
      </c>
      <c r="G36" s="41">
        <v>2.99417684005408</v>
      </c>
      <c r="H36" s="41">
        <v>5.6751221018731197</v>
      </c>
      <c r="I36" s="41" t="s">
        <v>297</v>
      </c>
      <c r="K36" t="s">
        <v>365</v>
      </c>
      <c r="M36">
        <v>-0.61630963361437097</v>
      </c>
    </row>
    <row r="37" spans="1:13" x14ac:dyDescent="0.2">
      <c r="A37" t="s">
        <v>295</v>
      </c>
      <c r="C37">
        <v>-0.61310978988907905</v>
      </c>
      <c r="F37" t="s">
        <v>307</v>
      </c>
      <c r="H37">
        <v>-0.57998500601560399</v>
      </c>
      <c r="K37" t="s">
        <v>357</v>
      </c>
      <c r="M37">
        <v>-0.61630963361437097</v>
      </c>
    </row>
    <row r="38" spans="1:13" x14ac:dyDescent="0.2">
      <c r="A38" t="s">
        <v>291</v>
      </c>
      <c r="C38">
        <v>0.15327744747226901</v>
      </c>
      <c r="F38" t="s">
        <v>308</v>
      </c>
      <c r="H38">
        <v>-0.57998500601560399</v>
      </c>
      <c r="K38" t="s">
        <v>363</v>
      </c>
      <c r="M38">
        <v>-0.61630963361437097</v>
      </c>
    </row>
    <row r="39" spans="1:13" x14ac:dyDescent="0.2">
      <c r="A39" t="s">
        <v>294</v>
      </c>
      <c r="C39">
        <v>0.15327744747226901</v>
      </c>
      <c r="F39" t="s">
        <v>256</v>
      </c>
      <c r="H39">
        <v>-0.57998500601560399</v>
      </c>
      <c r="K39" t="s">
        <v>355</v>
      </c>
      <c r="M39">
        <v>-0.61630963361437097</v>
      </c>
    </row>
    <row r="40" spans="1:13" x14ac:dyDescent="0.2">
      <c r="A40" t="s">
        <v>225</v>
      </c>
      <c r="C40">
        <v>0.15327744747226901</v>
      </c>
      <c r="F40" t="s">
        <v>281</v>
      </c>
      <c r="H40">
        <v>-0.57998500601560399</v>
      </c>
      <c r="K40" t="s">
        <v>366</v>
      </c>
      <c r="M40">
        <v>-0.61630963361437097</v>
      </c>
    </row>
    <row r="41" spans="1:13" x14ac:dyDescent="0.2">
      <c r="A41" t="s">
        <v>224</v>
      </c>
      <c r="C41">
        <v>0.91966468483362196</v>
      </c>
      <c r="F41" t="s">
        <v>283</v>
      </c>
      <c r="H41">
        <v>-0.57998500601560399</v>
      </c>
      <c r="K41" t="s">
        <v>248</v>
      </c>
      <c r="M41">
        <v>-0.34043770237746301</v>
      </c>
    </row>
    <row r="42" spans="1:13" x14ac:dyDescent="0.2">
      <c r="A42" t="s">
        <v>246</v>
      </c>
      <c r="B42">
        <v>-0.51655251560145199</v>
      </c>
      <c r="F42" t="s">
        <v>310</v>
      </c>
      <c r="H42">
        <v>-0.57998500601560399</v>
      </c>
      <c r="K42" t="s">
        <v>309</v>
      </c>
      <c r="M42">
        <v>-0.34043770237746301</v>
      </c>
    </row>
    <row r="43" spans="1:13" x14ac:dyDescent="0.2">
      <c r="A43" t="s">
        <v>247</v>
      </c>
      <c r="B43">
        <v>-0.51655251560145199</v>
      </c>
      <c r="F43" t="s">
        <v>312</v>
      </c>
      <c r="H43">
        <v>-0.57998500601560399</v>
      </c>
      <c r="K43" t="s">
        <v>338</v>
      </c>
      <c r="M43">
        <v>-0.34043770237746301</v>
      </c>
    </row>
    <row r="44" spans="1:13" x14ac:dyDescent="0.2">
      <c r="A44" t="s">
        <v>248</v>
      </c>
      <c r="B44">
        <v>-0.51655251560145199</v>
      </c>
      <c r="F44" t="s">
        <v>313</v>
      </c>
      <c r="H44">
        <v>-0.57998500601560399</v>
      </c>
      <c r="K44" t="s">
        <v>356</v>
      </c>
      <c r="M44">
        <v>-0.34043770237746301</v>
      </c>
    </row>
    <row r="45" spans="1:13" x14ac:dyDescent="0.2">
      <c r="A45" t="s">
        <v>249</v>
      </c>
      <c r="B45">
        <v>-0.51655251560145199</v>
      </c>
      <c r="F45" t="s">
        <v>314</v>
      </c>
      <c r="H45">
        <v>-0.57998500601560399</v>
      </c>
      <c r="K45" t="s">
        <v>301</v>
      </c>
      <c r="M45">
        <v>-0.34043770237746301</v>
      </c>
    </row>
    <row r="46" spans="1:13" x14ac:dyDescent="0.2">
      <c r="A46" t="s">
        <v>226</v>
      </c>
      <c r="B46">
        <v>-0.51655251560145199</v>
      </c>
      <c r="F46" t="s">
        <v>317</v>
      </c>
      <c r="H46">
        <v>-0.57998500601560399</v>
      </c>
      <c r="K46" t="s">
        <v>299</v>
      </c>
      <c r="M46">
        <v>-0.34043770237746301</v>
      </c>
    </row>
    <row r="47" spans="1:13" x14ac:dyDescent="0.2">
      <c r="A47" t="s">
        <v>250</v>
      </c>
      <c r="B47">
        <v>-0.51655251560145199</v>
      </c>
      <c r="F47" t="s">
        <v>318</v>
      </c>
      <c r="H47">
        <v>-0.57998500601560399</v>
      </c>
      <c r="K47" t="s">
        <v>221</v>
      </c>
      <c r="M47">
        <v>1.03892195380709</v>
      </c>
    </row>
    <row r="48" spans="1:13" x14ac:dyDescent="0.2">
      <c r="A48" t="s">
        <v>251</v>
      </c>
      <c r="B48">
        <v>-0.51655251560145199</v>
      </c>
      <c r="F48" t="s">
        <v>311</v>
      </c>
      <c r="H48">
        <v>-0.57998500601560399</v>
      </c>
      <c r="K48" t="s">
        <v>232</v>
      </c>
      <c r="M48">
        <v>1.03892195380709</v>
      </c>
    </row>
    <row r="49" spans="1:12" x14ac:dyDescent="0.2">
      <c r="A49" t="s">
        <v>252</v>
      </c>
      <c r="B49">
        <v>-0.51655251560145199</v>
      </c>
      <c r="F49" t="s">
        <v>272</v>
      </c>
      <c r="H49">
        <v>-0.57998500601560399</v>
      </c>
      <c r="K49" t="s">
        <v>347</v>
      </c>
      <c r="L49">
        <v>-0.38433615804590299</v>
      </c>
    </row>
    <row r="50" spans="1:12" x14ac:dyDescent="0.2">
      <c r="A50" t="s">
        <v>253</v>
      </c>
      <c r="B50">
        <v>-0.51655251560145199</v>
      </c>
      <c r="F50" t="s">
        <v>320</v>
      </c>
      <c r="H50">
        <v>-0.57998500601560399</v>
      </c>
      <c r="K50" t="s">
        <v>328</v>
      </c>
      <c r="L50">
        <v>-0.38433615804590299</v>
      </c>
    </row>
    <row r="51" spans="1:12" x14ac:dyDescent="0.2">
      <c r="A51" t="s">
        <v>254</v>
      </c>
      <c r="B51">
        <v>-0.51655251560145199</v>
      </c>
      <c r="F51" t="s">
        <v>323</v>
      </c>
      <c r="H51">
        <v>-0.57998500601560399</v>
      </c>
      <c r="K51" t="s">
        <v>249</v>
      </c>
      <c r="L51">
        <v>-0.38433615804590299</v>
      </c>
    </row>
    <row r="52" spans="1:12" x14ac:dyDescent="0.2">
      <c r="A52" t="s">
        <v>255</v>
      </c>
      <c r="B52">
        <v>-0.51655251560145199</v>
      </c>
      <c r="F52" t="s">
        <v>324</v>
      </c>
      <c r="H52">
        <v>-0.57998500601560399</v>
      </c>
      <c r="K52" t="s">
        <v>348</v>
      </c>
      <c r="L52">
        <v>-0.38433615804590299</v>
      </c>
    </row>
    <row r="53" spans="1:12" x14ac:dyDescent="0.2">
      <c r="A53" t="s">
        <v>257</v>
      </c>
      <c r="B53">
        <v>-0.51655251560145199</v>
      </c>
      <c r="F53" t="s">
        <v>316</v>
      </c>
      <c r="H53">
        <v>-0.57998500601560399</v>
      </c>
      <c r="K53" t="s">
        <v>335</v>
      </c>
      <c r="L53">
        <v>-0.38433615804590299</v>
      </c>
    </row>
    <row r="54" spans="1:12" x14ac:dyDescent="0.2">
      <c r="A54" t="s">
        <v>259</v>
      </c>
      <c r="B54">
        <v>-0.51655251560145199</v>
      </c>
      <c r="F54" t="s">
        <v>326</v>
      </c>
      <c r="H54">
        <v>-0.57998500601560399</v>
      </c>
      <c r="K54" t="s">
        <v>349</v>
      </c>
      <c r="L54">
        <v>-0.38433615804590299</v>
      </c>
    </row>
    <row r="55" spans="1:12" x14ac:dyDescent="0.2">
      <c r="A55" t="s">
        <v>260</v>
      </c>
      <c r="B55">
        <v>-0.51655251560145199</v>
      </c>
      <c r="F55" t="s">
        <v>302</v>
      </c>
      <c r="H55">
        <v>-0.21203752908097501</v>
      </c>
      <c r="K55" t="s">
        <v>350</v>
      </c>
      <c r="L55">
        <v>-0.38433615804590299</v>
      </c>
    </row>
    <row r="56" spans="1:12" x14ac:dyDescent="0.2">
      <c r="A56" t="s">
        <v>264</v>
      </c>
      <c r="B56">
        <v>-0.51655251560145199</v>
      </c>
      <c r="F56" t="s">
        <v>218</v>
      </c>
      <c r="H56">
        <v>-0.21203752908097501</v>
      </c>
      <c r="K56" t="s">
        <v>351</v>
      </c>
      <c r="L56">
        <v>-0.38433615804590299</v>
      </c>
    </row>
    <row r="57" spans="1:12" x14ac:dyDescent="0.2">
      <c r="A57" t="s">
        <v>265</v>
      </c>
      <c r="B57">
        <v>-0.51655251560145199</v>
      </c>
      <c r="F57" t="s">
        <v>289</v>
      </c>
      <c r="H57">
        <v>-0.21203752908097501</v>
      </c>
      <c r="K57" t="s">
        <v>352</v>
      </c>
      <c r="L57">
        <v>-0.38433615804590299</v>
      </c>
    </row>
    <row r="58" spans="1:12" x14ac:dyDescent="0.2">
      <c r="A58" t="s">
        <v>266</v>
      </c>
      <c r="B58">
        <v>-0.51655251560145199</v>
      </c>
      <c r="F58" t="s">
        <v>232</v>
      </c>
      <c r="H58">
        <v>-0.21203752908097501</v>
      </c>
      <c r="K58" t="s">
        <v>313</v>
      </c>
      <c r="L58">
        <v>-0.38433615804590299</v>
      </c>
    </row>
    <row r="59" spans="1:12" x14ac:dyDescent="0.2">
      <c r="A59" t="s">
        <v>267</v>
      </c>
      <c r="B59">
        <v>-0.51655251560145199</v>
      </c>
      <c r="F59" t="s">
        <v>208</v>
      </c>
      <c r="H59">
        <v>0.155909947853657</v>
      </c>
      <c r="K59" t="s">
        <v>324</v>
      </c>
      <c r="L59">
        <v>-0.38433615804590299</v>
      </c>
    </row>
    <row r="60" spans="1:12" x14ac:dyDescent="0.2">
      <c r="A60" t="s">
        <v>269</v>
      </c>
      <c r="B60">
        <v>-0.51655251560145199</v>
      </c>
      <c r="F60" t="s">
        <v>299</v>
      </c>
      <c r="H60">
        <v>0.89180490172291804</v>
      </c>
      <c r="K60" t="s">
        <v>354</v>
      </c>
      <c r="L60">
        <v>-0.38433615804590299</v>
      </c>
    </row>
    <row r="61" spans="1:12" x14ac:dyDescent="0.2">
      <c r="A61" t="s">
        <v>270</v>
      </c>
      <c r="B61">
        <v>-0.51655251560145199</v>
      </c>
      <c r="F61" t="s">
        <v>333</v>
      </c>
      <c r="G61">
        <v>-0.54373671429553305</v>
      </c>
      <c r="K61" t="s">
        <v>252</v>
      </c>
      <c r="L61">
        <v>-0.186974347157467</v>
      </c>
    </row>
    <row r="62" spans="1:12" x14ac:dyDescent="0.2">
      <c r="A62" t="s">
        <v>271</v>
      </c>
      <c r="B62">
        <v>-0.51655251560145199</v>
      </c>
      <c r="F62" t="s">
        <v>250</v>
      </c>
      <c r="G62">
        <v>-0.54373671429553305</v>
      </c>
      <c r="K62" t="s">
        <v>310</v>
      </c>
      <c r="L62">
        <v>-0.186974347157467</v>
      </c>
    </row>
    <row r="63" spans="1:12" x14ac:dyDescent="0.2">
      <c r="A63" t="s">
        <v>272</v>
      </c>
      <c r="B63">
        <v>-0.51655251560145199</v>
      </c>
      <c r="F63" t="s">
        <v>334</v>
      </c>
      <c r="G63">
        <v>-0.54373671429553305</v>
      </c>
      <c r="K63" t="s">
        <v>346</v>
      </c>
      <c r="L63">
        <v>-0.186974347157467</v>
      </c>
    </row>
    <row r="64" spans="1:12" x14ac:dyDescent="0.2">
      <c r="A64" t="s">
        <v>273</v>
      </c>
      <c r="B64">
        <v>-0.51655251560145199</v>
      </c>
      <c r="F64" t="s">
        <v>309</v>
      </c>
      <c r="G64">
        <v>-0.54373671429553305</v>
      </c>
      <c r="K64" t="s">
        <v>330</v>
      </c>
      <c r="L64">
        <v>-0.186974347157467</v>
      </c>
    </row>
    <row r="65" spans="1:12" x14ac:dyDescent="0.2">
      <c r="A65" t="s">
        <v>276</v>
      </c>
      <c r="B65">
        <v>-0.51655251560145199</v>
      </c>
      <c r="F65" t="s">
        <v>335</v>
      </c>
      <c r="G65">
        <v>-0.54373671429553305</v>
      </c>
      <c r="K65" t="s">
        <v>332</v>
      </c>
      <c r="L65">
        <v>-0.186974347157467</v>
      </c>
    </row>
    <row r="66" spans="1:12" x14ac:dyDescent="0.2">
      <c r="A66" t="s">
        <v>277</v>
      </c>
      <c r="B66">
        <v>-0.51655251560145199</v>
      </c>
      <c r="F66" t="s">
        <v>336</v>
      </c>
      <c r="G66">
        <v>-0.54373671429553305</v>
      </c>
    </row>
    <row r="67" spans="1:12" x14ac:dyDescent="0.2">
      <c r="A67" t="s">
        <v>256</v>
      </c>
      <c r="B67">
        <v>0.13244936297472901</v>
      </c>
      <c r="F67" t="s">
        <v>337</v>
      </c>
      <c r="G67">
        <v>-0.54373671429553305</v>
      </c>
    </row>
    <row r="68" spans="1:12" x14ac:dyDescent="0.2">
      <c r="A68" t="s">
        <v>279</v>
      </c>
      <c r="B68">
        <v>0.13244936297472901</v>
      </c>
      <c r="F68" t="s">
        <v>338</v>
      </c>
      <c r="G68">
        <v>-0.54373671429553305</v>
      </c>
    </row>
    <row r="69" spans="1:12" x14ac:dyDescent="0.2">
      <c r="A69" t="s">
        <v>262</v>
      </c>
      <c r="B69">
        <v>0.78145124155091505</v>
      </c>
      <c r="F69" t="s">
        <v>266</v>
      </c>
      <c r="G69">
        <v>-0.54373671429553305</v>
      </c>
    </row>
    <row r="70" spans="1:12" x14ac:dyDescent="0.2">
      <c r="F70" t="s">
        <v>267</v>
      </c>
      <c r="G70">
        <v>-0.54373671429553305</v>
      </c>
    </row>
    <row r="71" spans="1:12" x14ac:dyDescent="0.2">
      <c r="F71" t="s">
        <v>315</v>
      </c>
      <c r="G71">
        <v>-0.54373671429553305</v>
      </c>
    </row>
    <row r="72" spans="1:12" x14ac:dyDescent="0.2">
      <c r="F72" t="s">
        <v>339</v>
      </c>
      <c r="G72">
        <v>-0.54373671429553305</v>
      </c>
    </row>
    <row r="73" spans="1:12" x14ac:dyDescent="0.2">
      <c r="F73" t="s">
        <v>340</v>
      </c>
      <c r="G73">
        <v>-0.54373671429553305</v>
      </c>
    </row>
    <row r="74" spans="1:12" x14ac:dyDescent="0.2">
      <c r="F74" t="s">
        <v>342</v>
      </c>
      <c r="G74">
        <v>-0.54373671429553305</v>
      </c>
    </row>
    <row r="75" spans="1:12" x14ac:dyDescent="0.2">
      <c r="F75" t="s">
        <v>343</v>
      </c>
      <c r="G75">
        <v>-0.54373671429553305</v>
      </c>
    </row>
    <row r="76" spans="1:12" x14ac:dyDescent="0.2">
      <c r="F76" t="s">
        <v>341</v>
      </c>
      <c r="G76">
        <v>-0.54373671429553305</v>
      </c>
    </row>
    <row r="77" spans="1:12" x14ac:dyDescent="0.2">
      <c r="F77" t="s">
        <v>276</v>
      </c>
      <c r="G77">
        <v>-0.54373671429553305</v>
      </c>
    </row>
    <row r="78" spans="1:12" x14ac:dyDescent="0.2">
      <c r="F78" t="s">
        <v>345</v>
      </c>
      <c r="G78">
        <v>-0.54373671429553305</v>
      </c>
    </row>
    <row r="79" spans="1:12" x14ac:dyDescent="0.2">
      <c r="F79" t="s">
        <v>344</v>
      </c>
      <c r="G79">
        <v>-0.54373671429553305</v>
      </c>
    </row>
    <row r="80" spans="1:12" x14ac:dyDescent="0.2">
      <c r="F80" t="s">
        <v>294</v>
      </c>
      <c r="G80">
        <v>-0.54373671429553305</v>
      </c>
    </row>
    <row r="81" spans="6:7" x14ac:dyDescent="0.2">
      <c r="F81" t="s">
        <v>327</v>
      </c>
      <c r="G81">
        <v>-0.54373671429553305</v>
      </c>
    </row>
    <row r="82" spans="6:7" x14ac:dyDescent="0.2">
      <c r="F82" t="s">
        <v>328</v>
      </c>
      <c r="G82">
        <v>-0.101497520001834</v>
      </c>
    </row>
    <row r="83" spans="6:7" x14ac:dyDescent="0.2">
      <c r="F83" t="s">
        <v>329</v>
      </c>
      <c r="G83">
        <v>-0.101497520001834</v>
      </c>
    </row>
    <row r="84" spans="6:7" x14ac:dyDescent="0.2">
      <c r="F84" t="s">
        <v>330</v>
      </c>
      <c r="G84">
        <v>-0.101497520001834</v>
      </c>
    </row>
    <row r="85" spans="6:7" x14ac:dyDescent="0.2">
      <c r="F85" t="s">
        <v>331</v>
      </c>
      <c r="G85">
        <v>-0.101497520001834</v>
      </c>
    </row>
    <row r="86" spans="6:7" x14ac:dyDescent="0.2">
      <c r="F86" t="s">
        <v>332</v>
      </c>
      <c r="G86">
        <v>-0.101497520001834</v>
      </c>
    </row>
  </sheetData>
  <sortState xmlns:xlrd2="http://schemas.microsoft.com/office/spreadsheetml/2017/richdata2" ref="K2:N22">
    <sortCondition ref="N2:N22"/>
  </sortState>
  <conditionalFormatting sqref="A1:A1048576">
    <cfRule type="duplicateValues" dxfId="2" priority="26"/>
  </conditionalFormatting>
  <conditionalFormatting sqref="F103:F1048576 F1:F86">
    <cfRule type="duplicateValues" dxfId="1" priority="30"/>
  </conditionalFormatting>
  <conditionalFormatting sqref="K83:K1048576 K1:K65">
    <cfRule type="duplicateValues" dxfId="0" priority="3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Generalist Tables</vt:lpstr>
      <vt:lpstr>Raw Gc Values All</vt:lpstr>
      <vt:lpstr>% increase or decrease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Paige Chesshire</dc:creator>
  <cp:lastModifiedBy>Paige Chesshire</cp:lastModifiedBy>
  <dcterms:created xsi:type="dcterms:W3CDTF">2024-06-10T14:48:17Z</dcterms:created>
  <dcterms:modified xsi:type="dcterms:W3CDTF">2024-09-10T15:58:52Z</dcterms:modified>
</cp:coreProperties>
</file>