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7254982\Documents\AV\Thesis Project\Thesis Project\PhD_Thesis_2020-2022\Experimental Data\"/>
    </mc:Choice>
  </mc:AlternateContent>
  <xr:revisionPtr revIDLastSave="0" documentId="13_ncr:1_{186F2F94-C91A-4833-BF63-8FB4983F2FFC}" xr6:coauthVersionLast="36" xr6:coauthVersionMax="36" xr10:uidLastSave="{00000000-0000-0000-0000-000000000000}"/>
  <bookViews>
    <workbookView xWindow="-105" yWindow="-105" windowWidth="23250" windowHeight="12570" tabRatio="587" activeTab="4" xr2:uid="{B3171B40-F408-47CE-A767-7D6A270F4DDE}"/>
  </bookViews>
  <sheets>
    <sheet name="24h" sheetId="2" r:id="rId1"/>
    <sheet name="48h" sheetId="3" r:id="rId2"/>
    <sheet name="72h" sheetId="4" r:id="rId3"/>
    <sheet name="Graph 3 time lines" sheetId="9" r:id="rId4"/>
    <sheet name="48h increased concentrations" sheetId="10" r:id="rId5"/>
  </sheets>
  <externalReferences>
    <externalReference r:id="rId6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0" l="1"/>
  <c r="G17" i="10" l="1"/>
  <c r="E17" i="10"/>
  <c r="F17" i="10"/>
  <c r="D17" i="10"/>
  <c r="H17" i="10"/>
  <c r="H16" i="10"/>
  <c r="C17" i="10"/>
  <c r="G30" i="10"/>
  <c r="F30" i="10"/>
  <c r="G16" i="10"/>
  <c r="F16" i="10"/>
  <c r="E16" i="10"/>
  <c r="D16" i="10"/>
  <c r="C16" i="10"/>
  <c r="H15" i="10"/>
  <c r="G15" i="10"/>
  <c r="F15" i="10"/>
  <c r="E15" i="10"/>
  <c r="D15" i="10"/>
  <c r="S14" i="4" l="1"/>
  <c r="R15" i="3"/>
  <c r="R17" i="3"/>
  <c r="S17" i="3"/>
  <c r="Z3" i="3"/>
  <c r="S16" i="3"/>
  <c r="T16" i="3"/>
  <c r="U16" i="3"/>
  <c r="V16" i="3"/>
  <c r="W16" i="3"/>
  <c r="R16" i="3"/>
  <c r="S15" i="3"/>
  <c r="T15" i="3"/>
  <c r="U15" i="3"/>
  <c r="V15" i="3"/>
  <c r="W15" i="3"/>
  <c r="R17" i="2"/>
  <c r="AA3" i="4"/>
  <c r="T15" i="4"/>
  <c r="T16" i="4" s="1"/>
  <c r="U15" i="4"/>
  <c r="U16" i="4" s="1"/>
  <c r="V15" i="4"/>
  <c r="V16" i="4" s="1"/>
  <c r="W15" i="4"/>
  <c r="W16" i="4" s="1"/>
  <c r="X15" i="4"/>
  <c r="X16" i="4" s="1"/>
  <c r="S15" i="4"/>
  <c r="S16" i="4" s="1"/>
  <c r="T14" i="4"/>
  <c r="U14" i="4"/>
  <c r="V14" i="4"/>
  <c r="W14" i="4"/>
  <c r="X14" i="4"/>
  <c r="W18" i="2"/>
  <c r="Z3" i="2"/>
  <c r="S18" i="2"/>
  <c r="T18" i="2"/>
  <c r="U18" i="2"/>
  <c r="V18" i="2"/>
  <c r="R18" i="2"/>
  <c r="S17" i="2"/>
  <c r="T17" i="2"/>
  <c r="U17" i="2"/>
  <c r="V17" i="2"/>
  <c r="W17" i="2"/>
  <c r="U17" i="3" l="1"/>
  <c r="W17" i="3"/>
  <c r="W19" i="2"/>
  <c r="S19" i="2"/>
  <c r="T19" i="2"/>
  <c r="U19" i="2"/>
  <c r="V19" i="2"/>
  <c r="R19" i="2"/>
  <c r="V17" i="3" l="1"/>
  <c r="T17" i="3"/>
</calcChain>
</file>

<file path=xl/sharedStrings.xml><?xml version="1.0" encoding="utf-8"?>
<sst xmlns="http://schemas.openxmlformats.org/spreadsheetml/2006/main" count="719" uniqueCount="69">
  <si>
    <t>B-16 p8</t>
  </si>
  <si>
    <t>Control</t>
  </si>
  <si>
    <t>CTCE-9908</t>
  </si>
  <si>
    <t>STDEV</t>
  </si>
  <si>
    <t>SEM</t>
  </si>
  <si>
    <t>B-16 p11</t>
  </si>
  <si>
    <t>B-16 p10</t>
  </si>
  <si>
    <t>Raw Data (570)</t>
  </si>
  <si>
    <t>buffer (PBS)</t>
  </si>
  <si>
    <t>outlier</t>
  </si>
  <si>
    <t>(24 h)</t>
  </si>
  <si>
    <t>CTCE 25</t>
  </si>
  <si>
    <t>CTCE 50</t>
  </si>
  <si>
    <t>CTCE 75</t>
  </si>
  <si>
    <t>CTCE 100</t>
  </si>
  <si>
    <t>KA 0,25</t>
  </si>
  <si>
    <t>KA 0,5</t>
  </si>
  <si>
    <t>KA 0,75</t>
  </si>
  <si>
    <t>KA 1</t>
  </si>
  <si>
    <t>A</t>
  </si>
  <si>
    <t>B</t>
  </si>
  <si>
    <t>C</t>
  </si>
  <si>
    <t>Raw p26</t>
  </si>
  <si>
    <t>D</t>
  </si>
  <si>
    <t>E</t>
  </si>
  <si>
    <t>F</t>
  </si>
  <si>
    <t>G</t>
  </si>
  <si>
    <t>H</t>
  </si>
  <si>
    <t>(48 h)</t>
  </si>
  <si>
    <t>(72 h)</t>
  </si>
  <si>
    <t>Blank</t>
  </si>
  <si>
    <t>Average</t>
  </si>
  <si>
    <t>SD</t>
  </si>
  <si>
    <t xml:space="preserve">% viable cells </t>
  </si>
  <si>
    <t>% viable cells</t>
  </si>
  <si>
    <t>Raw p28</t>
  </si>
  <si>
    <t>Raw p29</t>
  </si>
  <si>
    <t>B-16 p9</t>
  </si>
  <si>
    <t>NOC 1,297 mM</t>
  </si>
  <si>
    <t>NOC 4ug/ml</t>
  </si>
  <si>
    <t xml:space="preserve">c </t>
  </si>
  <si>
    <t>B-16 p6</t>
  </si>
  <si>
    <t>B-16 p7</t>
  </si>
  <si>
    <t>use</t>
  </si>
  <si>
    <t>25 ug/ml</t>
  </si>
  <si>
    <t>50 ug/ml</t>
  </si>
  <si>
    <t>75 ug/ml</t>
  </si>
  <si>
    <t>100 ug/ml</t>
  </si>
  <si>
    <t>B-16 P8</t>
  </si>
  <si>
    <t>Noc</t>
  </si>
  <si>
    <t>NOC</t>
  </si>
  <si>
    <t>ug/mL</t>
  </si>
  <si>
    <t>mg/mL</t>
  </si>
  <si>
    <t>mM</t>
  </si>
  <si>
    <t>CTCE-9908 Concentration Keys:</t>
  </si>
  <si>
    <t>0.013</t>
  </si>
  <si>
    <t>0.026</t>
  </si>
  <si>
    <t>0.039</t>
  </si>
  <si>
    <t>0.051</t>
  </si>
  <si>
    <t>Nocodazole</t>
  </si>
  <si>
    <t>NOC 1,297</t>
  </si>
  <si>
    <t>0.05</t>
  </si>
  <si>
    <t>0.1</t>
  </si>
  <si>
    <t>0.31</t>
  </si>
  <si>
    <t>Standard error of mean</t>
  </si>
  <si>
    <t>Average:</t>
  </si>
  <si>
    <t>Higher concentration for CTCE-9908</t>
  </si>
  <si>
    <t>CTCE-9908 at 24 hours</t>
  </si>
  <si>
    <t>CTCE-9908 at 48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</si>
</sst>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16" fontId="0" fillId="2" borderId="0" xfId="0" applyNumberFormat="1" applyFill="1"/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right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0" fillId="4" borderId="1" xfId="0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4" borderId="5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7" xfId="0" applyFill="1" applyBorder="1" applyAlignment="1">
      <alignment horizontal="right"/>
    </xf>
    <xf numFmtId="0" fontId="0" fillId="4" borderId="8" xfId="0" applyFill="1" applyBorder="1" applyAlignment="1">
      <alignment horizontal="right"/>
    </xf>
    <xf numFmtId="0" fontId="1" fillId="0" borderId="0" xfId="0" applyFont="1"/>
    <xf numFmtId="0" fontId="0" fillId="2" borderId="0" xfId="0" applyFill="1" applyAlignment="1">
      <alignment horizontal="right"/>
    </xf>
    <xf numFmtId="0" fontId="0" fillId="0" borderId="0" xfId="0" applyFill="1"/>
    <xf numFmtId="0" fontId="0" fillId="4" borderId="0" xfId="0" applyFill="1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/>
    <xf numFmtId="2" fontId="0" fillId="0" borderId="0" xfId="0" applyNumberFormat="1"/>
    <xf numFmtId="0" fontId="0" fillId="0" borderId="0" xfId="0" applyFill="1"/>
    <xf numFmtId="0" fontId="0" fillId="0" borderId="15" xfId="0" applyBorder="1"/>
    <xf numFmtId="0" fontId="0" fillId="0" borderId="16" xfId="0" applyBorder="1"/>
    <xf numFmtId="0" fontId="1" fillId="0" borderId="18" xfId="0" applyFont="1" applyBorder="1"/>
    <xf numFmtId="0" fontId="1" fillId="0" borderId="19" xfId="0" applyFont="1" applyBorder="1"/>
    <xf numFmtId="2" fontId="0" fillId="0" borderId="0" xfId="0" applyNumberFormat="1" applyBorder="1"/>
    <xf numFmtId="2" fontId="0" fillId="0" borderId="14" xfId="0" applyNumberFormat="1" applyBorder="1"/>
    <xf numFmtId="0" fontId="1" fillId="0" borderId="17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2" fontId="1" fillId="0" borderId="0" xfId="0" applyNumberFormat="1" applyFont="1" applyBorder="1"/>
    <xf numFmtId="2" fontId="1" fillId="0" borderId="14" xfId="0" applyNumberFormat="1" applyFont="1" applyBorder="1"/>
    <xf numFmtId="0" fontId="0" fillId="0" borderId="23" xfId="0" applyBorder="1"/>
    <xf numFmtId="0" fontId="0" fillId="4" borderId="23" xfId="0" applyFill="1" applyBorder="1"/>
    <xf numFmtId="0" fontId="4" fillId="0" borderId="23" xfId="0" applyFont="1" applyBorder="1" applyAlignment="1">
      <alignment horizontal="center" vertical="center"/>
    </xf>
    <xf numFmtId="16" fontId="0" fillId="2" borderId="23" xfId="0" applyNumberFormat="1" applyFill="1" applyBorder="1"/>
    <xf numFmtId="0" fontId="0" fillId="2" borderId="23" xfId="0" applyFill="1" applyBorder="1"/>
    <xf numFmtId="16" fontId="0" fillId="6" borderId="23" xfId="0" applyNumberFormat="1" applyFill="1" applyBorder="1"/>
    <xf numFmtId="0" fontId="0" fillId="6" borderId="23" xfId="0" applyFill="1" applyBorder="1"/>
    <xf numFmtId="16" fontId="0" fillId="4" borderId="23" xfId="0" applyNumberFormat="1" applyFill="1" applyBorder="1"/>
    <xf numFmtId="0" fontId="0" fillId="7" borderId="23" xfId="0" applyFill="1" applyBorder="1"/>
    <xf numFmtId="2" fontId="0" fillId="7" borderId="23" xfId="0" applyNumberFormat="1" applyFill="1" applyBorder="1"/>
    <xf numFmtId="0" fontId="3" fillId="7" borderId="20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0" fillId="8" borderId="23" xfId="0" applyFill="1" applyBorder="1"/>
    <xf numFmtId="0" fontId="1" fillId="9" borderId="17" xfId="0" applyFont="1" applyFill="1" applyBorder="1"/>
    <xf numFmtId="0" fontId="1" fillId="9" borderId="12" xfId="0" applyFont="1" applyFill="1" applyBorder="1"/>
    <xf numFmtId="0" fontId="1" fillId="9" borderId="13" xfId="0" applyFont="1" applyFill="1" applyBorder="1"/>
    <xf numFmtId="0" fontId="0" fillId="9" borderId="23" xfId="0" applyFill="1" applyBorder="1"/>
    <xf numFmtId="0" fontId="1" fillId="7" borderId="23" xfId="0" applyFont="1" applyFill="1" applyBorder="1"/>
    <xf numFmtId="0" fontId="1" fillId="9" borderId="23" xfId="0" applyFont="1" applyFill="1" applyBorder="1"/>
    <xf numFmtId="0" fontId="1" fillId="8" borderId="23" xfId="0" applyFont="1" applyFill="1" applyBorder="1"/>
    <xf numFmtId="0" fontId="3" fillId="7" borderId="20" xfId="0" applyFont="1" applyFill="1" applyBorder="1" applyAlignment="1">
      <alignment horizontal="center"/>
    </xf>
    <xf numFmtId="0" fontId="3" fillId="7" borderId="21" xfId="0" applyFont="1" applyFill="1" applyBorder="1" applyAlignment="1">
      <alignment horizontal="center"/>
    </xf>
    <xf numFmtId="0" fontId="3" fillId="7" borderId="22" xfId="0" applyFont="1" applyFill="1" applyBorder="1" applyAlignment="1">
      <alignment horizontal="center"/>
    </xf>
    <xf numFmtId="0" fontId="1" fillId="8" borderId="24" xfId="0" applyFont="1" applyFill="1" applyBorder="1"/>
    <xf numFmtId="2" fontId="0" fillId="8" borderId="23" xfId="0" applyNumberFormat="1" applyFill="1" applyBorder="1"/>
    <xf numFmtId="2" fontId="0" fillId="9" borderId="23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800" b="1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The effect of CTCE-9908 on B16 F10 cells</a:t>
            </a:r>
            <a:endParaRPr lang="en-ZA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24 hours</c:v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'24h'!$R$19:$W$19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1.9802162104852836</c:v>
                  </c:pt>
                  <c:pt idx="2">
                    <c:v>2.2387446230652888</c:v>
                  </c:pt>
                  <c:pt idx="3">
                    <c:v>2.9022760835147872</c:v>
                  </c:pt>
                  <c:pt idx="4">
                    <c:v>2.469148468456027</c:v>
                  </c:pt>
                  <c:pt idx="5">
                    <c:v>3.9642424886246044</c:v>
                  </c:pt>
                </c:numCache>
              </c:numRef>
            </c:plus>
            <c:minus>
              <c:numRef>
                <c:f>'24h'!$R$19:$W$19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1.9802162104852836</c:v>
                  </c:pt>
                  <c:pt idx="2">
                    <c:v>2.2387446230652888</c:v>
                  </c:pt>
                  <c:pt idx="3">
                    <c:v>2.9022760835147872</c:v>
                  </c:pt>
                  <c:pt idx="4">
                    <c:v>2.469148468456027</c:v>
                  </c:pt>
                  <c:pt idx="5">
                    <c:v>3.9642424886246044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'24h'!$R$16:$W$16</c:f>
              <c:strCache>
                <c:ptCount val="6"/>
                <c:pt idx="0">
                  <c:v>Control</c:v>
                </c:pt>
                <c:pt idx="1">
                  <c:v>0.013</c:v>
                </c:pt>
                <c:pt idx="2">
                  <c:v>0.026</c:v>
                </c:pt>
                <c:pt idx="3">
                  <c:v>0.039</c:v>
                </c:pt>
                <c:pt idx="4">
                  <c:v>0.051</c:v>
                </c:pt>
                <c:pt idx="5">
                  <c:v>Nocodazole</c:v>
                </c:pt>
              </c:strCache>
            </c:strRef>
          </c:cat>
          <c:val>
            <c:numRef>
              <c:f>'24h'!$R$17:$W$17</c:f>
              <c:numCache>
                <c:formatCode>General</c:formatCode>
                <c:ptCount val="6"/>
                <c:pt idx="0">
                  <c:v>100</c:v>
                </c:pt>
                <c:pt idx="1">
                  <c:v>100.18635406762304</c:v>
                </c:pt>
                <c:pt idx="2">
                  <c:v>100.91922478154888</c:v>
                </c:pt>
                <c:pt idx="3">
                  <c:v>103.66753280838219</c:v>
                </c:pt>
                <c:pt idx="4">
                  <c:v>101.65600058815748</c:v>
                </c:pt>
                <c:pt idx="5">
                  <c:v>77.434671743225522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9-43CF-A23A-812BA8A30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6342272"/>
        <c:axId val="1326342928"/>
      </c:barChart>
      <c:catAx>
        <c:axId val="1326342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CTCE-9908 concentrations (mM)</a:t>
                </a:r>
              </a:p>
            </c:rich>
          </c:tx>
          <c:layout>
            <c:manualLayout>
              <c:xMode val="edge"/>
              <c:yMode val="edge"/>
              <c:x val="0.26209984663295766"/>
              <c:y val="0.909467519896603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ZA" sz="1800" b="1" i="0" u="none" strike="noStrike" kern="1200" baseline="0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6342928"/>
        <c:crosses val="autoZero"/>
        <c:auto val="1"/>
        <c:lblAlgn val="ctr"/>
        <c:lblOffset val="100"/>
        <c:noMultiLvlLbl val="0"/>
      </c:catAx>
      <c:valAx>
        <c:axId val="1326342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800" b="1" i="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Average % cell viability</a:t>
                </a:r>
                <a:endParaRPr lang="en-ZA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502625036025245E-2"/>
              <c:y val="0.198693392190766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634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en-US" sz="16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ZA" sz="1800" b="1" i="0" u="none" strike="noStrike" kern="1200" spc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800" b="1" i="0" u="none" strike="noStrike" kern="120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The effect of CTCE-9908 on B16 F10 cells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ZA" sz="1800" b="1" i="0" u="none" strike="noStrike" kern="1200" spc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48 hours</c:v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'48h'!$R$17:$W$17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2.7144824980037261</c:v>
                  </c:pt>
                  <c:pt idx="2">
                    <c:v>2.158735100705921</c:v>
                  </c:pt>
                  <c:pt idx="3">
                    <c:v>1.3550464519851799</c:v>
                  </c:pt>
                  <c:pt idx="4">
                    <c:v>3.1068351201945594</c:v>
                  </c:pt>
                  <c:pt idx="5">
                    <c:v>4.1008317074999558</c:v>
                  </c:pt>
                </c:numCache>
              </c:numRef>
            </c:plus>
            <c:minus>
              <c:numRef>
                <c:f>'48h'!$R$17:$W$17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2.7144824980037261</c:v>
                  </c:pt>
                  <c:pt idx="2">
                    <c:v>2.158735100705921</c:v>
                  </c:pt>
                  <c:pt idx="3">
                    <c:v>1.3550464519851799</c:v>
                  </c:pt>
                  <c:pt idx="4">
                    <c:v>3.1068351201945594</c:v>
                  </c:pt>
                  <c:pt idx="5">
                    <c:v>4.1008317074999558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'48h'!$R$14:$W$14</c:f>
              <c:strCache>
                <c:ptCount val="6"/>
                <c:pt idx="0">
                  <c:v>Control</c:v>
                </c:pt>
                <c:pt idx="1">
                  <c:v>0.013</c:v>
                </c:pt>
                <c:pt idx="2">
                  <c:v>0.026</c:v>
                </c:pt>
                <c:pt idx="3">
                  <c:v>0.039</c:v>
                </c:pt>
                <c:pt idx="4">
                  <c:v>0.051</c:v>
                </c:pt>
                <c:pt idx="5">
                  <c:v>Nocodazole</c:v>
                </c:pt>
              </c:strCache>
            </c:strRef>
          </c:cat>
          <c:val>
            <c:numRef>
              <c:f>'48h'!$R$15:$W$15</c:f>
              <c:numCache>
                <c:formatCode>0.00</c:formatCode>
                <c:ptCount val="6"/>
                <c:pt idx="0">
                  <c:v>100</c:v>
                </c:pt>
                <c:pt idx="1">
                  <c:v>99.061924616426452</c:v>
                </c:pt>
                <c:pt idx="2">
                  <c:v>102.99137500999541</c:v>
                </c:pt>
                <c:pt idx="3">
                  <c:v>98.629027589530168</c:v>
                </c:pt>
                <c:pt idx="4">
                  <c:v>99.703309445446564</c:v>
                </c:pt>
                <c:pt idx="5">
                  <c:v>59.069428075545922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54-4289-B8A3-D7C93497C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6378696"/>
        <c:axId val="1326379680"/>
      </c:barChart>
      <c:catAx>
        <c:axId val="1326378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CTCE-9908 concentrations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ZA" sz="1800" b="1" i="0" u="none" strike="noStrike" kern="1200" baseline="0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6379680"/>
        <c:crosses val="autoZero"/>
        <c:auto val="1"/>
        <c:lblAlgn val="ctr"/>
        <c:lblOffset val="100"/>
        <c:noMultiLvlLbl val="0"/>
      </c:catAx>
      <c:valAx>
        <c:axId val="1326379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Average % cell viability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6378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ZA" sz="1800" b="1" i="0" u="none" strike="noStrike" kern="1200" spc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800" b="1" i="0" u="none" strike="noStrike" kern="120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The effect of CTCE-9908 on B16 F10 cells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ZA" sz="1800" b="1" i="0" u="none" strike="noStrike" kern="1200" spc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72 hours</c:v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'72h'!$S$16:$X$16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3.545651334723229</c:v>
                  </c:pt>
                  <c:pt idx="2">
                    <c:v>0.75512751444125392</c:v>
                  </c:pt>
                  <c:pt idx="3">
                    <c:v>0.85632835754256176</c:v>
                  </c:pt>
                  <c:pt idx="4">
                    <c:v>0.58626399653676053</c:v>
                  </c:pt>
                  <c:pt idx="5">
                    <c:v>4.3556681118005303</c:v>
                  </c:pt>
                </c:numCache>
              </c:numRef>
            </c:plus>
            <c:minus>
              <c:numRef>
                <c:f>'72h'!$S$16:$X$16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3.545651334723229</c:v>
                  </c:pt>
                  <c:pt idx="2">
                    <c:v>0.75512751444125392</c:v>
                  </c:pt>
                  <c:pt idx="3">
                    <c:v>0.85632835754256176</c:v>
                  </c:pt>
                  <c:pt idx="4">
                    <c:v>0.58626399653676053</c:v>
                  </c:pt>
                  <c:pt idx="5">
                    <c:v>4.3556681118005303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'72h'!$S$13:$X$13</c:f>
              <c:strCache>
                <c:ptCount val="6"/>
                <c:pt idx="0">
                  <c:v>Control</c:v>
                </c:pt>
                <c:pt idx="1">
                  <c:v>0.013</c:v>
                </c:pt>
                <c:pt idx="2">
                  <c:v>0.026</c:v>
                </c:pt>
                <c:pt idx="3">
                  <c:v>0.039</c:v>
                </c:pt>
                <c:pt idx="4">
                  <c:v>0.051</c:v>
                </c:pt>
                <c:pt idx="5">
                  <c:v>Nocodazole</c:v>
                </c:pt>
              </c:strCache>
            </c:strRef>
          </c:cat>
          <c:val>
            <c:numRef>
              <c:f>'72h'!$S$14:$X$14</c:f>
              <c:numCache>
                <c:formatCode>0.00</c:formatCode>
                <c:ptCount val="6"/>
                <c:pt idx="0">
                  <c:v>100</c:v>
                </c:pt>
                <c:pt idx="1">
                  <c:v>98.093377170873026</c:v>
                </c:pt>
                <c:pt idx="2">
                  <c:v>99.84848985803373</c:v>
                </c:pt>
                <c:pt idx="3">
                  <c:v>96.664145995680258</c:v>
                </c:pt>
                <c:pt idx="4">
                  <c:v>95.555851812351605</c:v>
                </c:pt>
                <c:pt idx="5">
                  <c:v>47.357491781068155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00-4C73-96BA-DBAD2DEBA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0688312"/>
        <c:axId val="740690936"/>
      </c:barChart>
      <c:catAx>
        <c:axId val="740688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CTCE-9908 concentrations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ZA" sz="1800" b="1" i="0" u="none" strike="noStrike" kern="1200" baseline="0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0690936"/>
        <c:crosses val="autoZero"/>
        <c:auto val="1"/>
        <c:lblAlgn val="ctr"/>
        <c:lblOffset val="100"/>
        <c:noMultiLvlLbl val="0"/>
      </c:catAx>
      <c:valAx>
        <c:axId val="740690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Average % cell viability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0688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en-US" sz="16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 eaLnBrk="1" fontAlgn="auto" latinLnBrk="0" hangingPunct="1">
              <a:defRPr lang="en-ZA" sz="1800" b="1" i="0" u="none" strike="noStrike" kern="120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800" b="1" i="0" u="none" strike="noStrike" kern="120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The effect of CTCE-9908 on B16 F10 cells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24 hours</c:v>
          </c:tx>
          <c:spPr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'24h'!$R$19:$W$19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1.9802162104852836</c:v>
                  </c:pt>
                  <c:pt idx="2">
                    <c:v>2.2387446230652888</c:v>
                  </c:pt>
                  <c:pt idx="3">
                    <c:v>2.9022760835147872</c:v>
                  </c:pt>
                  <c:pt idx="4">
                    <c:v>2.469148468456027</c:v>
                  </c:pt>
                  <c:pt idx="5">
                    <c:v>3.9642424886246044</c:v>
                  </c:pt>
                </c:numCache>
              </c:numRef>
            </c:plus>
            <c:minus>
              <c:numRef>
                <c:f>'24h'!$R$19:$W$19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1.9802162104852836</c:v>
                  </c:pt>
                  <c:pt idx="2">
                    <c:v>2.2387446230652888</c:v>
                  </c:pt>
                  <c:pt idx="3">
                    <c:v>2.9022760835147872</c:v>
                  </c:pt>
                  <c:pt idx="4">
                    <c:v>2.469148468456027</c:v>
                  </c:pt>
                  <c:pt idx="5">
                    <c:v>3.9642424886246044</c:v>
                  </c:pt>
                </c:numCache>
              </c:numRef>
            </c:minus>
            <c:spPr>
              <a:ln>
                <a:solidFill>
                  <a:sysClr val="windowText" lastClr="000000"/>
                </a:solidFill>
              </a:ln>
            </c:spPr>
          </c:errBars>
          <c:cat>
            <c:strRef>
              <c:f>'24h'!$R$16:$W$16</c:f>
              <c:strCache>
                <c:ptCount val="6"/>
                <c:pt idx="0">
                  <c:v>Control</c:v>
                </c:pt>
                <c:pt idx="1">
                  <c:v>0.013</c:v>
                </c:pt>
                <c:pt idx="2">
                  <c:v>0.026</c:v>
                </c:pt>
                <c:pt idx="3">
                  <c:v>0.039</c:v>
                </c:pt>
                <c:pt idx="4">
                  <c:v>0.051</c:v>
                </c:pt>
                <c:pt idx="5">
                  <c:v>Nocodazole</c:v>
                </c:pt>
              </c:strCache>
            </c:strRef>
          </c:cat>
          <c:val>
            <c:numRef>
              <c:f>'24h'!$R$17:$W$17</c:f>
              <c:numCache>
                <c:formatCode>General</c:formatCode>
                <c:ptCount val="6"/>
                <c:pt idx="0">
                  <c:v>100</c:v>
                </c:pt>
                <c:pt idx="1">
                  <c:v>100.18635406762304</c:v>
                </c:pt>
                <c:pt idx="2">
                  <c:v>100.91922478154888</c:v>
                </c:pt>
                <c:pt idx="3">
                  <c:v>103.66753280838219</c:v>
                </c:pt>
                <c:pt idx="4">
                  <c:v>101.65600058815748</c:v>
                </c:pt>
                <c:pt idx="5">
                  <c:v>77.434671743225522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2-4428-9BD9-4652794E5095}"/>
            </c:ext>
          </c:extLst>
        </c:ser>
        <c:ser>
          <c:idx val="2"/>
          <c:order val="1"/>
          <c:tx>
            <c:v>48 hours</c:v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'48h'!$R$17:$W$17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2.7144824980037261</c:v>
                  </c:pt>
                  <c:pt idx="2">
                    <c:v>2.158735100705921</c:v>
                  </c:pt>
                  <c:pt idx="3">
                    <c:v>1.3550464519851799</c:v>
                  </c:pt>
                  <c:pt idx="4">
                    <c:v>3.1068351201945594</c:v>
                  </c:pt>
                  <c:pt idx="5">
                    <c:v>4.1008317074999558</c:v>
                  </c:pt>
                </c:numCache>
              </c:numRef>
            </c:plus>
            <c:minus>
              <c:numRef>
                <c:f>'48h'!$R$17:$W$17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2.7144824980037261</c:v>
                  </c:pt>
                  <c:pt idx="2">
                    <c:v>2.158735100705921</c:v>
                  </c:pt>
                  <c:pt idx="3">
                    <c:v>1.3550464519851799</c:v>
                  </c:pt>
                  <c:pt idx="4">
                    <c:v>3.1068351201945594</c:v>
                  </c:pt>
                  <c:pt idx="5">
                    <c:v>4.1008317074999558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'48h'!$R$14:$W$14</c:f>
              <c:strCache>
                <c:ptCount val="6"/>
                <c:pt idx="0">
                  <c:v>Control</c:v>
                </c:pt>
                <c:pt idx="1">
                  <c:v>0.013</c:v>
                </c:pt>
                <c:pt idx="2">
                  <c:v>0.026</c:v>
                </c:pt>
                <c:pt idx="3">
                  <c:v>0.039</c:v>
                </c:pt>
                <c:pt idx="4">
                  <c:v>0.051</c:v>
                </c:pt>
                <c:pt idx="5">
                  <c:v>Nocodazole</c:v>
                </c:pt>
              </c:strCache>
            </c:strRef>
          </c:cat>
          <c:val>
            <c:numRef>
              <c:f>'48h'!$R$15:$W$15</c:f>
              <c:numCache>
                <c:formatCode>0.00</c:formatCode>
                <c:ptCount val="6"/>
                <c:pt idx="0">
                  <c:v>100</c:v>
                </c:pt>
                <c:pt idx="1">
                  <c:v>99.061924616426452</c:v>
                </c:pt>
                <c:pt idx="2">
                  <c:v>102.99137500999541</c:v>
                </c:pt>
                <c:pt idx="3">
                  <c:v>98.629027589530168</c:v>
                </c:pt>
                <c:pt idx="4">
                  <c:v>99.703309445446564</c:v>
                </c:pt>
                <c:pt idx="5">
                  <c:v>59.069428075545922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2-4428-9BD9-4652794E5095}"/>
            </c:ext>
          </c:extLst>
        </c:ser>
        <c:ser>
          <c:idx val="0"/>
          <c:order val="2"/>
          <c:tx>
            <c:v>72 hours</c:v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'72h'!$S$16:$X$16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3.545651334723229</c:v>
                  </c:pt>
                  <c:pt idx="2">
                    <c:v>0.75512751444125392</c:v>
                  </c:pt>
                  <c:pt idx="3">
                    <c:v>0.85632835754256176</c:v>
                  </c:pt>
                  <c:pt idx="4">
                    <c:v>0.58626399653676053</c:v>
                  </c:pt>
                  <c:pt idx="5">
                    <c:v>4.3556681118005303</c:v>
                  </c:pt>
                </c:numCache>
              </c:numRef>
            </c:plus>
            <c:minus>
              <c:numRef>
                <c:f>'72h'!$S$16:$X$16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3.545651334723229</c:v>
                  </c:pt>
                  <c:pt idx="2">
                    <c:v>0.75512751444125392</c:v>
                  </c:pt>
                  <c:pt idx="3">
                    <c:v>0.85632835754256176</c:v>
                  </c:pt>
                  <c:pt idx="4">
                    <c:v>0.58626399653676053</c:v>
                  </c:pt>
                  <c:pt idx="5">
                    <c:v>4.3556681118005303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'72h'!$S$13:$X$13</c:f>
              <c:strCache>
                <c:ptCount val="6"/>
                <c:pt idx="0">
                  <c:v>Control</c:v>
                </c:pt>
                <c:pt idx="1">
                  <c:v>0.013</c:v>
                </c:pt>
                <c:pt idx="2">
                  <c:v>0.026</c:v>
                </c:pt>
                <c:pt idx="3">
                  <c:v>0.039</c:v>
                </c:pt>
                <c:pt idx="4">
                  <c:v>0.051</c:v>
                </c:pt>
                <c:pt idx="5">
                  <c:v>Nocodazole</c:v>
                </c:pt>
              </c:strCache>
            </c:strRef>
          </c:cat>
          <c:val>
            <c:numRef>
              <c:f>'72h'!$S$14:$X$14</c:f>
              <c:numCache>
                <c:formatCode>0.00</c:formatCode>
                <c:ptCount val="6"/>
                <c:pt idx="0">
                  <c:v>100</c:v>
                </c:pt>
                <c:pt idx="1">
                  <c:v>98.093377170873026</c:v>
                </c:pt>
                <c:pt idx="2">
                  <c:v>99.84848985803373</c:v>
                </c:pt>
                <c:pt idx="3">
                  <c:v>96.664145995680258</c:v>
                </c:pt>
                <c:pt idx="4">
                  <c:v>95.555851812351605</c:v>
                </c:pt>
                <c:pt idx="5">
                  <c:v>47.357491781068155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2-4428-9BD9-4652794E5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0688312"/>
        <c:axId val="740690936"/>
      </c:barChart>
      <c:catAx>
        <c:axId val="740688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CTCE-9908 concentrations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0690936"/>
        <c:crosses val="autoZero"/>
        <c:auto val="1"/>
        <c:lblAlgn val="ctr"/>
        <c:lblOffset val="100"/>
        <c:noMultiLvlLbl val="0"/>
      </c:catAx>
      <c:valAx>
        <c:axId val="740690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Average % cell viability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0688312"/>
        <c:crosses val="autoZero"/>
        <c:crossBetween val="between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ZA" sz="15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5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The effect of CTCE-9908 on B16 F10 cells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en-ZA" sz="15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59891897850606"/>
          <c:y val="8.4793833358941112E-2"/>
          <c:w val="0.78000187966869783"/>
          <c:h val="0.79437799018139921"/>
        </c:manualLayout>
      </c:layout>
      <c:barChart>
        <c:barDir val="col"/>
        <c:grouping val="clustered"/>
        <c:varyColors val="0"/>
        <c:ser>
          <c:idx val="0"/>
          <c:order val="0"/>
          <c:tx>
            <c:v>48 hours</c:v>
          </c:tx>
          <c:spPr>
            <a:solidFill>
              <a:schemeClr val="accent1">
                <a:lumMod val="75000"/>
              </a:schemeClr>
            </a:solidFill>
            <a:ln w="12700"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[1]graph!$B$23:$G$23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3.0109101846552688</c:v>
                  </c:pt>
                  <c:pt idx="2">
                    <c:v>3.1999954538528175</c:v>
                  </c:pt>
                  <c:pt idx="3">
                    <c:v>4.1482947632160254</c:v>
                  </c:pt>
                  <c:pt idx="4">
                    <c:v>5.5245960651822905</c:v>
                  </c:pt>
                  <c:pt idx="5">
                    <c:v>8.5713017104319249</c:v>
                  </c:pt>
                </c:numCache>
              </c:numRef>
            </c:plus>
            <c:minus>
              <c:numRef>
                <c:f>[1]graph!$B$23:$G$23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3.0109101846552688</c:v>
                  </c:pt>
                  <c:pt idx="2">
                    <c:v>3.1999954538528175</c:v>
                  </c:pt>
                  <c:pt idx="3">
                    <c:v>4.1482947632160254</c:v>
                  </c:pt>
                  <c:pt idx="4">
                    <c:v>5.5245960651822905</c:v>
                  </c:pt>
                  <c:pt idx="5">
                    <c:v>8.5713017104319249</c:v>
                  </c:pt>
                </c:numCache>
              </c:numRef>
            </c:minus>
            <c:spPr>
              <a:noFill/>
              <a:ln w="1270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[1]graph!$B$16:$G$16</c:f>
              <c:strCache>
                <c:ptCount val="6"/>
                <c:pt idx="0">
                  <c:v>Control</c:v>
                </c:pt>
                <c:pt idx="1">
                  <c:v>0.03</c:v>
                </c:pt>
                <c:pt idx="2">
                  <c:v>0.05</c:v>
                </c:pt>
                <c:pt idx="3">
                  <c:v>0.1</c:v>
                </c:pt>
                <c:pt idx="4">
                  <c:v>0.31</c:v>
                </c:pt>
                <c:pt idx="5">
                  <c:v>Nocodazole</c:v>
                </c:pt>
              </c:strCache>
            </c:strRef>
          </c:cat>
          <c:val>
            <c:numRef>
              <c:f>[1]graph!$B$17:$G$17</c:f>
              <c:numCache>
                <c:formatCode>General</c:formatCode>
                <c:ptCount val="6"/>
                <c:pt idx="0">
                  <c:v>100</c:v>
                </c:pt>
                <c:pt idx="1">
                  <c:v>96.562695698064985</c:v>
                </c:pt>
                <c:pt idx="2">
                  <c:v>90.324309675876506</c:v>
                </c:pt>
                <c:pt idx="3">
                  <c:v>92.657323699315498</c:v>
                </c:pt>
                <c:pt idx="4">
                  <c:v>58.281646435028996</c:v>
                </c:pt>
                <c:pt idx="5">
                  <c:v>60.067943419021262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30-4C7B-B805-374B1B6FD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1210368"/>
        <c:axId val="871206760"/>
      </c:barChart>
      <c:catAx>
        <c:axId val="871210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ZA" sz="15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5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CTCE-9908 concentrations (mM)</a:t>
                </a:r>
              </a:p>
            </c:rich>
          </c:tx>
          <c:layout>
            <c:manualLayout>
              <c:xMode val="edge"/>
              <c:yMode val="edge"/>
              <c:x val="0.28915409962102767"/>
              <c:y val="0.942837202822837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ZA" sz="15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71206760"/>
        <c:crosses val="autoZero"/>
        <c:auto val="1"/>
        <c:lblAlgn val="ctr"/>
        <c:lblOffset val="100"/>
        <c:noMultiLvlLbl val="0"/>
      </c:catAx>
      <c:valAx>
        <c:axId val="871206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ZA" sz="15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5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Average % cell viability</a:t>
                </a:r>
              </a:p>
            </c:rich>
          </c:tx>
          <c:layout>
            <c:manualLayout>
              <c:xMode val="edge"/>
              <c:yMode val="edge"/>
              <c:x val="6.1084992824046759E-3"/>
              <c:y val="0.29334752127852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ZA" sz="15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71210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8733535762816903"/>
          <c:y val="0.51267295191088724"/>
          <c:w val="0.11587719403622106"/>
          <c:h val="5.89319631581017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279399</xdr:colOff>
      <xdr:row>20</xdr:row>
      <xdr:rowOff>139699</xdr:rowOff>
    </xdr:from>
    <xdr:to>
      <xdr:col>28</xdr:col>
      <xdr:colOff>54428</xdr:colOff>
      <xdr:row>44</xdr:row>
      <xdr:rowOff>43544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DFA874-92EA-8958-F8ED-5C859570D7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463550</xdr:colOff>
      <xdr:row>20</xdr:row>
      <xdr:rowOff>88900</xdr:rowOff>
    </xdr:from>
    <xdr:to>
      <xdr:col>27</xdr:col>
      <xdr:colOff>596900</xdr:colOff>
      <xdr:row>42</xdr:row>
      <xdr:rowOff>158750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B77C75B-E34B-5C50-516F-DD31CCBD43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339090</xdr:colOff>
      <xdr:row>20</xdr:row>
      <xdr:rowOff>60960</xdr:rowOff>
    </xdr:from>
    <xdr:to>
      <xdr:col>28</xdr:col>
      <xdr:colOff>485140</xdr:colOff>
      <xdr:row>42</xdr:row>
      <xdr:rowOff>99060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8EDF1BD-E80C-F93A-564B-952A3BFB86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101600</xdr:colOff>
      <xdr:row>4</xdr:row>
      <xdr:rowOff>76200</xdr:rowOff>
    </xdr:from>
    <xdr:to>
      <xdr:col>15</xdr:col>
      <xdr:colOff>469900</xdr:colOff>
      <xdr:row>32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F18141-C106-4788-8F97-572D41A9DB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533400</xdr:colOff>
      <xdr:row>6</xdr:row>
      <xdr:rowOff>10885</xdr:rowOff>
    </xdr:from>
    <xdr:to>
      <xdr:col>21</xdr:col>
      <xdr:colOff>293915</xdr:colOff>
      <xdr:row>34</xdr:row>
      <xdr:rowOff>122162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4FC5A3-91CA-4E88-A06E-8A3877C454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380455</xdr:colOff>
      <xdr:row>17</xdr:row>
      <xdr:rowOff>173174</xdr:rowOff>
    </xdr:from>
    <xdr:to>
      <xdr:col>18</xdr:col>
      <xdr:colOff>258535</xdr:colOff>
      <xdr:row>19</xdr:row>
      <xdr:rowOff>114995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EF741B9-AB9F-40BF-9B6F-ED63991247AF}"/>
            </a:ext>
          </a:extLst>
        </xdr:cNvPr>
        <xdr:cNvSpPr txBox="1"/>
      </xdr:nvSpPr>
      <xdr:spPr>
        <a:xfrm>
          <a:off x="10950484" y="2970803"/>
          <a:ext cx="487680" cy="3119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/>
            <a:t>***</a:t>
          </a:r>
        </a:p>
      </xdr:txBody>
    </xdr:sp>
    <xdr:clientData/>
  </xdr:twoCellAnchor>
  <xdr:twoCellAnchor>
    <xdr:from>
      <xdr:col>19</xdr:col>
      <xdr:colOff>60688</xdr:colOff>
      <xdr:row>17</xdr:row>
      <xdr:rowOff>13851</xdr:rowOff>
    </xdr:from>
    <xdr:to>
      <xdr:col>19</xdr:col>
      <xdr:colOff>548368</xdr:colOff>
      <xdr:row>18</xdr:row>
      <xdr:rowOff>142905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F53ABEA-606A-4A65-B7E2-2B7AA108BB9E}"/>
            </a:ext>
          </a:extLst>
        </xdr:cNvPr>
        <xdr:cNvSpPr txBox="1"/>
      </xdr:nvSpPr>
      <xdr:spPr>
        <a:xfrm>
          <a:off x="11849917" y="2811480"/>
          <a:ext cx="487680" cy="314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/>
            <a:t>***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2d266457e77f794a/Meesters/5%20Lab/Lab%20stats/1%20PRISM%20(24%20hour%20experiments)/Average%20%5e1%20viability%20graphs/2.%20B-16%20FINAL/CTCE-9908/CTCE%20B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8h"/>
      <sheetName val="graph"/>
      <sheetName val="ic50"/>
      <sheetName val="P-values"/>
    </sheetNames>
    <sheetDataSet>
      <sheetData sheetId="0"/>
      <sheetData sheetId="1">
        <row r="16">
          <cell r="B16" t="str">
            <v>Control</v>
          </cell>
          <cell r="C16" t="str">
            <v>0.03</v>
          </cell>
          <cell r="D16" t="str">
            <v>0.05</v>
          </cell>
          <cell r="E16" t="str">
            <v>0.1</v>
          </cell>
          <cell r="F16" t="str">
            <v>0.31</v>
          </cell>
          <cell r="G16" t="str">
            <v>Nocodazole</v>
          </cell>
        </row>
        <row r="17">
          <cell r="B17">
            <v>100</v>
          </cell>
          <cell r="C17">
            <v>96.562695698064985</v>
          </cell>
          <cell r="D17">
            <v>90.324309675876506</v>
          </cell>
          <cell r="E17">
            <v>92.657323699315498</v>
          </cell>
          <cell r="F17">
            <v>58.281646435028996</v>
          </cell>
          <cell r="G17">
            <v>60.067943419021262</v>
          </cell>
        </row>
        <row r="23">
          <cell r="B23">
            <v>0</v>
          </cell>
          <cell r="C23">
            <v>3.0109101846552688</v>
          </cell>
          <cell r="D23">
            <v>3.1999954538528175</v>
          </cell>
          <cell r="E23">
            <v>4.1482947632160254</v>
          </cell>
          <cell r="F23">
            <v>5.5245960651822905</v>
          </cell>
          <cell r="G23">
            <v>8.5713017104319249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A5FCF-2434-4411-A5C8-386BA911F945}">
  <sheetPr>
    <pageSetUpPr fitToPage="1"/>
  </sheetPr>
  <dimension ref="A1:AK144"/>
  <sheetViews>
    <sheetView topLeftCell="I1" zoomScale="79" zoomScaleNormal="79" workbookViewId="0">
      <selection activeCell="Q3" sqref="Q3:V3"/>
    </sheetView>
  </sheetViews>
  <sheetFormatPr defaultRowHeight="15" x14ac:dyDescent="0.25"/>
  <cols>
    <col min="17" max="17" width="15.5703125" customWidth="1"/>
    <col min="22" max="22" width="12.85546875" customWidth="1"/>
    <col min="23" max="23" width="11.85546875" customWidth="1"/>
    <col min="30" max="30" width="17" customWidth="1"/>
    <col min="31" max="31" width="15" customWidth="1"/>
    <col min="32" max="32" width="17.140625" customWidth="1"/>
    <col min="33" max="33" width="14.5703125" customWidth="1"/>
  </cols>
  <sheetData>
    <row r="1" spans="1:37" s="33" customFormat="1" x14ac:dyDescent="0.25"/>
    <row r="2" spans="1:37" s="33" customFormat="1" ht="15.75" thickBot="1" x14ac:dyDescent="0.3"/>
    <row r="3" spans="1:37" ht="19.5" thickBot="1" x14ac:dyDescent="0.3">
      <c r="A3" s="1">
        <v>44144</v>
      </c>
      <c r="P3" s="33"/>
      <c r="Q3" s="57" t="s">
        <v>67</v>
      </c>
      <c r="R3" s="58"/>
      <c r="S3" s="58"/>
      <c r="T3" s="58"/>
      <c r="U3" s="58"/>
      <c r="V3" s="59"/>
      <c r="W3" s="33"/>
      <c r="Z3">
        <f>SQRT(9)</f>
        <v>3</v>
      </c>
      <c r="AC3" s="21"/>
      <c r="AD3" s="21" t="s">
        <v>54</v>
      </c>
      <c r="AE3" s="21"/>
      <c r="AF3" s="16"/>
    </row>
    <row r="4" spans="1:37" x14ac:dyDescent="0.25">
      <c r="B4" t="s">
        <v>7</v>
      </c>
      <c r="D4" s="3" t="s">
        <v>8</v>
      </c>
      <c r="E4" s="3"/>
      <c r="F4" s="4" t="s">
        <v>9</v>
      </c>
      <c r="G4" t="s">
        <v>10</v>
      </c>
      <c r="P4" s="33"/>
      <c r="Q4" s="61" t="s">
        <v>1</v>
      </c>
      <c r="R4" s="62" t="s">
        <v>55</v>
      </c>
      <c r="S4" s="62" t="s">
        <v>56</v>
      </c>
      <c r="T4" s="62" t="s">
        <v>57</v>
      </c>
      <c r="U4" s="62" t="s">
        <v>58</v>
      </c>
      <c r="V4" s="63" t="s">
        <v>59</v>
      </c>
      <c r="W4" s="33"/>
      <c r="AC4" s="24" t="s">
        <v>51</v>
      </c>
      <c r="AD4" s="27">
        <v>25</v>
      </c>
      <c r="AE4" s="27">
        <v>50</v>
      </c>
      <c r="AF4" s="27">
        <v>75</v>
      </c>
      <c r="AG4" s="28">
        <v>100</v>
      </c>
    </row>
    <row r="5" spans="1:37" x14ac:dyDescent="0.25">
      <c r="P5" s="33"/>
      <c r="Q5" s="60">
        <v>100</v>
      </c>
      <c r="R5" s="60">
        <v>111.91135734072022</v>
      </c>
      <c r="S5" s="60">
        <v>112.67313019390583</v>
      </c>
      <c r="T5" s="60">
        <v>113.78116343490305</v>
      </c>
      <c r="U5" s="60">
        <v>109.83379501385045</v>
      </c>
      <c r="V5" s="60">
        <v>96.606648199446013</v>
      </c>
      <c r="W5" s="33"/>
      <c r="AC5" s="25" t="s">
        <v>52</v>
      </c>
      <c r="AD5" s="29">
        <v>2.5000000000000001E-2</v>
      </c>
      <c r="AE5" s="29">
        <v>0.05</v>
      </c>
      <c r="AF5" s="29">
        <v>7.4999999999999997E-2</v>
      </c>
      <c r="AG5" s="30">
        <v>0.1</v>
      </c>
    </row>
    <row r="6" spans="1:37" ht="15.75" thickBot="1" x14ac:dyDescent="0.3">
      <c r="C6" t="s">
        <v>1</v>
      </c>
      <c r="D6" t="s">
        <v>11</v>
      </c>
      <c r="E6" t="s">
        <v>12</v>
      </c>
      <c r="F6" t="s">
        <v>13</v>
      </c>
      <c r="G6" t="s">
        <v>14</v>
      </c>
      <c r="H6" s="2" t="s">
        <v>38</v>
      </c>
      <c r="I6" t="s">
        <v>15</v>
      </c>
      <c r="J6" t="s">
        <v>16</v>
      </c>
      <c r="K6" t="s">
        <v>17</v>
      </c>
      <c r="L6" t="s">
        <v>18</v>
      </c>
      <c r="P6" s="33"/>
      <c r="Q6" s="64">
        <v>100</v>
      </c>
      <c r="R6" s="64">
        <v>99.255751014884979</v>
      </c>
      <c r="S6" s="64">
        <v>104.12719891745603</v>
      </c>
      <c r="T6" s="64">
        <v>108.45737483085249</v>
      </c>
      <c r="U6" s="64">
        <v>101.55615696887685</v>
      </c>
      <c r="V6" s="64">
        <v>79.905277401894438</v>
      </c>
      <c r="W6" s="33"/>
      <c r="AC6" s="26" t="s">
        <v>53</v>
      </c>
      <c r="AD6" s="31">
        <v>1.2999999999999999E-2</v>
      </c>
      <c r="AE6" s="31">
        <v>2.5999999999999999E-2</v>
      </c>
      <c r="AF6" s="31">
        <v>3.9E-2</v>
      </c>
      <c r="AG6" s="32">
        <v>5.0999999999999997E-2</v>
      </c>
    </row>
    <row r="7" spans="1:37" x14ac:dyDescent="0.25"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6">
        <v>7</v>
      </c>
      <c r="I7" s="5">
        <v>8</v>
      </c>
      <c r="J7" s="5">
        <v>9</v>
      </c>
      <c r="K7" s="5">
        <v>10</v>
      </c>
      <c r="L7" s="5">
        <v>11</v>
      </c>
      <c r="M7" s="5">
        <v>12</v>
      </c>
      <c r="P7" s="33"/>
      <c r="Q7" s="60">
        <v>100</v>
      </c>
      <c r="R7" s="60">
        <v>102.2254127781766</v>
      </c>
      <c r="S7" s="60">
        <v>106.17372577171574</v>
      </c>
      <c r="T7" s="60">
        <v>114.21392677674085</v>
      </c>
      <c r="U7" s="60">
        <v>110.83991385498922</v>
      </c>
      <c r="V7" s="60">
        <v>96.123474515434339</v>
      </c>
      <c r="W7" s="33"/>
    </row>
    <row r="8" spans="1:37" x14ac:dyDescent="0.25">
      <c r="A8" s="5" t="s">
        <v>19</v>
      </c>
      <c r="B8" s="7">
        <v>3.2000000000000001E-2</v>
      </c>
      <c r="C8" s="8">
        <v>0.04</v>
      </c>
      <c r="D8" s="8">
        <v>3.2000000000000001E-2</v>
      </c>
      <c r="E8" s="8">
        <v>3.3000000000000002E-2</v>
      </c>
      <c r="F8" s="8">
        <v>3.9E-2</v>
      </c>
      <c r="G8" s="8">
        <v>3.1E-2</v>
      </c>
      <c r="H8" s="8">
        <v>3.4000000000000002E-2</v>
      </c>
      <c r="I8" s="8">
        <v>3.5000000000000003E-2</v>
      </c>
      <c r="J8" s="8">
        <v>3.3000000000000002E-2</v>
      </c>
      <c r="K8" s="8">
        <v>3.4000000000000002E-2</v>
      </c>
      <c r="L8" s="8">
        <v>3.1E-2</v>
      </c>
      <c r="M8" s="9">
        <v>4.3999999999999997E-2</v>
      </c>
      <c r="P8" s="33"/>
      <c r="Q8" s="64">
        <v>100</v>
      </c>
      <c r="R8" s="64">
        <v>92.857142857142847</v>
      </c>
      <c r="S8" s="64">
        <v>92.142857142857139</v>
      </c>
      <c r="T8" s="64">
        <v>93.333333333333329</v>
      </c>
      <c r="U8" s="64">
        <v>88.809523809523796</v>
      </c>
      <c r="V8" s="64">
        <v>77.142857142857139</v>
      </c>
      <c r="W8" s="33"/>
      <c r="AK8">
        <v>0</v>
      </c>
    </row>
    <row r="9" spans="1:37" x14ac:dyDescent="0.25">
      <c r="A9" s="5" t="s">
        <v>20</v>
      </c>
      <c r="B9" s="10">
        <v>3.5000000000000003E-2</v>
      </c>
      <c r="C9" s="11">
        <v>0.72599999999999998</v>
      </c>
      <c r="D9" s="11">
        <v>0.71699999999999997</v>
      </c>
      <c r="E9" s="11">
        <v>0.89900000000000002</v>
      </c>
      <c r="F9" s="11">
        <v>0.89800000000000002</v>
      </c>
      <c r="G9" s="11">
        <v>0.89100000000000001</v>
      </c>
      <c r="H9" s="11">
        <v>0.65100000000000002</v>
      </c>
      <c r="I9" s="11">
        <v>0.57499999999999996</v>
      </c>
      <c r="J9" s="11">
        <v>0.65800000000000003</v>
      </c>
      <c r="K9" s="11">
        <v>0.74199999999999999</v>
      </c>
      <c r="L9" s="11">
        <v>0.53600000000000003</v>
      </c>
      <c r="M9" s="12">
        <v>0.04</v>
      </c>
      <c r="P9" s="33"/>
      <c r="Q9" s="60">
        <v>100</v>
      </c>
      <c r="R9" s="60">
        <v>103.11341734618233</v>
      </c>
      <c r="S9" s="60">
        <v>104.26241660489251</v>
      </c>
      <c r="T9" s="60">
        <v>104.92957746478872</v>
      </c>
      <c r="U9" s="60">
        <v>104.55893254262416</v>
      </c>
      <c r="V9" s="60">
        <v>65.78947368421052</v>
      </c>
      <c r="W9" s="33"/>
    </row>
    <row r="10" spans="1:37" x14ac:dyDescent="0.25">
      <c r="A10" s="5" t="s">
        <v>21</v>
      </c>
      <c r="B10" s="10">
        <v>3.7999999999999999E-2</v>
      </c>
      <c r="C10" s="11">
        <v>0.66900000000000004</v>
      </c>
      <c r="D10" s="11">
        <v>0.79500000000000004</v>
      </c>
      <c r="E10" s="11">
        <v>0.81899999999999995</v>
      </c>
      <c r="F10" s="11">
        <v>0.86499999999999999</v>
      </c>
      <c r="G10" s="11">
        <v>0.90800000000000003</v>
      </c>
      <c r="H10" s="11">
        <v>0.60199999999999998</v>
      </c>
      <c r="I10" s="11">
        <v>0.79200000000000004</v>
      </c>
      <c r="J10" s="11">
        <v>0.83899999999999997</v>
      </c>
      <c r="K10" s="11">
        <v>0.98</v>
      </c>
      <c r="L10" s="11">
        <v>0.76600000000000001</v>
      </c>
      <c r="M10" s="12">
        <v>3.3000000000000002E-2</v>
      </c>
      <c r="N10" t="s">
        <v>22</v>
      </c>
      <c r="P10" s="33"/>
      <c r="Q10" s="64">
        <v>100</v>
      </c>
      <c r="R10" s="64">
        <v>103.42590189462759</v>
      </c>
      <c r="S10" s="64">
        <v>102.33584220088245</v>
      </c>
      <c r="T10" s="64">
        <v>108.22735530755259</v>
      </c>
      <c r="U10" s="64">
        <v>107.47469504282378</v>
      </c>
      <c r="V10" s="64">
        <v>64.728782766675337</v>
      </c>
      <c r="W10" s="33"/>
    </row>
    <row r="11" spans="1:37" x14ac:dyDescent="0.25">
      <c r="A11" s="5" t="s">
        <v>23</v>
      </c>
      <c r="B11" s="10">
        <v>3.5000000000000003E-2</v>
      </c>
      <c r="C11" s="11">
        <v>0.77</v>
      </c>
      <c r="D11" s="11">
        <v>0.85199999999999998</v>
      </c>
      <c r="E11" s="11">
        <v>0.89900000000000002</v>
      </c>
      <c r="F11" s="11">
        <v>0.84</v>
      </c>
      <c r="G11" s="11">
        <v>0.86199999999999999</v>
      </c>
      <c r="H11" s="11">
        <v>0.55900000000000005</v>
      </c>
      <c r="I11" s="11">
        <v>0.755</v>
      </c>
      <c r="J11" s="11">
        <v>0.81499999999999995</v>
      </c>
      <c r="K11" s="11">
        <v>0.77500000000000002</v>
      </c>
      <c r="L11" s="11">
        <v>0.84699999999999998</v>
      </c>
      <c r="M11" s="12">
        <v>3.4000000000000002E-2</v>
      </c>
      <c r="P11" s="33"/>
      <c r="Q11" s="60">
        <v>100</v>
      </c>
      <c r="R11" s="60">
        <v>92.892892892892874</v>
      </c>
      <c r="S11" s="60">
        <v>94.044044044044028</v>
      </c>
      <c r="T11" s="60">
        <v>102.85285285285286</v>
      </c>
      <c r="U11" s="60">
        <v>95.795795795795783</v>
      </c>
      <c r="V11" s="60">
        <v>69.769769769769766</v>
      </c>
      <c r="W11" s="33"/>
    </row>
    <row r="12" spans="1:37" x14ac:dyDescent="0.25">
      <c r="A12" s="5" t="s">
        <v>24</v>
      </c>
      <c r="B12" s="10">
        <v>3.6999999999999998E-2</v>
      </c>
      <c r="C12" s="11">
        <v>0.504</v>
      </c>
      <c r="D12" s="11">
        <v>0.59299999999999997</v>
      </c>
      <c r="E12" s="11">
        <v>0.624</v>
      </c>
      <c r="F12" s="11">
        <v>0.56599999999999995</v>
      </c>
      <c r="G12" s="11">
        <v>0.56699999999999995</v>
      </c>
      <c r="H12" s="11">
        <v>0.51700000000000002</v>
      </c>
      <c r="I12" s="11">
        <v>0.52500000000000002</v>
      </c>
      <c r="J12" s="11">
        <v>0.53500000000000003</v>
      </c>
      <c r="K12" s="11">
        <v>0.51700000000000002</v>
      </c>
      <c r="L12" s="11">
        <v>0.61799999999999999</v>
      </c>
      <c r="M12" s="12">
        <v>3.4000000000000002E-2</v>
      </c>
      <c r="P12" s="33"/>
      <c r="Q12" s="64">
        <v>100</v>
      </c>
      <c r="R12" s="64">
        <v>99.459824442943969</v>
      </c>
      <c r="S12" s="64">
        <v>94.868332207967583</v>
      </c>
      <c r="T12" s="64">
        <v>89.264010803511169</v>
      </c>
      <c r="U12" s="64">
        <v>101.14787305874411</v>
      </c>
      <c r="V12" s="64">
        <v>70.222822417285641</v>
      </c>
      <c r="W12" s="33"/>
    </row>
    <row r="13" spans="1:37" x14ac:dyDescent="0.25">
      <c r="A13" s="5" t="s">
        <v>25</v>
      </c>
      <c r="B13" s="10">
        <v>3.2000000000000001E-2</v>
      </c>
      <c r="C13" s="11">
        <v>0.53700000000000003</v>
      </c>
      <c r="D13" s="11">
        <v>0.56699999999999995</v>
      </c>
      <c r="E13" s="11">
        <v>0.55600000000000005</v>
      </c>
      <c r="F13" s="11">
        <v>0.54</v>
      </c>
      <c r="G13" s="11">
        <v>0.56599999999999995</v>
      </c>
      <c r="H13" s="11">
        <v>0.502</v>
      </c>
      <c r="I13" s="11">
        <v>0.54900000000000004</v>
      </c>
      <c r="J13" s="11">
        <v>0.48899999999999999</v>
      </c>
      <c r="K13" s="11">
        <v>0.56799999999999995</v>
      </c>
      <c r="L13" s="11">
        <v>0.58799999999999997</v>
      </c>
      <c r="M13" s="12">
        <v>3.4000000000000002E-2</v>
      </c>
      <c r="N13" t="s">
        <v>0</v>
      </c>
      <c r="P13" s="33"/>
      <c r="Q13" s="60">
        <v>100</v>
      </c>
      <c r="R13" s="60">
        <v>96.535486041035995</v>
      </c>
      <c r="S13" s="60">
        <v>97.645475950218653</v>
      </c>
      <c r="T13" s="60">
        <v>97.948200470904837</v>
      </c>
      <c r="U13" s="60">
        <v>94.887319206189048</v>
      </c>
      <c r="V13" s="60">
        <v>76.622939791456474</v>
      </c>
      <c r="W13" s="33"/>
    </row>
    <row r="14" spans="1:37" x14ac:dyDescent="0.25">
      <c r="A14" s="5" t="s">
        <v>26</v>
      </c>
      <c r="B14" s="10">
        <v>3.5000000000000003E-2</v>
      </c>
      <c r="C14" s="11">
        <v>0.505</v>
      </c>
      <c r="D14" s="11">
        <v>0.55800000000000005</v>
      </c>
      <c r="E14" s="11">
        <v>0.54900000000000004</v>
      </c>
      <c r="F14" s="11">
        <v>0.63900000000000001</v>
      </c>
      <c r="G14" s="11">
        <v>0.55500000000000005</v>
      </c>
      <c r="H14" s="11">
        <v>0.47799999999999998</v>
      </c>
      <c r="I14" s="11">
        <v>0.53</v>
      </c>
      <c r="J14" s="11">
        <v>0.53500000000000003</v>
      </c>
      <c r="K14" s="11">
        <v>0.622</v>
      </c>
      <c r="L14" s="11">
        <v>0.52700000000000002</v>
      </c>
      <c r="M14" s="12">
        <v>3.1E-2</v>
      </c>
      <c r="P14" s="33"/>
      <c r="Q14" s="33"/>
      <c r="R14" s="33"/>
      <c r="S14" s="33"/>
      <c r="T14" s="33"/>
      <c r="U14" s="33"/>
      <c r="V14" s="33"/>
      <c r="W14" s="33"/>
    </row>
    <row r="15" spans="1:37" x14ac:dyDescent="0.25">
      <c r="A15" s="5" t="s">
        <v>27</v>
      </c>
      <c r="B15" s="13">
        <v>6.6000000000000003E-2</v>
      </c>
      <c r="C15" s="14">
        <v>3.1E-2</v>
      </c>
      <c r="D15" s="14">
        <v>3.4000000000000002E-2</v>
      </c>
      <c r="E15" s="14">
        <v>3.4000000000000002E-2</v>
      </c>
      <c r="F15" s="14">
        <v>3.2000000000000001E-2</v>
      </c>
      <c r="G15" s="14">
        <v>3.9E-2</v>
      </c>
      <c r="H15" s="14">
        <v>3.3000000000000002E-2</v>
      </c>
      <c r="I15" s="14">
        <v>3.1E-2</v>
      </c>
      <c r="J15" s="14">
        <v>3.4000000000000002E-2</v>
      </c>
      <c r="K15" s="14">
        <v>0.03</v>
      </c>
      <c r="L15" s="14">
        <v>3.1E-2</v>
      </c>
      <c r="M15" s="15">
        <v>3.2000000000000001E-2</v>
      </c>
    </row>
    <row r="16" spans="1:37" x14ac:dyDescent="0.25">
      <c r="Q16" s="65"/>
      <c r="R16" s="65" t="s">
        <v>1</v>
      </c>
      <c r="S16" s="65" t="s">
        <v>55</v>
      </c>
      <c r="T16" s="65" t="s">
        <v>56</v>
      </c>
      <c r="U16" s="65" t="s">
        <v>57</v>
      </c>
      <c r="V16" s="65" t="s">
        <v>58</v>
      </c>
      <c r="W16" s="65" t="s">
        <v>59</v>
      </c>
    </row>
    <row r="17" spans="1:23" x14ac:dyDescent="0.25">
      <c r="A17" t="s">
        <v>0</v>
      </c>
      <c r="B17" t="s">
        <v>30</v>
      </c>
      <c r="C17" t="s">
        <v>1</v>
      </c>
      <c r="D17" t="s">
        <v>11</v>
      </c>
      <c r="E17" t="s">
        <v>12</v>
      </c>
      <c r="F17" t="s">
        <v>13</v>
      </c>
      <c r="G17" t="s">
        <v>14</v>
      </c>
      <c r="H17" t="s">
        <v>38</v>
      </c>
      <c r="I17" t="s">
        <v>15</v>
      </c>
      <c r="J17" t="s">
        <v>16</v>
      </c>
      <c r="K17" t="s">
        <v>17</v>
      </c>
      <c r="L17" t="s">
        <v>18</v>
      </c>
      <c r="Q17" s="66" t="s">
        <v>31</v>
      </c>
      <c r="R17" s="64">
        <f t="shared" ref="R17:W17" si="0">AVERAGE(C20,C39,C58,C77,C96,C101,C121,C126,C144)</f>
        <v>100</v>
      </c>
      <c r="S17" s="64">
        <f t="shared" si="0"/>
        <v>100.18635406762304</v>
      </c>
      <c r="T17" s="64">
        <f t="shared" si="0"/>
        <v>100.91922478154888</v>
      </c>
      <c r="U17" s="64">
        <f t="shared" si="0"/>
        <v>103.66753280838219</v>
      </c>
      <c r="V17" s="64">
        <f t="shared" si="0"/>
        <v>101.65600058815748</v>
      </c>
      <c r="W17" s="64">
        <f t="shared" si="0"/>
        <v>77.434671743225522</v>
      </c>
    </row>
    <row r="18" spans="1:23" x14ac:dyDescent="0.25">
      <c r="A18" t="s">
        <v>31</v>
      </c>
      <c r="B18">
        <v>3.4000000000000002E-2</v>
      </c>
      <c r="C18">
        <v>0.51533333333333331</v>
      </c>
      <c r="D18">
        <v>0.57266666666666666</v>
      </c>
      <c r="E18">
        <v>0.57633333333333336</v>
      </c>
      <c r="F18">
        <v>0.58166666666666667</v>
      </c>
      <c r="G18">
        <v>0.56266666666666676</v>
      </c>
      <c r="H18">
        <v>0.49900000000000005</v>
      </c>
      <c r="I18">
        <v>0.53466666666666673</v>
      </c>
      <c r="J18">
        <v>0.51966666666666672</v>
      </c>
      <c r="K18">
        <v>0.56899999999999995</v>
      </c>
      <c r="L18">
        <v>0.57766666666666666</v>
      </c>
      <c r="Q18" s="67" t="s">
        <v>3</v>
      </c>
      <c r="R18" s="60">
        <f t="shared" ref="R18:W18" si="1">STDEV(C20,C39,C58,C77,C96,C101,C121,C126,C144)</f>
        <v>0</v>
      </c>
      <c r="S18" s="60">
        <f t="shared" si="1"/>
        <v>5.9406486314558506</v>
      </c>
      <c r="T18" s="60">
        <f t="shared" si="1"/>
        <v>6.7162338691958663</v>
      </c>
      <c r="U18" s="60">
        <f t="shared" si="1"/>
        <v>8.7068282505443619</v>
      </c>
      <c r="V18" s="60">
        <f t="shared" si="1"/>
        <v>7.4074454053680805</v>
      </c>
      <c r="W18" s="60">
        <f t="shared" si="1"/>
        <v>11.892727465873813</v>
      </c>
    </row>
    <row r="19" spans="1:23" x14ac:dyDescent="0.25">
      <c r="A19" t="s">
        <v>32</v>
      </c>
      <c r="C19">
        <v>0.51533333333333331</v>
      </c>
      <c r="D19">
        <v>0.57266666666666666</v>
      </c>
      <c r="E19">
        <v>0.57633333333333336</v>
      </c>
      <c r="F19">
        <v>0.58166666666666667</v>
      </c>
      <c r="G19">
        <v>0.56266666666666676</v>
      </c>
      <c r="H19">
        <v>0.49900000000000005</v>
      </c>
      <c r="I19">
        <v>0.53466666666666673</v>
      </c>
      <c r="J19">
        <v>0.51966666666666672</v>
      </c>
      <c r="K19">
        <v>0.56899999999999995</v>
      </c>
      <c r="L19">
        <v>0.57766666666666666</v>
      </c>
      <c r="Q19" s="66" t="s">
        <v>4</v>
      </c>
      <c r="R19" s="64">
        <f t="shared" ref="R19:W19" si="2">R18/$Z$3</f>
        <v>0</v>
      </c>
      <c r="S19" s="64">
        <f t="shared" si="2"/>
        <v>1.9802162104852836</v>
      </c>
      <c r="T19" s="64">
        <f t="shared" si="2"/>
        <v>2.2387446230652888</v>
      </c>
      <c r="U19" s="64">
        <f t="shared" si="2"/>
        <v>2.9022760835147872</v>
      </c>
      <c r="V19" s="64">
        <f t="shared" si="2"/>
        <v>2.469148468456027</v>
      </c>
      <c r="W19" s="64">
        <f t="shared" si="2"/>
        <v>3.9642424886246044</v>
      </c>
    </row>
    <row r="20" spans="1:23" x14ac:dyDescent="0.25">
      <c r="A20" t="s">
        <v>33</v>
      </c>
      <c r="C20">
        <v>100</v>
      </c>
      <c r="D20">
        <v>111.91135734072022</v>
      </c>
      <c r="E20">
        <v>112.67313019390583</v>
      </c>
      <c r="F20">
        <v>113.78116343490305</v>
      </c>
      <c r="G20">
        <v>109.83379501385045</v>
      </c>
      <c r="H20">
        <v>96.606648199446013</v>
      </c>
      <c r="I20">
        <v>104.01662049861497</v>
      </c>
      <c r="J20">
        <v>100.90027700831025</v>
      </c>
      <c r="K20">
        <v>111.14958448753463</v>
      </c>
      <c r="L20">
        <v>112.95013850415513</v>
      </c>
    </row>
    <row r="22" spans="1:23" x14ac:dyDescent="0.25">
      <c r="A22" s="1">
        <v>44151</v>
      </c>
    </row>
    <row r="23" spans="1:23" x14ac:dyDescent="0.25">
      <c r="B23" t="s">
        <v>7</v>
      </c>
      <c r="D23" s="3" t="s">
        <v>8</v>
      </c>
      <c r="E23" s="3"/>
      <c r="F23" s="4" t="s">
        <v>9</v>
      </c>
      <c r="G23" t="s">
        <v>10</v>
      </c>
    </row>
    <row r="25" spans="1:23" x14ac:dyDescent="0.25">
      <c r="C25" t="s">
        <v>1</v>
      </c>
      <c r="D25" t="s">
        <v>11</v>
      </c>
      <c r="E25" t="s">
        <v>12</v>
      </c>
      <c r="F25" t="s">
        <v>13</v>
      </c>
      <c r="G25" t="s">
        <v>14</v>
      </c>
      <c r="H25" s="2" t="s">
        <v>38</v>
      </c>
      <c r="I25" t="s">
        <v>15</v>
      </c>
      <c r="J25" t="s">
        <v>16</v>
      </c>
      <c r="K25" t="s">
        <v>17</v>
      </c>
      <c r="L25" t="s">
        <v>18</v>
      </c>
    </row>
    <row r="26" spans="1:23" x14ac:dyDescent="0.25">
      <c r="B26" s="5">
        <v>1</v>
      </c>
      <c r="C26" s="5">
        <v>2</v>
      </c>
      <c r="D26" s="5">
        <v>3</v>
      </c>
      <c r="E26" s="5">
        <v>4</v>
      </c>
      <c r="F26" s="5">
        <v>5</v>
      </c>
      <c r="G26" s="5">
        <v>6</v>
      </c>
      <c r="H26" s="6">
        <v>7</v>
      </c>
      <c r="I26" s="5">
        <v>8</v>
      </c>
      <c r="J26" s="5">
        <v>9</v>
      </c>
      <c r="K26" s="5">
        <v>10</v>
      </c>
      <c r="L26" s="5">
        <v>11</v>
      </c>
      <c r="M26" s="5">
        <v>12</v>
      </c>
    </row>
    <row r="27" spans="1:23" x14ac:dyDescent="0.25">
      <c r="A27" s="5" t="s">
        <v>19</v>
      </c>
      <c r="B27" s="7">
        <v>3.2000000000000001E-2</v>
      </c>
      <c r="C27" s="8">
        <v>3.2000000000000001E-2</v>
      </c>
      <c r="D27" s="8">
        <v>3.1E-2</v>
      </c>
      <c r="E27" s="8">
        <v>0.04</v>
      </c>
      <c r="F27" s="8">
        <v>3.2000000000000001E-2</v>
      </c>
      <c r="G27" s="8">
        <v>3.3000000000000002E-2</v>
      </c>
      <c r="H27" s="8">
        <v>3.5999999999999997E-2</v>
      </c>
      <c r="I27" s="8">
        <v>2.9000000000000001E-2</v>
      </c>
      <c r="J27" s="8">
        <v>0.03</v>
      </c>
      <c r="K27" s="8">
        <v>3.1E-2</v>
      </c>
      <c r="L27" s="8">
        <v>0.04</v>
      </c>
      <c r="M27" s="9">
        <v>4.3999999999999997E-2</v>
      </c>
    </row>
    <row r="28" spans="1:23" x14ac:dyDescent="0.25">
      <c r="A28" s="5" t="s">
        <v>20</v>
      </c>
      <c r="B28" s="10">
        <v>3.5999999999999997E-2</v>
      </c>
      <c r="C28" s="11">
        <v>0.57299999999999995</v>
      </c>
      <c r="D28" s="11">
        <v>0.57399999999999995</v>
      </c>
      <c r="E28" s="11">
        <v>0.58199999999999996</v>
      </c>
      <c r="F28" s="11">
        <v>0.47299999999999998</v>
      </c>
      <c r="G28" s="11">
        <v>0.53600000000000003</v>
      </c>
      <c r="H28" s="11">
        <v>0.45700000000000002</v>
      </c>
      <c r="I28" s="11">
        <v>0.49399999999999999</v>
      </c>
      <c r="J28" s="11">
        <v>0.54500000000000004</v>
      </c>
      <c r="K28" s="11">
        <v>0.54900000000000004</v>
      </c>
      <c r="L28" s="11">
        <v>0.45500000000000002</v>
      </c>
      <c r="M28" s="12">
        <v>2.9000000000000001E-2</v>
      </c>
    </row>
    <row r="29" spans="1:23" x14ac:dyDescent="0.25">
      <c r="A29" s="5" t="s">
        <v>21</v>
      </c>
      <c r="B29" s="10">
        <v>2.9000000000000001E-2</v>
      </c>
      <c r="C29" s="11">
        <v>0.56499999999999995</v>
      </c>
      <c r="D29" s="11">
        <v>0.59</v>
      </c>
      <c r="E29" s="11">
        <v>0.60099999999999998</v>
      </c>
      <c r="F29" s="11">
        <v>0.503</v>
      </c>
      <c r="G29" s="11">
        <v>0.56599999999999995</v>
      </c>
      <c r="H29" s="11">
        <v>0.42599999999999999</v>
      </c>
      <c r="I29" s="11">
        <v>0.41599999999999998</v>
      </c>
      <c r="J29" s="11">
        <v>0.49</v>
      </c>
      <c r="K29" s="11">
        <v>0.45</v>
      </c>
      <c r="L29" s="11">
        <v>0.46100000000000002</v>
      </c>
      <c r="M29" s="12">
        <v>2.9000000000000001E-2</v>
      </c>
      <c r="N29" t="s">
        <v>35</v>
      </c>
    </row>
    <row r="30" spans="1:23" x14ac:dyDescent="0.25">
      <c r="A30" s="5" t="s">
        <v>23</v>
      </c>
      <c r="B30" s="10">
        <v>2.9000000000000001E-2</v>
      </c>
      <c r="C30" s="11">
        <v>0.57399999999999995</v>
      </c>
      <c r="D30" s="11">
        <v>0.57899999999999996</v>
      </c>
      <c r="E30" s="11">
        <v>0.57799999999999996</v>
      </c>
      <c r="F30" s="11">
        <v>0.505</v>
      </c>
      <c r="G30" s="11">
        <v>0.56200000000000006</v>
      </c>
      <c r="H30" s="11">
        <v>0.41899999999999998</v>
      </c>
      <c r="I30" s="11">
        <v>0.371</v>
      </c>
      <c r="J30" s="11">
        <v>0.39900000000000002</v>
      </c>
      <c r="K30" s="11">
        <v>0.41699999999999998</v>
      </c>
      <c r="L30" s="11">
        <v>0.439</v>
      </c>
      <c r="M30" s="12">
        <v>3.2000000000000001E-2</v>
      </c>
    </row>
    <row r="31" spans="1:23" x14ac:dyDescent="0.25">
      <c r="A31" s="5" t="s">
        <v>24</v>
      </c>
      <c r="B31" s="10">
        <v>0.03</v>
      </c>
      <c r="C31" s="11">
        <v>0.56100000000000005</v>
      </c>
      <c r="D31" s="11">
        <v>0.53900000000000003</v>
      </c>
      <c r="E31" s="11">
        <v>0.53300000000000003</v>
      </c>
      <c r="F31" s="11">
        <v>0.52300000000000002</v>
      </c>
      <c r="G31" s="11">
        <v>0.52700000000000002</v>
      </c>
      <c r="H31" s="11">
        <v>0.38600000000000001</v>
      </c>
      <c r="I31" s="11">
        <v>0.54400000000000004</v>
      </c>
      <c r="J31" s="11">
        <v>0.43099999999999999</v>
      </c>
      <c r="K31" s="11">
        <v>0.50600000000000001</v>
      </c>
      <c r="L31" s="11">
        <v>0.46</v>
      </c>
      <c r="M31" s="12">
        <v>2.9000000000000001E-2</v>
      </c>
    </row>
    <row r="32" spans="1:23" x14ac:dyDescent="0.25">
      <c r="A32" s="5" t="s">
        <v>25</v>
      </c>
      <c r="B32" s="10">
        <v>2.9000000000000001E-2</v>
      </c>
      <c r="C32" s="11">
        <v>0.502</v>
      </c>
      <c r="D32" s="11">
        <v>0.52</v>
      </c>
      <c r="E32" s="11">
        <v>0.60699999999999998</v>
      </c>
      <c r="F32" s="11">
        <v>0.622</v>
      </c>
      <c r="G32" s="11">
        <v>0.53900000000000003</v>
      </c>
      <c r="H32" s="11">
        <v>0.42499999999999999</v>
      </c>
      <c r="I32" s="11">
        <v>0.496</v>
      </c>
      <c r="J32" s="11">
        <v>0.51100000000000001</v>
      </c>
      <c r="K32" s="11">
        <v>0.39600000000000002</v>
      </c>
      <c r="L32" s="11">
        <v>0.49299999999999999</v>
      </c>
      <c r="M32" s="12">
        <v>0.03</v>
      </c>
      <c r="N32" t="s">
        <v>5</v>
      </c>
    </row>
    <row r="33" spans="1:14" x14ac:dyDescent="0.25">
      <c r="A33" s="5" t="s">
        <v>26</v>
      </c>
      <c r="B33" s="10">
        <v>4.3999999999999997E-2</v>
      </c>
      <c r="C33" s="11">
        <v>0.51</v>
      </c>
      <c r="D33" s="11">
        <v>0.503</v>
      </c>
      <c r="E33" s="11">
        <v>0.49399999999999999</v>
      </c>
      <c r="F33" s="11">
        <v>0.55300000000000005</v>
      </c>
      <c r="G33" s="11">
        <v>0.53</v>
      </c>
      <c r="H33" s="11">
        <v>0.46500000000000002</v>
      </c>
      <c r="I33" s="11">
        <v>0.53400000000000003</v>
      </c>
      <c r="J33" s="11">
        <v>0.49099999999999999</v>
      </c>
      <c r="K33" s="11">
        <v>0.50700000000000001</v>
      </c>
      <c r="L33" s="11">
        <v>0.74</v>
      </c>
      <c r="M33" s="12">
        <v>2.8000000000000001E-2</v>
      </c>
    </row>
    <row r="34" spans="1:14" x14ac:dyDescent="0.25">
      <c r="A34" s="5" t="s">
        <v>27</v>
      </c>
      <c r="B34" s="13">
        <v>3.4000000000000002E-2</v>
      </c>
      <c r="C34" s="14">
        <v>2.8000000000000001E-2</v>
      </c>
      <c r="D34" s="14">
        <v>2.7E-2</v>
      </c>
      <c r="E34" s="14">
        <v>2.8000000000000001E-2</v>
      </c>
      <c r="F34" s="14">
        <v>2.7E-2</v>
      </c>
      <c r="G34" s="14">
        <v>0.03</v>
      </c>
      <c r="H34" s="14">
        <v>2.8000000000000001E-2</v>
      </c>
      <c r="I34" s="14">
        <v>2.7E-2</v>
      </c>
      <c r="J34" s="14">
        <v>0.03</v>
      </c>
      <c r="K34" s="14">
        <v>3.9E-2</v>
      </c>
      <c r="L34" s="14">
        <v>2.8000000000000001E-2</v>
      </c>
      <c r="M34" s="15">
        <v>2.7E-2</v>
      </c>
    </row>
    <row r="36" spans="1:14" x14ac:dyDescent="0.25">
      <c r="A36" t="s">
        <v>5</v>
      </c>
      <c r="B36" t="s">
        <v>30</v>
      </c>
      <c r="C36" t="s">
        <v>1</v>
      </c>
      <c r="D36" t="s">
        <v>11</v>
      </c>
      <c r="E36" t="s">
        <v>12</v>
      </c>
      <c r="F36" t="s">
        <v>13</v>
      </c>
      <c r="G36" t="s">
        <v>14</v>
      </c>
      <c r="H36" t="s">
        <v>38</v>
      </c>
      <c r="I36" t="s">
        <v>15</v>
      </c>
      <c r="J36" t="s">
        <v>16</v>
      </c>
      <c r="K36" t="s">
        <v>17</v>
      </c>
      <c r="L36" t="s">
        <v>18</v>
      </c>
    </row>
    <row r="37" spans="1:14" x14ac:dyDescent="0.25">
      <c r="A37" t="s">
        <v>31</v>
      </c>
      <c r="B37">
        <v>3.1666666666666669E-2</v>
      </c>
      <c r="C37">
        <v>0.52433333333333343</v>
      </c>
      <c r="D37">
        <v>0.52066666666666672</v>
      </c>
      <c r="E37">
        <v>0.54466666666666674</v>
      </c>
      <c r="F37">
        <v>0.56599999999999995</v>
      </c>
      <c r="G37">
        <v>0.53200000000000003</v>
      </c>
      <c r="H37">
        <v>0.42533333333333334</v>
      </c>
      <c r="I37">
        <v>0.52466666666666673</v>
      </c>
      <c r="J37">
        <v>0.47766666666666663</v>
      </c>
      <c r="K37">
        <v>0.46966666666666668</v>
      </c>
      <c r="L37">
        <v>0.56433333333333335</v>
      </c>
    </row>
    <row r="38" spans="1:14" x14ac:dyDescent="0.25">
      <c r="A38" t="s">
        <v>32</v>
      </c>
      <c r="C38">
        <v>0.52433333333333343</v>
      </c>
      <c r="D38">
        <v>0.52066666666666672</v>
      </c>
      <c r="E38">
        <v>0.54466666666666674</v>
      </c>
      <c r="F38">
        <v>0.56599999999999995</v>
      </c>
      <c r="G38">
        <v>0.53200000000000003</v>
      </c>
      <c r="H38">
        <v>0.42533333333333334</v>
      </c>
      <c r="I38">
        <v>0.52466666666666673</v>
      </c>
      <c r="J38">
        <v>0.47766666666666663</v>
      </c>
      <c r="K38">
        <v>0.46966666666666668</v>
      </c>
      <c r="L38">
        <v>0.56433333333333335</v>
      </c>
    </row>
    <row r="39" spans="1:14" x14ac:dyDescent="0.25">
      <c r="A39" t="s">
        <v>33</v>
      </c>
      <c r="C39">
        <v>100</v>
      </c>
      <c r="D39">
        <v>99.255751014884979</v>
      </c>
      <c r="E39">
        <v>104.12719891745603</v>
      </c>
      <c r="F39">
        <v>108.45737483085249</v>
      </c>
      <c r="G39">
        <v>101.55615696887685</v>
      </c>
      <c r="H39">
        <v>79.905277401894438</v>
      </c>
      <c r="I39">
        <v>100.06765899864681</v>
      </c>
      <c r="J39">
        <v>90.527740189445169</v>
      </c>
      <c r="K39">
        <v>88.9039242219215</v>
      </c>
      <c r="L39">
        <v>108.11907983761839</v>
      </c>
    </row>
    <row r="41" spans="1:14" x14ac:dyDescent="0.25">
      <c r="A41" s="1">
        <v>44153</v>
      </c>
    </row>
    <row r="42" spans="1:14" x14ac:dyDescent="0.25">
      <c r="B42" t="s">
        <v>7</v>
      </c>
      <c r="D42" s="3" t="s">
        <v>8</v>
      </c>
      <c r="E42" s="3"/>
      <c r="F42" s="4" t="s">
        <v>9</v>
      </c>
      <c r="G42" t="s">
        <v>10</v>
      </c>
    </row>
    <row r="44" spans="1:14" x14ac:dyDescent="0.25">
      <c r="C44" t="s">
        <v>1</v>
      </c>
      <c r="D44" t="s">
        <v>11</v>
      </c>
      <c r="E44" t="s">
        <v>12</v>
      </c>
      <c r="F44" t="s">
        <v>13</v>
      </c>
      <c r="G44" t="s">
        <v>14</v>
      </c>
      <c r="H44" s="2" t="s">
        <v>38</v>
      </c>
      <c r="I44" t="s">
        <v>15</v>
      </c>
      <c r="J44" t="s">
        <v>16</v>
      </c>
      <c r="K44" t="s">
        <v>17</v>
      </c>
      <c r="L44" t="s">
        <v>18</v>
      </c>
    </row>
    <row r="45" spans="1:14" x14ac:dyDescent="0.25">
      <c r="B45" s="5">
        <v>1</v>
      </c>
      <c r="C45" s="5">
        <v>2</v>
      </c>
      <c r="D45" s="5">
        <v>3</v>
      </c>
      <c r="E45" s="5">
        <v>4</v>
      </c>
      <c r="F45" s="5">
        <v>5</v>
      </c>
      <c r="G45" s="5">
        <v>6</v>
      </c>
      <c r="H45" s="6">
        <v>7</v>
      </c>
      <c r="I45" s="5">
        <v>8</v>
      </c>
      <c r="J45" s="5">
        <v>9</v>
      </c>
      <c r="K45" s="5">
        <v>10</v>
      </c>
      <c r="L45" s="5">
        <v>11</v>
      </c>
      <c r="M45" s="5">
        <v>12</v>
      </c>
    </row>
    <row r="46" spans="1:14" x14ac:dyDescent="0.25">
      <c r="A46" s="5" t="s">
        <v>19</v>
      </c>
      <c r="B46" s="7">
        <v>5.0999999999999997E-2</v>
      </c>
      <c r="C46" s="8">
        <v>3.3000000000000002E-2</v>
      </c>
      <c r="D46" s="8">
        <v>3.2000000000000001E-2</v>
      </c>
      <c r="E46" s="8">
        <v>3.1E-2</v>
      </c>
      <c r="F46" s="8">
        <v>3.4000000000000002E-2</v>
      </c>
      <c r="G46" s="8">
        <v>3.2000000000000001E-2</v>
      </c>
      <c r="H46" s="8">
        <v>5.2999999999999999E-2</v>
      </c>
      <c r="I46" s="8">
        <v>0.03</v>
      </c>
      <c r="J46" s="8">
        <v>0.03</v>
      </c>
      <c r="K46" s="8">
        <v>3.1E-2</v>
      </c>
      <c r="L46" s="8">
        <v>0.03</v>
      </c>
      <c r="M46" s="9">
        <v>3.1E-2</v>
      </c>
    </row>
    <row r="47" spans="1:14" x14ac:dyDescent="0.25">
      <c r="A47" s="5" t="s">
        <v>20</v>
      </c>
      <c r="B47" s="10">
        <v>3.3000000000000002E-2</v>
      </c>
      <c r="C47" s="11">
        <v>0.52700000000000002</v>
      </c>
      <c r="D47" s="11">
        <v>0.48499999999999999</v>
      </c>
      <c r="E47" s="11">
        <v>0.51400000000000001</v>
      </c>
      <c r="F47" s="11">
        <v>0.53400000000000003</v>
      </c>
      <c r="G47" s="11">
        <v>0.54400000000000004</v>
      </c>
      <c r="H47" s="11">
        <v>0.45200000000000001</v>
      </c>
      <c r="I47" s="11">
        <v>0.48599999999999999</v>
      </c>
      <c r="J47" s="11">
        <v>0.52100000000000002</v>
      </c>
      <c r="K47" s="11">
        <v>0.52400000000000002</v>
      </c>
      <c r="L47" s="11">
        <v>0.54300000000000004</v>
      </c>
      <c r="M47" s="12">
        <v>3.1E-2</v>
      </c>
    </row>
    <row r="48" spans="1:14" x14ac:dyDescent="0.25">
      <c r="A48" s="5" t="s">
        <v>21</v>
      </c>
      <c r="B48" s="10">
        <v>3.2000000000000001E-2</v>
      </c>
      <c r="C48" s="11">
        <v>0.45600000000000002</v>
      </c>
      <c r="D48" s="11">
        <v>0.504</v>
      </c>
      <c r="E48" s="11">
        <v>0.54200000000000004</v>
      </c>
      <c r="F48" s="11">
        <v>0.60699999999999998</v>
      </c>
      <c r="G48" s="11">
        <v>0.57799999999999996</v>
      </c>
      <c r="H48" s="11">
        <v>0.51300000000000001</v>
      </c>
      <c r="I48" s="11">
        <v>0.5</v>
      </c>
      <c r="J48" s="11">
        <v>0.56100000000000005</v>
      </c>
      <c r="K48" s="11">
        <v>0.53</v>
      </c>
      <c r="L48" s="11">
        <v>0.59599999999999997</v>
      </c>
      <c r="M48" s="12">
        <v>3.1E-2</v>
      </c>
      <c r="N48" t="s">
        <v>5</v>
      </c>
    </row>
    <row r="49" spans="1:14" x14ac:dyDescent="0.25">
      <c r="A49" s="5" t="s">
        <v>23</v>
      </c>
      <c r="B49" s="10">
        <v>3.4000000000000002E-2</v>
      </c>
      <c r="C49" s="11">
        <v>0.501</v>
      </c>
      <c r="D49" s="11">
        <v>0.52600000000000002</v>
      </c>
      <c r="E49" s="11">
        <v>0.51400000000000001</v>
      </c>
      <c r="F49" s="11">
        <v>0.54100000000000004</v>
      </c>
      <c r="G49" s="11">
        <v>0.51300000000000001</v>
      </c>
      <c r="H49" s="11">
        <v>0.46500000000000002</v>
      </c>
      <c r="I49" s="11">
        <v>0.54200000000000004</v>
      </c>
      <c r="J49" s="11">
        <v>0.53100000000000003</v>
      </c>
      <c r="K49" s="11">
        <v>0.496</v>
      </c>
      <c r="L49" s="17">
        <v>0.71099999999999997</v>
      </c>
      <c r="M49" s="12">
        <v>0.03</v>
      </c>
    </row>
    <row r="50" spans="1:14" x14ac:dyDescent="0.25">
      <c r="A50" s="5" t="s">
        <v>24</v>
      </c>
      <c r="B50" s="10">
        <v>3.3000000000000002E-2</v>
      </c>
      <c r="C50" s="11">
        <v>1.262</v>
      </c>
      <c r="D50" s="11">
        <v>1.365</v>
      </c>
      <c r="E50" s="11">
        <v>1.304</v>
      </c>
      <c r="F50" s="11">
        <v>1.282</v>
      </c>
      <c r="G50" s="11">
        <v>1.4359999999999999</v>
      </c>
      <c r="H50" s="11">
        <v>0.746</v>
      </c>
      <c r="I50" s="11">
        <v>1.3129999999999999</v>
      </c>
      <c r="J50" s="11">
        <v>1.3320000000000001</v>
      </c>
      <c r="K50" s="11">
        <v>1.2410000000000001</v>
      </c>
      <c r="L50" s="11">
        <v>1.1679999999999999</v>
      </c>
      <c r="M50" s="12">
        <v>0.03</v>
      </c>
    </row>
    <row r="51" spans="1:14" x14ac:dyDescent="0.25">
      <c r="A51" s="5" t="s">
        <v>25</v>
      </c>
      <c r="B51" s="10">
        <v>4.3999999999999997E-2</v>
      </c>
      <c r="C51" s="11">
        <v>1.3839999999999999</v>
      </c>
      <c r="D51" s="11">
        <v>1.3859999999999999</v>
      </c>
      <c r="E51" s="11">
        <v>1.282</v>
      </c>
      <c r="F51" s="11">
        <v>1.476</v>
      </c>
      <c r="G51" s="11">
        <v>1.494</v>
      </c>
      <c r="H51" s="11">
        <v>0.72699999999999998</v>
      </c>
      <c r="I51" s="11">
        <v>1.4359999999999999</v>
      </c>
      <c r="J51" s="11">
        <v>1.2669999999999999</v>
      </c>
      <c r="K51" s="11">
        <v>1.379</v>
      </c>
      <c r="L51" s="11">
        <v>1.2689999999999999</v>
      </c>
      <c r="M51" s="12">
        <v>3.1E-2</v>
      </c>
    </row>
    <row r="52" spans="1:14" x14ac:dyDescent="0.25">
      <c r="A52" s="5" t="s">
        <v>26</v>
      </c>
      <c r="B52" s="10">
        <v>3.4000000000000002E-2</v>
      </c>
      <c r="C52" s="11">
        <v>1.234</v>
      </c>
      <c r="D52" s="11">
        <v>1.3180000000000001</v>
      </c>
      <c r="E52" s="11">
        <v>1.35</v>
      </c>
      <c r="F52" s="11">
        <v>1.413</v>
      </c>
      <c r="G52" s="11">
        <v>1.431</v>
      </c>
      <c r="H52" s="11">
        <v>0.71599999999999997</v>
      </c>
      <c r="I52" s="11">
        <v>1.345</v>
      </c>
      <c r="J52" s="11">
        <v>1.359</v>
      </c>
      <c r="K52" s="11">
        <v>1.25</v>
      </c>
      <c r="L52" s="11">
        <v>1.1739999999999999</v>
      </c>
      <c r="M52" s="12">
        <v>3.4000000000000002E-2</v>
      </c>
      <c r="N52" t="s">
        <v>36</v>
      </c>
    </row>
    <row r="53" spans="1:14" x14ac:dyDescent="0.25">
      <c r="A53" s="5" t="s">
        <v>27</v>
      </c>
      <c r="B53" s="13">
        <v>4.3999999999999997E-2</v>
      </c>
      <c r="C53" s="14">
        <v>3.1E-2</v>
      </c>
      <c r="D53" s="14">
        <v>2.9000000000000001E-2</v>
      </c>
      <c r="E53" s="14">
        <v>2.9000000000000001E-2</v>
      </c>
      <c r="F53" s="14">
        <v>3.1E-2</v>
      </c>
      <c r="G53" s="14">
        <v>0.03</v>
      </c>
      <c r="H53" s="14">
        <v>5.8000000000000003E-2</v>
      </c>
      <c r="I53" s="14">
        <v>0.03</v>
      </c>
      <c r="J53" s="14">
        <v>2.9000000000000001E-2</v>
      </c>
      <c r="K53" s="14">
        <v>0.03</v>
      </c>
      <c r="L53" s="14">
        <v>0.03</v>
      </c>
      <c r="M53" s="15">
        <v>0.03</v>
      </c>
    </row>
    <row r="55" spans="1:14" x14ac:dyDescent="0.25">
      <c r="A55" t="s">
        <v>5</v>
      </c>
      <c r="B55" t="s">
        <v>30</v>
      </c>
      <c r="C55" t="s">
        <v>1</v>
      </c>
      <c r="D55" t="s">
        <v>11</v>
      </c>
      <c r="E55" t="s">
        <v>12</v>
      </c>
      <c r="F55" t="s">
        <v>13</v>
      </c>
      <c r="G55" t="s">
        <v>14</v>
      </c>
      <c r="H55" t="s">
        <v>38</v>
      </c>
      <c r="I55" t="s">
        <v>15</v>
      </c>
      <c r="J55" t="s">
        <v>16</v>
      </c>
      <c r="K55" t="s">
        <v>17</v>
      </c>
      <c r="L55" t="s">
        <v>18</v>
      </c>
    </row>
    <row r="56" spans="1:14" x14ac:dyDescent="0.25">
      <c r="A56" t="s">
        <v>31</v>
      </c>
      <c r="B56">
        <v>3.0333333333333334E-2</v>
      </c>
      <c r="C56">
        <v>0.49466666666666664</v>
      </c>
      <c r="D56">
        <v>0.505</v>
      </c>
      <c r="E56">
        <v>0.52333333333333332</v>
      </c>
      <c r="F56">
        <v>0.56066666666666665</v>
      </c>
      <c r="G56">
        <v>0.54499999999999993</v>
      </c>
      <c r="H56">
        <v>0.47666666666666674</v>
      </c>
      <c r="I56">
        <v>0.5093333333333333</v>
      </c>
      <c r="J56">
        <v>0.53766666666666663</v>
      </c>
      <c r="K56">
        <v>0.51666666666666672</v>
      </c>
      <c r="L56">
        <v>0.56950000000000001</v>
      </c>
    </row>
    <row r="57" spans="1:14" x14ac:dyDescent="0.25">
      <c r="A57" t="s">
        <v>32</v>
      </c>
      <c r="C57">
        <v>0.49466666666666664</v>
      </c>
      <c r="D57">
        <v>0.505</v>
      </c>
      <c r="E57">
        <v>0.52333333333333332</v>
      </c>
      <c r="F57">
        <v>0.56066666666666665</v>
      </c>
      <c r="G57">
        <v>0.54499999999999993</v>
      </c>
      <c r="H57">
        <v>0.47666666666666674</v>
      </c>
      <c r="I57">
        <v>0.5093333333333333</v>
      </c>
      <c r="J57">
        <v>0.53766666666666663</v>
      </c>
      <c r="K57">
        <v>0.51666666666666672</v>
      </c>
      <c r="L57">
        <v>0.6166666666666667</v>
      </c>
    </row>
    <row r="58" spans="1:14" x14ac:dyDescent="0.25">
      <c r="A58" t="s">
        <v>34</v>
      </c>
      <c r="C58">
        <v>100</v>
      </c>
      <c r="D58">
        <v>102.2254127781766</v>
      </c>
      <c r="E58">
        <v>106.17372577171574</v>
      </c>
      <c r="F58">
        <v>114.21392677674085</v>
      </c>
      <c r="G58">
        <v>110.83991385498922</v>
      </c>
      <c r="H58">
        <v>96.123474515434339</v>
      </c>
      <c r="I58">
        <v>103.1586503948313</v>
      </c>
      <c r="J58">
        <v>109.26058865757358</v>
      </c>
      <c r="K58">
        <v>104.73797559224695</v>
      </c>
      <c r="L58">
        <v>116.11629576453697</v>
      </c>
    </row>
    <row r="60" spans="1:14" x14ac:dyDescent="0.25">
      <c r="A60" s="1">
        <v>44158</v>
      </c>
    </row>
    <row r="61" spans="1:14" x14ac:dyDescent="0.25">
      <c r="B61" t="s">
        <v>7</v>
      </c>
      <c r="D61" s="3" t="s">
        <v>8</v>
      </c>
      <c r="E61" s="3"/>
      <c r="F61" s="4" t="s">
        <v>9</v>
      </c>
      <c r="G61" t="s">
        <v>10</v>
      </c>
    </row>
    <row r="63" spans="1:14" x14ac:dyDescent="0.25">
      <c r="C63" t="s">
        <v>1</v>
      </c>
      <c r="D63" t="s">
        <v>11</v>
      </c>
      <c r="E63" t="s">
        <v>12</v>
      </c>
      <c r="F63" t="s">
        <v>13</v>
      </c>
      <c r="G63" t="s">
        <v>14</v>
      </c>
      <c r="H63" s="2" t="s">
        <v>38</v>
      </c>
      <c r="I63" t="s">
        <v>15</v>
      </c>
      <c r="J63" t="s">
        <v>16</v>
      </c>
      <c r="K63" t="s">
        <v>17</v>
      </c>
      <c r="L63" t="s">
        <v>18</v>
      </c>
    </row>
    <row r="64" spans="1:14" x14ac:dyDescent="0.25">
      <c r="B64" s="5">
        <v>1</v>
      </c>
      <c r="C64" s="5">
        <v>2</v>
      </c>
      <c r="D64" s="5">
        <v>3</v>
      </c>
      <c r="E64" s="5">
        <v>4</v>
      </c>
      <c r="F64" s="5">
        <v>5</v>
      </c>
      <c r="G64" s="5">
        <v>6</v>
      </c>
      <c r="H64" s="6">
        <v>7</v>
      </c>
      <c r="I64" s="5">
        <v>8</v>
      </c>
      <c r="J64" s="5">
        <v>9</v>
      </c>
      <c r="K64" s="5">
        <v>10</v>
      </c>
      <c r="L64" s="5">
        <v>11</v>
      </c>
      <c r="M64" s="5">
        <v>12</v>
      </c>
    </row>
    <row r="65" spans="1:14" x14ac:dyDescent="0.25">
      <c r="A65" s="5" t="s">
        <v>19</v>
      </c>
      <c r="B65" s="7">
        <v>4.7E-2</v>
      </c>
      <c r="C65" s="8">
        <v>3.7999999999999999E-2</v>
      </c>
      <c r="D65" s="8">
        <v>3.5000000000000003E-2</v>
      </c>
      <c r="E65" s="8">
        <v>3.3000000000000002E-2</v>
      </c>
      <c r="F65" s="8">
        <v>5.1999999999999998E-2</v>
      </c>
      <c r="G65" s="8">
        <v>3.2000000000000001E-2</v>
      </c>
      <c r="H65" s="8">
        <v>3.3000000000000002E-2</v>
      </c>
      <c r="I65" s="8">
        <v>3.5000000000000003E-2</v>
      </c>
      <c r="J65" s="8">
        <v>3.3000000000000002E-2</v>
      </c>
      <c r="K65" s="8">
        <v>3.5000000000000003E-2</v>
      </c>
      <c r="L65" s="8">
        <v>3.4000000000000002E-2</v>
      </c>
      <c r="M65" s="9">
        <v>3.2000000000000001E-2</v>
      </c>
    </row>
    <row r="66" spans="1:14" x14ac:dyDescent="0.25">
      <c r="A66" s="5" t="s">
        <v>20</v>
      </c>
      <c r="B66" s="10">
        <v>3.3000000000000002E-2</v>
      </c>
      <c r="C66" s="11">
        <v>0.32400000000000001</v>
      </c>
      <c r="D66" s="11">
        <v>0.28399999999999997</v>
      </c>
      <c r="E66" s="11">
        <v>0.29899999999999999</v>
      </c>
      <c r="F66" s="11">
        <v>0.29199999999999998</v>
      </c>
      <c r="G66" s="11">
        <v>0.30099999999999999</v>
      </c>
      <c r="H66" s="11">
        <v>0.23899999999999999</v>
      </c>
      <c r="I66" s="11">
        <v>0.29499999999999998</v>
      </c>
      <c r="J66" s="11">
        <v>0.26200000000000001</v>
      </c>
      <c r="K66" s="11">
        <v>0.26300000000000001</v>
      </c>
      <c r="L66" s="11">
        <v>0.22500000000000001</v>
      </c>
      <c r="M66" s="12">
        <v>3.5000000000000003E-2</v>
      </c>
    </row>
    <row r="67" spans="1:14" x14ac:dyDescent="0.25">
      <c r="A67" s="5" t="s">
        <v>21</v>
      </c>
      <c r="B67" s="10">
        <v>3.6999999999999998E-2</v>
      </c>
      <c r="C67" s="11">
        <v>0.32400000000000001</v>
      </c>
      <c r="D67" s="11">
        <v>0.317</v>
      </c>
      <c r="E67" s="11">
        <v>0.28699999999999998</v>
      </c>
      <c r="F67" s="11">
        <v>0.29199999999999998</v>
      </c>
      <c r="G67" s="11">
        <v>0.252</v>
      </c>
      <c r="H67" s="11">
        <v>0.253</v>
      </c>
      <c r="I67" s="11">
        <v>0.27200000000000002</v>
      </c>
      <c r="J67" s="11">
        <v>0.25700000000000001</v>
      </c>
      <c r="K67" s="11">
        <v>0.25700000000000001</v>
      </c>
      <c r="L67" s="11">
        <v>0.21099999999999999</v>
      </c>
      <c r="M67" s="12">
        <v>4.2000000000000003E-2</v>
      </c>
      <c r="N67" t="s">
        <v>6</v>
      </c>
    </row>
    <row r="68" spans="1:14" x14ac:dyDescent="0.25">
      <c r="A68" s="5" t="s">
        <v>23</v>
      </c>
      <c r="B68" s="10">
        <v>3.6999999999999998E-2</v>
      </c>
      <c r="C68" s="11">
        <v>0.29599999999999999</v>
      </c>
      <c r="D68" s="11">
        <v>0.28299999999999997</v>
      </c>
      <c r="E68" s="11">
        <v>0.29199999999999998</v>
      </c>
      <c r="F68" s="11">
        <v>0.30399999999999999</v>
      </c>
      <c r="G68" s="11">
        <v>0.29699999999999999</v>
      </c>
      <c r="H68" s="11">
        <v>0.26</v>
      </c>
      <c r="I68" s="11">
        <v>0.28100000000000003</v>
      </c>
      <c r="J68" s="11">
        <v>0.27100000000000002</v>
      </c>
      <c r="K68" s="11">
        <v>0.254</v>
      </c>
      <c r="L68" s="11">
        <v>0.23100000000000001</v>
      </c>
      <c r="M68" s="12">
        <v>4.3999999999999997E-2</v>
      </c>
    </row>
    <row r="69" spans="1:14" x14ac:dyDescent="0.25">
      <c r="A69" s="5" t="s">
        <v>24</v>
      </c>
      <c r="B69" s="10">
        <v>3.5999999999999997E-2</v>
      </c>
      <c r="C69" s="11">
        <v>0.31900000000000001</v>
      </c>
      <c r="D69" s="11">
        <v>0.32900000000000001</v>
      </c>
      <c r="E69" s="11">
        <v>0.35</v>
      </c>
      <c r="F69" s="11">
        <v>0.32600000000000001</v>
      </c>
      <c r="G69" s="11">
        <v>0.26500000000000001</v>
      </c>
      <c r="H69" s="11">
        <v>0.25700000000000001</v>
      </c>
      <c r="I69" s="11">
        <v>0.29099999999999998</v>
      </c>
      <c r="J69" s="11">
        <v>0.24099999999999999</v>
      </c>
      <c r="K69" s="11">
        <v>0.33300000000000002</v>
      </c>
      <c r="L69" s="11">
        <v>0.20899999999999999</v>
      </c>
      <c r="M69" s="12">
        <v>3.6999999999999998E-2</v>
      </c>
    </row>
    <row r="70" spans="1:14" x14ac:dyDescent="0.25">
      <c r="A70" s="5" t="s">
        <v>25</v>
      </c>
      <c r="B70" s="10">
        <v>3.5000000000000003E-2</v>
      </c>
      <c r="C70" s="11">
        <v>0.318</v>
      </c>
      <c r="D70" s="11">
        <v>0.36599999999999999</v>
      </c>
      <c r="E70" s="11">
        <v>0.33800000000000002</v>
      </c>
      <c r="F70" s="11">
        <v>0.313</v>
      </c>
      <c r="G70" s="11">
        <v>0.307</v>
      </c>
      <c r="H70" s="11">
        <v>0.29599999999999999</v>
      </c>
      <c r="I70" s="11">
        <v>0.318</v>
      </c>
      <c r="J70" s="11">
        <v>0.27900000000000003</v>
      </c>
      <c r="K70" s="11">
        <v>0.28000000000000003</v>
      </c>
      <c r="L70" s="11">
        <v>0.22900000000000001</v>
      </c>
      <c r="M70" s="12">
        <v>3.5999999999999997E-2</v>
      </c>
      <c r="N70" t="s">
        <v>36</v>
      </c>
    </row>
    <row r="71" spans="1:14" x14ac:dyDescent="0.25">
      <c r="A71" s="5" t="s">
        <v>26</v>
      </c>
      <c r="B71" s="10">
        <v>4.7E-2</v>
      </c>
      <c r="C71" s="11">
        <v>0.32600000000000001</v>
      </c>
      <c r="D71" s="11">
        <v>0.35799999999999998</v>
      </c>
      <c r="E71" s="11">
        <v>0.34399999999999997</v>
      </c>
      <c r="F71" s="11">
        <v>0.317</v>
      </c>
      <c r="G71" s="11">
        <v>0.31</v>
      </c>
      <c r="H71" s="11">
        <v>0.29599999999999999</v>
      </c>
      <c r="I71" s="11">
        <v>0.32500000000000001</v>
      </c>
      <c r="J71" s="11">
        <v>0.27100000000000002</v>
      </c>
      <c r="K71" s="11">
        <v>0.33600000000000002</v>
      </c>
      <c r="L71" s="11">
        <v>0.27500000000000002</v>
      </c>
      <c r="M71" s="12">
        <v>3.2000000000000001E-2</v>
      </c>
    </row>
    <row r="72" spans="1:14" x14ac:dyDescent="0.25">
      <c r="A72" s="5" t="s">
        <v>27</v>
      </c>
      <c r="B72" s="13">
        <v>3.5000000000000003E-2</v>
      </c>
      <c r="C72" s="14">
        <v>3.3000000000000002E-2</v>
      </c>
      <c r="D72" s="14">
        <v>3.3000000000000002E-2</v>
      </c>
      <c r="E72" s="14">
        <v>3.5000000000000003E-2</v>
      </c>
      <c r="F72" s="14">
        <v>3.6999999999999998E-2</v>
      </c>
      <c r="G72" s="14">
        <v>3.5000000000000003E-2</v>
      </c>
      <c r="H72" s="14">
        <v>3.5000000000000003E-2</v>
      </c>
      <c r="I72" s="14">
        <v>3.4000000000000002E-2</v>
      </c>
      <c r="J72" s="14">
        <v>3.5000000000000003E-2</v>
      </c>
      <c r="K72" s="14">
        <v>3.3000000000000002E-2</v>
      </c>
      <c r="L72" s="14">
        <v>5.3999999999999999E-2</v>
      </c>
      <c r="M72" s="15">
        <v>3.4000000000000002E-2</v>
      </c>
    </row>
    <row r="74" spans="1:14" x14ac:dyDescent="0.25">
      <c r="A74" t="s">
        <v>6</v>
      </c>
      <c r="B74" t="s">
        <v>30</v>
      </c>
      <c r="C74" t="s">
        <v>1</v>
      </c>
      <c r="D74" t="s">
        <v>11</v>
      </c>
      <c r="E74" t="s">
        <v>12</v>
      </c>
      <c r="F74" t="s">
        <v>13</v>
      </c>
      <c r="G74" t="s">
        <v>14</v>
      </c>
      <c r="H74" t="s">
        <v>38</v>
      </c>
      <c r="I74" t="s">
        <v>15</v>
      </c>
      <c r="J74" t="s">
        <v>16</v>
      </c>
      <c r="K74" t="s">
        <v>17</v>
      </c>
      <c r="L74" t="s">
        <v>18</v>
      </c>
    </row>
    <row r="75" spans="1:14" x14ac:dyDescent="0.25">
      <c r="A75" t="s">
        <v>31</v>
      </c>
      <c r="B75">
        <v>3.4666666666666672E-2</v>
      </c>
      <c r="C75">
        <v>0.31466666666666665</v>
      </c>
      <c r="D75">
        <v>0.29466666666666663</v>
      </c>
      <c r="E75">
        <v>0.29266666666666663</v>
      </c>
      <c r="F75">
        <v>0.29599999999999999</v>
      </c>
      <c r="G75">
        <v>0.28333333333333327</v>
      </c>
      <c r="H75">
        <v>0.25066666666666665</v>
      </c>
      <c r="I75">
        <v>0.28266666666666668</v>
      </c>
      <c r="J75">
        <v>0.26333333333333336</v>
      </c>
      <c r="K75">
        <v>0.25800000000000001</v>
      </c>
      <c r="L75">
        <v>0.218</v>
      </c>
    </row>
    <row r="76" spans="1:14" x14ac:dyDescent="0.25">
      <c r="A76" t="s">
        <v>32</v>
      </c>
      <c r="C76">
        <v>0.31466666666666665</v>
      </c>
      <c r="D76">
        <v>0.29466666666666663</v>
      </c>
      <c r="E76">
        <v>0.29266666666666663</v>
      </c>
      <c r="F76">
        <v>0.29599999999999999</v>
      </c>
      <c r="G76">
        <v>0.28333333333333327</v>
      </c>
      <c r="H76">
        <v>0.25066666666666665</v>
      </c>
      <c r="I76">
        <v>0.28266666666666668</v>
      </c>
      <c r="J76">
        <v>0.26333333333333336</v>
      </c>
      <c r="K76">
        <v>0.25800000000000001</v>
      </c>
      <c r="L76">
        <v>0.22233333333333336</v>
      </c>
    </row>
    <row r="77" spans="1:14" x14ac:dyDescent="0.25">
      <c r="A77" t="s">
        <v>34</v>
      </c>
      <c r="C77">
        <v>100</v>
      </c>
      <c r="D77">
        <v>92.857142857142847</v>
      </c>
      <c r="E77">
        <v>92.142857142857139</v>
      </c>
      <c r="F77">
        <v>93.333333333333329</v>
      </c>
      <c r="G77">
        <v>88.809523809523796</v>
      </c>
      <c r="H77">
        <v>77.142857142857139</v>
      </c>
      <c r="I77">
        <v>88.571428571428584</v>
      </c>
      <c r="J77">
        <v>81.666666666666671</v>
      </c>
      <c r="K77">
        <v>79.761904761904773</v>
      </c>
      <c r="L77">
        <v>65.476190476190482</v>
      </c>
    </row>
    <row r="79" spans="1:14" x14ac:dyDescent="0.25">
      <c r="A79" s="1">
        <v>44169</v>
      </c>
    </row>
    <row r="80" spans="1:14" x14ac:dyDescent="0.25">
      <c r="B80" t="s">
        <v>7</v>
      </c>
      <c r="D80" s="3" t="s">
        <v>8</v>
      </c>
      <c r="E80" s="3"/>
      <c r="F80" s="4" t="s">
        <v>9</v>
      </c>
      <c r="G80" t="s">
        <v>10</v>
      </c>
    </row>
    <row r="82" spans="1:14" x14ac:dyDescent="0.25">
      <c r="C82" t="s">
        <v>1</v>
      </c>
      <c r="D82" t="s">
        <v>11</v>
      </c>
      <c r="E82" t="s">
        <v>12</v>
      </c>
      <c r="F82" t="s">
        <v>13</v>
      </c>
      <c r="G82" t="s">
        <v>14</v>
      </c>
      <c r="H82" s="2" t="s">
        <v>38</v>
      </c>
      <c r="I82" t="s">
        <v>15</v>
      </c>
      <c r="J82" t="s">
        <v>16</v>
      </c>
      <c r="K82" t="s">
        <v>17</v>
      </c>
      <c r="L82" t="s">
        <v>18</v>
      </c>
    </row>
    <row r="83" spans="1:14" x14ac:dyDescent="0.25">
      <c r="B83" s="5">
        <v>1</v>
      </c>
      <c r="C83" s="5">
        <v>2</v>
      </c>
      <c r="D83" s="5">
        <v>3</v>
      </c>
      <c r="E83" s="5">
        <v>4</v>
      </c>
      <c r="F83" s="5">
        <v>5</v>
      </c>
      <c r="G83" s="5">
        <v>6</v>
      </c>
      <c r="H83" s="6">
        <v>7</v>
      </c>
      <c r="I83" s="5">
        <v>8</v>
      </c>
      <c r="J83" s="5">
        <v>9</v>
      </c>
      <c r="K83" s="5">
        <v>10</v>
      </c>
      <c r="L83" s="5">
        <v>11</v>
      </c>
      <c r="M83" s="5">
        <v>12</v>
      </c>
    </row>
    <row r="84" spans="1:14" x14ac:dyDescent="0.25">
      <c r="A84" s="5" t="s">
        <v>19</v>
      </c>
      <c r="B84" s="7">
        <v>3.6999999999999998E-2</v>
      </c>
      <c r="C84" s="8">
        <v>4.3999999999999997E-2</v>
      </c>
      <c r="D84" s="8">
        <v>3.5000000000000003E-2</v>
      </c>
      <c r="E84" s="8">
        <v>3.1E-2</v>
      </c>
      <c r="F84" s="8">
        <v>3.9E-2</v>
      </c>
      <c r="G84" s="8">
        <v>3.9E-2</v>
      </c>
      <c r="H84" s="8">
        <v>3.7999999999999999E-2</v>
      </c>
      <c r="I84" s="8">
        <v>3.4000000000000002E-2</v>
      </c>
      <c r="J84" s="8">
        <v>3.7999999999999999E-2</v>
      </c>
      <c r="K84" s="8">
        <v>4.2000000000000003E-2</v>
      </c>
      <c r="L84" s="8">
        <v>3.7999999999999999E-2</v>
      </c>
      <c r="M84" s="9">
        <v>3.5000000000000003E-2</v>
      </c>
    </row>
    <row r="85" spans="1:14" x14ac:dyDescent="0.25">
      <c r="A85" s="5" t="s">
        <v>20</v>
      </c>
      <c r="B85" s="10">
        <v>4.1000000000000002E-2</v>
      </c>
      <c r="C85" s="11">
        <v>0.86899999999999999</v>
      </c>
      <c r="D85" s="11">
        <v>0.97699999999999998</v>
      </c>
      <c r="E85" s="11">
        <v>0.96</v>
      </c>
      <c r="F85" s="11">
        <v>1.022</v>
      </c>
      <c r="G85" s="11">
        <v>0.99</v>
      </c>
      <c r="H85" s="11">
        <v>0.55600000000000005</v>
      </c>
      <c r="I85" s="11">
        <v>0.96499999999999997</v>
      </c>
      <c r="J85" s="11">
        <v>1.147</v>
      </c>
      <c r="K85" s="11">
        <v>1.0129999999999999</v>
      </c>
      <c r="L85" s="11">
        <v>0.90500000000000003</v>
      </c>
      <c r="M85" s="12">
        <v>5.0999999999999997E-2</v>
      </c>
    </row>
    <row r="86" spans="1:14" x14ac:dyDescent="0.25">
      <c r="A86" s="5" t="s">
        <v>21</v>
      </c>
      <c r="B86" s="10">
        <v>4.2999999999999997E-2</v>
      </c>
      <c r="C86" s="11">
        <v>0.96199999999999997</v>
      </c>
      <c r="D86" s="11">
        <v>0.95699999999999996</v>
      </c>
      <c r="E86" s="11">
        <v>1.0249999999999999</v>
      </c>
      <c r="F86" s="11">
        <v>0.95699999999999996</v>
      </c>
      <c r="G86" s="11">
        <v>1.018</v>
      </c>
      <c r="H86" s="11">
        <v>0.70799999999999996</v>
      </c>
      <c r="I86" s="11">
        <v>1.026</v>
      </c>
      <c r="J86" s="11">
        <v>1.125</v>
      </c>
      <c r="K86" s="11">
        <v>1.046</v>
      </c>
      <c r="L86" s="11">
        <v>1.069</v>
      </c>
      <c r="M86" s="12">
        <v>3.6999999999999998E-2</v>
      </c>
      <c r="N86" t="s">
        <v>0</v>
      </c>
    </row>
    <row r="87" spans="1:14" x14ac:dyDescent="0.25">
      <c r="A87" s="5" t="s">
        <v>23</v>
      </c>
      <c r="B87" s="10">
        <v>3.7999999999999999E-2</v>
      </c>
      <c r="C87" s="11">
        <v>0.98299999999999998</v>
      </c>
      <c r="D87" s="11">
        <v>0.96399999999999997</v>
      </c>
      <c r="E87" s="11">
        <v>0.94399999999999995</v>
      </c>
      <c r="F87" s="11">
        <v>0.96799999999999997</v>
      </c>
      <c r="G87" s="11">
        <v>0.92900000000000005</v>
      </c>
      <c r="H87" s="11">
        <v>0.627</v>
      </c>
      <c r="I87" s="11">
        <v>1.0509999999999999</v>
      </c>
      <c r="J87" s="11">
        <v>1.032</v>
      </c>
      <c r="K87" s="11">
        <v>0.96399999999999997</v>
      </c>
      <c r="L87" s="11">
        <v>0.91600000000000004</v>
      </c>
      <c r="M87" s="12">
        <v>0.06</v>
      </c>
    </row>
    <row r="88" spans="1:14" x14ac:dyDescent="0.25">
      <c r="A88" s="5" t="s">
        <v>24</v>
      </c>
      <c r="B88" s="10">
        <v>4.2000000000000003E-2</v>
      </c>
      <c r="C88" s="11">
        <v>1.276</v>
      </c>
      <c r="D88" s="11">
        <v>1.39</v>
      </c>
      <c r="E88" s="11">
        <v>1.3959999999999999</v>
      </c>
      <c r="F88" s="11">
        <v>1.417</v>
      </c>
      <c r="G88" s="11">
        <v>1.4219999999999999</v>
      </c>
      <c r="H88" s="11">
        <v>0.89500000000000002</v>
      </c>
      <c r="I88" s="11">
        <v>1.377</v>
      </c>
      <c r="J88" s="11">
        <v>1.5489999999999999</v>
      </c>
      <c r="K88" s="11">
        <v>1.48</v>
      </c>
      <c r="L88" s="11">
        <v>1.212</v>
      </c>
      <c r="M88" s="12">
        <v>2.9000000000000001E-2</v>
      </c>
    </row>
    <row r="89" spans="1:14" x14ac:dyDescent="0.25">
      <c r="A89" s="5" t="s">
        <v>25</v>
      </c>
      <c r="B89" s="10">
        <v>3.9E-2</v>
      </c>
      <c r="C89" s="11">
        <v>1.3879999999999999</v>
      </c>
      <c r="D89" s="11">
        <v>1.3660000000000001</v>
      </c>
      <c r="E89" s="11">
        <v>1.3260000000000001</v>
      </c>
      <c r="F89" s="11">
        <v>1.4079999999999999</v>
      </c>
      <c r="G89" s="11">
        <v>1.448</v>
      </c>
      <c r="H89" s="11">
        <v>0.88200000000000001</v>
      </c>
      <c r="I89" s="11">
        <v>1.423</v>
      </c>
      <c r="J89" s="11">
        <v>1.6240000000000001</v>
      </c>
      <c r="K89" s="11">
        <v>1.4730000000000001</v>
      </c>
      <c r="L89" s="11">
        <v>1.2969999999999999</v>
      </c>
      <c r="M89" s="12">
        <v>3.7999999999999999E-2</v>
      </c>
      <c r="N89" t="s">
        <v>37</v>
      </c>
    </row>
    <row r="90" spans="1:14" x14ac:dyDescent="0.25">
      <c r="A90" s="5" t="s">
        <v>26</v>
      </c>
      <c r="B90" s="10">
        <v>4.3999999999999997E-2</v>
      </c>
      <c r="C90" s="11">
        <v>1.3049999999999999</v>
      </c>
      <c r="D90" s="11">
        <v>1.345</v>
      </c>
      <c r="E90" s="11">
        <v>1.337</v>
      </c>
      <c r="F90" s="11">
        <v>1.4610000000000001</v>
      </c>
      <c r="G90" s="11">
        <v>1.387</v>
      </c>
      <c r="H90" s="11">
        <v>0.83299999999999996</v>
      </c>
      <c r="I90" s="11">
        <v>1.387</v>
      </c>
      <c r="J90" s="11">
        <v>1.538</v>
      </c>
      <c r="K90" s="11">
        <v>1.5289999999999999</v>
      </c>
      <c r="L90" s="11">
        <v>1.323</v>
      </c>
      <c r="M90" s="12">
        <v>0.04</v>
      </c>
    </row>
    <row r="91" spans="1:14" x14ac:dyDescent="0.25">
      <c r="A91" s="5" t="s">
        <v>27</v>
      </c>
      <c r="B91" s="13">
        <v>3.9E-2</v>
      </c>
      <c r="C91" s="14">
        <v>3.6999999999999998E-2</v>
      </c>
      <c r="D91" s="14">
        <v>4.2999999999999997E-2</v>
      </c>
      <c r="E91" s="14">
        <v>3.3000000000000002E-2</v>
      </c>
      <c r="F91" s="14">
        <v>3.7999999999999999E-2</v>
      </c>
      <c r="G91" s="14">
        <v>3.2000000000000001E-2</v>
      </c>
      <c r="H91" s="14">
        <v>3.4000000000000002E-2</v>
      </c>
      <c r="I91" s="14">
        <v>4.1000000000000002E-2</v>
      </c>
      <c r="J91" s="14">
        <v>3.9E-2</v>
      </c>
      <c r="K91" s="14">
        <v>3.3000000000000002E-2</v>
      </c>
      <c r="L91" s="14">
        <v>3.3000000000000002E-2</v>
      </c>
      <c r="M91" s="15">
        <v>3.1E-2</v>
      </c>
    </row>
    <row r="93" spans="1:14" x14ac:dyDescent="0.25">
      <c r="A93" t="s">
        <v>0</v>
      </c>
      <c r="B93" t="s">
        <v>30</v>
      </c>
      <c r="C93" t="s">
        <v>1</v>
      </c>
      <c r="D93" t="s">
        <v>11</v>
      </c>
      <c r="E93" t="s">
        <v>12</v>
      </c>
      <c r="F93" t="s">
        <v>13</v>
      </c>
      <c r="G93" t="s">
        <v>14</v>
      </c>
      <c r="H93" t="s">
        <v>38</v>
      </c>
      <c r="I93" t="s">
        <v>15</v>
      </c>
      <c r="J93" t="s">
        <v>16</v>
      </c>
      <c r="K93" t="s">
        <v>17</v>
      </c>
      <c r="L93" t="s">
        <v>18</v>
      </c>
    </row>
    <row r="94" spans="1:14" x14ac:dyDescent="0.25">
      <c r="A94" t="s">
        <v>31</v>
      </c>
      <c r="B94">
        <v>3.8666666666666662E-2</v>
      </c>
      <c r="C94">
        <v>0.93800000000000006</v>
      </c>
      <c r="D94">
        <v>0.96599999999999986</v>
      </c>
      <c r="E94">
        <v>0.97633333333333328</v>
      </c>
      <c r="F94">
        <v>0.98233333333333339</v>
      </c>
      <c r="G94">
        <v>0.97900000000000009</v>
      </c>
      <c r="H94">
        <v>0.6303333333333333</v>
      </c>
      <c r="I94">
        <v>1.014</v>
      </c>
      <c r="J94">
        <v>1.1013333333333335</v>
      </c>
      <c r="K94">
        <v>1.0076666666666667</v>
      </c>
      <c r="L94">
        <v>0.98699999999999999</v>
      </c>
    </row>
    <row r="95" spans="1:14" x14ac:dyDescent="0.25">
      <c r="A95" t="s">
        <v>32</v>
      </c>
      <c r="C95">
        <v>0.93800000000000006</v>
      </c>
      <c r="D95">
        <v>0.96599999999999986</v>
      </c>
      <c r="E95">
        <v>0.97633333333333328</v>
      </c>
      <c r="F95">
        <v>0.98233333333333339</v>
      </c>
      <c r="G95">
        <v>0.97900000000000009</v>
      </c>
      <c r="H95">
        <v>0.6303333333333333</v>
      </c>
      <c r="I95">
        <v>1.014</v>
      </c>
      <c r="J95">
        <v>1.1013333333333335</v>
      </c>
      <c r="K95">
        <v>1.0076666666666667</v>
      </c>
      <c r="L95">
        <v>0.96333333333333337</v>
      </c>
    </row>
    <row r="96" spans="1:14" x14ac:dyDescent="0.25">
      <c r="A96" t="s">
        <v>34</v>
      </c>
      <c r="C96">
        <v>100</v>
      </c>
      <c r="D96">
        <v>103.11341734618233</v>
      </c>
      <c r="E96">
        <v>104.26241660489251</v>
      </c>
      <c r="F96">
        <v>104.92957746478872</v>
      </c>
      <c r="G96">
        <v>104.55893254262416</v>
      </c>
      <c r="H96">
        <v>65.78947368421052</v>
      </c>
      <c r="I96">
        <v>108.4507042253521</v>
      </c>
      <c r="J96">
        <v>118.16160118606376</v>
      </c>
      <c r="K96">
        <v>107.74647887323943</v>
      </c>
      <c r="L96">
        <v>105.4484803558191</v>
      </c>
    </row>
    <row r="98" spans="1:14" x14ac:dyDescent="0.25">
      <c r="A98" t="s">
        <v>37</v>
      </c>
      <c r="B98" t="s">
        <v>30</v>
      </c>
      <c r="C98" t="s">
        <v>1</v>
      </c>
      <c r="D98" t="s">
        <v>11</v>
      </c>
      <c r="E98" t="s">
        <v>12</v>
      </c>
      <c r="F98" t="s">
        <v>13</v>
      </c>
      <c r="G98" t="s">
        <v>14</v>
      </c>
      <c r="H98" t="s">
        <v>38</v>
      </c>
      <c r="I98" t="s">
        <v>15</v>
      </c>
      <c r="J98" t="s">
        <v>16</v>
      </c>
      <c r="K98" t="s">
        <v>17</v>
      </c>
      <c r="L98" t="s">
        <v>18</v>
      </c>
    </row>
    <row r="99" spans="1:14" x14ac:dyDescent="0.25">
      <c r="A99" t="s">
        <v>31</v>
      </c>
      <c r="B99">
        <v>3.8666666666666662E-2</v>
      </c>
      <c r="C99">
        <v>1.3229999999999997</v>
      </c>
      <c r="D99">
        <v>1.367</v>
      </c>
      <c r="E99">
        <v>1.353</v>
      </c>
      <c r="F99">
        <v>1.4286666666666668</v>
      </c>
      <c r="G99">
        <v>1.4189999999999998</v>
      </c>
      <c r="H99">
        <v>0.87000000000000011</v>
      </c>
      <c r="I99">
        <v>1.3956666666666664</v>
      </c>
      <c r="J99">
        <v>1.5703333333333334</v>
      </c>
      <c r="K99">
        <v>1.494</v>
      </c>
      <c r="L99">
        <v>1.2773333333333332</v>
      </c>
    </row>
    <row r="100" spans="1:14" x14ac:dyDescent="0.25">
      <c r="A100" t="s">
        <v>32</v>
      </c>
      <c r="C100">
        <v>1.3229999999999997</v>
      </c>
      <c r="D100">
        <v>1.367</v>
      </c>
      <c r="E100">
        <v>1.353</v>
      </c>
      <c r="F100">
        <v>1.4286666666666668</v>
      </c>
      <c r="G100">
        <v>1.4189999999999998</v>
      </c>
      <c r="H100">
        <v>0.87000000000000011</v>
      </c>
      <c r="I100">
        <v>1.3956666666666664</v>
      </c>
      <c r="J100">
        <v>1.5703333333333334</v>
      </c>
      <c r="K100">
        <v>1.494</v>
      </c>
      <c r="L100">
        <v>1.2773333333333332</v>
      </c>
    </row>
    <row r="101" spans="1:14" x14ac:dyDescent="0.25">
      <c r="A101" t="s">
        <v>33</v>
      </c>
      <c r="C101">
        <v>100</v>
      </c>
      <c r="D101">
        <v>103.42590189462759</v>
      </c>
      <c r="E101">
        <v>102.33584220088245</v>
      </c>
      <c r="F101">
        <v>108.22735530755259</v>
      </c>
      <c r="G101">
        <v>107.47469504282378</v>
      </c>
      <c r="H101">
        <v>64.728782766675337</v>
      </c>
      <c r="I101">
        <v>105.65792888658187</v>
      </c>
      <c r="J101">
        <v>119.25772125616405</v>
      </c>
      <c r="K101">
        <v>113.31430054502987</v>
      </c>
      <c r="L101">
        <v>96.444329094212307</v>
      </c>
    </row>
    <row r="104" spans="1:14" x14ac:dyDescent="0.25">
      <c r="A104" s="1">
        <v>44274</v>
      </c>
    </row>
    <row r="105" spans="1:14" x14ac:dyDescent="0.25">
      <c r="A105" t="s">
        <v>7</v>
      </c>
    </row>
    <row r="107" spans="1:14" x14ac:dyDescent="0.25">
      <c r="C107" t="s">
        <v>1</v>
      </c>
      <c r="D107" t="s">
        <v>11</v>
      </c>
      <c r="E107" t="s">
        <v>12</v>
      </c>
      <c r="F107" t="s">
        <v>13</v>
      </c>
      <c r="G107" t="s">
        <v>14</v>
      </c>
      <c r="H107" s="2" t="s">
        <v>39</v>
      </c>
      <c r="I107" t="s">
        <v>40</v>
      </c>
    </row>
    <row r="108" spans="1:14" x14ac:dyDescent="0.25">
      <c r="B108" s="5">
        <v>1</v>
      </c>
      <c r="C108" s="5">
        <v>2</v>
      </c>
      <c r="D108" s="5">
        <v>3</v>
      </c>
      <c r="E108" s="5">
        <v>4</v>
      </c>
      <c r="F108" s="5">
        <v>5</v>
      </c>
      <c r="G108" s="5">
        <v>6</v>
      </c>
      <c r="H108" s="5">
        <v>7</v>
      </c>
      <c r="I108" s="5">
        <v>8</v>
      </c>
      <c r="J108" s="5">
        <v>9</v>
      </c>
      <c r="K108" s="5">
        <v>10</v>
      </c>
      <c r="L108" s="5">
        <v>11</v>
      </c>
      <c r="M108" s="5">
        <v>12</v>
      </c>
    </row>
    <row r="109" spans="1:14" x14ac:dyDescent="0.25">
      <c r="A109" s="5" t="s">
        <v>19</v>
      </c>
      <c r="B109" s="7">
        <v>6.6000000000000003E-2</v>
      </c>
      <c r="C109" s="8">
        <v>4.1000000000000002E-2</v>
      </c>
      <c r="D109" s="8">
        <v>3.4000000000000002E-2</v>
      </c>
      <c r="E109" s="8">
        <v>3.3000000000000002E-2</v>
      </c>
      <c r="F109" s="8">
        <v>4.2999999999999997E-2</v>
      </c>
      <c r="G109" s="8">
        <v>3.5000000000000003E-2</v>
      </c>
      <c r="H109" s="8">
        <v>3.7999999999999999E-2</v>
      </c>
      <c r="I109" s="8">
        <v>3.5000000000000003E-2</v>
      </c>
      <c r="J109" s="8">
        <v>3.5000000000000003E-2</v>
      </c>
      <c r="K109" s="8">
        <v>4.1000000000000002E-2</v>
      </c>
      <c r="L109" s="8">
        <v>3.3000000000000002E-2</v>
      </c>
      <c r="M109" s="9">
        <v>3.5000000000000003E-2</v>
      </c>
    </row>
    <row r="110" spans="1:14" x14ac:dyDescent="0.25">
      <c r="A110" s="5" t="s">
        <v>20</v>
      </c>
      <c r="B110" s="10">
        <v>4.2999999999999997E-2</v>
      </c>
      <c r="C110" s="11">
        <v>0.67300000000000004</v>
      </c>
      <c r="D110" s="11">
        <v>0.73499999999999999</v>
      </c>
      <c r="E110" s="11">
        <v>0.66200000000000003</v>
      </c>
      <c r="F110" s="11">
        <v>0.79800000000000004</v>
      </c>
      <c r="G110" s="11">
        <v>0.68899999999999995</v>
      </c>
      <c r="H110" s="11">
        <v>0.55600000000000005</v>
      </c>
      <c r="I110" s="11">
        <v>0.72499999999999998</v>
      </c>
      <c r="J110" s="19">
        <v>0.85799999999999998</v>
      </c>
      <c r="K110" s="19">
        <v>0.93500000000000005</v>
      </c>
      <c r="L110" s="19">
        <v>1.2310000000000001</v>
      </c>
      <c r="M110" s="12">
        <v>3.5000000000000003E-2</v>
      </c>
    </row>
    <row r="111" spans="1:14" x14ac:dyDescent="0.25">
      <c r="A111" s="5" t="s">
        <v>21</v>
      </c>
      <c r="B111" s="10">
        <v>3.4000000000000002E-2</v>
      </c>
      <c r="C111" s="11">
        <v>0.626</v>
      </c>
      <c r="D111" s="11">
        <v>0.59</v>
      </c>
      <c r="E111" s="11">
        <v>0.65900000000000003</v>
      </c>
      <c r="F111" s="11">
        <v>0.68100000000000005</v>
      </c>
      <c r="G111" s="11">
        <v>0.69599999999999995</v>
      </c>
      <c r="H111" s="11">
        <v>0.48499999999999999</v>
      </c>
      <c r="I111" s="11">
        <v>0.72199999999999998</v>
      </c>
      <c r="J111" s="19">
        <v>0.68100000000000005</v>
      </c>
      <c r="K111" s="19">
        <v>0.84399999999999997</v>
      </c>
      <c r="L111" s="19">
        <v>1.3160000000000001</v>
      </c>
      <c r="M111" s="12">
        <v>4.2000000000000003E-2</v>
      </c>
      <c r="N111" t="s">
        <v>41</v>
      </c>
    </row>
    <row r="112" spans="1:14" x14ac:dyDescent="0.25">
      <c r="A112" s="5" t="s">
        <v>23</v>
      </c>
      <c r="B112" s="10">
        <v>4.8000000000000001E-2</v>
      </c>
      <c r="C112" s="11">
        <v>0.58899999999999997</v>
      </c>
      <c r="D112" s="11">
        <v>0.627</v>
      </c>
      <c r="E112" s="11">
        <v>0.65400000000000003</v>
      </c>
      <c r="F112" s="11">
        <v>0.67200000000000004</v>
      </c>
      <c r="G112" s="11">
        <v>0.625</v>
      </c>
      <c r="H112" s="11">
        <v>0.44900000000000001</v>
      </c>
      <c r="I112" s="11">
        <v>0.64700000000000002</v>
      </c>
      <c r="J112" s="19">
        <v>0.85899999999999999</v>
      </c>
      <c r="K112" s="19">
        <v>0.66800000000000004</v>
      </c>
      <c r="L112" s="19">
        <v>0.98099999999999998</v>
      </c>
      <c r="M112" s="12">
        <v>3.6999999999999998E-2</v>
      </c>
    </row>
    <row r="113" spans="1:14" x14ac:dyDescent="0.25">
      <c r="A113" s="5" t="s">
        <v>24</v>
      </c>
      <c r="B113" s="10">
        <v>4.3999999999999997E-2</v>
      </c>
      <c r="C113" s="11">
        <v>0.56599999999999995</v>
      </c>
      <c r="D113" s="11">
        <v>0.50800000000000001</v>
      </c>
      <c r="E113" s="11">
        <v>0.48699999999999999</v>
      </c>
      <c r="F113" s="11">
        <v>0.46800000000000003</v>
      </c>
      <c r="G113" s="11">
        <v>0.51800000000000002</v>
      </c>
      <c r="H113" s="11">
        <v>0.313</v>
      </c>
      <c r="I113" s="11">
        <v>0.46200000000000002</v>
      </c>
      <c r="J113" s="19">
        <v>0.45</v>
      </c>
      <c r="K113" s="19">
        <v>0.56899999999999995</v>
      </c>
      <c r="L113" s="19">
        <v>0.80200000000000005</v>
      </c>
      <c r="M113" s="12">
        <v>3.4000000000000002E-2</v>
      </c>
    </row>
    <row r="114" spans="1:14" x14ac:dyDescent="0.25">
      <c r="A114" s="5" t="s">
        <v>25</v>
      </c>
      <c r="B114" s="10">
        <v>3.2000000000000001E-2</v>
      </c>
      <c r="C114" s="11">
        <v>0.49299999999999999</v>
      </c>
      <c r="D114" s="11">
        <v>0.51100000000000001</v>
      </c>
      <c r="E114" s="11">
        <v>0.49399999999999999</v>
      </c>
      <c r="F114" s="11">
        <v>0.47899999999999998</v>
      </c>
      <c r="G114" s="11">
        <v>0.48699999999999999</v>
      </c>
      <c r="H114" s="11">
        <v>0.33200000000000002</v>
      </c>
      <c r="I114" s="11">
        <v>0.48599999999999999</v>
      </c>
      <c r="J114" s="19">
        <v>0.45300000000000001</v>
      </c>
      <c r="K114" s="19">
        <v>0.65800000000000003</v>
      </c>
      <c r="L114" s="19">
        <v>0.88400000000000001</v>
      </c>
      <c r="M114" s="12">
        <v>3.7999999999999999E-2</v>
      </c>
      <c r="N114" t="s">
        <v>0</v>
      </c>
    </row>
    <row r="115" spans="1:14" x14ac:dyDescent="0.25">
      <c r="A115" s="5" t="s">
        <v>26</v>
      </c>
      <c r="B115" s="10">
        <v>4.2999999999999997E-2</v>
      </c>
      <c r="C115" s="11">
        <v>0.51800000000000002</v>
      </c>
      <c r="D115" s="11">
        <v>0.55000000000000004</v>
      </c>
      <c r="E115" s="11">
        <v>0.52</v>
      </c>
      <c r="F115" s="11">
        <v>0.47099999999999997</v>
      </c>
      <c r="G115" s="11">
        <v>0.58899999999999997</v>
      </c>
      <c r="H115" s="11">
        <v>0.49099999999999999</v>
      </c>
      <c r="I115" s="11">
        <v>0.47</v>
      </c>
      <c r="J115" s="19">
        <v>0.64200000000000002</v>
      </c>
      <c r="K115" s="19">
        <v>1.31</v>
      </c>
      <c r="L115" s="19">
        <v>1.4930000000000001</v>
      </c>
      <c r="M115" s="12">
        <v>3.2000000000000001E-2</v>
      </c>
    </row>
    <row r="116" spans="1:14" x14ac:dyDescent="0.25">
      <c r="A116" s="5" t="s">
        <v>27</v>
      </c>
      <c r="B116" s="13">
        <v>7.5999999999999998E-2</v>
      </c>
      <c r="C116" s="14">
        <v>3.5999999999999997E-2</v>
      </c>
      <c r="D116" s="14">
        <v>3.1E-2</v>
      </c>
      <c r="E116" s="14">
        <v>3.5999999999999997E-2</v>
      </c>
      <c r="F116" s="14">
        <v>3.3000000000000002E-2</v>
      </c>
      <c r="G116" s="14">
        <v>3.2000000000000001E-2</v>
      </c>
      <c r="H116" s="14">
        <v>3.1E-2</v>
      </c>
      <c r="I116" s="14">
        <v>3.3000000000000002E-2</v>
      </c>
      <c r="J116" s="14">
        <v>3.2000000000000001E-2</v>
      </c>
      <c r="K116" s="14">
        <v>3.2000000000000001E-2</v>
      </c>
      <c r="L116" s="14">
        <v>3.1E-2</v>
      </c>
      <c r="M116" s="15">
        <v>3.2000000000000001E-2</v>
      </c>
    </row>
    <row r="118" spans="1:14" x14ac:dyDescent="0.25">
      <c r="A118" t="s">
        <v>41</v>
      </c>
      <c r="B118" t="s">
        <v>30</v>
      </c>
      <c r="C118" t="s">
        <v>1</v>
      </c>
      <c r="D118" t="s">
        <v>11</v>
      </c>
      <c r="E118" t="s">
        <v>12</v>
      </c>
      <c r="F118" t="s">
        <v>13</v>
      </c>
      <c r="G118" t="s">
        <v>14</v>
      </c>
      <c r="H118" t="s">
        <v>39</v>
      </c>
    </row>
    <row r="119" spans="1:14" x14ac:dyDescent="0.25">
      <c r="A119" t="s">
        <v>31</v>
      </c>
      <c r="B119">
        <v>3.2000000000000001E-2</v>
      </c>
      <c r="C119">
        <v>0.69800000000000006</v>
      </c>
      <c r="D119">
        <v>0.65066666666666662</v>
      </c>
      <c r="E119">
        <v>0.65833333333333333</v>
      </c>
      <c r="F119">
        <v>0.71700000000000008</v>
      </c>
      <c r="G119">
        <v>0.66999999999999993</v>
      </c>
      <c r="H119">
        <v>0.49666666666666665</v>
      </c>
    </row>
    <row r="120" spans="1:14" x14ac:dyDescent="0.25">
      <c r="A120" t="s">
        <v>32</v>
      </c>
      <c r="C120">
        <v>0.6293333333333333</v>
      </c>
      <c r="D120">
        <v>0.65066666666666662</v>
      </c>
      <c r="E120">
        <v>0.65833333333333333</v>
      </c>
      <c r="F120">
        <v>0.71700000000000008</v>
      </c>
      <c r="G120">
        <v>0.66999999999999993</v>
      </c>
      <c r="H120">
        <v>0.49666666666666665</v>
      </c>
    </row>
    <row r="121" spans="1:14" x14ac:dyDescent="0.25">
      <c r="A121" t="s">
        <v>34</v>
      </c>
      <c r="C121">
        <v>100</v>
      </c>
      <c r="D121">
        <v>92.892892892892874</v>
      </c>
      <c r="E121">
        <v>94.044044044044028</v>
      </c>
      <c r="F121">
        <v>102.85285285285286</v>
      </c>
      <c r="G121">
        <v>95.795795795795783</v>
      </c>
      <c r="H121">
        <v>69.769769769769766</v>
      </c>
    </row>
    <row r="123" spans="1:14" x14ac:dyDescent="0.25">
      <c r="A123" t="s">
        <v>0</v>
      </c>
      <c r="B123" t="s">
        <v>30</v>
      </c>
      <c r="C123" t="s">
        <v>1</v>
      </c>
      <c r="D123" t="s">
        <v>11</v>
      </c>
      <c r="E123" t="s">
        <v>12</v>
      </c>
      <c r="F123" t="s">
        <v>13</v>
      </c>
      <c r="G123" t="s">
        <v>14</v>
      </c>
      <c r="H123" t="s">
        <v>39</v>
      </c>
    </row>
    <row r="124" spans="1:14" x14ac:dyDescent="0.25">
      <c r="A124" t="s">
        <v>31</v>
      </c>
      <c r="B124">
        <v>3.2000000000000001E-2</v>
      </c>
      <c r="C124">
        <v>0.52566666666666662</v>
      </c>
      <c r="D124">
        <v>0.52300000000000002</v>
      </c>
      <c r="E124">
        <v>0.5003333333333333</v>
      </c>
      <c r="F124">
        <v>0.47266666666666673</v>
      </c>
      <c r="G124">
        <v>0.53133333333333332</v>
      </c>
      <c r="H124">
        <v>0.37866666666666671</v>
      </c>
    </row>
    <row r="125" spans="1:14" x14ac:dyDescent="0.25">
      <c r="A125" t="s">
        <v>32</v>
      </c>
      <c r="C125">
        <v>0.52566666666666662</v>
      </c>
      <c r="D125">
        <v>0.52300000000000002</v>
      </c>
      <c r="E125">
        <v>0.5003333333333333</v>
      </c>
      <c r="F125">
        <v>0.47266666666666673</v>
      </c>
      <c r="G125">
        <v>0.53133333333333332</v>
      </c>
      <c r="H125">
        <v>0.37866666666666671</v>
      </c>
    </row>
    <row r="126" spans="1:14" x14ac:dyDescent="0.25">
      <c r="A126" t="s">
        <v>33</v>
      </c>
      <c r="C126">
        <v>100</v>
      </c>
      <c r="D126">
        <v>99.459824442943969</v>
      </c>
      <c r="E126">
        <v>94.868332207967583</v>
      </c>
      <c r="F126">
        <v>89.264010803511169</v>
      </c>
      <c r="G126">
        <v>101.14787305874411</v>
      </c>
      <c r="H126">
        <v>70.222822417285641</v>
      </c>
    </row>
    <row r="128" spans="1:14" x14ac:dyDescent="0.25">
      <c r="A128" s="1">
        <v>44277</v>
      </c>
    </row>
    <row r="129" spans="1:14" x14ac:dyDescent="0.25">
      <c r="A129" t="s">
        <v>7</v>
      </c>
    </row>
    <row r="131" spans="1:14" x14ac:dyDescent="0.25">
      <c r="C131" t="s">
        <v>1</v>
      </c>
      <c r="D131" t="s">
        <v>11</v>
      </c>
      <c r="E131" t="s">
        <v>12</v>
      </c>
      <c r="F131" t="s">
        <v>13</v>
      </c>
      <c r="G131" t="s">
        <v>14</v>
      </c>
      <c r="H131" s="2" t="s">
        <v>39</v>
      </c>
      <c r="I131" t="s">
        <v>40</v>
      </c>
    </row>
    <row r="132" spans="1:14" x14ac:dyDescent="0.25">
      <c r="B132" s="5">
        <v>1</v>
      </c>
      <c r="C132" s="5">
        <v>2</v>
      </c>
      <c r="D132" s="5">
        <v>3</v>
      </c>
      <c r="E132" s="5">
        <v>4</v>
      </c>
      <c r="F132" s="5">
        <v>5</v>
      </c>
      <c r="G132" s="5">
        <v>6</v>
      </c>
      <c r="H132" s="5">
        <v>7</v>
      </c>
      <c r="I132" s="5">
        <v>8</v>
      </c>
      <c r="J132" s="5">
        <v>9</v>
      </c>
      <c r="K132" s="5">
        <v>10</v>
      </c>
      <c r="L132" s="5">
        <v>11</v>
      </c>
      <c r="M132" s="5">
        <v>12</v>
      </c>
    </row>
    <row r="133" spans="1:14" x14ac:dyDescent="0.25">
      <c r="A133" s="5" t="s">
        <v>19</v>
      </c>
      <c r="B133" s="7">
        <v>3.2000000000000001E-2</v>
      </c>
      <c r="C133" s="8">
        <v>3.1E-2</v>
      </c>
      <c r="D133" s="8">
        <v>3.3000000000000002E-2</v>
      </c>
      <c r="E133" s="8">
        <v>3.3000000000000002E-2</v>
      </c>
      <c r="F133" s="8">
        <v>3.3000000000000002E-2</v>
      </c>
      <c r="G133" s="8">
        <v>3.2000000000000001E-2</v>
      </c>
      <c r="H133" s="8">
        <v>3.2000000000000001E-2</v>
      </c>
      <c r="I133" s="8">
        <v>3.9E-2</v>
      </c>
      <c r="J133" s="8">
        <v>3.4000000000000002E-2</v>
      </c>
      <c r="K133" s="8">
        <v>5.1999999999999998E-2</v>
      </c>
      <c r="L133" s="8">
        <v>3.2000000000000001E-2</v>
      </c>
      <c r="M133" s="9">
        <v>4.1000000000000002E-2</v>
      </c>
    </row>
    <row r="134" spans="1:14" x14ac:dyDescent="0.25">
      <c r="A134" s="5" t="s">
        <v>20</v>
      </c>
      <c r="B134" s="10">
        <v>3.2000000000000001E-2</v>
      </c>
      <c r="C134" s="11">
        <v>1.0269999999999999</v>
      </c>
      <c r="D134" s="11">
        <v>0.999</v>
      </c>
      <c r="E134" s="11">
        <v>1.0229999999999999</v>
      </c>
      <c r="F134" s="11">
        <v>0.98099999999999998</v>
      </c>
      <c r="G134" s="11">
        <v>0.95699999999999996</v>
      </c>
      <c r="H134" s="11">
        <v>0.83399999999999996</v>
      </c>
      <c r="I134" s="20">
        <v>1.052</v>
      </c>
      <c r="J134" s="19">
        <v>3.3000000000000002E-2</v>
      </c>
      <c r="K134" s="19">
        <v>3.3000000000000002E-2</v>
      </c>
      <c r="L134" s="19">
        <v>3.2000000000000001E-2</v>
      </c>
      <c r="M134" s="12">
        <v>3.1E-2</v>
      </c>
    </row>
    <row r="135" spans="1:14" x14ac:dyDescent="0.25">
      <c r="A135" s="5" t="s">
        <v>21</v>
      </c>
      <c r="B135" s="10">
        <v>2.9000000000000001E-2</v>
      </c>
      <c r="C135" s="11">
        <v>1.036</v>
      </c>
      <c r="D135" s="11">
        <v>0.98299999999999998</v>
      </c>
      <c r="E135" s="11">
        <v>1.0109999999999999</v>
      </c>
      <c r="F135" s="11">
        <v>1.0880000000000001</v>
      </c>
      <c r="G135" s="11">
        <v>0.97099999999999997</v>
      </c>
      <c r="H135" s="11">
        <v>0.79400000000000004</v>
      </c>
      <c r="I135" s="20">
        <v>0.94799999999999995</v>
      </c>
      <c r="J135" s="19">
        <v>3.3000000000000002E-2</v>
      </c>
      <c r="K135" s="19">
        <v>3.1E-2</v>
      </c>
      <c r="L135" s="19">
        <v>3.3000000000000002E-2</v>
      </c>
      <c r="M135" s="12">
        <v>3.3000000000000002E-2</v>
      </c>
      <c r="N135" t="s">
        <v>42</v>
      </c>
    </row>
    <row r="136" spans="1:14" x14ac:dyDescent="0.25">
      <c r="A136" s="5" t="s">
        <v>23</v>
      </c>
      <c r="B136" s="10">
        <v>3.1E-2</v>
      </c>
      <c r="C136" s="11">
        <v>1.0089999999999999</v>
      </c>
      <c r="D136" s="11">
        <v>0.98699999999999999</v>
      </c>
      <c r="E136" s="11">
        <v>0.96799999999999997</v>
      </c>
      <c r="F136" s="11">
        <v>0.94199999999999995</v>
      </c>
      <c r="G136" s="11">
        <v>0.99199999999999999</v>
      </c>
      <c r="H136" s="11">
        <v>0.749</v>
      </c>
      <c r="I136" s="20">
        <v>1.073</v>
      </c>
      <c r="J136" s="19">
        <v>3.2000000000000001E-2</v>
      </c>
      <c r="K136" s="19">
        <v>3.2000000000000001E-2</v>
      </c>
      <c r="L136" s="19">
        <v>3.3000000000000002E-2</v>
      </c>
      <c r="M136" s="12">
        <v>3.7999999999999999E-2</v>
      </c>
    </row>
    <row r="137" spans="1:14" x14ac:dyDescent="0.25">
      <c r="A137" s="5" t="s">
        <v>24</v>
      </c>
      <c r="B137" s="10">
        <v>3.1E-2</v>
      </c>
      <c r="C137" s="19">
        <v>3.2000000000000001E-2</v>
      </c>
      <c r="D137" s="19">
        <v>3.3000000000000002E-2</v>
      </c>
      <c r="E137" s="19">
        <v>3.5000000000000003E-2</v>
      </c>
      <c r="F137" s="19">
        <v>3.5000000000000003E-2</v>
      </c>
      <c r="G137" s="19">
        <v>3.1E-2</v>
      </c>
      <c r="H137" s="19">
        <v>3.5000000000000003E-2</v>
      </c>
      <c r="I137" s="19">
        <v>3.3000000000000002E-2</v>
      </c>
      <c r="J137" s="19">
        <v>3.2000000000000001E-2</v>
      </c>
      <c r="K137" s="19">
        <v>3.2000000000000001E-2</v>
      </c>
      <c r="L137" s="19">
        <v>3.3000000000000002E-2</v>
      </c>
      <c r="M137" s="12">
        <v>3.9E-2</v>
      </c>
    </row>
    <row r="138" spans="1:14" x14ac:dyDescent="0.25">
      <c r="A138" s="5" t="s">
        <v>25</v>
      </c>
      <c r="B138" s="10">
        <v>3.1E-2</v>
      </c>
      <c r="C138" s="19">
        <v>3.1E-2</v>
      </c>
      <c r="D138" s="19">
        <v>3.3000000000000002E-2</v>
      </c>
      <c r="E138" s="19">
        <v>4.2000000000000003E-2</v>
      </c>
      <c r="F138" s="19">
        <v>3.4000000000000002E-2</v>
      </c>
      <c r="G138" s="19">
        <v>3.3000000000000002E-2</v>
      </c>
      <c r="H138" s="19">
        <v>3.2000000000000001E-2</v>
      </c>
      <c r="I138" s="19">
        <v>3.5999999999999997E-2</v>
      </c>
      <c r="J138" s="19">
        <v>3.2000000000000001E-2</v>
      </c>
      <c r="K138" s="19">
        <v>3.3000000000000002E-2</v>
      </c>
      <c r="L138" s="19">
        <v>3.2000000000000001E-2</v>
      </c>
      <c r="M138" s="12">
        <v>3.2000000000000001E-2</v>
      </c>
    </row>
    <row r="139" spans="1:14" x14ac:dyDescent="0.25">
      <c r="A139" s="5" t="s">
        <v>26</v>
      </c>
      <c r="B139" s="10">
        <v>3.2000000000000001E-2</v>
      </c>
      <c r="C139" s="19">
        <v>3.1E-2</v>
      </c>
      <c r="D139" s="19">
        <v>3.5999999999999997E-2</v>
      </c>
      <c r="E139" s="19">
        <v>3.1E-2</v>
      </c>
      <c r="F139" s="19">
        <v>3.2000000000000001E-2</v>
      </c>
      <c r="G139" s="19">
        <v>3.5999999999999997E-2</v>
      </c>
      <c r="H139" s="19">
        <v>3.5000000000000003E-2</v>
      </c>
      <c r="I139" s="19">
        <v>3.4000000000000002E-2</v>
      </c>
      <c r="J139" s="19">
        <v>3.2000000000000001E-2</v>
      </c>
      <c r="K139" s="19">
        <v>3.2000000000000001E-2</v>
      </c>
      <c r="L139" s="19">
        <v>3.3000000000000002E-2</v>
      </c>
      <c r="M139" s="12">
        <v>4.2999999999999997E-2</v>
      </c>
    </row>
    <row r="140" spans="1:14" x14ac:dyDescent="0.25">
      <c r="A140" s="5" t="s">
        <v>27</v>
      </c>
      <c r="B140" s="13">
        <v>3.1E-2</v>
      </c>
      <c r="C140" s="14">
        <v>3.3000000000000002E-2</v>
      </c>
      <c r="D140" s="14">
        <v>3.2000000000000001E-2</v>
      </c>
      <c r="E140" s="14">
        <v>3.2000000000000001E-2</v>
      </c>
      <c r="F140" s="14">
        <v>3.4000000000000002E-2</v>
      </c>
      <c r="G140" s="14">
        <v>3.3000000000000002E-2</v>
      </c>
      <c r="H140" s="14">
        <v>4.2000000000000003E-2</v>
      </c>
      <c r="I140" s="14">
        <v>3.2000000000000001E-2</v>
      </c>
      <c r="J140" s="14">
        <v>3.2000000000000001E-2</v>
      </c>
      <c r="K140" s="14">
        <v>3.2000000000000001E-2</v>
      </c>
      <c r="L140" s="14">
        <v>3.2000000000000001E-2</v>
      </c>
      <c r="M140" s="15">
        <v>4.5999999999999999E-2</v>
      </c>
    </row>
    <row r="142" spans="1:14" x14ac:dyDescent="0.25">
      <c r="B142" t="s">
        <v>30</v>
      </c>
      <c r="C142" t="s">
        <v>1</v>
      </c>
      <c r="D142" t="s">
        <v>11</v>
      </c>
      <c r="E142" t="s">
        <v>12</v>
      </c>
      <c r="F142" t="s">
        <v>13</v>
      </c>
      <c r="G142" t="s">
        <v>14</v>
      </c>
      <c r="H142" t="s">
        <v>50</v>
      </c>
    </row>
    <row r="143" spans="1:14" x14ac:dyDescent="0.25">
      <c r="A143" t="s">
        <v>31</v>
      </c>
      <c r="B143">
        <v>3.3000000000000002E-2</v>
      </c>
      <c r="C143">
        <v>1.0239999999999998</v>
      </c>
      <c r="D143">
        <v>0.98966666666666658</v>
      </c>
      <c r="E143">
        <v>1.0006666666666666</v>
      </c>
      <c r="F143">
        <v>1.0036666666666667</v>
      </c>
      <c r="G143">
        <v>0.97333333333333327</v>
      </c>
      <c r="H143">
        <v>0.79233333333333344</v>
      </c>
    </row>
    <row r="144" spans="1:14" x14ac:dyDescent="0.25">
      <c r="A144" t="s">
        <v>34</v>
      </c>
      <c r="C144">
        <v>100</v>
      </c>
      <c r="D144">
        <v>96.535486041035995</v>
      </c>
      <c r="E144">
        <v>97.645475950218653</v>
      </c>
      <c r="F144">
        <v>97.948200470904837</v>
      </c>
      <c r="G144">
        <v>94.887319206189048</v>
      </c>
      <c r="H144">
        <v>76.622939791456474</v>
      </c>
    </row>
  </sheetData>
  <mergeCells count="1">
    <mergeCell ref="Q3:V3"/>
  </mergeCells>
  <pageMargins left="0.7" right="0.7" top="0.75" bottom="0.75" header="0.3" footer="0.3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1C837-0E33-45A0-BC7E-FE49679A012D}">
  <sheetPr>
    <pageSetUpPr fitToPage="1"/>
  </sheetPr>
  <dimension ref="A1:AF113"/>
  <sheetViews>
    <sheetView topLeftCell="H1" zoomScaleNormal="100" workbookViewId="0">
      <selection activeCell="Q3" sqref="Q3:V3"/>
    </sheetView>
  </sheetViews>
  <sheetFormatPr defaultRowHeight="15" x14ac:dyDescent="0.25"/>
  <cols>
    <col min="17" max="17" width="12.28515625" customWidth="1"/>
    <col min="22" max="22" width="11.28515625" customWidth="1"/>
    <col min="23" max="23" width="11.42578125" customWidth="1"/>
  </cols>
  <sheetData>
    <row r="1" spans="1:32" s="33" customFormat="1" x14ac:dyDescent="0.25"/>
    <row r="2" spans="1:32" s="33" customFormat="1" ht="15.75" thickBot="1" x14ac:dyDescent="0.3"/>
    <row r="3" spans="1:32" ht="19.5" thickBot="1" x14ac:dyDescent="0.35">
      <c r="A3" s="1">
        <v>44144</v>
      </c>
      <c r="P3" s="33"/>
      <c r="Q3" s="68" t="s">
        <v>68</v>
      </c>
      <c r="R3" s="69"/>
      <c r="S3" s="69"/>
      <c r="T3" s="69"/>
      <c r="U3" s="69"/>
      <c r="V3" s="70"/>
      <c r="W3" s="33"/>
      <c r="Z3">
        <f>SQRT(6)</f>
        <v>2.4494897427831779</v>
      </c>
      <c r="AB3" s="21"/>
      <c r="AC3" s="21" t="s">
        <v>54</v>
      </c>
      <c r="AD3" s="21"/>
      <c r="AE3" s="16"/>
    </row>
    <row r="4" spans="1:32" x14ac:dyDescent="0.25">
      <c r="B4" t="s">
        <v>7</v>
      </c>
      <c r="D4" s="3" t="s">
        <v>8</v>
      </c>
      <c r="E4" s="3"/>
      <c r="F4" s="4" t="s">
        <v>9</v>
      </c>
      <c r="G4" t="s">
        <v>28</v>
      </c>
      <c r="P4" s="33"/>
      <c r="Q4" s="71" t="s">
        <v>1</v>
      </c>
      <c r="R4" s="71" t="s">
        <v>55</v>
      </c>
      <c r="S4" s="71" t="s">
        <v>56</v>
      </c>
      <c r="T4" s="71" t="s">
        <v>57</v>
      </c>
      <c r="U4" s="71" t="s">
        <v>58</v>
      </c>
      <c r="V4" s="71" t="s">
        <v>59</v>
      </c>
      <c r="W4" s="33"/>
      <c r="AB4" s="24" t="s">
        <v>51</v>
      </c>
      <c r="AC4" s="27">
        <v>25</v>
      </c>
      <c r="AD4" s="27">
        <v>50</v>
      </c>
      <c r="AE4" s="27">
        <v>75</v>
      </c>
      <c r="AF4" s="28">
        <v>100</v>
      </c>
    </row>
    <row r="5" spans="1:32" x14ac:dyDescent="0.25">
      <c r="Q5" s="64">
        <v>100</v>
      </c>
      <c r="R5" s="64">
        <v>108.12832119661482</v>
      </c>
      <c r="S5" s="64">
        <v>112.57626451485925</v>
      </c>
      <c r="T5" s="64">
        <v>100.47234796299942</v>
      </c>
      <c r="U5" s="64">
        <v>95.611100177130481</v>
      </c>
      <c r="V5" s="64">
        <v>52.450305058059435</v>
      </c>
      <c r="AB5" s="25" t="s">
        <v>52</v>
      </c>
      <c r="AC5" s="29">
        <v>2.5000000000000001E-2</v>
      </c>
      <c r="AD5" s="29">
        <v>0.05</v>
      </c>
      <c r="AE5" s="29">
        <v>7.4999999999999997E-2</v>
      </c>
      <c r="AF5" s="30">
        <v>0.1</v>
      </c>
    </row>
    <row r="6" spans="1:32" ht="15.75" thickBot="1" x14ac:dyDescent="0.3">
      <c r="C6" t="s">
        <v>1</v>
      </c>
      <c r="D6" t="s">
        <v>11</v>
      </c>
      <c r="E6" t="s">
        <v>12</v>
      </c>
      <c r="F6" t="s">
        <v>13</v>
      </c>
      <c r="G6" t="s">
        <v>14</v>
      </c>
      <c r="H6" s="2" t="s">
        <v>38</v>
      </c>
      <c r="I6" t="s">
        <v>15</v>
      </c>
      <c r="J6" t="s">
        <v>16</v>
      </c>
      <c r="K6" t="s">
        <v>17</v>
      </c>
      <c r="L6" t="s">
        <v>18</v>
      </c>
      <c r="Q6" s="60">
        <v>100</v>
      </c>
      <c r="R6" s="60">
        <v>105.8970099667774</v>
      </c>
      <c r="S6" s="60">
        <v>102.61627906976744</v>
      </c>
      <c r="T6" s="60">
        <v>99.418604651162795</v>
      </c>
      <c r="U6" s="60">
        <v>95.847176079734226</v>
      </c>
      <c r="V6" s="60">
        <v>48.297342192691026</v>
      </c>
      <c r="AB6" s="26" t="s">
        <v>53</v>
      </c>
      <c r="AC6" s="31">
        <v>1.2999999999999999E-2</v>
      </c>
      <c r="AD6" s="31">
        <v>2.5999999999999999E-2</v>
      </c>
      <c r="AE6" s="31">
        <v>3.9E-2</v>
      </c>
      <c r="AF6" s="32">
        <v>5.0999999999999997E-2</v>
      </c>
    </row>
    <row r="7" spans="1:32" x14ac:dyDescent="0.25"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6">
        <v>7</v>
      </c>
      <c r="I7" s="5">
        <v>8</v>
      </c>
      <c r="J7" s="5">
        <v>9</v>
      </c>
      <c r="K7" s="5">
        <v>10</v>
      </c>
      <c r="L7" s="5">
        <v>11</v>
      </c>
      <c r="M7" s="5">
        <v>12</v>
      </c>
      <c r="Q7" s="64">
        <v>100</v>
      </c>
      <c r="R7" s="64">
        <v>98.900696225723692</v>
      </c>
      <c r="S7" s="64">
        <v>104.98351044338585</v>
      </c>
      <c r="T7" s="64">
        <v>101.09930377427629</v>
      </c>
      <c r="U7" s="64">
        <v>109.67387321363135</v>
      </c>
      <c r="V7" s="64">
        <v>70.318798094540128</v>
      </c>
    </row>
    <row r="8" spans="1:32" x14ac:dyDescent="0.25">
      <c r="A8" s="5" t="s">
        <v>19</v>
      </c>
      <c r="B8" s="7">
        <v>4.3999999999999997E-2</v>
      </c>
      <c r="C8" s="8">
        <v>4.2000000000000003E-2</v>
      </c>
      <c r="D8" s="8">
        <v>3.3000000000000002E-2</v>
      </c>
      <c r="E8" s="8">
        <v>3.3000000000000002E-2</v>
      </c>
      <c r="F8" s="8">
        <v>3.2000000000000001E-2</v>
      </c>
      <c r="G8" s="8">
        <v>4.1000000000000002E-2</v>
      </c>
      <c r="H8" s="8">
        <v>3.2000000000000001E-2</v>
      </c>
      <c r="I8" s="8">
        <v>3.3000000000000002E-2</v>
      </c>
      <c r="J8" s="8">
        <v>3.4000000000000002E-2</v>
      </c>
      <c r="K8" s="8">
        <v>3.9E-2</v>
      </c>
      <c r="L8" s="8">
        <v>3.1E-2</v>
      </c>
      <c r="M8" s="9">
        <v>3.3000000000000002E-2</v>
      </c>
      <c r="Q8" s="60">
        <v>100</v>
      </c>
      <c r="R8" s="60">
        <v>95.722300140252443</v>
      </c>
      <c r="S8" s="60">
        <v>100.14025245441793</v>
      </c>
      <c r="T8" s="60">
        <v>98.176718092566588</v>
      </c>
      <c r="U8" s="60">
        <v>100.5610098176718</v>
      </c>
      <c r="V8" s="60">
        <v>66.129032258064512</v>
      </c>
    </row>
    <row r="9" spans="1:32" x14ac:dyDescent="0.25">
      <c r="A9" s="5" t="s">
        <v>20</v>
      </c>
      <c r="B9" s="10">
        <v>4.4999999999999998E-2</v>
      </c>
      <c r="C9" s="11">
        <v>1.9330000000000001</v>
      </c>
      <c r="D9" s="11">
        <v>1.9410000000000001</v>
      </c>
      <c r="E9" s="11">
        <v>1.994</v>
      </c>
      <c r="F9" s="11">
        <v>1.7490000000000001</v>
      </c>
      <c r="G9" s="11">
        <v>1.6080000000000001</v>
      </c>
      <c r="H9" s="11">
        <v>0.96199999999999997</v>
      </c>
      <c r="I9" s="11">
        <v>1.274</v>
      </c>
      <c r="J9" s="11">
        <v>1.091</v>
      </c>
      <c r="K9" s="11">
        <v>0.91900000000000004</v>
      </c>
      <c r="L9" s="11">
        <v>1.1060000000000001</v>
      </c>
      <c r="M9" s="12">
        <v>4.1000000000000002E-2</v>
      </c>
      <c r="Q9" s="73">
        <v>100</v>
      </c>
      <c r="R9" s="73">
        <v>91.435490973139594</v>
      </c>
      <c r="S9" s="73">
        <v>98.172611184500212</v>
      </c>
      <c r="T9" s="73">
        <v>92.184059885512966</v>
      </c>
      <c r="U9" s="73">
        <v>89.498018494055458</v>
      </c>
      <c r="V9" s="73">
        <v>49.449581682078382</v>
      </c>
    </row>
    <row r="10" spans="1:32" x14ac:dyDescent="0.25">
      <c r="A10" s="5" t="s">
        <v>21</v>
      </c>
      <c r="B10" s="10">
        <v>0.06</v>
      </c>
      <c r="C10" s="11">
        <v>1.671</v>
      </c>
      <c r="D10" s="11">
        <v>1.9390000000000001</v>
      </c>
      <c r="E10" s="11">
        <v>1.974</v>
      </c>
      <c r="F10" s="11">
        <v>1.752</v>
      </c>
      <c r="G10" s="11">
        <v>1.6719999999999999</v>
      </c>
      <c r="H10" s="11">
        <v>0.93200000000000005</v>
      </c>
      <c r="I10" s="11">
        <v>1.381</v>
      </c>
      <c r="J10" s="11">
        <v>1.5549999999999999</v>
      </c>
      <c r="K10" s="11">
        <v>1.228</v>
      </c>
      <c r="L10" s="11">
        <v>1.2430000000000001</v>
      </c>
      <c r="M10" s="12">
        <v>0.03</v>
      </c>
      <c r="N10" t="s">
        <v>0</v>
      </c>
      <c r="Q10" s="72">
        <v>100</v>
      </c>
      <c r="R10" s="72">
        <v>94.287729196050776</v>
      </c>
      <c r="S10" s="72">
        <v>99.459332393041848</v>
      </c>
      <c r="T10" s="72">
        <v>100.42313117066293</v>
      </c>
      <c r="U10" s="72">
        <v>107.02867889045604</v>
      </c>
      <c r="V10" s="72">
        <v>67.771509167842041</v>
      </c>
    </row>
    <row r="11" spans="1:32" x14ac:dyDescent="0.25">
      <c r="A11" s="5" t="s">
        <v>23</v>
      </c>
      <c r="B11" s="10">
        <v>4.4999999999999998E-2</v>
      </c>
      <c r="C11" s="11">
        <v>1.575</v>
      </c>
      <c r="D11" s="11">
        <v>1.712</v>
      </c>
      <c r="E11" s="11">
        <v>1.85</v>
      </c>
      <c r="F11" s="11">
        <v>1.702</v>
      </c>
      <c r="G11" s="11">
        <v>1.6759999999999999</v>
      </c>
      <c r="H11" s="11">
        <v>0.86899999999999999</v>
      </c>
      <c r="I11" s="11">
        <v>1.407</v>
      </c>
      <c r="J11" s="11">
        <v>1.391</v>
      </c>
      <c r="K11" s="11">
        <v>1.319</v>
      </c>
      <c r="L11" s="11">
        <v>1.5269999999999999</v>
      </c>
      <c r="M11" s="12">
        <v>2.9000000000000001E-2</v>
      </c>
    </row>
    <row r="12" spans="1:32" x14ac:dyDescent="0.25">
      <c r="A12" s="5" t="s">
        <v>24</v>
      </c>
      <c r="B12" s="10">
        <v>4.8000000000000001E-2</v>
      </c>
      <c r="C12" s="11">
        <v>0.56899999999999995</v>
      </c>
      <c r="D12" s="11">
        <v>0.89</v>
      </c>
      <c r="E12" s="11">
        <v>1.0780000000000001</v>
      </c>
      <c r="F12" s="11">
        <v>0.96299999999999997</v>
      </c>
      <c r="G12" s="11">
        <v>0.97399999999999998</v>
      </c>
      <c r="H12" s="11">
        <v>0.499</v>
      </c>
      <c r="I12" s="11">
        <v>0.54</v>
      </c>
      <c r="J12" s="11">
        <v>0.53400000000000003</v>
      </c>
      <c r="K12" s="11">
        <v>0.49</v>
      </c>
      <c r="L12" s="11">
        <v>0.42199999999999999</v>
      </c>
      <c r="M12" s="12">
        <v>3.5000000000000003E-2</v>
      </c>
    </row>
    <row r="13" spans="1:32" x14ac:dyDescent="0.25">
      <c r="A13" s="5" t="s">
        <v>25</v>
      </c>
      <c r="B13" s="10">
        <v>3.5999999999999997E-2</v>
      </c>
      <c r="C13" s="11">
        <v>0.71199999999999997</v>
      </c>
      <c r="D13" s="11">
        <v>0.92200000000000004</v>
      </c>
      <c r="E13" s="11">
        <v>1.056</v>
      </c>
      <c r="F13" s="11">
        <v>0.997</v>
      </c>
      <c r="G13" s="11">
        <v>1.05</v>
      </c>
      <c r="H13" s="4">
        <v>0.54100000000000004</v>
      </c>
      <c r="I13" s="11">
        <v>0.52200000000000002</v>
      </c>
      <c r="J13" s="11">
        <v>0.44400000000000001</v>
      </c>
      <c r="K13" s="11">
        <v>0.52200000000000002</v>
      </c>
      <c r="L13" s="11">
        <v>0.54600000000000004</v>
      </c>
      <c r="M13" s="12">
        <v>0.03</v>
      </c>
      <c r="N13" t="s">
        <v>22</v>
      </c>
    </row>
    <row r="14" spans="1:32" x14ac:dyDescent="0.25">
      <c r="A14" s="5" t="s">
        <v>26</v>
      </c>
      <c r="B14" s="10">
        <v>0.03</v>
      </c>
      <c r="C14" s="11">
        <v>0.61099999999999999</v>
      </c>
      <c r="D14" s="11">
        <v>0.80600000000000005</v>
      </c>
      <c r="E14" s="11">
        <v>0.75900000000000001</v>
      </c>
      <c r="F14" s="11">
        <v>0.70499999999999996</v>
      </c>
      <c r="G14" s="11">
        <v>0.73099999999999998</v>
      </c>
      <c r="H14" s="11">
        <v>0.48799999999999999</v>
      </c>
      <c r="I14" s="11">
        <v>0.43099999999999999</v>
      </c>
      <c r="J14" s="11">
        <v>0.47799999999999998</v>
      </c>
      <c r="K14" s="11">
        <v>0.42799999999999999</v>
      </c>
      <c r="L14" s="11">
        <v>0.48699999999999999</v>
      </c>
      <c r="M14" s="12">
        <v>2.8000000000000001E-2</v>
      </c>
      <c r="Q14" s="65"/>
      <c r="R14" s="65" t="s">
        <v>1</v>
      </c>
      <c r="S14" s="65" t="s">
        <v>55</v>
      </c>
      <c r="T14" s="65" t="s">
        <v>56</v>
      </c>
      <c r="U14" s="65" t="s">
        <v>57</v>
      </c>
      <c r="V14" s="65" t="s">
        <v>58</v>
      </c>
      <c r="W14" s="65" t="s">
        <v>59</v>
      </c>
    </row>
    <row r="15" spans="1:32" x14ac:dyDescent="0.25">
      <c r="A15" s="5" t="s">
        <v>27</v>
      </c>
      <c r="B15" s="13">
        <v>3.3000000000000002E-2</v>
      </c>
      <c r="C15" s="14">
        <v>0.03</v>
      </c>
      <c r="D15" s="14">
        <v>3.3000000000000002E-2</v>
      </c>
      <c r="E15" s="14">
        <v>2.9000000000000001E-2</v>
      </c>
      <c r="F15" s="14">
        <v>2.9000000000000001E-2</v>
      </c>
      <c r="G15" s="14">
        <v>2.9000000000000001E-2</v>
      </c>
      <c r="H15" s="14">
        <v>2.8000000000000001E-2</v>
      </c>
      <c r="I15" s="14">
        <v>2.8000000000000001E-2</v>
      </c>
      <c r="J15" s="14">
        <v>2.8000000000000001E-2</v>
      </c>
      <c r="K15" s="14">
        <v>2.9000000000000001E-2</v>
      </c>
      <c r="L15" s="14">
        <v>2.7E-2</v>
      </c>
      <c r="M15" s="15">
        <v>3.9E-2</v>
      </c>
      <c r="Q15" s="66" t="s">
        <v>31</v>
      </c>
      <c r="R15" s="73">
        <f t="shared" ref="R15:W15" si="0">AVERAGE(C20,C39,C58,C77,C95,C113)</f>
        <v>100</v>
      </c>
      <c r="S15" s="73">
        <f t="shared" si="0"/>
        <v>99.061924616426452</v>
      </c>
      <c r="T15" s="73">
        <f t="shared" si="0"/>
        <v>102.99137500999541</v>
      </c>
      <c r="U15" s="73">
        <f t="shared" si="0"/>
        <v>98.629027589530168</v>
      </c>
      <c r="V15" s="73">
        <f t="shared" si="0"/>
        <v>99.703309445446564</v>
      </c>
      <c r="W15" s="73">
        <f t="shared" si="0"/>
        <v>59.069428075545922</v>
      </c>
    </row>
    <row r="16" spans="1:32" x14ac:dyDescent="0.25">
      <c r="Q16" s="67" t="s">
        <v>3</v>
      </c>
      <c r="R16" s="60">
        <f t="shared" ref="R16:W16" si="1">STDEV(C20,C39,C58,C77,C95,C113)</f>
        <v>0</v>
      </c>
      <c r="S16" s="60">
        <f t="shared" si="1"/>
        <v>6.6490970358245853</v>
      </c>
      <c r="T16" s="60">
        <f t="shared" si="1"/>
        <v>5.2877994865651639</v>
      </c>
      <c r="U16" s="60">
        <f t="shared" si="1"/>
        <v>3.3191723851324362</v>
      </c>
      <c r="V16" s="60">
        <f t="shared" si="1"/>
        <v>7.6101607594351144</v>
      </c>
      <c r="W16" s="60">
        <f t="shared" si="1"/>
        <v>10.044945204401166</v>
      </c>
    </row>
    <row r="17" spans="1:23" x14ac:dyDescent="0.25">
      <c r="A17" t="s">
        <v>0</v>
      </c>
      <c r="B17" t="s">
        <v>30</v>
      </c>
      <c r="C17" t="s">
        <v>1</v>
      </c>
      <c r="D17" t="s">
        <v>11</v>
      </c>
      <c r="E17" t="s">
        <v>12</v>
      </c>
      <c r="F17" t="s">
        <v>13</v>
      </c>
      <c r="G17" t="s">
        <v>14</v>
      </c>
      <c r="H17" t="s">
        <v>38</v>
      </c>
      <c r="I17" t="s">
        <v>15</v>
      </c>
      <c r="J17" t="s">
        <v>16</v>
      </c>
      <c r="K17" t="s">
        <v>17</v>
      </c>
      <c r="L17" t="s">
        <v>18</v>
      </c>
      <c r="Q17" s="66" t="s">
        <v>4</v>
      </c>
      <c r="R17" s="64">
        <f>R16/$Z$3</f>
        <v>0</v>
      </c>
      <c r="S17" s="64">
        <f>S16/$Z$3</f>
        <v>2.7144824980037261</v>
      </c>
      <c r="T17" s="64">
        <f t="shared" ref="T17:W17" si="2">T16/$Z$3</f>
        <v>2.158735100705921</v>
      </c>
      <c r="U17" s="64">
        <f t="shared" si="2"/>
        <v>1.3550464519851799</v>
      </c>
      <c r="V17" s="64">
        <f t="shared" si="2"/>
        <v>3.1068351201945594</v>
      </c>
      <c r="W17" s="64">
        <f t="shared" si="2"/>
        <v>4.1008317074999558</v>
      </c>
    </row>
    <row r="18" spans="1:23" x14ac:dyDescent="0.25">
      <c r="A18" t="s">
        <v>31</v>
      </c>
      <c r="B18">
        <v>3.266666666666667E-2</v>
      </c>
      <c r="C18">
        <v>1.7263333333333335</v>
      </c>
      <c r="D18">
        <v>1.8639999999999999</v>
      </c>
      <c r="E18">
        <v>1.9393333333333331</v>
      </c>
      <c r="F18">
        <v>1.7343333333333335</v>
      </c>
      <c r="G18">
        <v>1.6520000000000001</v>
      </c>
      <c r="H18">
        <v>0.92099999999999993</v>
      </c>
      <c r="I18">
        <v>1.3540000000000001</v>
      </c>
      <c r="J18">
        <v>1.3456666666666666</v>
      </c>
      <c r="K18">
        <v>1.1553333333333333</v>
      </c>
      <c r="L18">
        <v>1.292</v>
      </c>
    </row>
    <row r="19" spans="1:23" x14ac:dyDescent="0.25">
      <c r="A19" t="s">
        <v>32</v>
      </c>
      <c r="C19">
        <v>1.7263333333333335</v>
      </c>
      <c r="D19">
        <v>1.8639999999999999</v>
      </c>
      <c r="E19">
        <v>1.9393333333333331</v>
      </c>
      <c r="F19">
        <v>1.7343333333333335</v>
      </c>
      <c r="G19">
        <v>1.6520000000000001</v>
      </c>
      <c r="H19">
        <v>0.92099999999999993</v>
      </c>
      <c r="I19">
        <v>1.3540000000000001</v>
      </c>
      <c r="J19">
        <v>1.3456666666666666</v>
      </c>
      <c r="K19">
        <v>1.1553333333333333</v>
      </c>
      <c r="L19">
        <v>1.292</v>
      </c>
    </row>
    <row r="20" spans="1:23" x14ac:dyDescent="0.25">
      <c r="A20" t="s">
        <v>34</v>
      </c>
      <c r="C20">
        <v>100</v>
      </c>
      <c r="D20">
        <v>108.12832119661482</v>
      </c>
      <c r="E20">
        <v>112.57626451485925</v>
      </c>
      <c r="F20">
        <v>100.47234796299942</v>
      </c>
      <c r="G20">
        <v>95.611100177130481</v>
      </c>
      <c r="H20">
        <v>52.450305058059435</v>
      </c>
      <c r="I20">
        <v>78.016138555402478</v>
      </c>
      <c r="J20">
        <v>77.524109427278091</v>
      </c>
      <c r="K20">
        <v>66.286164140917137</v>
      </c>
      <c r="L20">
        <v>74.355441842157049</v>
      </c>
    </row>
    <row r="22" spans="1:23" x14ac:dyDescent="0.25">
      <c r="A22" s="1">
        <v>44151</v>
      </c>
    </row>
    <row r="23" spans="1:23" x14ac:dyDescent="0.25">
      <c r="B23" t="s">
        <v>7</v>
      </c>
      <c r="D23" s="3" t="s">
        <v>8</v>
      </c>
      <c r="E23" s="3"/>
      <c r="F23" s="4" t="s">
        <v>9</v>
      </c>
      <c r="G23" t="s">
        <v>28</v>
      </c>
    </row>
    <row r="25" spans="1:23" x14ac:dyDescent="0.25">
      <c r="C25" t="s">
        <v>1</v>
      </c>
      <c r="D25" t="s">
        <v>11</v>
      </c>
      <c r="E25" t="s">
        <v>12</v>
      </c>
      <c r="F25" t="s">
        <v>13</v>
      </c>
      <c r="G25" t="s">
        <v>14</v>
      </c>
      <c r="H25" s="2" t="s">
        <v>38</v>
      </c>
      <c r="I25" t="s">
        <v>15</v>
      </c>
      <c r="J25" t="s">
        <v>16</v>
      </c>
      <c r="K25" t="s">
        <v>17</v>
      </c>
      <c r="L25" t="s">
        <v>18</v>
      </c>
    </row>
    <row r="26" spans="1:23" x14ac:dyDescent="0.25">
      <c r="B26" s="5">
        <v>1</v>
      </c>
      <c r="C26" s="5">
        <v>2</v>
      </c>
      <c r="D26" s="5">
        <v>3</v>
      </c>
      <c r="E26" s="5">
        <v>4</v>
      </c>
      <c r="F26" s="5">
        <v>5</v>
      </c>
      <c r="G26" s="5">
        <v>6</v>
      </c>
      <c r="H26" s="6">
        <v>7</v>
      </c>
      <c r="I26" s="5">
        <v>8</v>
      </c>
      <c r="J26" s="5">
        <v>9</v>
      </c>
      <c r="K26" s="5">
        <v>10</v>
      </c>
      <c r="L26" s="5">
        <v>11</v>
      </c>
      <c r="M26" s="5">
        <v>12</v>
      </c>
    </row>
    <row r="27" spans="1:23" x14ac:dyDescent="0.25">
      <c r="A27" s="5" t="s">
        <v>19</v>
      </c>
      <c r="B27" s="7">
        <v>3.2000000000000001E-2</v>
      </c>
      <c r="C27" s="8">
        <v>3.2000000000000001E-2</v>
      </c>
      <c r="D27" s="8">
        <v>5.2999999999999999E-2</v>
      </c>
      <c r="E27" s="8">
        <v>3.4000000000000002E-2</v>
      </c>
      <c r="F27" s="8">
        <v>3.7999999999999999E-2</v>
      </c>
      <c r="G27" s="8">
        <v>3.3000000000000002E-2</v>
      </c>
      <c r="H27" s="8">
        <v>3.1E-2</v>
      </c>
      <c r="I27" s="8">
        <v>3.2000000000000001E-2</v>
      </c>
      <c r="J27" s="8">
        <v>4.5999999999999999E-2</v>
      </c>
      <c r="K27" s="8">
        <v>3.1E-2</v>
      </c>
      <c r="L27" s="8">
        <v>3.5000000000000003E-2</v>
      </c>
      <c r="M27" s="9">
        <v>3.2000000000000001E-2</v>
      </c>
    </row>
    <row r="28" spans="1:23" x14ac:dyDescent="0.25">
      <c r="A28" s="5" t="s">
        <v>20</v>
      </c>
      <c r="B28" s="10">
        <v>3.3000000000000002E-2</v>
      </c>
      <c r="C28" s="11">
        <v>0.61</v>
      </c>
      <c r="D28" s="11">
        <v>0.59799999999999998</v>
      </c>
      <c r="E28" s="11">
        <v>0.57799999999999996</v>
      </c>
      <c r="F28" s="11">
        <v>0.59099999999999997</v>
      </c>
      <c r="G28" s="11">
        <v>0.58399999999999996</v>
      </c>
      <c r="H28" s="11">
        <v>0.33700000000000002</v>
      </c>
      <c r="I28" s="11">
        <v>0.33100000000000002</v>
      </c>
      <c r="J28" s="11">
        <v>0.504</v>
      </c>
      <c r="K28" s="11">
        <v>0.42499999999999999</v>
      </c>
      <c r="L28" s="11">
        <v>0.39200000000000002</v>
      </c>
      <c r="M28" s="12">
        <v>3.2000000000000001E-2</v>
      </c>
    </row>
    <row r="29" spans="1:23" x14ac:dyDescent="0.25">
      <c r="A29" s="5" t="s">
        <v>21</v>
      </c>
      <c r="B29" s="10">
        <v>3.7999999999999999E-2</v>
      </c>
      <c r="C29" s="11">
        <v>0.50700000000000001</v>
      </c>
      <c r="D29" s="11">
        <v>0.53800000000000003</v>
      </c>
      <c r="E29" s="11">
        <v>0.53600000000000003</v>
      </c>
      <c r="F29" s="11">
        <v>0.56699999999999995</v>
      </c>
      <c r="G29" s="11">
        <v>0.56799999999999995</v>
      </c>
      <c r="H29" s="11">
        <v>0.28799999999999998</v>
      </c>
      <c r="I29" s="11">
        <v>0.26100000000000001</v>
      </c>
      <c r="J29" s="11">
        <v>0.41399999999999998</v>
      </c>
      <c r="K29" s="11">
        <v>0.41599999999999998</v>
      </c>
      <c r="L29" s="11">
        <v>0.371</v>
      </c>
      <c r="M29" s="12">
        <v>3.1E-2</v>
      </c>
      <c r="N29" t="s">
        <v>35</v>
      </c>
    </row>
    <row r="30" spans="1:23" x14ac:dyDescent="0.25">
      <c r="A30" s="5" t="s">
        <v>23</v>
      </c>
      <c r="B30" s="10">
        <v>4.7E-2</v>
      </c>
      <c r="C30" s="11">
        <v>0.55800000000000005</v>
      </c>
      <c r="D30" s="11">
        <v>0.53400000000000003</v>
      </c>
      <c r="E30" s="11">
        <v>0.51500000000000001</v>
      </c>
      <c r="F30" s="11">
        <v>0.56200000000000006</v>
      </c>
      <c r="G30" s="11">
        <v>0.57399999999999995</v>
      </c>
      <c r="H30" s="11">
        <v>0.313</v>
      </c>
      <c r="I30" s="11">
        <v>0.26700000000000002</v>
      </c>
      <c r="J30" s="11">
        <v>0.42</v>
      </c>
      <c r="K30" s="11">
        <v>0.41299999999999998</v>
      </c>
      <c r="L30" s="11">
        <v>0.39400000000000002</v>
      </c>
      <c r="M30" s="12">
        <v>3.2000000000000001E-2</v>
      </c>
    </row>
    <row r="31" spans="1:23" x14ac:dyDescent="0.25">
      <c r="A31" s="5" t="s">
        <v>24</v>
      </c>
      <c r="B31" s="10">
        <v>3.5999999999999997E-2</v>
      </c>
      <c r="C31" s="11">
        <v>0.84199999999999997</v>
      </c>
      <c r="D31" s="11">
        <v>0.89900000000000002</v>
      </c>
      <c r="E31" s="11">
        <v>0.85899999999999999</v>
      </c>
      <c r="F31" s="11">
        <v>0.79400000000000004</v>
      </c>
      <c r="G31" s="11">
        <v>0.80300000000000005</v>
      </c>
      <c r="H31" s="11">
        <v>0.40500000000000003</v>
      </c>
      <c r="I31" s="11">
        <v>0.72499999999999998</v>
      </c>
      <c r="J31" s="11">
        <v>0.79500000000000004</v>
      </c>
      <c r="K31" s="11">
        <v>0.85799999999999998</v>
      </c>
      <c r="L31" s="11">
        <v>0.8</v>
      </c>
      <c r="M31" s="12">
        <v>3.3000000000000002E-2</v>
      </c>
    </row>
    <row r="32" spans="1:23" x14ac:dyDescent="0.25">
      <c r="A32" s="5" t="s">
        <v>25</v>
      </c>
      <c r="B32" s="10">
        <v>3.3000000000000002E-2</v>
      </c>
      <c r="C32" s="11">
        <v>0.80400000000000005</v>
      </c>
      <c r="D32" s="11">
        <v>0.879</v>
      </c>
      <c r="E32" s="11">
        <v>0.88100000000000001</v>
      </c>
      <c r="F32" s="11">
        <v>0.84899999999999998</v>
      </c>
      <c r="G32" s="11">
        <v>0.82199999999999995</v>
      </c>
      <c r="H32" s="11">
        <v>0.44</v>
      </c>
      <c r="I32" s="11">
        <v>0.621</v>
      </c>
      <c r="J32" s="11">
        <v>0.92</v>
      </c>
      <c r="K32" s="11">
        <v>0.78700000000000003</v>
      </c>
      <c r="L32" s="11">
        <v>0.82299999999999995</v>
      </c>
      <c r="M32" s="12">
        <v>3.1E-2</v>
      </c>
      <c r="N32" t="s">
        <v>5</v>
      </c>
    </row>
    <row r="33" spans="1:14" x14ac:dyDescent="0.25">
      <c r="A33" s="5" t="s">
        <v>26</v>
      </c>
      <c r="B33" s="10">
        <v>3.3000000000000002E-2</v>
      </c>
      <c r="C33" s="11">
        <v>0.85799999999999998</v>
      </c>
      <c r="D33" s="11">
        <v>0.86799999999999999</v>
      </c>
      <c r="E33" s="11">
        <v>0.82699999999999996</v>
      </c>
      <c r="F33" s="11">
        <v>0.84699999999999998</v>
      </c>
      <c r="G33" s="11">
        <v>0.77900000000000003</v>
      </c>
      <c r="H33" s="11">
        <v>0.41399999999999998</v>
      </c>
      <c r="I33" s="11">
        <v>0.69799999999999995</v>
      </c>
      <c r="J33" s="11">
        <v>0.83099999999999996</v>
      </c>
      <c r="K33" s="11">
        <v>0.76800000000000002</v>
      </c>
      <c r="L33" s="11">
        <v>0.83099999999999996</v>
      </c>
      <c r="M33" s="12">
        <v>0.03</v>
      </c>
    </row>
    <row r="34" spans="1:14" x14ac:dyDescent="0.25">
      <c r="A34" s="5" t="s">
        <v>27</v>
      </c>
      <c r="B34" s="13">
        <v>0.03</v>
      </c>
      <c r="C34" s="14">
        <v>0.03</v>
      </c>
      <c r="D34" s="14">
        <v>2.9000000000000001E-2</v>
      </c>
      <c r="E34" s="14">
        <v>0.03</v>
      </c>
      <c r="F34" s="14">
        <v>3.4000000000000002E-2</v>
      </c>
      <c r="G34" s="14">
        <v>3.2000000000000001E-2</v>
      </c>
      <c r="H34" s="14">
        <v>3.3000000000000002E-2</v>
      </c>
      <c r="I34" s="14">
        <v>3.5000000000000003E-2</v>
      </c>
      <c r="J34" s="14">
        <v>0.03</v>
      </c>
      <c r="K34" s="14">
        <v>2.9000000000000001E-2</v>
      </c>
      <c r="L34" s="14">
        <v>0.03</v>
      </c>
      <c r="M34" s="15">
        <v>3.1E-2</v>
      </c>
    </row>
    <row r="36" spans="1:14" x14ac:dyDescent="0.25">
      <c r="A36" t="s">
        <v>5</v>
      </c>
      <c r="B36" t="s">
        <v>30</v>
      </c>
      <c r="C36" t="s">
        <v>1</v>
      </c>
      <c r="D36" t="s">
        <v>11</v>
      </c>
      <c r="E36" t="s">
        <v>12</v>
      </c>
      <c r="F36" t="s">
        <v>13</v>
      </c>
      <c r="G36" t="s">
        <v>14</v>
      </c>
      <c r="H36" t="s">
        <v>38</v>
      </c>
      <c r="I36" t="s">
        <v>15</v>
      </c>
      <c r="J36" t="s">
        <v>16</v>
      </c>
      <c r="K36" t="s">
        <v>17</v>
      </c>
      <c r="L36" t="s">
        <v>18</v>
      </c>
    </row>
    <row r="37" spans="1:14" x14ac:dyDescent="0.25">
      <c r="A37" t="s">
        <v>31</v>
      </c>
      <c r="B37">
        <v>3.2000000000000001E-2</v>
      </c>
      <c r="C37">
        <v>0.83466666666666667</v>
      </c>
      <c r="D37">
        <v>0.88200000000000001</v>
      </c>
      <c r="E37">
        <v>0.85566666666666669</v>
      </c>
      <c r="F37">
        <v>0.83000000000000007</v>
      </c>
      <c r="G37">
        <v>0.80133333333333334</v>
      </c>
      <c r="H37">
        <v>0.41966666666666663</v>
      </c>
      <c r="I37">
        <v>0.68133333333333335</v>
      </c>
      <c r="J37">
        <v>0.84866666666666679</v>
      </c>
      <c r="K37">
        <v>0.80433333333333346</v>
      </c>
      <c r="L37">
        <v>0.81799999999999995</v>
      </c>
    </row>
    <row r="38" spans="1:14" x14ac:dyDescent="0.25">
      <c r="A38" t="s">
        <v>32</v>
      </c>
      <c r="C38">
        <v>0.83466666666666667</v>
      </c>
      <c r="D38">
        <v>0.88200000000000001</v>
      </c>
      <c r="E38">
        <v>0.85566666666666669</v>
      </c>
      <c r="F38">
        <v>0.83000000000000007</v>
      </c>
      <c r="G38">
        <v>0.80133333333333334</v>
      </c>
      <c r="H38">
        <v>0.41966666666666663</v>
      </c>
      <c r="I38">
        <v>0.68133333333333335</v>
      </c>
      <c r="J38">
        <v>0.84866666666666679</v>
      </c>
      <c r="K38">
        <v>0.80433333333333346</v>
      </c>
      <c r="L38">
        <v>0.81799999999999995</v>
      </c>
    </row>
    <row r="39" spans="1:14" x14ac:dyDescent="0.25">
      <c r="A39" t="s">
        <v>33</v>
      </c>
      <c r="C39">
        <v>100</v>
      </c>
      <c r="D39">
        <v>105.8970099667774</v>
      </c>
      <c r="E39">
        <v>102.61627906976744</v>
      </c>
      <c r="F39">
        <v>99.418604651162795</v>
      </c>
      <c r="G39">
        <v>95.847176079734226</v>
      </c>
      <c r="H39">
        <v>48.297342192691026</v>
      </c>
      <c r="I39">
        <v>80.897009966777418</v>
      </c>
      <c r="J39">
        <v>101.74418604651166</v>
      </c>
      <c r="K39">
        <v>96.22093023255816</v>
      </c>
      <c r="L39">
        <v>97.923588039867099</v>
      </c>
    </row>
    <row r="41" spans="1:14" x14ac:dyDescent="0.25">
      <c r="A41" s="1">
        <v>44153</v>
      </c>
    </row>
    <row r="42" spans="1:14" x14ac:dyDescent="0.25">
      <c r="B42" t="s">
        <v>7</v>
      </c>
      <c r="D42" s="3" t="s">
        <v>8</v>
      </c>
      <c r="E42" s="3"/>
      <c r="F42" s="4" t="s">
        <v>9</v>
      </c>
      <c r="G42" t="s">
        <v>28</v>
      </c>
    </row>
    <row r="44" spans="1:14" x14ac:dyDescent="0.25">
      <c r="C44" t="s">
        <v>1</v>
      </c>
      <c r="D44" t="s">
        <v>11</v>
      </c>
      <c r="E44" t="s">
        <v>12</v>
      </c>
      <c r="F44" t="s">
        <v>13</v>
      </c>
      <c r="G44" t="s">
        <v>14</v>
      </c>
      <c r="H44" s="2" t="s">
        <v>38</v>
      </c>
      <c r="I44" t="s">
        <v>15</v>
      </c>
      <c r="J44" t="s">
        <v>16</v>
      </c>
      <c r="K44" t="s">
        <v>17</v>
      </c>
      <c r="L44" t="s">
        <v>18</v>
      </c>
    </row>
    <row r="45" spans="1:14" x14ac:dyDescent="0.25">
      <c r="B45" s="5">
        <v>1</v>
      </c>
      <c r="C45" s="5">
        <v>2</v>
      </c>
      <c r="D45" s="5">
        <v>3</v>
      </c>
      <c r="E45" s="5">
        <v>4</v>
      </c>
      <c r="F45" s="5">
        <v>5</v>
      </c>
      <c r="G45" s="5">
        <v>6</v>
      </c>
      <c r="H45" s="6">
        <v>7</v>
      </c>
      <c r="I45" s="5">
        <v>8</v>
      </c>
      <c r="J45" s="5">
        <v>9</v>
      </c>
      <c r="K45" s="5">
        <v>10</v>
      </c>
      <c r="L45" s="5">
        <v>11</v>
      </c>
      <c r="M45" s="5">
        <v>12</v>
      </c>
    </row>
    <row r="46" spans="1:14" x14ac:dyDescent="0.25">
      <c r="A46" s="5" t="s">
        <v>19</v>
      </c>
      <c r="B46" s="7">
        <v>3.2000000000000001E-2</v>
      </c>
      <c r="C46" s="8">
        <v>3.3000000000000002E-2</v>
      </c>
      <c r="D46" s="8">
        <v>3.5999999999999997E-2</v>
      </c>
      <c r="E46" s="8">
        <v>3.3000000000000002E-2</v>
      </c>
      <c r="F46" s="8">
        <v>3.3000000000000002E-2</v>
      </c>
      <c r="G46" s="8">
        <v>4.8000000000000001E-2</v>
      </c>
      <c r="H46" s="8">
        <v>4.4999999999999998E-2</v>
      </c>
      <c r="I46" s="8">
        <v>3.3000000000000002E-2</v>
      </c>
      <c r="J46" s="8">
        <v>4.8000000000000001E-2</v>
      </c>
      <c r="K46" s="8">
        <v>3.3000000000000002E-2</v>
      </c>
      <c r="L46" s="8">
        <v>3.3000000000000002E-2</v>
      </c>
      <c r="M46" s="9">
        <v>3.2000000000000001E-2</v>
      </c>
    </row>
    <row r="47" spans="1:14" x14ac:dyDescent="0.25">
      <c r="A47" s="5" t="s">
        <v>20</v>
      </c>
      <c r="B47" s="10">
        <v>3.3000000000000002E-2</v>
      </c>
      <c r="C47" s="11">
        <v>0.94399999999999995</v>
      </c>
      <c r="D47" s="11">
        <v>0.93100000000000005</v>
      </c>
      <c r="E47" s="11">
        <v>1.01</v>
      </c>
      <c r="F47" s="11">
        <v>0.94299999999999995</v>
      </c>
      <c r="G47" s="11">
        <v>1.0680000000000001</v>
      </c>
      <c r="H47" s="11">
        <v>0.64200000000000002</v>
      </c>
      <c r="I47" s="11">
        <v>0.98899999999999999</v>
      </c>
      <c r="J47" s="11">
        <v>1.0089999999999999</v>
      </c>
      <c r="K47" s="11">
        <v>0.98299999999999998</v>
      </c>
      <c r="L47" s="11">
        <v>0.91800000000000004</v>
      </c>
      <c r="M47" s="12">
        <v>3.2000000000000001E-2</v>
      </c>
    </row>
    <row r="48" spans="1:14" x14ac:dyDescent="0.25">
      <c r="A48" s="5" t="s">
        <v>21</v>
      </c>
      <c r="B48" s="10">
        <v>3.4000000000000002E-2</v>
      </c>
      <c r="C48" s="11">
        <v>0.96499999999999997</v>
      </c>
      <c r="D48" s="11">
        <v>0.91200000000000003</v>
      </c>
      <c r="E48" s="11">
        <v>0.93200000000000005</v>
      </c>
      <c r="F48" s="11">
        <v>0.90200000000000002</v>
      </c>
      <c r="G48" s="11">
        <v>0.94299999999999995</v>
      </c>
      <c r="H48" s="11">
        <v>0.65700000000000003</v>
      </c>
      <c r="I48" s="11">
        <v>0.95199999999999996</v>
      </c>
      <c r="J48" s="11">
        <v>1.022</v>
      </c>
      <c r="K48" s="11">
        <v>0.89500000000000002</v>
      </c>
      <c r="L48" s="11">
        <v>0.93600000000000005</v>
      </c>
      <c r="M48" s="12">
        <v>3.5999999999999997E-2</v>
      </c>
      <c r="N48" t="s">
        <v>5</v>
      </c>
    </row>
    <row r="49" spans="1:17" x14ac:dyDescent="0.25">
      <c r="A49" s="5" t="s">
        <v>23</v>
      </c>
      <c r="B49" s="10">
        <v>3.5000000000000003E-2</v>
      </c>
      <c r="C49" s="11">
        <v>0.91800000000000004</v>
      </c>
      <c r="D49" s="11">
        <v>0.95399999999999996</v>
      </c>
      <c r="E49" s="11">
        <v>1.0209999999999999</v>
      </c>
      <c r="F49" s="11">
        <v>1.012</v>
      </c>
      <c r="G49" s="11">
        <v>1.08</v>
      </c>
      <c r="H49" s="11">
        <v>0.71799999999999997</v>
      </c>
      <c r="I49" s="11">
        <v>1.0189999999999999</v>
      </c>
      <c r="J49" s="11">
        <v>0.95399999999999996</v>
      </c>
      <c r="K49" s="11">
        <v>0.95599999999999996</v>
      </c>
      <c r="L49" s="11">
        <v>1.103</v>
      </c>
      <c r="M49" s="12">
        <v>3.5000000000000003E-2</v>
      </c>
      <c r="Q49" t="s">
        <v>43</v>
      </c>
    </row>
    <row r="50" spans="1:17" x14ac:dyDescent="0.25">
      <c r="A50" s="5" t="s">
        <v>24</v>
      </c>
      <c r="B50" s="10">
        <v>3.5000000000000003E-2</v>
      </c>
      <c r="C50" s="11">
        <v>1.391</v>
      </c>
      <c r="D50" s="11">
        <v>1.673</v>
      </c>
      <c r="E50" s="11">
        <v>2.06</v>
      </c>
      <c r="F50" s="11">
        <v>1.8049999999999999</v>
      </c>
      <c r="G50" s="11">
        <v>2.2160000000000002</v>
      </c>
      <c r="H50" s="11">
        <v>1.1839999999999999</v>
      </c>
      <c r="I50" s="11">
        <v>1.8220000000000001</v>
      </c>
      <c r="J50" s="11">
        <v>2.0209999999999999</v>
      </c>
      <c r="K50" s="11">
        <v>1.861</v>
      </c>
      <c r="L50" s="11">
        <v>1.8720000000000001</v>
      </c>
      <c r="M50" s="12">
        <v>3.5000000000000003E-2</v>
      </c>
    </row>
    <row r="51" spans="1:17" x14ac:dyDescent="0.25">
      <c r="A51" s="5" t="s">
        <v>25</v>
      </c>
      <c r="B51" s="10">
        <v>4.7E-2</v>
      </c>
      <c r="C51" s="11">
        <v>1.45</v>
      </c>
      <c r="D51" s="11">
        <v>1.7230000000000001</v>
      </c>
      <c r="E51" s="11">
        <v>1.919</v>
      </c>
      <c r="F51" s="11">
        <v>1.9179999999999999</v>
      </c>
      <c r="G51" s="11">
        <v>2.0840000000000001</v>
      </c>
      <c r="H51" s="11">
        <v>1.1140000000000001</v>
      </c>
      <c r="I51" s="11">
        <v>1.7609999999999999</v>
      </c>
      <c r="J51" s="11">
        <v>2.0680000000000001</v>
      </c>
      <c r="K51" s="11">
        <v>2.0070000000000001</v>
      </c>
      <c r="L51" s="11">
        <v>1.9810000000000001</v>
      </c>
      <c r="M51" s="12">
        <v>3.4000000000000002E-2</v>
      </c>
    </row>
    <row r="52" spans="1:17" x14ac:dyDescent="0.25">
      <c r="A52" s="5" t="s">
        <v>26</v>
      </c>
      <c r="B52" s="10">
        <v>3.3000000000000002E-2</v>
      </c>
      <c r="C52" s="11">
        <v>1.268</v>
      </c>
      <c r="D52" s="11">
        <v>1.758</v>
      </c>
      <c r="E52" s="11">
        <v>1.9259999999999999</v>
      </c>
      <c r="F52" s="11">
        <v>2.0449999999999999</v>
      </c>
      <c r="G52" s="11">
        <v>1.87</v>
      </c>
      <c r="H52" s="11">
        <v>0.93300000000000005</v>
      </c>
      <c r="I52" s="11">
        <v>1.756</v>
      </c>
      <c r="J52" s="11">
        <v>1.7809999999999999</v>
      </c>
      <c r="K52" s="11">
        <v>1.857</v>
      </c>
      <c r="L52" s="11">
        <v>2.036</v>
      </c>
      <c r="M52" s="12">
        <v>3.2000000000000001E-2</v>
      </c>
      <c r="N52" t="s">
        <v>36</v>
      </c>
    </row>
    <row r="53" spans="1:17" x14ac:dyDescent="0.25">
      <c r="A53" s="5" t="s">
        <v>27</v>
      </c>
      <c r="B53" s="13">
        <v>3.2000000000000001E-2</v>
      </c>
      <c r="C53" s="14">
        <v>3.4000000000000002E-2</v>
      </c>
      <c r="D53" s="14">
        <v>3.1E-2</v>
      </c>
      <c r="E53" s="14">
        <v>3.5000000000000003E-2</v>
      </c>
      <c r="F53" s="14">
        <v>3.2000000000000001E-2</v>
      </c>
      <c r="G53" s="14">
        <v>3.5000000000000003E-2</v>
      </c>
      <c r="H53" s="14">
        <v>3.6999999999999998E-2</v>
      </c>
      <c r="I53" s="14">
        <v>3.3000000000000002E-2</v>
      </c>
      <c r="J53" s="14">
        <v>3.3000000000000002E-2</v>
      </c>
      <c r="K53" s="14">
        <v>3.7999999999999999E-2</v>
      </c>
      <c r="L53" s="14">
        <v>3.4000000000000002E-2</v>
      </c>
      <c r="M53" s="15">
        <v>3.3000000000000002E-2</v>
      </c>
    </row>
    <row r="55" spans="1:17" x14ac:dyDescent="0.25">
      <c r="A55" t="s">
        <v>5</v>
      </c>
      <c r="B55" t="s">
        <v>30</v>
      </c>
      <c r="C55" t="s">
        <v>1</v>
      </c>
      <c r="D55" t="s">
        <v>11</v>
      </c>
      <c r="E55" t="s">
        <v>12</v>
      </c>
      <c r="F55" t="s">
        <v>13</v>
      </c>
      <c r="G55" t="s">
        <v>14</v>
      </c>
      <c r="H55" t="s">
        <v>38</v>
      </c>
      <c r="I55" t="s">
        <v>15</v>
      </c>
      <c r="J55" t="s">
        <v>16</v>
      </c>
      <c r="K55" t="s">
        <v>17</v>
      </c>
      <c r="L55" t="s">
        <v>18</v>
      </c>
    </row>
    <row r="56" spans="1:17" x14ac:dyDescent="0.25">
      <c r="A56" t="s">
        <v>31</v>
      </c>
      <c r="B56">
        <v>3.266666666666667E-2</v>
      </c>
      <c r="C56">
        <v>0.94233333333333336</v>
      </c>
      <c r="D56">
        <v>0.93233333333333324</v>
      </c>
      <c r="E56">
        <v>0.98766666666666669</v>
      </c>
      <c r="F56">
        <v>0.95233333333333337</v>
      </c>
      <c r="G56">
        <v>1.0303333333333333</v>
      </c>
      <c r="H56">
        <v>0.67233333333333334</v>
      </c>
      <c r="I56">
        <v>0.98666666666666669</v>
      </c>
      <c r="J56">
        <v>0.99499999999999977</v>
      </c>
      <c r="K56">
        <v>0.94466666666666665</v>
      </c>
      <c r="L56">
        <v>0.98566666666666658</v>
      </c>
    </row>
    <row r="57" spans="1:17" x14ac:dyDescent="0.25">
      <c r="A57" t="s">
        <v>32</v>
      </c>
      <c r="C57">
        <v>0.94233333333333336</v>
      </c>
      <c r="D57">
        <v>0.93233333333333324</v>
      </c>
      <c r="E57">
        <v>0.98766666666666669</v>
      </c>
      <c r="F57">
        <v>0.95233333333333337</v>
      </c>
      <c r="G57">
        <v>1.0303333333333333</v>
      </c>
      <c r="H57">
        <v>0.67233333333333334</v>
      </c>
      <c r="I57">
        <v>0.98666666666666669</v>
      </c>
      <c r="J57">
        <v>0.99499999999999977</v>
      </c>
      <c r="K57">
        <v>0.94466666666666665</v>
      </c>
      <c r="L57">
        <v>0.98566666666666658</v>
      </c>
    </row>
    <row r="58" spans="1:17" x14ac:dyDescent="0.25">
      <c r="A58" t="s">
        <v>34</v>
      </c>
      <c r="C58">
        <v>100</v>
      </c>
      <c r="D58">
        <v>98.900696225723692</v>
      </c>
      <c r="E58">
        <v>104.98351044338585</v>
      </c>
      <c r="F58">
        <v>101.09930377427629</v>
      </c>
      <c r="G58">
        <v>109.67387321363135</v>
      </c>
      <c r="H58">
        <v>70.318798094540128</v>
      </c>
      <c r="I58">
        <v>104.87358006595822</v>
      </c>
      <c r="J58">
        <v>105.78966654452178</v>
      </c>
      <c r="K58">
        <v>100.25650421399779</v>
      </c>
      <c r="L58">
        <v>104.76364968853058</v>
      </c>
    </row>
    <row r="60" spans="1:17" x14ac:dyDescent="0.25">
      <c r="A60" s="1">
        <v>44158</v>
      </c>
    </row>
    <row r="61" spans="1:17" x14ac:dyDescent="0.25">
      <c r="B61" t="s">
        <v>7</v>
      </c>
      <c r="D61" s="3" t="s">
        <v>8</v>
      </c>
      <c r="E61" s="3"/>
      <c r="F61" s="4" t="s">
        <v>9</v>
      </c>
      <c r="G61" t="s">
        <v>28</v>
      </c>
    </row>
    <row r="63" spans="1:17" x14ac:dyDescent="0.25">
      <c r="C63" t="s">
        <v>1</v>
      </c>
      <c r="D63" t="s">
        <v>11</v>
      </c>
      <c r="E63" t="s">
        <v>12</v>
      </c>
      <c r="F63" t="s">
        <v>13</v>
      </c>
      <c r="G63" t="s">
        <v>14</v>
      </c>
      <c r="H63" s="2" t="s">
        <v>38</v>
      </c>
      <c r="I63" t="s">
        <v>15</v>
      </c>
      <c r="J63" t="s">
        <v>16</v>
      </c>
      <c r="K63" t="s">
        <v>17</v>
      </c>
      <c r="L63" t="s">
        <v>18</v>
      </c>
    </row>
    <row r="64" spans="1:17" x14ac:dyDescent="0.25">
      <c r="B64" s="5">
        <v>1</v>
      </c>
      <c r="C64" s="5">
        <v>2</v>
      </c>
      <c r="D64" s="5">
        <v>3</v>
      </c>
      <c r="E64" s="5">
        <v>4</v>
      </c>
      <c r="F64" s="5">
        <v>5</v>
      </c>
      <c r="G64" s="5">
        <v>6</v>
      </c>
      <c r="H64" s="6">
        <v>7</v>
      </c>
      <c r="I64" s="5">
        <v>8</v>
      </c>
      <c r="J64" s="5">
        <v>9</v>
      </c>
      <c r="K64" s="5">
        <v>10</v>
      </c>
      <c r="L64" s="5">
        <v>11</v>
      </c>
      <c r="M64" s="5">
        <v>12</v>
      </c>
    </row>
    <row r="65" spans="1:14" x14ac:dyDescent="0.25">
      <c r="A65" s="5" t="s">
        <v>19</v>
      </c>
      <c r="B65" s="7">
        <v>5.0999999999999997E-2</v>
      </c>
      <c r="C65" s="8">
        <v>0.04</v>
      </c>
      <c r="D65" s="8">
        <v>4.7E-2</v>
      </c>
      <c r="E65" s="8">
        <v>4.9000000000000002E-2</v>
      </c>
      <c r="F65" s="8">
        <v>3.2000000000000001E-2</v>
      </c>
      <c r="G65" s="8">
        <v>3.2000000000000001E-2</v>
      </c>
      <c r="H65" s="8">
        <v>3.4000000000000002E-2</v>
      </c>
      <c r="I65" s="8">
        <v>3.7999999999999999E-2</v>
      </c>
      <c r="J65" s="8">
        <v>3.5000000000000003E-2</v>
      </c>
      <c r="K65" s="8">
        <v>3.9E-2</v>
      </c>
      <c r="L65" s="8">
        <v>3.3000000000000002E-2</v>
      </c>
      <c r="M65" s="9">
        <v>3.3000000000000002E-2</v>
      </c>
    </row>
    <row r="66" spans="1:14" x14ac:dyDescent="0.25">
      <c r="A66" s="5" t="s">
        <v>20</v>
      </c>
      <c r="B66" s="10">
        <v>3.6999999999999998E-2</v>
      </c>
      <c r="C66" s="11">
        <v>0.51700000000000002</v>
      </c>
      <c r="D66" s="11">
        <v>0.48499999999999999</v>
      </c>
      <c r="E66" s="11">
        <v>0.51900000000000002</v>
      </c>
      <c r="F66" s="11">
        <v>0.52200000000000002</v>
      </c>
      <c r="G66" s="11">
        <v>0.57199999999999995</v>
      </c>
      <c r="H66" s="11">
        <v>0.33400000000000002</v>
      </c>
      <c r="I66" s="11">
        <v>0.44600000000000001</v>
      </c>
      <c r="J66" s="11">
        <v>0.47599999999999998</v>
      </c>
      <c r="K66" s="11">
        <v>0.51400000000000001</v>
      </c>
      <c r="L66" s="11">
        <v>0.51</v>
      </c>
      <c r="M66" s="12">
        <v>3.2000000000000001E-2</v>
      </c>
    </row>
    <row r="67" spans="1:14" x14ac:dyDescent="0.25">
      <c r="A67" s="5" t="s">
        <v>21</v>
      </c>
      <c r="B67" s="10">
        <v>4.2999999999999997E-2</v>
      </c>
      <c r="C67" s="11">
        <v>0.499</v>
      </c>
      <c r="D67" s="11">
        <v>0.50900000000000001</v>
      </c>
      <c r="E67" s="11">
        <v>0.53700000000000003</v>
      </c>
      <c r="F67" s="11">
        <v>0.49099999999999999</v>
      </c>
      <c r="G67" s="11">
        <v>0.48299999999999998</v>
      </c>
      <c r="H67" s="11">
        <v>0.35799999999999998</v>
      </c>
      <c r="I67" s="11">
        <v>0.43</v>
      </c>
      <c r="J67" s="11">
        <v>0.434</v>
      </c>
      <c r="K67" s="11">
        <v>0.42899999999999999</v>
      </c>
      <c r="L67" s="11">
        <v>0.42199999999999999</v>
      </c>
      <c r="M67" s="12">
        <v>3.2000000000000001E-2</v>
      </c>
      <c r="N67" t="s">
        <v>6</v>
      </c>
    </row>
    <row r="68" spans="1:14" x14ac:dyDescent="0.25">
      <c r="A68" s="5" t="s">
        <v>23</v>
      </c>
      <c r="B68" s="10">
        <v>3.9E-2</v>
      </c>
      <c r="C68" s="11">
        <v>0.50700000000000001</v>
      </c>
      <c r="D68" s="11">
        <v>0.46800000000000003</v>
      </c>
      <c r="E68" s="11">
        <v>0.46899999999999997</v>
      </c>
      <c r="F68" s="11">
        <v>0.48399999999999999</v>
      </c>
      <c r="G68" s="11">
        <v>0.47599999999999998</v>
      </c>
      <c r="H68" s="11">
        <v>0.34799999999999998</v>
      </c>
      <c r="I68" s="11">
        <v>0.44</v>
      </c>
      <c r="J68" s="11">
        <v>0.44700000000000001</v>
      </c>
      <c r="K68" s="11">
        <v>0.45100000000000001</v>
      </c>
      <c r="L68" s="11">
        <v>0.375</v>
      </c>
      <c r="M68" s="12">
        <v>3.7999999999999999E-2</v>
      </c>
    </row>
    <row r="69" spans="1:14" x14ac:dyDescent="0.25">
      <c r="A69" s="5" t="s">
        <v>24</v>
      </c>
      <c r="B69" s="10">
        <v>3.6999999999999998E-2</v>
      </c>
      <c r="C69" s="11">
        <v>0.44900000000000001</v>
      </c>
      <c r="D69" s="11">
        <v>0.48</v>
      </c>
      <c r="E69" s="11">
        <v>0.497</v>
      </c>
      <c r="F69" s="11">
        <v>0.505</v>
      </c>
      <c r="G69" s="11">
        <v>0.42099999999999999</v>
      </c>
      <c r="H69" s="11">
        <v>0.17899999999999999</v>
      </c>
      <c r="I69" s="11">
        <v>0.376</v>
      </c>
      <c r="J69" s="11">
        <v>0.48799999999999999</v>
      </c>
      <c r="K69" s="11">
        <v>0.443</v>
      </c>
      <c r="L69" s="11">
        <v>0.35399999999999998</v>
      </c>
      <c r="M69" s="12">
        <v>0.04</v>
      </c>
    </row>
    <row r="70" spans="1:14" x14ac:dyDescent="0.25">
      <c r="A70" s="5" t="s">
        <v>25</v>
      </c>
      <c r="B70" s="10">
        <v>4.8000000000000001E-2</v>
      </c>
      <c r="C70" s="11">
        <v>0.442</v>
      </c>
      <c r="D70" s="11">
        <v>0.51200000000000001</v>
      </c>
      <c r="E70" s="11">
        <v>0.41499999999999998</v>
      </c>
      <c r="F70" s="11">
        <v>0.51500000000000001</v>
      </c>
      <c r="G70" s="11">
        <v>0.38600000000000001</v>
      </c>
      <c r="H70" s="11">
        <v>0.24199999999999999</v>
      </c>
      <c r="I70" s="11">
        <v>0.48</v>
      </c>
      <c r="J70" s="11">
        <v>0.435</v>
      </c>
      <c r="K70" s="11">
        <v>0.47099999999999997</v>
      </c>
      <c r="L70" s="11">
        <v>0.47599999999999998</v>
      </c>
      <c r="M70" s="12">
        <v>3.3000000000000002E-2</v>
      </c>
      <c r="N70" t="s">
        <v>36</v>
      </c>
    </row>
    <row r="71" spans="1:14" x14ac:dyDescent="0.25">
      <c r="A71" s="5" t="s">
        <v>26</v>
      </c>
      <c r="B71" s="10">
        <v>3.6999999999999998E-2</v>
      </c>
      <c r="C71" s="11">
        <v>0.45700000000000002</v>
      </c>
      <c r="D71" s="11">
        <v>0.46800000000000003</v>
      </c>
      <c r="E71" s="11">
        <v>0.46500000000000002</v>
      </c>
      <c r="F71" s="11">
        <v>0.44900000000000001</v>
      </c>
      <c r="G71" s="11">
        <v>0.43</v>
      </c>
      <c r="H71" s="11">
        <v>0.187</v>
      </c>
      <c r="I71" s="11">
        <v>0.504</v>
      </c>
      <c r="J71" s="11">
        <v>0.42699999999999999</v>
      </c>
      <c r="K71" s="11">
        <v>0.49299999999999999</v>
      </c>
      <c r="L71" s="11">
        <v>0.45500000000000002</v>
      </c>
      <c r="M71" s="12">
        <v>3.2000000000000001E-2</v>
      </c>
    </row>
    <row r="72" spans="1:14" x14ac:dyDescent="0.25">
      <c r="A72" s="5" t="s">
        <v>27</v>
      </c>
      <c r="B72" s="13">
        <v>3.2000000000000001E-2</v>
      </c>
      <c r="C72" s="14">
        <v>3.5000000000000003E-2</v>
      </c>
      <c r="D72" s="14">
        <v>3.5999999999999997E-2</v>
      </c>
      <c r="E72" s="14">
        <v>3.5999999999999997E-2</v>
      </c>
      <c r="F72" s="14">
        <v>3.3000000000000002E-2</v>
      </c>
      <c r="G72" s="14">
        <v>3.6999999999999998E-2</v>
      </c>
      <c r="H72" s="14">
        <v>3.4000000000000002E-2</v>
      </c>
      <c r="I72" s="14">
        <v>3.3000000000000002E-2</v>
      </c>
      <c r="J72" s="14">
        <v>3.2000000000000001E-2</v>
      </c>
      <c r="K72" s="14">
        <v>3.1E-2</v>
      </c>
      <c r="L72" s="14">
        <v>3.2000000000000001E-2</v>
      </c>
      <c r="M72" s="15">
        <v>3.2000000000000001E-2</v>
      </c>
    </row>
    <row r="74" spans="1:14" x14ac:dyDescent="0.25">
      <c r="A74" t="s">
        <v>6</v>
      </c>
      <c r="B74" t="s">
        <v>30</v>
      </c>
      <c r="C74" t="s">
        <v>1</v>
      </c>
      <c r="D74" t="s">
        <v>11</v>
      </c>
      <c r="E74" t="s">
        <v>12</v>
      </c>
      <c r="F74" t="s">
        <v>13</v>
      </c>
      <c r="G74" t="s">
        <v>14</v>
      </c>
      <c r="H74" t="s">
        <v>38</v>
      </c>
      <c r="I74" t="s">
        <v>15</v>
      </c>
      <c r="J74" t="s">
        <v>16</v>
      </c>
      <c r="K74" t="s">
        <v>17</v>
      </c>
      <c r="L74" t="s">
        <v>18</v>
      </c>
    </row>
    <row r="75" spans="1:14" x14ac:dyDescent="0.25">
      <c r="A75" t="s">
        <v>31</v>
      </c>
      <c r="B75">
        <v>3.2333333333333332E-2</v>
      </c>
      <c r="C75">
        <v>0.50766666666666671</v>
      </c>
      <c r="D75">
        <v>0.48733333333333334</v>
      </c>
      <c r="E75">
        <v>0.5083333333333333</v>
      </c>
      <c r="F75">
        <v>0.49899999999999994</v>
      </c>
      <c r="G75">
        <v>0.51033333333333331</v>
      </c>
      <c r="H75">
        <v>0.34666666666666668</v>
      </c>
      <c r="I75">
        <v>0.4386666666666667</v>
      </c>
      <c r="J75">
        <v>0.45233333333333331</v>
      </c>
      <c r="K75">
        <v>0.46466666666666673</v>
      </c>
      <c r="L75">
        <v>0.46599999999999997</v>
      </c>
    </row>
    <row r="76" spans="1:14" x14ac:dyDescent="0.25">
      <c r="A76" t="s">
        <v>32</v>
      </c>
      <c r="C76">
        <v>0.50766666666666671</v>
      </c>
      <c r="D76">
        <v>0.48733333333333334</v>
      </c>
      <c r="E76">
        <v>0.5083333333333333</v>
      </c>
      <c r="F76">
        <v>0.49899999999999994</v>
      </c>
      <c r="G76">
        <v>0.51033333333333331</v>
      </c>
      <c r="H76">
        <v>0.34666666666666668</v>
      </c>
      <c r="I76">
        <v>0.4386666666666667</v>
      </c>
      <c r="J76">
        <v>0.45233333333333331</v>
      </c>
      <c r="K76">
        <v>0.46466666666666673</v>
      </c>
      <c r="L76">
        <v>0.43566666666666665</v>
      </c>
    </row>
    <row r="77" spans="1:14" x14ac:dyDescent="0.25">
      <c r="A77" t="s">
        <v>34</v>
      </c>
      <c r="C77">
        <v>100</v>
      </c>
      <c r="D77">
        <v>95.722300140252443</v>
      </c>
      <c r="E77">
        <v>100.14025245441793</v>
      </c>
      <c r="F77">
        <v>98.176718092566588</v>
      </c>
      <c r="G77">
        <v>100.5610098176718</v>
      </c>
      <c r="H77">
        <v>66.129032258064512</v>
      </c>
      <c r="I77">
        <v>85.483870967741936</v>
      </c>
      <c r="J77">
        <v>88.359046283309951</v>
      </c>
      <c r="K77">
        <v>90.953716690042086</v>
      </c>
      <c r="L77">
        <v>91.234221598877966</v>
      </c>
    </row>
    <row r="79" spans="1:14" x14ac:dyDescent="0.25">
      <c r="A79" s="1">
        <v>44350</v>
      </c>
    </row>
    <row r="80" spans="1:14" x14ac:dyDescent="0.25">
      <c r="A80" t="s">
        <v>7</v>
      </c>
    </row>
    <row r="81" spans="1:15" x14ac:dyDescent="0.25">
      <c r="D81" t="s">
        <v>2</v>
      </c>
    </row>
    <row r="82" spans="1:15" x14ac:dyDescent="0.25">
      <c r="C82" t="s">
        <v>1</v>
      </c>
      <c r="D82" t="s">
        <v>44</v>
      </c>
      <c r="E82" t="s">
        <v>45</v>
      </c>
      <c r="F82" t="s">
        <v>46</v>
      </c>
      <c r="G82" t="s">
        <v>47</v>
      </c>
      <c r="H82" s="2" t="s">
        <v>38</v>
      </c>
    </row>
    <row r="83" spans="1:15" x14ac:dyDescent="0.25">
      <c r="B83" s="5">
        <v>1</v>
      </c>
      <c r="C83" s="5">
        <v>2</v>
      </c>
      <c r="D83" s="5">
        <v>3</v>
      </c>
      <c r="E83" s="5">
        <v>4</v>
      </c>
      <c r="F83" s="5">
        <v>5</v>
      </c>
      <c r="G83" s="5">
        <v>6</v>
      </c>
      <c r="H83">
        <v>7</v>
      </c>
      <c r="I83">
        <v>8</v>
      </c>
      <c r="J83">
        <v>9</v>
      </c>
      <c r="K83">
        <v>10</v>
      </c>
      <c r="L83">
        <v>11</v>
      </c>
      <c r="M83" s="5">
        <v>12</v>
      </c>
    </row>
    <row r="84" spans="1:15" x14ac:dyDescent="0.25">
      <c r="A84" s="5" t="s">
        <v>19</v>
      </c>
      <c r="B84" s="7">
        <v>0.03</v>
      </c>
      <c r="C84" s="8">
        <v>1.6E-2</v>
      </c>
      <c r="D84" s="8">
        <v>3.1E-2</v>
      </c>
      <c r="E84" s="8">
        <v>2.7E-2</v>
      </c>
      <c r="F84" s="8">
        <v>0.03</v>
      </c>
      <c r="G84" s="8">
        <v>2.7E-2</v>
      </c>
      <c r="H84" s="8">
        <v>2.5000000000000001E-2</v>
      </c>
      <c r="I84" s="8">
        <v>3.1E-2</v>
      </c>
      <c r="J84" s="8">
        <v>3.2000000000000001E-2</v>
      </c>
      <c r="K84" s="8">
        <v>2.4E-2</v>
      </c>
      <c r="L84" s="8">
        <v>2.3E-2</v>
      </c>
      <c r="M84" s="9">
        <v>3.4000000000000002E-2</v>
      </c>
    </row>
    <row r="85" spans="1:15" x14ac:dyDescent="0.25">
      <c r="A85" s="5" t="s">
        <v>20</v>
      </c>
      <c r="B85" s="10">
        <v>2.5999999999999999E-2</v>
      </c>
      <c r="C85" s="20">
        <v>1.591</v>
      </c>
      <c r="D85" s="20">
        <v>1.462</v>
      </c>
      <c r="E85" s="20">
        <v>1.665</v>
      </c>
      <c r="F85" s="20">
        <v>1.448</v>
      </c>
      <c r="G85" s="20">
        <v>1.4019999999999999</v>
      </c>
      <c r="H85" s="20">
        <v>0.80400000000000005</v>
      </c>
      <c r="I85" s="19">
        <v>0.03</v>
      </c>
      <c r="J85" s="19">
        <v>2.5000000000000001E-2</v>
      </c>
      <c r="K85" s="19">
        <v>3.1E-2</v>
      </c>
      <c r="L85" s="19">
        <v>2.5000000000000001E-2</v>
      </c>
      <c r="M85" s="12">
        <v>3.3000000000000002E-2</v>
      </c>
      <c r="N85" t="s">
        <v>48</v>
      </c>
    </row>
    <row r="86" spans="1:15" x14ac:dyDescent="0.25">
      <c r="A86" s="5" t="s">
        <v>21</v>
      </c>
      <c r="B86" s="10">
        <v>3.3000000000000002E-2</v>
      </c>
      <c r="C86" s="20">
        <v>1.47</v>
      </c>
      <c r="D86" s="20">
        <v>1.448</v>
      </c>
      <c r="E86" s="20">
        <v>1.415</v>
      </c>
      <c r="F86" s="20">
        <v>1.4319999999999999</v>
      </c>
      <c r="G86" s="20">
        <v>1.228</v>
      </c>
      <c r="H86" s="20">
        <v>0.79500000000000004</v>
      </c>
      <c r="I86" s="19">
        <v>2.5000000000000001E-2</v>
      </c>
      <c r="J86" s="19">
        <v>2.1999999999999999E-2</v>
      </c>
      <c r="K86" s="19">
        <v>2.4E-2</v>
      </c>
      <c r="L86" s="19">
        <v>3.1E-2</v>
      </c>
      <c r="M86" s="12">
        <v>3.1E-2</v>
      </c>
    </row>
    <row r="87" spans="1:15" x14ac:dyDescent="0.25">
      <c r="A87" s="5" t="s">
        <v>23</v>
      </c>
      <c r="B87" s="10">
        <v>5.1999999999999998E-2</v>
      </c>
      <c r="C87" s="20">
        <v>1.577</v>
      </c>
      <c r="D87" s="20">
        <v>1.339</v>
      </c>
      <c r="E87" s="20">
        <v>1.4750000000000001</v>
      </c>
      <c r="F87" s="20">
        <v>1.403</v>
      </c>
      <c r="G87" s="20">
        <v>1.5309999999999999</v>
      </c>
      <c r="H87" s="20">
        <v>0.74299999999999999</v>
      </c>
      <c r="I87" s="19">
        <v>2.1999999999999999E-2</v>
      </c>
      <c r="J87" s="19">
        <v>2.4E-2</v>
      </c>
      <c r="K87" s="19">
        <v>3.6999999999999998E-2</v>
      </c>
      <c r="L87" s="19">
        <v>2.9000000000000001E-2</v>
      </c>
      <c r="M87" s="12">
        <v>3.1E-2</v>
      </c>
    </row>
    <row r="88" spans="1:15" x14ac:dyDescent="0.25">
      <c r="A88" s="5" t="s">
        <v>24</v>
      </c>
      <c r="B88" s="10">
        <v>3.3000000000000002E-2</v>
      </c>
      <c r="C88" s="19">
        <v>3.4000000000000002E-2</v>
      </c>
      <c r="D88" s="19">
        <v>3.3000000000000002E-2</v>
      </c>
      <c r="E88" s="19">
        <v>3.4000000000000002E-2</v>
      </c>
      <c r="F88" s="19">
        <v>3.2000000000000001E-2</v>
      </c>
      <c r="G88" s="19">
        <v>2.5000000000000001E-2</v>
      </c>
      <c r="H88" s="19">
        <v>2.5999999999999999E-2</v>
      </c>
      <c r="I88" s="19">
        <v>2.3E-2</v>
      </c>
      <c r="J88" s="19">
        <v>3.1E-2</v>
      </c>
      <c r="K88" s="19">
        <v>3.2000000000000001E-2</v>
      </c>
      <c r="L88" s="19">
        <v>0.03</v>
      </c>
      <c r="M88" s="12">
        <v>3.3000000000000002E-2</v>
      </c>
    </row>
    <row r="89" spans="1:15" x14ac:dyDescent="0.25">
      <c r="A89" s="5" t="s">
        <v>25</v>
      </c>
      <c r="B89" s="10">
        <v>3.4000000000000002E-2</v>
      </c>
      <c r="C89" s="19">
        <v>2.5000000000000001E-2</v>
      </c>
      <c r="D89" s="19">
        <v>1.0999999999999999E-2</v>
      </c>
      <c r="E89" s="19">
        <v>3.1E-2</v>
      </c>
      <c r="F89" s="19">
        <v>2.7E-2</v>
      </c>
      <c r="G89" s="19">
        <v>3.1E-2</v>
      </c>
      <c r="H89" s="19">
        <v>2.4E-2</v>
      </c>
      <c r="I89" s="19">
        <v>3.3000000000000002E-2</v>
      </c>
      <c r="J89" s="19">
        <v>3.4000000000000002E-2</v>
      </c>
      <c r="K89" s="19">
        <v>3.1E-2</v>
      </c>
      <c r="L89" s="19">
        <v>0.03</v>
      </c>
      <c r="M89" s="12">
        <v>0.3</v>
      </c>
    </row>
    <row r="90" spans="1:15" x14ac:dyDescent="0.25">
      <c r="A90" s="5" t="s">
        <v>26</v>
      </c>
      <c r="B90" s="10">
        <v>3.1E-2</v>
      </c>
      <c r="C90" s="19">
        <v>2.4E-2</v>
      </c>
      <c r="D90" s="19">
        <v>0.11799999999999999</v>
      </c>
      <c r="E90" s="19">
        <v>2.7E-2</v>
      </c>
      <c r="F90" s="19">
        <v>2.5999999999999999E-2</v>
      </c>
      <c r="G90" s="19">
        <v>3.5999999999999997E-2</v>
      </c>
      <c r="H90" s="19">
        <v>4.1000000000000002E-2</v>
      </c>
      <c r="I90" s="19">
        <v>3.4000000000000002E-2</v>
      </c>
      <c r="J90" s="19">
        <v>6.7000000000000004E-2</v>
      </c>
      <c r="K90" s="19">
        <v>2.5000000000000001E-2</v>
      </c>
      <c r="L90" s="19">
        <v>0.03</v>
      </c>
      <c r="M90" s="12">
        <v>0.03</v>
      </c>
    </row>
    <row r="91" spans="1:15" x14ac:dyDescent="0.25">
      <c r="A91" s="5" t="s">
        <v>27</v>
      </c>
      <c r="B91" s="13">
        <v>3.1E-2</v>
      </c>
      <c r="C91" s="14">
        <v>2.8000000000000001E-2</v>
      </c>
      <c r="D91" s="14">
        <v>0.03</v>
      </c>
      <c r="E91" s="14">
        <v>3.2000000000000001E-2</v>
      </c>
      <c r="F91" s="14">
        <v>3.2000000000000001E-2</v>
      </c>
      <c r="G91" s="14">
        <v>3.1E-2</v>
      </c>
      <c r="H91" s="14">
        <v>3.3000000000000002E-2</v>
      </c>
      <c r="I91" s="14">
        <v>3.1E-2</v>
      </c>
      <c r="J91" s="14">
        <v>3.1E-2</v>
      </c>
      <c r="K91" s="14">
        <v>3.1E-2</v>
      </c>
      <c r="L91" s="14">
        <v>3.1E-2</v>
      </c>
      <c r="M91" s="15">
        <v>0.03</v>
      </c>
    </row>
    <row r="92" spans="1:15" x14ac:dyDescent="0.25">
      <c r="B92" s="18"/>
      <c r="C92" s="18"/>
      <c r="D92" s="18" t="s">
        <v>2</v>
      </c>
      <c r="E92" s="18"/>
      <c r="F92" s="18"/>
      <c r="G92" s="18"/>
      <c r="H92" s="18"/>
      <c r="I92" s="18"/>
      <c r="J92" s="18"/>
    </row>
    <row r="93" spans="1:15" x14ac:dyDescent="0.25">
      <c r="A93" t="s">
        <v>48</v>
      </c>
      <c r="B93" s="18" t="s">
        <v>30</v>
      </c>
      <c r="C93" s="18" t="s">
        <v>1</v>
      </c>
      <c r="D93" s="18" t="s">
        <v>44</v>
      </c>
      <c r="E93" s="18" t="s">
        <v>45</v>
      </c>
      <c r="F93" s="18" t="s">
        <v>46</v>
      </c>
      <c r="G93" s="18" t="s">
        <v>47</v>
      </c>
      <c r="H93" s="2" t="s">
        <v>38</v>
      </c>
      <c r="I93" s="18"/>
      <c r="J93" s="18"/>
      <c r="O93" s="18"/>
    </row>
    <row r="94" spans="1:15" x14ac:dyDescent="0.25">
      <c r="A94" s="16" t="s">
        <v>31</v>
      </c>
      <c r="B94" s="22">
        <v>3.2000000000000001E-2</v>
      </c>
      <c r="C94" s="22">
        <v>1.546</v>
      </c>
      <c r="D94" s="22">
        <v>1.4163333333333334</v>
      </c>
      <c r="E94" s="22">
        <v>1.5183333333333333</v>
      </c>
      <c r="F94" s="22">
        <v>1.4276666666666664</v>
      </c>
      <c r="G94" s="22">
        <v>1.3869999999999998</v>
      </c>
      <c r="H94" s="22">
        <v>0.78066666666666673</v>
      </c>
      <c r="I94" s="18"/>
      <c r="J94" s="18"/>
      <c r="O94" s="18"/>
    </row>
    <row r="95" spans="1:15" x14ac:dyDescent="0.25">
      <c r="A95" s="16" t="s">
        <v>34</v>
      </c>
      <c r="B95" s="22"/>
      <c r="C95" s="22">
        <v>100</v>
      </c>
      <c r="D95" s="22">
        <v>91.435490973139594</v>
      </c>
      <c r="E95" s="22">
        <v>98.172611184500212</v>
      </c>
      <c r="F95" s="22">
        <v>92.184059885512966</v>
      </c>
      <c r="G95" s="22">
        <v>89.498018494055458</v>
      </c>
      <c r="H95" s="22">
        <v>49.449581682078382</v>
      </c>
      <c r="I95" s="18"/>
      <c r="J95" s="18"/>
      <c r="O95" s="18"/>
    </row>
    <row r="96" spans="1:15" x14ac:dyDescent="0.25">
      <c r="O96" s="18"/>
    </row>
    <row r="97" spans="1:13" x14ac:dyDescent="0.25">
      <c r="A97" s="1">
        <v>44355</v>
      </c>
    </row>
    <row r="98" spans="1:13" x14ac:dyDescent="0.25">
      <c r="A98" t="s">
        <v>7</v>
      </c>
      <c r="C98" s="18"/>
      <c r="D98" s="18"/>
      <c r="E98" s="18"/>
      <c r="F98" s="18"/>
      <c r="G98" s="18"/>
      <c r="H98" s="18"/>
      <c r="I98" s="18"/>
      <c r="J98" s="18"/>
    </row>
    <row r="99" spans="1:13" x14ac:dyDescent="0.25">
      <c r="C99" s="18"/>
      <c r="D99" s="18" t="s">
        <v>2</v>
      </c>
      <c r="E99" s="18"/>
      <c r="F99" s="18"/>
      <c r="G99" s="18"/>
      <c r="H99" s="18"/>
      <c r="I99" s="18"/>
      <c r="J99" s="18"/>
    </row>
    <row r="100" spans="1:13" x14ac:dyDescent="0.25">
      <c r="C100" s="18" t="s">
        <v>1</v>
      </c>
      <c r="D100" s="18" t="s">
        <v>44</v>
      </c>
      <c r="E100" s="18" t="s">
        <v>45</v>
      </c>
      <c r="F100" s="18" t="s">
        <v>46</v>
      </c>
      <c r="G100" s="18" t="s">
        <v>47</v>
      </c>
      <c r="H100" s="2" t="s">
        <v>38</v>
      </c>
      <c r="I100" s="18"/>
      <c r="J100" s="18"/>
    </row>
    <row r="101" spans="1:13" x14ac:dyDescent="0.25">
      <c r="B101" s="5">
        <v>1</v>
      </c>
      <c r="C101" s="23">
        <v>2</v>
      </c>
      <c r="D101" s="23">
        <v>3</v>
      </c>
      <c r="E101" s="23">
        <v>4</v>
      </c>
      <c r="F101" s="23">
        <v>5</v>
      </c>
      <c r="G101" s="23">
        <v>6</v>
      </c>
      <c r="H101" s="23">
        <v>7</v>
      </c>
      <c r="I101" s="23">
        <v>8</v>
      </c>
      <c r="J101" s="23">
        <v>9</v>
      </c>
      <c r="K101" s="5">
        <v>10</v>
      </c>
      <c r="L101" s="5">
        <v>11</v>
      </c>
      <c r="M101" s="5">
        <v>12</v>
      </c>
    </row>
    <row r="102" spans="1:13" x14ac:dyDescent="0.25">
      <c r="A102" s="5" t="s">
        <v>19</v>
      </c>
      <c r="B102" s="7">
        <v>3.2000000000000001E-2</v>
      </c>
      <c r="C102" s="8">
        <v>3.6999999999999998E-2</v>
      </c>
      <c r="D102" s="8">
        <v>3.4000000000000002E-2</v>
      </c>
      <c r="E102" s="8">
        <v>3.3000000000000002E-2</v>
      </c>
      <c r="F102" s="8">
        <v>3.4000000000000002E-2</v>
      </c>
      <c r="G102" s="8">
        <v>3.3000000000000002E-2</v>
      </c>
      <c r="H102" s="8">
        <v>3.4000000000000002E-2</v>
      </c>
      <c r="I102" s="8">
        <v>3.4000000000000002E-2</v>
      </c>
      <c r="J102" s="8">
        <v>3.5000000000000003E-2</v>
      </c>
      <c r="K102" s="8">
        <v>3.3000000000000002E-2</v>
      </c>
      <c r="L102" s="8">
        <v>3.5000000000000003E-2</v>
      </c>
      <c r="M102" s="9">
        <v>3.5000000000000003E-2</v>
      </c>
    </row>
    <row r="103" spans="1:13" x14ac:dyDescent="0.25">
      <c r="A103" s="5" t="s">
        <v>20</v>
      </c>
      <c r="B103" s="10">
        <v>3.7999999999999999E-2</v>
      </c>
      <c r="C103" s="20">
        <v>1.46</v>
      </c>
      <c r="D103" s="20">
        <v>1.4330000000000001</v>
      </c>
      <c r="E103" s="20">
        <v>1.516</v>
      </c>
      <c r="F103" s="20">
        <v>1.7290000000000001</v>
      </c>
      <c r="G103" s="20">
        <v>1.5209999999999999</v>
      </c>
      <c r="H103" s="20">
        <v>0.95</v>
      </c>
      <c r="I103" s="19">
        <v>5.3999999999999999E-2</v>
      </c>
      <c r="J103" s="19">
        <v>5.3999999999999999E-2</v>
      </c>
      <c r="K103" s="19">
        <v>3.9E-2</v>
      </c>
      <c r="L103" s="19">
        <v>3.1E-2</v>
      </c>
      <c r="M103" s="12">
        <v>3.5000000000000003E-2</v>
      </c>
    </row>
    <row r="104" spans="1:13" x14ac:dyDescent="0.25">
      <c r="A104" s="5" t="s">
        <v>21</v>
      </c>
      <c r="B104" s="10">
        <v>3.4000000000000002E-2</v>
      </c>
      <c r="C104" s="20">
        <v>1.4219999999999999</v>
      </c>
      <c r="D104" s="20">
        <v>1.323</v>
      </c>
      <c r="E104" s="20">
        <v>1.444</v>
      </c>
      <c r="F104" s="20">
        <v>1.3620000000000001</v>
      </c>
      <c r="G104" s="20">
        <v>1.52</v>
      </c>
      <c r="H104" s="20">
        <v>0.998</v>
      </c>
      <c r="I104" s="19">
        <v>5.0999999999999997E-2</v>
      </c>
      <c r="J104" s="19">
        <v>0.04</v>
      </c>
      <c r="K104" s="19">
        <v>3.3000000000000002E-2</v>
      </c>
      <c r="L104" s="19">
        <v>4.1000000000000002E-2</v>
      </c>
      <c r="M104" s="12">
        <v>3.4000000000000002E-2</v>
      </c>
    </row>
    <row r="105" spans="1:13" x14ac:dyDescent="0.25">
      <c r="A105" s="5" t="s">
        <v>23</v>
      </c>
      <c r="B105" s="10">
        <v>3.2000000000000001E-2</v>
      </c>
      <c r="C105" s="20">
        <v>1.468</v>
      </c>
      <c r="D105" s="20">
        <v>1.351</v>
      </c>
      <c r="E105" s="20">
        <v>1.367</v>
      </c>
      <c r="F105" s="20">
        <v>1.2769999999999999</v>
      </c>
      <c r="G105" s="20">
        <v>1.6080000000000001</v>
      </c>
      <c r="H105" s="20">
        <v>1.0309999999999999</v>
      </c>
      <c r="I105" s="19">
        <v>4.8000000000000001E-2</v>
      </c>
      <c r="J105" s="19">
        <v>4.2000000000000003E-2</v>
      </c>
      <c r="K105" s="19">
        <v>3.4000000000000002E-2</v>
      </c>
      <c r="L105" s="19">
        <v>3.3000000000000002E-2</v>
      </c>
      <c r="M105" s="12">
        <v>3.2000000000000001E-2</v>
      </c>
    </row>
    <row r="106" spans="1:13" x14ac:dyDescent="0.25">
      <c r="A106" s="5" t="s">
        <v>24</v>
      </c>
      <c r="B106" s="10">
        <v>3.4000000000000002E-2</v>
      </c>
      <c r="C106" s="19">
        <v>4.5999999999999999E-2</v>
      </c>
      <c r="D106" s="19">
        <v>3.5999999999999997E-2</v>
      </c>
      <c r="E106" s="19">
        <v>3.5000000000000003E-2</v>
      </c>
      <c r="F106" s="19">
        <v>3.4000000000000002E-2</v>
      </c>
      <c r="G106" s="19">
        <v>3.9E-2</v>
      </c>
      <c r="H106" s="19">
        <v>3.2000000000000001E-2</v>
      </c>
      <c r="I106" s="19">
        <v>3.4000000000000002E-2</v>
      </c>
      <c r="J106" s="19">
        <v>3.3000000000000002E-2</v>
      </c>
      <c r="K106" s="19">
        <v>3.4000000000000002E-2</v>
      </c>
      <c r="L106" s="19">
        <v>3.4000000000000002E-2</v>
      </c>
      <c r="M106" s="12">
        <v>3.5999999999999997E-2</v>
      </c>
    </row>
    <row r="107" spans="1:13" x14ac:dyDescent="0.25">
      <c r="A107" s="5" t="s">
        <v>25</v>
      </c>
      <c r="B107" s="10">
        <v>3.3000000000000002E-2</v>
      </c>
      <c r="C107" s="19">
        <v>3.2000000000000001E-2</v>
      </c>
      <c r="D107" s="19">
        <v>4.3999999999999997E-2</v>
      </c>
      <c r="E107" s="19">
        <v>3.1E-2</v>
      </c>
      <c r="F107" s="19">
        <v>3.5999999999999997E-2</v>
      </c>
      <c r="G107" s="19">
        <v>3.5000000000000003E-2</v>
      </c>
      <c r="H107" s="19">
        <v>3.5000000000000003E-2</v>
      </c>
      <c r="I107" s="19">
        <v>3.2000000000000001E-2</v>
      </c>
      <c r="J107" s="19">
        <v>3.4000000000000002E-2</v>
      </c>
      <c r="K107" s="19">
        <v>3.6999999999999998E-2</v>
      </c>
      <c r="L107" s="19">
        <v>7.8E-2</v>
      </c>
      <c r="M107" s="12">
        <v>3.1E-2</v>
      </c>
    </row>
    <row r="108" spans="1:13" x14ac:dyDescent="0.25">
      <c r="A108" s="5" t="s">
        <v>26</v>
      </c>
      <c r="B108" s="10">
        <v>0.03</v>
      </c>
      <c r="C108" s="19">
        <v>3.6999999999999998E-2</v>
      </c>
      <c r="D108" s="19">
        <v>3.3000000000000002E-2</v>
      </c>
      <c r="E108" s="19">
        <v>3.3000000000000002E-2</v>
      </c>
      <c r="F108" s="19">
        <v>3.2000000000000001E-2</v>
      </c>
      <c r="G108" s="19">
        <v>3.5999999999999997E-2</v>
      </c>
      <c r="H108" s="19">
        <v>3.3000000000000002E-2</v>
      </c>
      <c r="I108" s="19">
        <v>3.4000000000000002E-2</v>
      </c>
      <c r="J108" s="19">
        <v>3.3000000000000002E-2</v>
      </c>
      <c r="K108" s="19">
        <v>5.7000000000000002E-2</v>
      </c>
      <c r="L108" s="19">
        <v>3.5000000000000003E-2</v>
      </c>
      <c r="M108" s="12">
        <v>3.5000000000000003E-2</v>
      </c>
    </row>
    <row r="109" spans="1:13" x14ac:dyDescent="0.25">
      <c r="A109" s="5" t="s">
        <v>27</v>
      </c>
      <c r="B109" s="13">
        <v>3.3000000000000002E-2</v>
      </c>
      <c r="C109" s="14">
        <v>3.7999999999999999E-2</v>
      </c>
      <c r="D109" s="14">
        <v>3.7999999999999999E-2</v>
      </c>
      <c r="E109" s="14">
        <v>3.6999999999999998E-2</v>
      </c>
      <c r="F109" s="14">
        <v>3.5000000000000003E-2</v>
      </c>
      <c r="G109" s="14">
        <v>3.2000000000000001E-2</v>
      </c>
      <c r="H109" s="14">
        <v>3.3000000000000002E-2</v>
      </c>
      <c r="I109" s="14">
        <v>3.4000000000000002E-2</v>
      </c>
      <c r="J109" s="14">
        <v>3.5999999999999997E-2</v>
      </c>
      <c r="K109" s="14">
        <v>3.6999999999999998E-2</v>
      </c>
      <c r="L109" s="14">
        <v>3.4000000000000002E-2</v>
      </c>
      <c r="M109" s="15">
        <v>3.5000000000000003E-2</v>
      </c>
    </row>
    <row r="110" spans="1:13" x14ac:dyDescent="0.25">
      <c r="B110" s="18"/>
      <c r="C110" s="18"/>
      <c r="D110" s="18" t="s">
        <v>2</v>
      </c>
      <c r="E110" s="18"/>
      <c r="F110" s="18"/>
      <c r="G110" s="18"/>
      <c r="H110" s="18"/>
      <c r="I110" s="18"/>
    </row>
    <row r="111" spans="1:13" x14ac:dyDescent="0.25">
      <c r="A111" t="s">
        <v>48</v>
      </c>
      <c r="B111" s="18" t="s">
        <v>30</v>
      </c>
      <c r="C111" s="18" t="s">
        <v>1</v>
      </c>
      <c r="D111" s="18" t="s">
        <v>44</v>
      </c>
      <c r="E111" s="18" t="s">
        <v>45</v>
      </c>
      <c r="F111" s="18" t="s">
        <v>46</v>
      </c>
      <c r="G111" s="18" t="s">
        <v>47</v>
      </c>
      <c r="H111" s="2" t="s">
        <v>38</v>
      </c>
      <c r="I111" s="18"/>
    </row>
    <row r="112" spans="1:13" x14ac:dyDescent="0.25">
      <c r="A112" s="16" t="s">
        <v>31</v>
      </c>
      <c r="B112" s="22">
        <v>3.2000000000000001E-2</v>
      </c>
      <c r="C112" s="22">
        <v>1.45</v>
      </c>
      <c r="D112" s="22">
        <v>1.369</v>
      </c>
      <c r="E112" s="22">
        <v>1.4423333333333332</v>
      </c>
      <c r="F112" s="22">
        <v>1.4560000000000002</v>
      </c>
      <c r="G112" s="22">
        <v>1.5496666666666667</v>
      </c>
      <c r="H112" s="22">
        <v>0.99299999999999999</v>
      </c>
      <c r="I112" s="18"/>
    </row>
    <row r="113" spans="1:9" x14ac:dyDescent="0.25">
      <c r="A113" s="16" t="s">
        <v>34</v>
      </c>
      <c r="B113" s="22"/>
      <c r="C113" s="22">
        <v>100</v>
      </c>
      <c r="D113" s="22">
        <v>94.287729196050776</v>
      </c>
      <c r="E113" s="22">
        <v>99.459332393041848</v>
      </c>
      <c r="F113" s="22">
        <v>100.42313117066293</v>
      </c>
      <c r="G113" s="22">
        <v>107.02867889045604</v>
      </c>
      <c r="H113" s="22">
        <v>67.771509167842041</v>
      </c>
      <c r="I113" s="18"/>
    </row>
  </sheetData>
  <mergeCells count="1">
    <mergeCell ref="Q3:V3"/>
  </mergeCells>
  <pageMargins left="0.7" right="0.7" top="0.75" bottom="0.75" header="0.3" footer="0.3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5578F-B62A-4079-A912-DC891BACF067}">
  <sheetPr>
    <pageSetUpPr fitToPage="1"/>
  </sheetPr>
  <dimension ref="A1:AH77"/>
  <sheetViews>
    <sheetView topLeftCell="M1" zoomScale="87" zoomScaleNormal="87" workbookViewId="0">
      <selection activeCell="AB5" sqref="AB5"/>
    </sheetView>
  </sheetViews>
  <sheetFormatPr defaultRowHeight="15" x14ac:dyDescent="0.25"/>
  <cols>
    <col min="18" max="18" width="15.5703125" customWidth="1"/>
    <col min="23" max="23" width="12.140625" customWidth="1"/>
    <col min="24" max="24" width="12.7109375" customWidth="1"/>
  </cols>
  <sheetData>
    <row r="1" spans="1:34" s="33" customFormat="1" x14ac:dyDescent="0.25"/>
    <row r="2" spans="1:34" s="33" customFormat="1" ht="15.75" thickBot="1" x14ac:dyDescent="0.3"/>
    <row r="3" spans="1:34" ht="19.5" thickBot="1" x14ac:dyDescent="0.35">
      <c r="A3" s="1">
        <v>44144</v>
      </c>
      <c r="R3" s="68" t="s">
        <v>68</v>
      </c>
      <c r="S3" s="69"/>
      <c r="T3" s="69"/>
      <c r="U3" s="69"/>
      <c r="V3" s="69"/>
      <c r="W3" s="70"/>
      <c r="AA3">
        <f>SQRT(4)</f>
        <v>2</v>
      </c>
      <c r="AD3" s="21"/>
      <c r="AE3" s="21" t="s">
        <v>54</v>
      </c>
      <c r="AF3" s="21"/>
      <c r="AG3" s="16"/>
    </row>
    <row r="4" spans="1:34" x14ac:dyDescent="0.25">
      <c r="B4" t="s">
        <v>7</v>
      </c>
      <c r="D4" s="3" t="s">
        <v>8</v>
      </c>
      <c r="E4" s="3"/>
      <c r="F4" s="4" t="s">
        <v>9</v>
      </c>
      <c r="G4" t="s">
        <v>29</v>
      </c>
      <c r="R4" s="71" t="s">
        <v>1</v>
      </c>
      <c r="S4" s="71" t="s">
        <v>55</v>
      </c>
      <c r="T4" s="71" t="s">
        <v>56</v>
      </c>
      <c r="U4" s="71" t="s">
        <v>57</v>
      </c>
      <c r="V4" s="71" t="s">
        <v>58</v>
      </c>
      <c r="W4" s="71" t="s">
        <v>59</v>
      </c>
      <c r="AD4" s="24" t="s">
        <v>51</v>
      </c>
      <c r="AE4" s="27">
        <v>25</v>
      </c>
      <c r="AF4" s="27">
        <v>50</v>
      </c>
      <c r="AG4" s="27">
        <v>75</v>
      </c>
      <c r="AH4" s="28">
        <v>100</v>
      </c>
    </row>
    <row r="5" spans="1:34" x14ac:dyDescent="0.25">
      <c r="R5" s="64">
        <v>100</v>
      </c>
      <c r="S5" s="64">
        <v>104.68463247367912</v>
      </c>
      <c r="T5" s="64">
        <v>97.594900028977108</v>
      </c>
      <c r="U5" s="64">
        <v>97.421037380469429</v>
      </c>
      <c r="V5" s="64">
        <v>95.064232589587547</v>
      </c>
      <c r="W5" s="64">
        <v>52.912199362503621</v>
      </c>
      <c r="AD5" s="25" t="s">
        <v>52</v>
      </c>
      <c r="AE5" s="29">
        <v>2.5000000000000001E-2</v>
      </c>
      <c r="AF5" s="29">
        <v>0.05</v>
      </c>
      <c r="AG5" s="29">
        <v>7.4999999999999997E-2</v>
      </c>
      <c r="AH5" s="30">
        <v>0.1</v>
      </c>
    </row>
    <row r="6" spans="1:34" ht="15.75" thickBot="1" x14ac:dyDescent="0.3">
      <c r="C6" t="s">
        <v>1</v>
      </c>
      <c r="D6" t="s">
        <v>11</v>
      </c>
      <c r="E6" t="s">
        <v>12</v>
      </c>
      <c r="F6" t="s">
        <v>13</v>
      </c>
      <c r="G6" t="s">
        <v>14</v>
      </c>
      <c r="H6" s="2" t="s">
        <v>38</v>
      </c>
      <c r="I6" t="s">
        <v>15</v>
      </c>
      <c r="J6" t="s">
        <v>16</v>
      </c>
      <c r="K6" t="s">
        <v>17</v>
      </c>
      <c r="L6" t="s">
        <v>18</v>
      </c>
      <c r="R6" s="60">
        <v>100</v>
      </c>
      <c r="S6" s="60">
        <v>101.9905602298379</v>
      </c>
      <c r="T6" s="60">
        <v>100.55407346603735</v>
      </c>
      <c r="U6" s="60">
        <v>96.696080443258779</v>
      </c>
      <c r="V6" s="60">
        <v>94.13092550790067</v>
      </c>
      <c r="W6" s="60">
        <v>35.501744305356048</v>
      </c>
      <c r="AD6" s="26" t="s">
        <v>53</v>
      </c>
      <c r="AE6" s="31">
        <v>1.2999999999999999E-2</v>
      </c>
      <c r="AF6" s="31">
        <v>2.5999999999999999E-2</v>
      </c>
      <c r="AG6" s="31">
        <v>3.9E-2</v>
      </c>
      <c r="AH6" s="32">
        <v>5.0999999999999997E-2</v>
      </c>
    </row>
    <row r="7" spans="1:34" x14ac:dyDescent="0.25"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6">
        <v>7</v>
      </c>
      <c r="I7" s="5">
        <v>8</v>
      </c>
      <c r="J7" s="5">
        <v>9</v>
      </c>
      <c r="K7" s="5">
        <v>10</v>
      </c>
      <c r="L7" s="5">
        <v>11</v>
      </c>
      <c r="M7" s="5">
        <v>12</v>
      </c>
      <c r="R7" s="64">
        <v>100</v>
      </c>
      <c r="S7" s="64">
        <v>97.163284132841326</v>
      </c>
      <c r="T7" s="64">
        <v>100.4381918819188</v>
      </c>
      <c r="U7" s="64">
        <v>94.280442804428048</v>
      </c>
      <c r="V7" s="64">
        <v>96.425276752767516</v>
      </c>
      <c r="W7" s="64">
        <v>54.773985239852408</v>
      </c>
    </row>
    <row r="8" spans="1:34" x14ac:dyDescent="0.25">
      <c r="A8" s="5" t="s">
        <v>19</v>
      </c>
      <c r="B8" s="7">
        <v>3.5000000000000003E-2</v>
      </c>
      <c r="C8" s="8">
        <v>0.06</v>
      </c>
      <c r="D8" s="8">
        <v>3.4000000000000002E-2</v>
      </c>
      <c r="E8" s="8">
        <v>3.3000000000000002E-2</v>
      </c>
      <c r="F8" s="8">
        <v>3.4000000000000002E-2</v>
      </c>
      <c r="G8" s="8">
        <v>3.5999999999999997E-2</v>
      </c>
      <c r="H8" s="8">
        <v>3.4000000000000002E-2</v>
      </c>
      <c r="I8" s="8">
        <v>3.4000000000000002E-2</v>
      </c>
      <c r="J8" s="8">
        <v>3.4000000000000002E-2</v>
      </c>
      <c r="K8" s="8">
        <v>3.4000000000000002E-2</v>
      </c>
      <c r="L8" s="8">
        <v>3.3000000000000002E-2</v>
      </c>
      <c r="M8" s="9">
        <v>3.3000000000000002E-2</v>
      </c>
      <c r="R8" s="60">
        <v>100</v>
      </c>
      <c r="S8" s="60">
        <v>88.535031847133766</v>
      </c>
      <c r="T8" s="60">
        <v>100.80679405520168</v>
      </c>
      <c r="U8" s="60">
        <v>98.259023354564732</v>
      </c>
      <c r="V8" s="60">
        <v>96.602972399150715</v>
      </c>
      <c r="W8" s="60">
        <v>46.242038216560523</v>
      </c>
    </row>
    <row r="9" spans="1:34" hidden="1" x14ac:dyDescent="0.25">
      <c r="A9" s="5" t="s">
        <v>20</v>
      </c>
      <c r="B9" s="10">
        <v>3.5000000000000003E-2</v>
      </c>
      <c r="C9" s="4">
        <v>1.365</v>
      </c>
      <c r="D9" s="11">
        <v>1.899</v>
      </c>
      <c r="E9" s="11">
        <v>1.708</v>
      </c>
      <c r="F9" s="11">
        <v>1.746</v>
      </c>
      <c r="G9" s="11">
        <v>1.7849999999999999</v>
      </c>
      <c r="H9" s="11">
        <v>0.94799999999999995</v>
      </c>
      <c r="I9" s="11">
        <v>1.4139999999999999</v>
      </c>
      <c r="J9" s="11">
        <v>1.4730000000000001</v>
      </c>
      <c r="K9" s="11">
        <v>1.8049999999999999</v>
      </c>
      <c r="L9" s="11">
        <v>1.778</v>
      </c>
      <c r="M9" s="12">
        <v>4.4999999999999998E-2</v>
      </c>
    </row>
    <row r="10" spans="1:34" x14ac:dyDescent="0.25">
      <c r="A10" s="5" t="s">
        <v>21</v>
      </c>
      <c r="B10" s="10">
        <v>3.6999999999999998E-2</v>
      </c>
      <c r="C10" s="11">
        <v>1.78</v>
      </c>
      <c r="D10" s="11">
        <v>1.8029999999999999</v>
      </c>
      <c r="E10" s="11">
        <v>1.704</v>
      </c>
      <c r="F10" s="11">
        <v>1.6579999999999999</v>
      </c>
      <c r="G10" s="11">
        <v>1.669</v>
      </c>
      <c r="H10" s="11">
        <v>0.97299999999999998</v>
      </c>
      <c r="I10" s="11">
        <v>1.506</v>
      </c>
      <c r="J10" s="11">
        <v>1.5760000000000001</v>
      </c>
      <c r="K10" s="11">
        <v>1.724</v>
      </c>
      <c r="L10" s="11">
        <v>1.915</v>
      </c>
      <c r="M10" s="12">
        <v>3.2000000000000001E-2</v>
      </c>
      <c r="N10" t="s">
        <v>0</v>
      </c>
    </row>
    <row r="11" spans="1:34" x14ac:dyDescent="0.25">
      <c r="A11" s="5" t="s">
        <v>23</v>
      </c>
      <c r="B11" s="10">
        <v>3.5000000000000003E-2</v>
      </c>
      <c r="C11" s="11">
        <v>1.7390000000000001</v>
      </c>
      <c r="D11" s="11">
        <v>1.819</v>
      </c>
      <c r="E11" s="11">
        <v>1.742</v>
      </c>
      <c r="F11" s="11">
        <v>1.7410000000000001</v>
      </c>
      <c r="G11" s="11">
        <v>1.569</v>
      </c>
      <c r="H11" s="11">
        <v>0.92</v>
      </c>
      <c r="I11" s="11">
        <v>1.514</v>
      </c>
      <c r="J11" s="11">
        <v>1.554</v>
      </c>
      <c r="K11" s="11">
        <v>1.7090000000000001</v>
      </c>
      <c r="L11" s="11">
        <v>1.8340000000000001</v>
      </c>
      <c r="M11" s="12">
        <v>3.3000000000000002E-2</v>
      </c>
    </row>
    <row r="12" spans="1:34" x14ac:dyDescent="0.25">
      <c r="A12" s="5" t="s">
        <v>24</v>
      </c>
      <c r="B12" s="10">
        <v>3.6999999999999998E-2</v>
      </c>
      <c r="C12" s="11">
        <v>0.48499999999999999</v>
      </c>
      <c r="D12" s="11">
        <v>0.9</v>
      </c>
      <c r="E12" s="11">
        <v>0.88300000000000001</v>
      </c>
      <c r="F12" s="11">
        <v>0.91</v>
      </c>
      <c r="G12" s="11">
        <v>0.89600000000000002</v>
      </c>
      <c r="H12" s="11">
        <v>0.42099999999999999</v>
      </c>
      <c r="I12" s="11">
        <v>0.373</v>
      </c>
      <c r="J12" s="11">
        <v>0.29299999999999998</v>
      </c>
      <c r="K12" s="11">
        <v>0.80400000000000005</v>
      </c>
      <c r="L12" s="11">
        <v>0.59099999999999997</v>
      </c>
      <c r="M12" s="12">
        <v>3.5000000000000003E-2</v>
      </c>
    </row>
    <row r="13" spans="1:34" x14ac:dyDescent="0.25">
      <c r="A13" s="5" t="s">
        <v>25</v>
      </c>
      <c r="B13" s="10">
        <v>3.7999999999999999E-2</v>
      </c>
      <c r="C13" s="11">
        <v>0.442</v>
      </c>
      <c r="D13" s="11">
        <v>0.99</v>
      </c>
      <c r="E13" s="11">
        <v>0.76300000000000001</v>
      </c>
      <c r="F13" s="11">
        <v>1.01</v>
      </c>
      <c r="G13" s="11">
        <v>0.85699999999999998</v>
      </c>
      <c r="H13" s="11">
        <v>0.432</v>
      </c>
      <c r="I13" s="11">
        <v>0.373</v>
      </c>
      <c r="J13" s="11">
        <v>0.33100000000000002</v>
      </c>
      <c r="K13" s="11">
        <v>0.76600000000000001</v>
      </c>
      <c r="L13" s="11">
        <v>0.436</v>
      </c>
      <c r="M13" s="12">
        <v>3.2000000000000001E-2</v>
      </c>
      <c r="N13" t="s">
        <v>22</v>
      </c>
      <c r="R13" s="55"/>
      <c r="S13" s="65" t="s">
        <v>1</v>
      </c>
      <c r="T13" s="65" t="s">
        <v>55</v>
      </c>
      <c r="U13" s="65" t="s">
        <v>56</v>
      </c>
      <c r="V13" s="65" t="s">
        <v>57</v>
      </c>
      <c r="W13" s="65" t="s">
        <v>58</v>
      </c>
      <c r="X13" s="65" t="s">
        <v>59</v>
      </c>
    </row>
    <row r="14" spans="1:34" x14ac:dyDescent="0.25">
      <c r="A14" s="5" t="s">
        <v>26</v>
      </c>
      <c r="B14" s="10">
        <v>3.6999999999999998E-2</v>
      </c>
      <c r="C14" s="11">
        <v>0.34799999999999998</v>
      </c>
      <c r="D14" s="11">
        <v>0.66600000000000004</v>
      </c>
      <c r="E14" s="11">
        <v>0.56699999999999995</v>
      </c>
      <c r="F14" s="11">
        <v>0.628</v>
      </c>
      <c r="G14" s="11">
        <v>0.48299999999999998</v>
      </c>
      <c r="H14" s="11">
        <v>0.44500000000000001</v>
      </c>
      <c r="I14" s="11">
        <v>0.374</v>
      </c>
      <c r="J14" s="11">
        <v>0.30299999999999999</v>
      </c>
      <c r="K14" s="11">
        <v>0.438</v>
      </c>
      <c r="L14" s="11">
        <v>0.307</v>
      </c>
      <c r="M14" s="12">
        <v>0.03</v>
      </c>
      <c r="R14" s="67" t="s">
        <v>31</v>
      </c>
      <c r="S14" s="72">
        <f t="shared" ref="S14:X14" si="0">AVERAGE(C20,C39,C58,C77)</f>
        <v>100</v>
      </c>
      <c r="T14" s="72">
        <f t="shared" si="0"/>
        <v>98.093377170873026</v>
      </c>
      <c r="U14" s="72">
        <f t="shared" si="0"/>
        <v>99.84848985803373</v>
      </c>
      <c r="V14" s="72">
        <f t="shared" si="0"/>
        <v>96.664145995680258</v>
      </c>
      <c r="W14" s="72">
        <f t="shared" si="0"/>
        <v>95.555851812351605</v>
      </c>
      <c r="X14" s="72">
        <f t="shared" si="0"/>
        <v>47.357491781068155</v>
      </c>
    </row>
    <row r="15" spans="1:34" x14ac:dyDescent="0.25">
      <c r="A15" s="5" t="s">
        <v>27</v>
      </c>
      <c r="B15" s="13">
        <v>0.03</v>
      </c>
      <c r="C15" s="14">
        <v>3.2000000000000001E-2</v>
      </c>
      <c r="D15" s="14">
        <v>0.03</v>
      </c>
      <c r="E15" s="14">
        <v>2.8000000000000001E-2</v>
      </c>
      <c r="F15" s="14">
        <v>0.03</v>
      </c>
      <c r="G15" s="14">
        <v>3.2000000000000001E-2</v>
      </c>
      <c r="H15" s="14">
        <v>0.03</v>
      </c>
      <c r="I15" s="14">
        <v>3.9E-2</v>
      </c>
      <c r="J15" s="14">
        <v>0.03</v>
      </c>
      <c r="K15" s="14">
        <v>2.9000000000000001E-2</v>
      </c>
      <c r="L15" s="14">
        <v>3.1E-2</v>
      </c>
      <c r="M15" s="15">
        <v>3.2000000000000001E-2</v>
      </c>
      <c r="R15" s="66" t="s">
        <v>3</v>
      </c>
      <c r="S15" s="64">
        <f t="shared" ref="S15:X15" si="1">STDEV(C20,C39,C58,C77)</f>
        <v>0</v>
      </c>
      <c r="T15" s="64">
        <f t="shared" si="1"/>
        <v>7.091302669446458</v>
      </c>
      <c r="U15" s="64">
        <f t="shared" si="1"/>
        <v>1.5102550288825078</v>
      </c>
      <c r="V15" s="64">
        <f t="shared" si="1"/>
        <v>1.7126567150851235</v>
      </c>
      <c r="W15" s="64">
        <f t="shared" si="1"/>
        <v>1.1725279930735211</v>
      </c>
      <c r="X15" s="64">
        <f t="shared" si="1"/>
        <v>8.7113362236010605</v>
      </c>
    </row>
    <row r="16" spans="1:34" x14ac:dyDescent="0.25">
      <c r="R16" s="67" t="s">
        <v>4</v>
      </c>
      <c r="S16" s="60">
        <f t="shared" ref="S16:X16" si="2">S15/$AA$3</f>
        <v>0</v>
      </c>
      <c r="T16" s="60">
        <f t="shared" si="2"/>
        <v>3.545651334723229</v>
      </c>
      <c r="U16" s="60">
        <f t="shared" si="2"/>
        <v>0.75512751444125392</v>
      </c>
      <c r="V16" s="60">
        <f t="shared" si="2"/>
        <v>0.85632835754256176</v>
      </c>
      <c r="W16" s="60">
        <f t="shared" si="2"/>
        <v>0.58626399653676053</v>
      </c>
      <c r="X16" s="60">
        <f t="shared" si="2"/>
        <v>4.3556681118005303</v>
      </c>
    </row>
    <row r="17" spans="1:14" x14ac:dyDescent="0.25">
      <c r="A17" t="s">
        <v>0</v>
      </c>
      <c r="B17" t="s">
        <v>30</v>
      </c>
      <c r="C17" t="s">
        <v>1</v>
      </c>
      <c r="D17" t="s">
        <v>11</v>
      </c>
      <c r="E17" t="s">
        <v>12</v>
      </c>
      <c r="F17" t="s">
        <v>13</v>
      </c>
      <c r="G17" t="s">
        <v>14</v>
      </c>
      <c r="H17" t="s">
        <v>38</v>
      </c>
      <c r="I17" t="s">
        <v>15</v>
      </c>
      <c r="J17" t="s">
        <v>16</v>
      </c>
      <c r="K17" t="s">
        <v>17</v>
      </c>
      <c r="L17" t="s">
        <v>18</v>
      </c>
    </row>
    <row r="18" spans="1:14" x14ac:dyDescent="0.25">
      <c r="A18" t="s">
        <v>31</v>
      </c>
      <c r="B18">
        <v>3.4000000000000002E-2</v>
      </c>
      <c r="C18">
        <v>1.7595000000000001</v>
      </c>
      <c r="D18">
        <v>1.8403333333333334</v>
      </c>
      <c r="E18">
        <v>1.718</v>
      </c>
      <c r="F18">
        <v>1.7149999999999999</v>
      </c>
      <c r="G18">
        <v>1.6743333333333332</v>
      </c>
      <c r="H18">
        <v>0.94699999999999995</v>
      </c>
      <c r="I18">
        <v>1.478</v>
      </c>
      <c r="J18">
        <v>1.5343333333333335</v>
      </c>
      <c r="K18">
        <v>1.7459999999999998</v>
      </c>
      <c r="L18">
        <v>1.8423333333333334</v>
      </c>
    </row>
    <row r="19" spans="1:14" x14ac:dyDescent="0.25">
      <c r="A19" t="s">
        <v>32</v>
      </c>
      <c r="C19">
        <v>1.6280000000000001</v>
      </c>
      <c r="D19">
        <v>1.8403333333333334</v>
      </c>
      <c r="E19">
        <v>1.718</v>
      </c>
      <c r="F19">
        <v>1.7149999999999999</v>
      </c>
      <c r="G19">
        <v>1.6743333333333332</v>
      </c>
      <c r="H19">
        <v>0.94699999999999995</v>
      </c>
      <c r="I19">
        <v>1.478</v>
      </c>
      <c r="J19">
        <v>1.5343333333333335</v>
      </c>
      <c r="K19">
        <v>1.7459999999999998</v>
      </c>
      <c r="L19">
        <v>1.8423333333333334</v>
      </c>
    </row>
    <row r="20" spans="1:14" x14ac:dyDescent="0.25">
      <c r="A20" t="s">
        <v>34</v>
      </c>
      <c r="C20">
        <v>100</v>
      </c>
      <c r="D20">
        <v>104.68463247367912</v>
      </c>
      <c r="E20">
        <v>97.594900028977108</v>
      </c>
      <c r="F20">
        <v>97.421037380469429</v>
      </c>
      <c r="G20">
        <v>95.064232589587547</v>
      </c>
      <c r="H20">
        <v>52.912199362503621</v>
      </c>
      <c r="I20">
        <v>83.685888148362793</v>
      </c>
      <c r="J20">
        <v>86.950642325895885</v>
      </c>
      <c r="K20">
        <v>99.217618081715429</v>
      </c>
      <c r="L20">
        <v>104.80054090601757</v>
      </c>
    </row>
    <row r="22" spans="1:14" x14ac:dyDescent="0.25">
      <c r="A22" s="1">
        <v>44151</v>
      </c>
    </row>
    <row r="23" spans="1:14" x14ac:dyDescent="0.25">
      <c r="B23" t="s">
        <v>7</v>
      </c>
      <c r="D23" s="3" t="s">
        <v>8</v>
      </c>
      <c r="E23" s="3"/>
      <c r="F23" s="4" t="s">
        <v>9</v>
      </c>
      <c r="G23" t="s">
        <v>29</v>
      </c>
    </row>
    <row r="25" spans="1:14" x14ac:dyDescent="0.25">
      <c r="C25" t="s">
        <v>1</v>
      </c>
      <c r="D25" t="s">
        <v>11</v>
      </c>
      <c r="E25" t="s">
        <v>12</v>
      </c>
      <c r="F25" t="s">
        <v>13</v>
      </c>
      <c r="G25" t="s">
        <v>14</v>
      </c>
      <c r="H25" s="2" t="s">
        <v>38</v>
      </c>
      <c r="I25" t="s">
        <v>15</v>
      </c>
      <c r="J25" t="s">
        <v>16</v>
      </c>
      <c r="K25" t="s">
        <v>17</v>
      </c>
      <c r="L25" t="s">
        <v>18</v>
      </c>
    </row>
    <row r="26" spans="1:14" x14ac:dyDescent="0.25">
      <c r="B26" s="5">
        <v>1</v>
      </c>
      <c r="C26" s="5">
        <v>2</v>
      </c>
      <c r="D26" s="5">
        <v>3</v>
      </c>
      <c r="E26" s="5">
        <v>4</v>
      </c>
      <c r="F26" s="5">
        <v>5</v>
      </c>
      <c r="G26" s="5">
        <v>6</v>
      </c>
      <c r="H26" s="6">
        <v>7</v>
      </c>
      <c r="I26" s="5">
        <v>8</v>
      </c>
      <c r="J26" s="5">
        <v>9</v>
      </c>
      <c r="K26" s="5">
        <v>10</v>
      </c>
      <c r="L26" s="5">
        <v>11</v>
      </c>
      <c r="M26" s="5">
        <v>12</v>
      </c>
    </row>
    <row r="27" spans="1:14" x14ac:dyDescent="0.25">
      <c r="A27" s="5" t="s">
        <v>19</v>
      </c>
      <c r="B27" s="7">
        <v>3.4000000000000002E-2</v>
      </c>
      <c r="C27" s="8">
        <v>3.3000000000000002E-2</v>
      </c>
      <c r="D27" s="8">
        <v>3.2000000000000001E-2</v>
      </c>
      <c r="E27" s="8">
        <v>3.4000000000000002E-2</v>
      </c>
      <c r="F27" s="8">
        <v>3.3000000000000002E-2</v>
      </c>
      <c r="G27" s="8">
        <v>3.3000000000000002E-2</v>
      </c>
      <c r="H27" s="8">
        <v>0.04</v>
      </c>
      <c r="I27" s="8">
        <v>3.3000000000000002E-2</v>
      </c>
      <c r="J27" s="8">
        <v>4.7E-2</v>
      </c>
      <c r="K27" s="8">
        <v>3.4000000000000002E-2</v>
      </c>
      <c r="L27" s="8">
        <v>3.6999999999999998E-2</v>
      </c>
      <c r="M27" s="9">
        <v>3.3000000000000002E-2</v>
      </c>
    </row>
    <row r="28" spans="1:14" x14ac:dyDescent="0.25">
      <c r="A28" s="5" t="s">
        <v>20</v>
      </c>
      <c r="B28" s="10">
        <v>3.9E-2</v>
      </c>
      <c r="C28" s="11">
        <v>0.45500000000000002</v>
      </c>
      <c r="D28" s="11">
        <v>0.44700000000000001</v>
      </c>
      <c r="E28" s="11">
        <v>0.47</v>
      </c>
      <c r="F28" s="11">
        <v>0.499</v>
      </c>
      <c r="G28" s="11">
        <v>0.43</v>
      </c>
      <c r="H28" s="11">
        <v>0.31</v>
      </c>
      <c r="I28" s="11">
        <v>0.24099999999999999</v>
      </c>
      <c r="J28" s="11">
        <v>0.34200000000000003</v>
      </c>
      <c r="K28" s="11">
        <v>0.375</v>
      </c>
      <c r="L28" s="11">
        <v>0.36299999999999999</v>
      </c>
      <c r="M28" s="12">
        <v>3.6999999999999998E-2</v>
      </c>
    </row>
    <row r="29" spans="1:14" x14ac:dyDescent="0.25">
      <c r="A29" s="5" t="s">
        <v>21</v>
      </c>
      <c r="B29" s="10">
        <v>5.7000000000000002E-2</v>
      </c>
      <c r="C29" s="11">
        <v>0.42699999999999999</v>
      </c>
      <c r="D29" s="11">
        <v>0.45600000000000002</v>
      </c>
      <c r="E29" s="11">
        <v>0.45700000000000002</v>
      </c>
      <c r="F29" s="11">
        <v>0.53200000000000003</v>
      </c>
      <c r="G29" s="11">
        <v>0.496</v>
      </c>
      <c r="H29" s="11">
        <v>0.28100000000000003</v>
      </c>
      <c r="I29" s="11">
        <v>0.20899999999999999</v>
      </c>
      <c r="J29" s="11">
        <v>0.36499999999999999</v>
      </c>
      <c r="K29" s="11">
        <v>0.34</v>
      </c>
      <c r="L29" s="11">
        <v>0.33700000000000002</v>
      </c>
      <c r="M29" s="12">
        <v>3.3000000000000002E-2</v>
      </c>
      <c r="N29" t="s">
        <v>35</v>
      </c>
    </row>
    <row r="30" spans="1:14" x14ac:dyDescent="0.25">
      <c r="A30" s="5" t="s">
        <v>23</v>
      </c>
      <c r="B30" s="10">
        <v>4.4999999999999998E-2</v>
      </c>
      <c r="C30" s="11">
        <v>0.42499999999999999</v>
      </c>
      <c r="D30" s="11">
        <v>0.41299999999999998</v>
      </c>
      <c r="E30" s="11">
        <v>0.52400000000000002</v>
      </c>
      <c r="F30" s="11">
        <v>0.499</v>
      </c>
      <c r="G30" s="11">
        <v>0.42899999999999999</v>
      </c>
      <c r="H30" s="11">
        <v>0.22900000000000001</v>
      </c>
      <c r="I30" s="11">
        <v>0.17499999999999999</v>
      </c>
      <c r="J30" s="11">
        <v>0.31900000000000001</v>
      </c>
      <c r="K30" s="11">
        <v>0.33700000000000002</v>
      </c>
      <c r="L30" s="11">
        <v>0.317</v>
      </c>
      <c r="M30" s="12">
        <v>3.3000000000000002E-2</v>
      </c>
    </row>
    <row r="31" spans="1:14" x14ac:dyDescent="0.25">
      <c r="A31" s="5" t="s">
        <v>24</v>
      </c>
      <c r="B31" s="10">
        <v>0.03</v>
      </c>
      <c r="C31" s="11">
        <v>1.7290000000000001</v>
      </c>
      <c r="D31" s="11">
        <v>1.6850000000000001</v>
      </c>
      <c r="E31" s="11">
        <v>1.6619999999999999</v>
      </c>
      <c r="F31" s="11">
        <v>1.5449999999999999</v>
      </c>
      <c r="G31" s="11">
        <v>1.5589999999999999</v>
      </c>
      <c r="H31" s="11">
        <v>0.51900000000000002</v>
      </c>
      <c r="I31" s="11">
        <v>1.123</v>
      </c>
      <c r="J31" s="11">
        <v>1.446</v>
      </c>
      <c r="K31" s="11">
        <v>1.5489999999999999</v>
      </c>
      <c r="L31" s="11">
        <v>1.609</v>
      </c>
      <c r="M31" s="12">
        <v>3.1E-2</v>
      </c>
    </row>
    <row r="32" spans="1:14" x14ac:dyDescent="0.25">
      <c r="A32" s="5" t="s">
        <v>25</v>
      </c>
      <c r="B32" s="10">
        <v>4.2999999999999997E-2</v>
      </c>
      <c r="C32" s="11">
        <v>1.6930000000000001</v>
      </c>
      <c r="D32" s="11">
        <v>1.8029999999999999</v>
      </c>
      <c r="E32" s="11">
        <v>1.722</v>
      </c>
      <c r="F32" s="11">
        <v>1.6850000000000001</v>
      </c>
      <c r="G32" s="11">
        <v>1.5640000000000001</v>
      </c>
      <c r="H32" s="11">
        <v>0.61199999999999999</v>
      </c>
      <c r="I32" s="11">
        <v>1.2689999999999999</v>
      </c>
      <c r="J32" s="11">
        <v>1.514</v>
      </c>
      <c r="K32" s="11">
        <v>1.5940000000000001</v>
      </c>
      <c r="L32" s="11">
        <v>1.3580000000000001</v>
      </c>
      <c r="M32" s="12">
        <v>3.2000000000000001E-2</v>
      </c>
      <c r="N32" t="s">
        <v>5</v>
      </c>
    </row>
    <row r="33" spans="1:14" x14ac:dyDescent="0.25">
      <c r="A33" s="5" t="s">
        <v>26</v>
      </c>
      <c r="B33" s="10">
        <v>0.04</v>
      </c>
      <c r="C33" s="11">
        <v>1.5509999999999999</v>
      </c>
      <c r="D33" s="11">
        <v>1.5820000000000001</v>
      </c>
      <c r="E33" s="11">
        <v>1.6160000000000001</v>
      </c>
      <c r="F33" s="11">
        <v>1.5820000000000001</v>
      </c>
      <c r="G33" s="11">
        <v>1.5640000000000001</v>
      </c>
      <c r="H33" s="11">
        <v>0.69899999999999995</v>
      </c>
      <c r="I33" s="11">
        <v>1.3360000000000001</v>
      </c>
      <c r="J33" s="11">
        <v>1.6020000000000001</v>
      </c>
      <c r="K33" s="11">
        <v>1.4570000000000001</v>
      </c>
      <c r="L33" s="11">
        <v>1.353</v>
      </c>
      <c r="M33" s="12">
        <v>3.1E-2</v>
      </c>
    </row>
    <row r="34" spans="1:14" x14ac:dyDescent="0.25">
      <c r="A34" s="5" t="s">
        <v>27</v>
      </c>
      <c r="B34" s="13">
        <v>3.7999999999999999E-2</v>
      </c>
      <c r="C34" s="14">
        <v>3.2000000000000001E-2</v>
      </c>
      <c r="D34" s="14">
        <v>4.1000000000000002E-2</v>
      </c>
      <c r="E34" s="14">
        <v>3.3000000000000002E-2</v>
      </c>
      <c r="F34" s="14">
        <v>4.1000000000000002E-2</v>
      </c>
      <c r="G34" s="14">
        <v>3.5000000000000003E-2</v>
      </c>
      <c r="H34" s="14">
        <v>0.03</v>
      </c>
      <c r="I34" s="14">
        <v>0.03</v>
      </c>
      <c r="J34" s="14">
        <v>3.6999999999999998E-2</v>
      </c>
      <c r="K34" s="14">
        <v>3.2000000000000001E-2</v>
      </c>
      <c r="L34" s="14">
        <v>0.03</v>
      </c>
      <c r="M34" s="15">
        <v>3.5000000000000003E-2</v>
      </c>
    </row>
    <row r="36" spans="1:14" x14ac:dyDescent="0.25">
      <c r="A36" t="s">
        <v>5</v>
      </c>
      <c r="B36" t="s">
        <v>30</v>
      </c>
      <c r="C36" t="s">
        <v>1</v>
      </c>
      <c r="D36" t="s">
        <v>11</v>
      </c>
      <c r="E36" t="s">
        <v>12</v>
      </c>
      <c r="F36" t="s">
        <v>13</v>
      </c>
      <c r="G36" t="s">
        <v>14</v>
      </c>
      <c r="H36" t="s">
        <v>38</v>
      </c>
      <c r="I36" t="s">
        <v>15</v>
      </c>
      <c r="J36" t="s">
        <v>16</v>
      </c>
      <c r="K36" t="s">
        <v>17</v>
      </c>
      <c r="L36" t="s">
        <v>18</v>
      </c>
    </row>
    <row r="37" spans="1:14" x14ac:dyDescent="0.25">
      <c r="A37" t="s">
        <v>31</v>
      </c>
      <c r="B37">
        <v>3.3333333333333333E-2</v>
      </c>
      <c r="C37">
        <v>1.6576666666666666</v>
      </c>
      <c r="D37">
        <v>1.6900000000000002</v>
      </c>
      <c r="E37">
        <v>1.6666666666666667</v>
      </c>
      <c r="F37">
        <v>1.6040000000000001</v>
      </c>
      <c r="G37">
        <v>1.5623333333333334</v>
      </c>
      <c r="H37">
        <v>0.61</v>
      </c>
      <c r="I37">
        <v>1.2426666666666666</v>
      </c>
      <c r="J37">
        <v>1.5206666666666668</v>
      </c>
      <c r="K37">
        <v>1.5333333333333332</v>
      </c>
      <c r="L37">
        <v>1.4400000000000002</v>
      </c>
    </row>
    <row r="38" spans="1:14" x14ac:dyDescent="0.25">
      <c r="A38" t="s">
        <v>32</v>
      </c>
      <c r="C38">
        <v>1.6576666666666666</v>
      </c>
      <c r="D38">
        <v>1.6900000000000002</v>
      </c>
      <c r="E38">
        <v>1.6666666666666667</v>
      </c>
      <c r="F38">
        <v>1.6040000000000001</v>
      </c>
      <c r="G38">
        <v>1.5623333333333334</v>
      </c>
      <c r="H38">
        <v>0.61</v>
      </c>
      <c r="I38">
        <v>1.2426666666666666</v>
      </c>
      <c r="J38">
        <v>1.5206666666666668</v>
      </c>
      <c r="K38">
        <v>1.5333333333333332</v>
      </c>
      <c r="L38">
        <v>1.4400000000000002</v>
      </c>
    </row>
    <row r="39" spans="1:14" x14ac:dyDescent="0.25">
      <c r="A39" t="s">
        <v>33</v>
      </c>
      <c r="C39">
        <v>100</v>
      </c>
      <c r="D39">
        <v>101.9905602298379</v>
      </c>
      <c r="E39">
        <v>100.55407346603735</v>
      </c>
      <c r="F39">
        <v>96.696080443258779</v>
      </c>
      <c r="G39">
        <v>94.13092550790067</v>
      </c>
      <c r="H39">
        <v>35.501744305356048</v>
      </c>
      <c r="I39">
        <v>74.451056843833356</v>
      </c>
      <c r="J39">
        <v>91.56577057254259</v>
      </c>
      <c r="K39">
        <v>92.345577672891437</v>
      </c>
      <c r="L39">
        <v>86.599630617689314</v>
      </c>
    </row>
    <row r="41" spans="1:14" x14ac:dyDescent="0.25">
      <c r="A41" s="1">
        <v>44153</v>
      </c>
    </row>
    <row r="42" spans="1:14" x14ac:dyDescent="0.25">
      <c r="B42" t="s">
        <v>7</v>
      </c>
      <c r="D42" s="3" t="s">
        <v>8</v>
      </c>
      <c r="E42" s="3"/>
      <c r="F42" s="4" t="s">
        <v>9</v>
      </c>
      <c r="G42" t="s">
        <v>29</v>
      </c>
    </row>
    <row r="44" spans="1:14" x14ac:dyDescent="0.25">
      <c r="C44" t="s">
        <v>1</v>
      </c>
      <c r="D44" t="s">
        <v>11</v>
      </c>
      <c r="E44" t="s">
        <v>12</v>
      </c>
      <c r="F44" t="s">
        <v>13</v>
      </c>
      <c r="G44" t="s">
        <v>14</v>
      </c>
      <c r="H44" s="2" t="s">
        <v>38</v>
      </c>
      <c r="I44" t="s">
        <v>15</v>
      </c>
      <c r="J44" t="s">
        <v>16</v>
      </c>
      <c r="K44" t="s">
        <v>17</v>
      </c>
      <c r="L44" t="s">
        <v>18</v>
      </c>
    </row>
    <row r="45" spans="1:14" x14ac:dyDescent="0.25">
      <c r="B45" s="5">
        <v>1</v>
      </c>
      <c r="C45" s="5">
        <v>2</v>
      </c>
      <c r="D45" s="5">
        <v>3</v>
      </c>
      <c r="E45" s="5">
        <v>4</v>
      </c>
      <c r="F45" s="5">
        <v>5</v>
      </c>
      <c r="G45" s="5">
        <v>6</v>
      </c>
      <c r="H45" s="6">
        <v>7</v>
      </c>
      <c r="I45" s="5">
        <v>8</v>
      </c>
      <c r="J45" s="5">
        <v>9</v>
      </c>
      <c r="K45" s="5">
        <v>10</v>
      </c>
      <c r="L45" s="5">
        <v>11</v>
      </c>
      <c r="M45" s="5">
        <v>12</v>
      </c>
    </row>
    <row r="46" spans="1:14" x14ac:dyDescent="0.25">
      <c r="A46" s="5" t="s">
        <v>19</v>
      </c>
      <c r="B46" s="7">
        <v>3.3000000000000002E-2</v>
      </c>
      <c r="C46" s="8">
        <v>3.2000000000000001E-2</v>
      </c>
      <c r="D46" s="8">
        <v>3.4000000000000002E-2</v>
      </c>
      <c r="E46" s="8">
        <v>3.3000000000000002E-2</v>
      </c>
      <c r="F46" s="8">
        <v>3.4000000000000002E-2</v>
      </c>
      <c r="G46" s="8">
        <v>3.4000000000000002E-2</v>
      </c>
      <c r="H46" s="8">
        <v>0.10199999999999999</v>
      </c>
      <c r="I46" s="8">
        <v>3.1E-2</v>
      </c>
      <c r="J46" s="8">
        <v>6.7000000000000004E-2</v>
      </c>
      <c r="K46" s="8">
        <v>4.9000000000000002E-2</v>
      </c>
      <c r="L46" s="8">
        <v>2.8000000000000001E-2</v>
      </c>
      <c r="M46" s="9">
        <v>0.03</v>
      </c>
    </row>
    <row r="47" spans="1:14" x14ac:dyDescent="0.25">
      <c r="A47" s="5" t="s">
        <v>20</v>
      </c>
      <c r="B47" s="10">
        <v>3.5000000000000003E-2</v>
      </c>
      <c r="C47" s="11">
        <v>1.4790000000000001</v>
      </c>
      <c r="D47" s="11">
        <v>1.49</v>
      </c>
      <c r="E47" s="11">
        <v>1.579</v>
      </c>
      <c r="F47" s="11">
        <v>1.484</v>
      </c>
      <c r="G47" s="11">
        <v>1.5649999999999999</v>
      </c>
      <c r="H47" s="11">
        <v>0.80600000000000005</v>
      </c>
      <c r="I47" s="11">
        <v>1.4910000000000001</v>
      </c>
      <c r="J47" s="11">
        <v>1.504</v>
      </c>
      <c r="K47" s="11">
        <v>1.5660000000000001</v>
      </c>
      <c r="L47" s="11">
        <v>1.577</v>
      </c>
      <c r="M47" s="12">
        <v>0.14299999999999999</v>
      </c>
    </row>
    <row r="48" spans="1:14" x14ac:dyDescent="0.25">
      <c r="A48" s="5" t="s">
        <v>21</v>
      </c>
      <c r="B48" s="10">
        <v>3.7999999999999999E-2</v>
      </c>
      <c r="C48" s="11">
        <v>1.49</v>
      </c>
      <c r="D48" s="11">
        <v>1.4119999999999999</v>
      </c>
      <c r="E48" s="11">
        <v>1.415</v>
      </c>
      <c r="F48" s="11">
        <v>1.321</v>
      </c>
      <c r="G48" s="11">
        <v>1.3009999999999999</v>
      </c>
      <c r="H48" s="11">
        <v>0.84899999999999998</v>
      </c>
      <c r="I48" s="11">
        <v>1.573</v>
      </c>
      <c r="J48" s="11">
        <v>1.462</v>
      </c>
      <c r="K48" s="11">
        <v>1.51</v>
      </c>
      <c r="L48" s="11">
        <v>1.488</v>
      </c>
      <c r="M48" s="12">
        <v>6.8000000000000005E-2</v>
      </c>
      <c r="N48" t="s">
        <v>5</v>
      </c>
    </row>
    <row r="49" spans="1:14" x14ac:dyDescent="0.25">
      <c r="A49" s="5" t="s">
        <v>23</v>
      </c>
      <c r="B49" s="10">
        <v>3.7999999999999999E-2</v>
      </c>
      <c r="C49" s="11">
        <v>1.468</v>
      </c>
      <c r="D49" s="11">
        <v>1.4119999999999999</v>
      </c>
      <c r="E49" s="11">
        <v>1.462</v>
      </c>
      <c r="F49" s="11">
        <v>1.3839999999999999</v>
      </c>
      <c r="G49" s="11">
        <v>1.4159999999999999</v>
      </c>
      <c r="H49" s="11">
        <v>0.82099999999999995</v>
      </c>
      <c r="I49" s="11">
        <v>1.5049999999999999</v>
      </c>
      <c r="J49" s="11">
        <v>1.522</v>
      </c>
      <c r="K49" s="11">
        <v>1.51</v>
      </c>
      <c r="L49" s="11">
        <v>1.4339999999999999</v>
      </c>
      <c r="M49" s="12">
        <v>9.6000000000000002E-2</v>
      </c>
    </row>
    <row r="50" spans="1:14" x14ac:dyDescent="0.25">
      <c r="A50" s="5" t="s">
        <v>24</v>
      </c>
      <c r="B50" s="10">
        <v>3.5999999999999997E-2</v>
      </c>
      <c r="C50" s="11">
        <v>0.84599999999999997</v>
      </c>
      <c r="D50" s="11">
        <v>1.7490000000000001</v>
      </c>
      <c r="E50" s="11">
        <v>1.76</v>
      </c>
      <c r="F50" s="11">
        <v>1.8759999999999999</v>
      </c>
      <c r="G50" s="11">
        <v>1.165</v>
      </c>
      <c r="H50" s="11">
        <v>0.94899999999999995</v>
      </c>
      <c r="I50" s="11">
        <v>1.5269999999999999</v>
      </c>
      <c r="J50" s="11">
        <v>1.41</v>
      </c>
      <c r="K50" s="11">
        <v>1.238</v>
      </c>
      <c r="L50" s="11">
        <v>1.3620000000000001</v>
      </c>
      <c r="M50" s="12">
        <v>9.1999999999999998E-2</v>
      </c>
    </row>
    <row r="51" spans="1:14" x14ac:dyDescent="0.25">
      <c r="A51" s="5" t="s">
        <v>25</v>
      </c>
      <c r="B51" s="10">
        <v>3.5000000000000003E-2</v>
      </c>
      <c r="C51" s="11">
        <v>1.0649999999999999</v>
      </c>
      <c r="D51" s="11">
        <v>1.7689999999999999</v>
      </c>
      <c r="E51" s="11">
        <v>1.8380000000000001</v>
      </c>
      <c r="F51" s="11">
        <v>1.8049999999999999</v>
      </c>
      <c r="G51" s="11">
        <v>2.0270000000000001</v>
      </c>
      <c r="H51" s="11">
        <v>1.052</v>
      </c>
      <c r="I51" s="11">
        <v>1.3919999999999999</v>
      </c>
      <c r="J51" s="11">
        <v>1.355</v>
      </c>
      <c r="K51" s="11">
        <v>1.4039999999999999</v>
      </c>
      <c r="L51" s="11">
        <v>1.327</v>
      </c>
      <c r="M51" s="12">
        <v>3.1E-2</v>
      </c>
    </row>
    <row r="52" spans="1:14" x14ac:dyDescent="0.25">
      <c r="A52" s="5" t="s">
        <v>26</v>
      </c>
      <c r="B52" s="10">
        <v>3.5000000000000003E-2</v>
      </c>
      <c r="C52" s="11">
        <v>1.0669999999999999</v>
      </c>
      <c r="D52" s="11">
        <v>1.9059999999999999</v>
      </c>
      <c r="E52" s="11">
        <v>1.748</v>
      </c>
      <c r="F52" s="11">
        <v>2.0230000000000001</v>
      </c>
      <c r="G52" s="11">
        <v>1.2709999999999999</v>
      </c>
      <c r="H52" s="11">
        <v>1.0289999999999999</v>
      </c>
      <c r="I52" s="11">
        <v>1.518</v>
      </c>
      <c r="J52" s="11">
        <v>1.454</v>
      </c>
      <c r="K52" s="11">
        <v>1.5740000000000001</v>
      </c>
      <c r="L52" s="11">
        <v>1.4610000000000001</v>
      </c>
      <c r="M52" s="12">
        <v>4.8000000000000001E-2</v>
      </c>
      <c r="N52" t="s">
        <v>36</v>
      </c>
    </row>
    <row r="53" spans="1:14" x14ac:dyDescent="0.25">
      <c r="A53" s="5" t="s">
        <v>27</v>
      </c>
      <c r="B53" s="13">
        <v>3.6999999999999998E-2</v>
      </c>
      <c r="C53" s="14">
        <v>3.5000000000000003E-2</v>
      </c>
      <c r="D53" s="14">
        <v>3.5000000000000003E-2</v>
      </c>
      <c r="E53" s="14">
        <v>3.3000000000000002E-2</v>
      </c>
      <c r="F53" s="14">
        <v>3.2000000000000001E-2</v>
      </c>
      <c r="G53" s="14">
        <v>0.04</v>
      </c>
      <c r="H53" s="14">
        <v>4.4999999999999998E-2</v>
      </c>
      <c r="I53" s="14">
        <v>7.0000000000000007E-2</v>
      </c>
      <c r="J53" s="14">
        <v>2.5999999999999999E-2</v>
      </c>
      <c r="K53" s="14">
        <v>4.8000000000000001E-2</v>
      </c>
      <c r="L53" s="14">
        <v>4.4999999999999998E-2</v>
      </c>
      <c r="M53" s="15">
        <v>3.2000000000000001E-2</v>
      </c>
    </row>
    <row r="55" spans="1:14" x14ac:dyDescent="0.25">
      <c r="A55" t="s">
        <v>5</v>
      </c>
      <c r="B55" t="s">
        <v>30</v>
      </c>
      <c r="C55" t="s">
        <v>1</v>
      </c>
      <c r="D55" t="s">
        <v>11</v>
      </c>
      <c r="E55" t="s">
        <v>12</v>
      </c>
      <c r="F55" t="s">
        <v>13</v>
      </c>
      <c r="G55" t="s">
        <v>14</v>
      </c>
      <c r="H55" t="s">
        <v>38</v>
      </c>
      <c r="I55" t="s">
        <v>15</v>
      </c>
      <c r="J55" t="s">
        <v>16</v>
      </c>
      <c r="K55" t="s">
        <v>17</v>
      </c>
      <c r="L55" t="s">
        <v>18</v>
      </c>
    </row>
    <row r="56" spans="1:14" x14ac:dyDescent="0.25">
      <c r="A56" t="s">
        <v>31</v>
      </c>
      <c r="B56">
        <v>3.3666666666666671E-2</v>
      </c>
      <c r="C56">
        <v>1.4790000000000001</v>
      </c>
      <c r="D56">
        <v>1.4379999999999999</v>
      </c>
      <c r="E56">
        <v>1.4853333333333332</v>
      </c>
      <c r="F56">
        <v>1.3963333333333334</v>
      </c>
      <c r="G56">
        <v>1.4273333333333333</v>
      </c>
      <c r="H56">
        <v>0.82533333333333336</v>
      </c>
      <c r="I56">
        <v>1.5229999999999999</v>
      </c>
      <c r="J56">
        <v>1.4960000000000002</v>
      </c>
      <c r="K56">
        <v>1.5286666666666668</v>
      </c>
      <c r="L56">
        <v>1.4996666666666665</v>
      </c>
    </row>
    <row r="57" spans="1:14" x14ac:dyDescent="0.25">
      <c r="A57" t="s">
        <v>32</v>
      </c>
      <c r="C57">
        <v>1.4790000000000001</v>
      </c>
      <c r="D57">
        <v>1.4379999999999999</v>
      </c>
      <c r="E57">
        <v>1.4853333333333332</v>
      </c>
      <c r="F57">
        <v>1.3963333333333334</v>
      </c>
      <c r="G57">
        <v>1.4273333333333333</v>
      </c>
      <c r="H57">
        <v>0.82533333333333336</v>
      </c>
      <c r="I57">
        <v>1.5229999999999999</v>
      </c>
      <c r="J57">
        <v>1.4960000000000002</v>
      </c>
      <c r="K57">
        <v>1.5286666666666668</v>
      </c>
      <c r="L57">
        <v>1.4996666666666665</v>
      </c>
    </row>
    <row r="58" spans="1:14" x14ac:dyDescent="0.25">
      <c r="A58" t="s">
        <v>34</v>
      </c>
      <c r="C58">
        <v>100</v>
      </c>
      <c r="D58">
        <v>97.163284132841326</v>
      </c>
      <c r="E58">
        <v>100.4381918819188</v>
      </c>
      <c r="F58">
        <v>94.280442804428048</v>
      </c>
      <c r="G58">
        <v>96.425276752767516</v>
      </c>
      <c r="H58">
        <v>54.773985239852408</v>
      </c>
      <c r="I58">
        <v>103.04428044280442</v>
      </c>
      <c r="J58">
        <v>101.17619926199264</v>
      </c>
      <c r="K58">
        <v>103.43634686346863</v>
      </c>
      <c r="L58">
        <v>101.42988929889296</v>
      </c>
    </row>
    <row r="60" spans="1:14" x14ac:dyDescent="0.25">
      <c r="A60" s="1">
        <v>44158</v>
      </c>
    </row>
    <row r="61" spans="1:14" x14ac:dyDescent="0.25">
      <c r="B61" t="s">
        <v>7</v>
      </c>
      <c r="D61" s="3" t="s">
        <v>8</v>
      </c>
      <c r="E61" s="3"/>
      <c r="F61" s="4" t="s">
        <v>9</v>
      </c>
      <c r="G61" t="s">
        <v>29</v>
      </c>
    </row>
    <row r="63" spans="1:14" x14ac:dyDescent="0.25">
      <c r="C63" t="s">
        <v>1</v>
      </c>
      <c r="D63" t="s">
        <v>11</v>
      </c>
      <c r="E63" t="s">
        <v>12</v>
      </c>
      <c r="F63" t="s">
        <v>13</v>
      </c>
      <c r="G63" t="s">
        <v>14</v>
      </c>
      <c r="H63" s="2" t="s">
        <v>38</v>
      </c>
      <c r="I63" t="s">
        <v>15</v>
      </c>
      <c r="J63" t="s">
        <v>16</v>
      </c>
      <c r="K63" t="s">
        <v>17</v>
      </c>
      <c r="L63" t="s">
        <v>18</v>
      </c>
    </row>
    <row r="64" spans="1:14" x14ac:dyDescent="0.25">
      <c r="B64" s="5">
        <v>1</v>
      </c>
      <c r="C64" s="5">
        <v>2</v>
      </c>
      <c r="D64" s="5">
        <v>3</v>
      </c>
      <c r="E64" s="5">
        <v>4</v>
      </c>
      <c r="F64" s="5">
        <v>5</v>
      </c>
      <c r="G64" s="5">
        <v>6</v>
      </c>
      <c r="H64" s="6">
        <v>7</v>
      </c>
      <c r="I64" s="5">
        <v>8</v>
      </c>
      <c r="J64" s="5">
        <v>9</v>
      </c>
      <c r="K64" s="5">
        <v>10</v>
      </c>
      <c r="L64" s="5">
        <v>11</v>
      </c>
      <c r="M64" s="5">
        <v>12</v>
      </c>
    </row>
    <row r="65" spans="1:14" x14ac:dyDescent="0.25">
      <c r="A65" s="5" t="s">
        <v>19</v>
      </c>
      <c r="B65" s="7">
        <v>3.4000000000000002E-2</v>
      </c>
      <c r="C65" s="8">
        <v>3.3000000000000002E-2</v>
      </c>
      <c r="D65" s="8">
        <v>3.7999999999999999E-2</v>
      </c>
      <c r="E65" s="8">
        <v>3.2000000000000001E-2</v>
      </c>
      <c r="F65" s="8">
        <v>3.3000000000000002E-2</v>
      </c>
      <c r="G65" s="8">
        <v>3.3000000000000002E-2</v>
      </c>
      <c r="H65" s="8">
        <v>3.3000000000000002E-2</v>
      </c>
      <c r="I65" s="8">
        <v>3.3000000000000002E-2</v>
      </c>
      <c r="J65" s="8">
        <v>0.09</v>
      </c>
      <c r="K65" s="8">
        <v>3.3000000000000002E-2</v>
      </c>
      <c r="L65" s="8">
        <v>3.4000000000000002E-2</v>
      </c>
      <c r="M65" s="9">
        <v>3.5000000000000003E-2</v>
      </c>
    </row>
    <row r="66" spans="1:14" x14ac:dyDescent="0.25">
      <c r="A66" s="5" t="s">
        <v>20</v>
      </c>
      <c r="B66" s="10">
        <v>3.5999999999999997E-2</v>
      </c>
      <c r="C66" s="11">
        <v>0.83299999999999996</v>
      </c>
      <c r="D66" s="11">
        <v>0.74199999999999999</v>
      </c>
      <c r="E66" s="11">
        <v>0.83599999999999997</v>
      </c>
      <c r="F66" s="11">
        <v>0.82599999999999996</v>
      </c>
      <c r="G66" s="11">
        <v>0.82899999999999996</v>
      </c>
      <c r="H66" s="11">
        <v>0.39</v>
      </c>
      <c r="I66" s="11">
        <v>0.64900000000000002</v>
      </c>
      <c r="J66" s="11">
        <v>0.754</v>
      </c>
      <c r="K66" s="11">
        <v>0.66100000000000003</v>
      </c>
      <c r="L66" s="11">
        <v>0.67800000000000005</v>
      </c>
      <c r="M66" s="12">
        <v>3.3000000000000002E-2</v>
      </c>
    </row>
    <row r="67" spans="1:14" x14ac:dyDescent="0.25">
      <c r="A67" s="5" t="s">
        <v>21</v>
      </c>
      <c r="B67" s="10">
        <v>3.7999999999999999E-2</v>
      </c>
      <c r="C67" s="11">
        <v>0.79100000000000004</v>
      </c>
      <c r="D67" s="11">
        <v>0.71</v>
      </c>
      <c r="E67" s="11">
        <v>0.82499999999999996</v>
      </c>
      <c r="F67" s="11">
        <v>0.79200000000000004</v>
      </c>
      <c r="G67" s="11">
        <v>0.71199999999999997</v>
      </c>
      <c r="H67" s="11">
        <v>0.40600000000000003</v>
      </c>
      <c r="I67" s="11">
        <v>0.85699999999999998</v>
      </c>
      <c r="J67" s="11">
        <v>0.751</v>
      </c>
      <c r="K67" s="11">
        <v>0.71599999999999997</v>
      </c>
      <c r="L67" s="11">
        <v>0.57899999999999996</v>
      </c>
      <c r="M67" s="12">
        <v>3.3000000000000002E-2</v>
      </c>
      <c r="N67" t="s">
        <v>6</v>
      </c>
    </row>
    <row r="68" spans="1:14" x14ac:dyDescent="0.25">
      <c r="A68" s="5" t="s">
        <v>23</v>
      </c>
      <c r="B68" s="10">
        <v>3.7999999999999999E-2</v>
      </c>
      <c r="C68" s="11">
        <v>0.83</v>
      </c>
      <c r="D68" s="11">
        <v>0.73199999999999998</v>
      </c>
      <c r="E68" s="11">
        <v>0.81200000000000006</v>
      </c>
      <c r="F68" s="11">
        <v>0.79500000000000004</v>
      </c>
      <c r="G68" s="11">
        <v>0.83299999999999996</v>
      </c>
      <c r="H68" s="11">
        <v>0.39200000000000002</v>
      </c>
      <c r="I68" s="11">
        <v>0.71899999999999997</v>
      </c>
      <c r="J68" s="11">
        <v>0.69</v>
      </c>
      <c r="K68" s="11">
        <v>0.75</v>
      </c>
      <c r="L68" s="11">
        <v>0.61199999999999999</v>
      </c>
      <c r="M68" s="12">
        <v>3.3000000000000002E-2</v>
      </c>
    </row>
    <row r="69" spans="1:14" x14ac:dyDescent="0.25">
      <c r="A69" s="5" t="s">
        <v>24</v>
      </c>
      <c r="B69" s="10">
        <v>2.8000000000000001E-2</v>
      </c>
      <c r="C69" s="11">
        <v>0.629</v>
      </c>
      <c r="D69" s="11">
        <v>0.84299999999999997</v>
      </c>
      <c r="E69" s="11">
        <v>0.85</v>
      </c>
      <c r="F69" s="11">
        <v>0.67</v>
      </c>
      <c r="G69" s="11">
        <v>0.73399999999999999</v>
      </c>
      <c r="H69" s="11">
        <v>0.185</v>
      </c>
      <c r="I69" s="11">
        <v>0.64500000000000002</v>
      </c>
      <c r="J69" s="11">
        <v>0.73299999999999998</v>
      </c>
      <c r="K69" s="11">
        <v>0.72</v>
      </c>
      <c r="L69" s="11">
        <v>0.748</v>
      </c>
      <c r="M69" s="12">
        <v>3.4000000000000002E-2</v>
      </c>
    </row>
    <row r="70" spans="1:14" x14ac:dyDescent="0.25">
      <c r="A70" s="5" t="s">
        <v>25</v>
      </c>
      <c r="B70" s="10">
        <v>3.5000000000000003E-2</v>
      </c>
      <c r="C70" s="11">
        <v>0.64800000000000002</v>
      </c>
      <c r="D70" s="11">
        <v>0.82</v>
      </c>
      <c r="E70" s="11">
        <v>0.78100000000000003</v>
      </c>
      <c r="F70" s="11">
        <v>0.73599999999999999</v>
      </c>
      <c r="G70" s="11">
        <v>0.71899999999999997</v>
      </c>
      <c r="H70" s="11">
        <v>0.221</v>
      </c>
      <c r="I70" s="11">
        <v>0.61499999999999999</v>
      </c>
      <c r="J70" s="11">
        <v>0.72199999999999998</v>
      </c>
      <c r="K70" s="11">
        <v>0.61399999999999999</v>
      </c>
      <c r="L70" s="11">
        <v>0.56899999999999995</v>
      </c>
      <c r="M70" s="12">
        <v>3.2000000000000001E-2</v>
      </c>
      <c r="N70" t="s">
        <v>36</v>
      </c>
    </row>
    <row r="71" spans="1:14" x14ac:dyDescent="0.25">
      <c r="A71" s="5" t="s">
        <v>26</v>
      </c>
      <c r="B71" s="10">
        <v>3.5000000000000003E-2</v>
      </c>
      <c r="C71" s="11">
        <v>0.67</v>
      </c>
      <c r="D71" s="11">
        <v>0.75</v>
      </c>
      <c r="E71" s="11">
        <v>0.78</v>
      </c>
      <c r="F71" s="11">
        <v>0.63400000000000001</v>
      </c>
      <c r="G71" s="11">
        <v>0.89300000000000002</v>
      </c>
      <c r="H71" s="11">
        <v>0.217</v>
      </c>
      <c r="I71" s="11">
        <v>0.76</v>
      </c>
      <c r="J71" s="11">
        <v>0.70099999999999996</v>
      </c>
      <c r="K71" s="11">
        <v>0.66500000000000004</v>
      </c>
      <c r="L71" s="11">
        <v>0.64100000000000001</v>
      </c>
      <c r="M71" s="12">
        <v>3.3000000000000002E-2</v>
      </c>
    </row>
    <row r="72" spans="1:14" x14ac:dyDescent="0.25">
      <c r="A72" s="5" t="s">
        <v>27</v>
      </c>
      <c r="B72" s="13">
        <v>3.5000000000000003E-2</v>
      </c>
      <c r="C72" s="14">
        <v>3.5999999999999997E-2</v>
      </c>
      <c r="D72" s="14">
        <v>3.4000000000000002E-2</v>
      </c>
      <c r="E72" s="14">
        <v>4.9000000000000002E-2</v>
      </c>
      <c r="F72" s="14">
        <v>3.5999999999999997E-2</v>
      </c>
      <c r="G72" s="14">
        <v>3.2000000000000001E-2</v>
      </c>
      <c r="H72" s="14">
        <v>3.1E-2</v>
      </c>
      <c r="I72" s="14">
        <v>3.3000000000000002E-2</v>
      </c>
      <c r="J72" s="14">
        <v>3.2000000000000001E-2</v>
      </c>
      <c r="K72" s="14">
        <v>3.1E-2</v>
      </c>
      <c r="L72" s="14">
        <v>2.9000000000000001E-2</v>
      </c>
      <c r="M72" s="15">
        <v>3.2000000000000001E-2</v>
      </c>
    </row>
    <row r="74" spans="1:14" x14ac:dyDescent="0.25">
      <c r="A74" t="s">
        <v>6</v>
      </c>
      <c r="B74" t="s">
        <v>30</v>
      </c>
      <c r="C74" t="s">
        <v>1</v>
      </c>
      <c r="D74" t="s">
        <v>11</v>
      </c>
      <c r="E74" t="s">
        <v>12</v>
      </c>
      <c r="F74" t="s">
        <v>13</v>
      </c>
      <c r="G74" t="s">
        <v>14</v>
      </c>
      <c r="H74" t="s">
        <v>38</v>
      </c>
      <c r="I74" t="s">
        <v>15</v>
      </c>
      <c r="J74" t="s">
        <v>16</v>
      </c>
      <c r="K74" t="s">
        <v>17</v>
      </c>
      <c r="L74" t="s">
        <v>18</v>
      </c>
    </row>
    <row r="75" spans="1:14" x14ac:dyDescent="0.25">
      <c r="A75" t="s">
        <v>31</v>
      </c>
      <c r="B75">
        <v>3.3000000000000002E-2</v>
      </c>
      <c r="C75">
        <v>0.81800000000000006</v>
      </c>
      <c r="D75">
        <v>0.72800000000000009</v>
      </c>
      <c r="E75">
        <v>0.82433333333333325</v>
      </c>
      <c r="F75">
        <v>0.80433333333333323</v>
      </c>
      <c r="G75">
        <v>0.79133333333333322</v>
      </c>
      <c r="H75">
        <v>0.39600000000000007</v>
      </c>
      <c r="I75">
        <v>0.7416666666666667</v>
      </c>
      <c r="J75">
        <v>0.73166666666666658</v>
      </c>
      <c r="K75">
        <v>0.70899999999999996</v>
      </c>
      <c r="L75">
        <v>0.62850000000000006</v>
      </c>
    </row>
    <row r="76" spans="1:14" x14ac:dyDescent="0.25">
      <c r="A76" t="s">
        <v>32</v>
      </c>
      <c r="C76">
        <v>0.81800000000000006</v>
      </c>
      <c r="D76">
        <v>0.72800000000000009</v>
      </c>
      <c r="E76">
        <v>0.82433333333333325</v>
      </c>
      <c r="F76">
        <v>0.80433333333333323</v>
      </c>
      <c r="G76">
        <v>0.79133333333333322</v>
      </c>
      <c r="H76">
        <v>0.39600000000000007</v>
      </c>
      <c r="I76">
        <v>0.7416666666666667</v>
      </c>
      <c r="J76">
        <v>0.73166666666666658</v>
      </c>
      <c r="K76">
        <v>0.70899999999999996</v>
      </c>
      <c r="L76">
        <v>0.62300000000000011</v>
      </c>
    </row>
    <row r="77" spans="1:14" x14ac:dyDescent="0.25">
      <c r="A77" t="s">
        <v>34</v>
      </c>
      <c r="C77">
        <v>100</v>
      </c>
      <c r="D77">
        <v>88.535031847133766</v>
      </c>
      <c r="E77">
        <v>100.80679405520168</v>
      </c>
      <c r="F77">
        <v>98.259023354564732</v>
      </c>
      <c r="G77">
        <v>96.602972399150715</v>
      </c>
      <c r="H77">
        <v>46.242038216560523</v>
      </c>
      <c r="I77">
        <v>90.276008492568991</v>
      </c>
      <c r="J77">
        <v>89.002123142250511</v>
      </c>
      <c r="K77">
        <v>86.114649681528661</v>
      </c>
      <c r="L77">
        <v>75.859872611464979</v>
      </c>
    </row>
  </sheetData>
  <mergeCells count="1">
    <mergeCell ref="R3:W3"/>
  </mergeCells>
  <pageMargins left="0.7" right="0.7" top="0.75" bottom="0.75" header="0.3" footer="0.3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57106-686C-4648-A580-7B4C6C65FBFB}">
  <dimension ref="A1"/>
  <sheetViews>
    <sheetView zoomScale="60" zoomScaleNormal="60" workbookViewId="0">
      <selection activeCell="R31" sqref="R3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8917A-F07D-4B72-B9C4-B7FF9A2F8343}">
  <dimension ref="A1:I32"/>
  <sheetViews>
    <sheetView tabSelected="1" zoomScale="70" zoomScaleNormal="70" workbookViewId="0">
      <selection activeCell="I24" sqref="I24"/>
    </sheetView>
  </sheetViews>
  <sheetFormatPr defaultRowHeight="15" x14ac:dyDescent="0.25"/>
  <cols>
    <col min="1" max="1" width="9.140625" style="33"/>
    <col min="2" max="2" width="20.7109375" customWidth="1"/>
    <col min="7" max="7" width="11.28515625" customWidth="1"/>
    <col min="8" max="8" width="11.85546875" customWidth="1"/>
  </cols>
  <sheetData>
    <row r="1" spans="2:9" s="33" customFormat="1" x14ac:dyDescent="0.25"/>
    <row r="2" spans="2:9" s="33" customFormat="1" ht="23.25" x14ac:dyDescent="0.25">
      <c r="B2" s="49" t="s">
        <v>66</v>
      </c>
      <c r="C2" s="49"/>
      <c r="D2" s="49"/>
      <c r="E2" s="49"/>
      <c r="F2" s="49"/>
      <c r="G2" s="49"/>
      <c r="H2" s="49"/>
    </row>
    <row r="3" spans="2:9" x14ac:dyDescent="0.25">
      <c r="B3" s="48"/>
      <c r="C3" s="48" t="s">
        <v>1</v>
      </c>
      <c r="D3" s="48">
        <v>2.5999999999999999E-2</v>
      </c>
      <c r="E3" s="48">
        <v>5.0999999999999997E-2</v>
      </c>
      <c r="F3" s="48">
        <v>0.10299999999999999</v>
      </c>
      <c r="G3" s="48" t="s">
        <v>60</v>
      </c>
      <c r="H3" s="48"/>
      <c r="I3" s="33"/>
    </row>
    <row r="4" spans="2:9" x14ac:dyDescent="0.25">
      <c r="B4" s="50">
        <v>44454</v>
      </c>
      <c r="C4" s="51">
        <v>100</v>
      </c>
      <c r="D4" s="51">
        <v>101.75384615384617</v>
      </c>
      <c r="E4" s="51">
        <v>94.707692307692312</v>
      </c>
      <c r="F4" s="51">
        <v>96.338461538461544</v>
      </c>
      <c r="G4" s="51">
        <v>53.846153846153854</v>
      </c>
      <c r="H4" s="51"/>
      <c r="I4" s="33"/>
    </row>
    <row r="5" spans="2:9" x14ac:dyDescent="0.25">
      <c r="B5" s="52">
        <v>44465</v>
      </c>
      <c r="C5" s="53">
        <v>100</v>
      </c>
      <c r="D5" s="53">
        <v>91.324071448823375</v>
      </c>
      <c r="E5" s="53">
        <v>84.094130989509495</v>
      </c>
      <c r="F5" s="53">
        <v>84.377658066345333</v>
      </c>
      <c r="G5" s="53">
        <v>33.824780266515447</v>
      </c>
      <c r="H5" s="53"/>
      <c r="I5" s="33"/>
    </row>
    <row r="6" spans="2:9" x14ac:dyDescent="0.25">
      <c r="B6" s="47"/>
      <c r="C6" s="47"/>
      <c r="D6" s="47"/>
      <c r="E6" s="47"/>
      <c r="F6" s="47"/>
      <c r="G6" s="47"/>
      <c r="H6" s="47"/>
      <c r="I6" s="33"/>
    </row>
    <row r="7" spans="2:9" x14ac:dyDescent="0.25">
      <c r="B7" s="48"/>
      <c r="C7" s="48" t="s">
        <v>1</v>
      </c>
      <c r="D7" s="48">
        <v>0.31</v>
      </c>
      <c r="E7" s="48" t="s">
        <v>49</v>
      </c>
      <c r="F7" s="48"/>
      <c r="G7" s="48"/>
      <c r="H7" s="48"/>
      <c r="I7" s="33"/>
    </row>
    <row r="8" spans="2:9" x14ac:dyDescent="0.25">
      <c r="B8" s="50">
        <v>44474</v>
      </c>
      <c r="C8" s="51">
        <v>100</v>
      </c>
      <c r="D8" s="51">
        <v>51.444376152427786</v>
      </c>
      <c r="E8" s="51">
        <v>82.851874615857398</v>
      </c>
      <c r="F8" s="51"/>
      <c r="G8" s="51"/>
      <c r="H8" s="51"/>
      <c r="I8" s="33"/>
    </row>
    <row r="9" spans="2:9" x14ac:dyDescent="0.25">
      <c r="B9" s="55"/>
      <c r="C9" s="55">
        <v>100</v>
      </c>
      <c r="D9" s="55">
        <v>69.21708185053383</v>
      </c>
      <c r="E9" s="55">
        <v>74.288256227758012</v>
      </c>
      <c r="F9" s="55"/>
      <c r="G9" s="55"/>
      <c r="H9" s="55"/>
      <c r="I9" s="33"/>
    </row>
    <row r="10" spans="2:9" x14ac:dyDescent="0.25">
      <c r="B10" s="47"/>
      <c r="C10" s="47"/>
      <c r="D10" s="47"/>
      <c r="E10" s="47"/>
      <c r="F10" s="47"/>
      <c r="G10" s="47"/>
      <c r="H10" s="47"/>
      <c r="I10" s="33"/>
    </row>
    <row r="11" spans="2:9" x14ac:dyDescent="0.25">
      <c r="B11" s="54">
        <v>44500</v>
      </c>
      <c r="C11" s="48" t="s">
        <v>1</v>
      </c>
      <c r="D11" s="48">
        <v>2.5999999999999999E-2</v>
      </c>
      <c r="E11" s="48">
        <v>5.0999999999999997E-2</v>
      </c>
      <c r="F11" s="48">
        <v>0.10299999999999999</v>
      </c>
      <c r="G11" s="48">
        <v>0.31</v>
      </c>
      <c r="H11" s="48" t="s">
        <v>60</v>
      </c>
      <c r="I11" s="33"/>
    </row>
    <row r="12" spans="2:9" x14ac:dyDescent="0.25">
      <c r="B12" s="55"/>
      <c r="C12" s="56">
        <v>100</v>
      </c>
      <c r="D12" s="56">
        <v>96.610169491525397</v>
      </c>
      <c r="E12" s="56">
        <v>92.171105730427726</v>
      </c>
      <c r="F12" s="56">
        <v>97.255851493139616</v>
      </c>
      <c r="G12" s="56">
        <v>54.183481302125379</v>
      </c>
      <c r="H12" s="56">
        <v>55.528652138821634</v>
      </c>
      <c r="I12" s="33"/>
    </row>
    <row r="13" spans="2:9" ht="15.75" thickBot="1" x14ac:dyDescent="0.3">
      <c r="B13" s="33"/>
      <c r="C13" s="34"/>
      <c r="D13" s="34"/>
      <c r="E13" s="34"/>
      <c r="F13" s="34"/>
      <c r="G13" s="34"/>
      <c r="H13" s="34"/>
      <c r="I13" s="33"/>
    </row>
    <row r="14" spans="2:9" s="35" customFormat="1" x14ac:dyDescent="0.25">
      <c r="B14" s="42"/>
      <c r="C14" s="43" t="s">
        <v>1</v>
      </c>
      <c r="D14" s="43">
        <v>2.5999999999999999E-2</v>
      </c>
      <c r="E14" s="43" t="s">
        <v>61</v>
      </c>
      <c r="F14" s="43" t="s">
        <v>62</v>
      </c>
      <c r="G14" s="43" t="s">
        <v>63</v>
      </c>
      <c r="H14" s="44" t="s">
        <v>49</v>
      </c>
    </row>
    <row r="15" spans="2:9" x14ac:dyDescent="0.25">
      <c r="B15" s="38" t="s">
        <v>65</v>
      </c>
      <c r="C15" s="45">
        <f>AVERAGE(C4,C5,C8:C9,C12)</f>
        <v>100</v>
      </c>
      <c r="D15" s="45">
        <f>AVERAGE(D4,D5,D12)</f>
        <v>96.562695698064985</v>
      </c>
      <c r="E15" s="45">
        <f>AVERAGE(E4,E5,E12)</f>
        <v>90.324309675876506</v>
      </c>
      <c r="F15" s="45">
        <f>AVERAGE(F4,F5,F12)</f>
        <v>92.657323699315498</v>
      </c>
      <c r="G15" s="45">
        <f>AVERAGE(D8:D9,G12)</f>
        <v>58.281646435028996</v>
      </c>
      <c r="H15" s="46">
        <f>AVERAGE(G4,G5,E8:E9,H12)</f>
        <v>60.067943419021262</v>
      </c>
    </row>
    <row r="16" spans="2:9" x14ac:dyDescent="0.25">
      <c r="B16" s="38" t="s">
        <v>3</v>
      </c>
      <c r="C16" s="40">
        <f>STDEV(C4,C5,C8:C9,C12)</f>
        <v>0</v>
      </c>
      <c r="D16" s="40">
        <f>STDEV(D4,D5,D12)</f>
        <v>5.2150494168495154</v>
      </c>
      <c r="E16" s="40">
        <f>STDEV(E4,E5,E12)</f>
        <v>5.5425547100625083</v>
      </c>
      <c r="F16" s="40">
        <f>STDEV(F4,F5,F12)</f>
        <v>7.1850572946620606</v>
      </c>
      <c r="G16" s="40">
        <f>STDEV(D8:D9,G12)</f>
        <v>9.5688810761908272</v>
      </c>
      <c r="H16" s="41">
        <f>STDEV(G4,G5,E8:E9,H12)</f>
        <v>19.166013280186004</v>
      </c>
      <c r="I16" s="33"/>
    </row>
    <row r="17" spans="2:9" ht="15.75" thickBot="1" x14ac:dyDescent="0.3">
      <c r="B17" s="39" t="s">
        <v>64</v>
      </c>
      <c r="C17" s="36">
        <f>(C16/$G$30)</f>
        <v>0</v>
      </c>
      <c r="D17" s="36">
        <f>(D16/$F$30)</f>
        <v>3.0109101846552688</v>
      </c>
      <c r="E17" s="36">
        <f t="shared" ref="E17:F17" si="0">(E16/$F$30)</f>
        <v>3.1999954538528175</v>
      </c>
      <c r="F17" s="36">
        <f t="shared" si="0"/>
        <v>4.1482947632160254</v>
      </c>
      <c r="G17" s="36">
        <f>(G16/$F$30)</f>
        <v>5.5245960651822905</v>
      </c>
      <c r="H17" s="37">
        <f>(H16/$G$30)</f>
        <v>8.5713017104319249</v>
      </c>
      <c r="I17" s="33"/>
    </row>
    <row r="18" spans="2:9" x14ac:dyDescent="0.25">
      <c r="B18" s="33"/>
      <c r="C18" s="33"/>
      <c r="D18" s="33"/>
      <c r="E18" s="33"/>
      <c r="F18" s="33"/>
      <c r="G18" s="33"/>
      <c r="H18" s="33"/>
      <c r="I18" s="33"/>
    </row>
    <row r="28" spans="2:9" x14ac:dyDescent="0.25">
      <c r="D28" s="33"/>
      <c r="E28" s="33"/>
      <c r="F28" s="33"/>
      <c r="G28" s="33"/>
      <c r="H28" s="33"/>
    </row>
    <row r="29" spans="2:9" x14ac:dyDescent="0.25">
      <c r="D29" s="33"/>
      <c r="E29" s="33"/>
      <c r="F29" s="33"/>
      <c r="G29" s="33"/>
      <c r="H29" s="33"/>
    </row>
    <row r="30" spans="2:9" x14ac:dyDescent="0.25">
      <c r="D30" s="33"/>
      <c r="E30" s="33"/>
      <c r="F30" s="33">
        <f>SQRT(3)</f>
        <v>1.7320508075688772</v>
      </c>
      <c r="G30" s="33">
        <f>SQRT(5)</f>
        <v>2.2360679774997898</v>
      </c>
      <c r="H30" s="33"/>
    </row>
    <row r="31" spans="2:9" x14ac:dyDescent="0.25">
      <c r="D31" s="33"/>
      <c r="E31" s="33"/>
      <c r="F31" s="33"/>
      <c r="G31" s="33"/>
      <c r="H31" s="33"/>
    </row>
    <row r="32" spans="2:9" x14ac:dyDescent="0.25">
      <c r="D32" s="33"/>
      <c r="E32" s="33"/>
      <c r="F32" s="33"/>
      <c r="G32" s="33"/>
      <c r="H32" s="33"/>
    </row>
  </sheetData>
  <mergeCells count="1">
    <mergeCell ref="B2:H2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24h</vt:lpstr>
      <vt:lpstr>48h</vt:lpstr>
      <vt:lpstr>72h</vt:lpstr>
      <vt:lpstr>Graph 3 time lines</vt:lpstr>
      <vt:lpstr>48h increased concentrations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Charlise Basson</dc:creator>
  <cp:lastModifiedBy>Mr. AE Phiri</cp:lastModifiedBy>
  <cp:lastPrinted>2021-01-25T05:56:35Z</cp:lastPrinted>
  <dcterms:created xsi:type="dcterms:W3CDTF">2020-11-20T06:59:21Z</dcterms:created>
  <dcterms:modified xsi:type="dcterms:W3CDTF">2023-08-17T15:21:23Z</dcterms:modified>
</cp:coreProperties>
</file>