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AU123" i="1" l="1"/>
  <c r="AH123" i="1"/>
  <c r="AI123" i="1"/>
  <c r="BI142" i="1"/>
  <c r="BI141" i="1"/>
  <c r="BI139" i="1"/>
  <c r="BI138" i="1"/>
  <c r="BH140" i="1"/>
  <c r="BH139" i="1"/>
  <c r="BH138" i="1"/>
  <c r="BG142" i="1"/>
  <c r="BG141" i="1"/>
  <c r="BG140" i="1"/>
  <c r="BG139" i="1"/>
  <c r="BG138" i="1"/>
  <c r="BF142" i="1"/>
  <c r="BF140" i="1"/>
  <c r="BF139" i="1"/>
  <c r="BF138" i="1"/>
  <c r="BE142" i="1"/>
  <c r="BE141" i="1"/>
  <c r="BE140" i="1"/>
  <c r="BE139" i="1"/>
  <c r="BE138" i="1"/>
  <c r="BD141" i="1"/>
  <c r="BD140" i="1"/>
  <c r="BD139" i="1"/>
  <c r="BD138" i="1"/>
  <c r="BC142" i="1"/>
  <c r="BC141" i="1"/>
  <c r="BC140" i="1"/>
  <c r="BC139" i="1"/>
  <c r="BC138" i="1"/>
  <c r="BB141" i="1"/>
  <c r="BB140" i="1"/>
  <c r="BB139" i="1"/>
  <c r="BB138" i="1"/>
  <c r="BA142" i="1"/>
  <c r="BA141" i="1"/>
  <c r="BA140" i="1"/>
  <c r="BA139" i="1"/>
  <c r="BA138" i="1"/>
  <c r="AZ140" i="1"/>
  <c r="AZ139" i="1"/>
  <c r="AZ138" i="1"/>
  <c r="AY139" i="1"/>
  <c r="AY138" i="1"/>
  <c r="AX142" i="1"/>
  <c r="AX141" i="1"/>
  <c r="AX140" i="1"/>
  <c r="AX139" i="1"/>
  <c r="AX138" i="1"/>
  <c r="AW142" i="1"/>
  <c r="AW141" i="1"/>
  <c r="AW140" i="1"/>
  <c r="AW139" i="1"/>
  <c r="AW138" i="1"/>
  <c r="AV142" i="1"/>
  <c r="AV141" i="1"/>
  <c r="AV140" i="1"/>
  <c r="AV139" i="1"/>
  <c r="AV138" i="1"/>
  <c r="BI136" i="1"/>
  <c r="BI135" i="1"/>
  <c r="BI134" i="1"/>
  <c r="BI133" i="1"/>
  <c r="BI132" i="1"/>
  <c r="BH130" i="1"/>
  <c r="BH129" i="1"/>
  <c r="BH128" i="1"/>
  <c r="BH127" i="1"/>
  <c r="BH126" i="1"/>
  <c r="BG136" i="1"/>
  <c r="BG135" i="1"/>
  <c r="BG133" i="1"/>
  <c r="BG134" i="1"/>
  <c r="BG132" i="1"/>
  <c r="BF130" i="1"/>
  <c r="BF129" i="1"/>
  <c r="BF128" i="1"/>
  <c r="BF127" i="1"/>
  <c r="BF126" i="1"/>
  <c r="BE136" i="1"/>
  <c r="BE135" i="1"/>
  <c r="BE134" i="1"/>
  <c r="BE133" i="1"/>
  <c r="BE132" i="1"/>
  <c r="BD130" i="1"/>
  <c r="BD129" i="1"/>
  <c r="BD128" i="1"/>
  <c r="BD127" i="1"/>
  <c r="BD126" i="1"/>
  <c r="BC136" i="1"/>
  <c r="BC135" i="1"/>
  <c r="BC134" i="1"/>
  <c r="BC133" i="1"/>
  <c r="BC132" i="1"/>
  <c r="BB130" i="1"/>
  <c r="BB129" i="1"/>
  <c r="BB128" i="1"/>
  <c r="BB127" i="1"/>
  <c r="BB126" i="1"/>
  <c r="BA136" i="1"/>
  <c r="BA135" i="1"/>
  <c r="BA134" i="1"/>
  <c r="BA133" i="1"/>
  <c r="BA132" i="1"/>
  <c r="AZ128" i="1"/>
  <c r="AZ127" i="1"/>
  <c r="AZ126" i="1"/>
  <c r="AY134" i="1"/>
  <c r="AY133" i="1"/>
  <c r="AY132" i="1"/>
  <c r="AX130" i="1"/>
  <c r="AX129" i="1"/>
  <c r="AX128" i="1"/>
  <c r="AX127" i="1"/>
  <c r="AX126" i="1"/>
  <c r="AW136" i="1"/>
  <c r="AW135" i="1"/>
  <c r="AW134" i="1"/>
  <c r="AW133" i="1"/>
  <c r="AW132" i="1"/>
  <c r="AV130" i="1"/>
  <c r="AV129" i="1"/>
  <c r="AV128" i="1"/>
  <c r="AV127" i="1"/>
  <c r="AV126" i="1"/>
  <c r="AT123" i="1"/>
  <c r="AS123" i="1"/>
  <c r="AR123" i="1"/>
  <c r="AQ123" i="1"/>
  <c r="AP123" i="1"/>
  <c r="AO123" i="1"/>
  <c r="AN123" i="1"/>
  <c r="AM123" i="1"/>
  <c r="AL123" i="1"/>
  <c r="AK123" i="1"/>
  <c r="AJ123" i="1"/>
  <c r="AG137" i="1"/>
  <c r="AG136" i="1"/>
  <c r="AG135" i="1"/>
  <c r="AE132" i="1"/>
  <c r="AE131" i="1"/>
  <c r="AC135" i="1"/>
  <c r="AC134" i="1"/>
  <c r="AC133" i="1"/>
  <c r="AC132" i="1"/>
  <c r="AB130" i="1"/>
  <c r="AB129" i="1"/>
  <c r="Z131" i="1"/>
  <c r="Z130" i="1"/>
  <c r="Z129" i="1"/>
  <c r="Y137" i="1"/>
  <c r="Y136" i="1"/>
  <c r="Y135" i="1"/>
  <c r="Y134" i="1"/>
  <c r="X131" i="1"/>
  <c r="X130" i="1"/>
  <c r="X129" i="1"/>
  <c r="W128" i="1"/>
  <c r="W127" i="1"/>
  <c r="S133" i="1"/>
  <c r="S132" i="1"/>
  <c r="S131" i="1"/>
  <c r="Q139" i="1"/>
  <c r="Q138" i="1"/>
  <c r="Q137" i="1"/>
  <c r="Q136" i="1"/>
  <c r="Q135" i="1"/>
  <c r="Q134" i="1"/>
  <c r="Q133" i="1"/>
  <c r="P145" i="1"/>
  <c r="P144" i="1"/>
  <c r="P143" i="1"/>
  <c r="P142" i="1"/>
  <c r="P141" i="1"/>
  <c r="O139" i="1"/>
  <c r="O138" i="1"/>
  <c r="O137" i="1"/>
  <c r="O136" i="1"/>
  <c r="O135" i="1"/>
  <c r="O134" i="1"/>
  <c r="O133" i="1"/>
  <c r="N142" i="1"/>
  <c r="N141" i="1"/>
  <c r="N140" i="1"/>
  <c r="M134" i="1"/>
  <c r="M138" i="1"/>
  <c r="M137" i="1"/>
  <c r="M136" i="1"/>
  <c r="M135" i="1"/>
  <c r="M133" i="1"/>
  <c r="J134" i="1"/>
  <c r="K136" i="1"/>
  <c r="K135" i="1"/>
  <c r="K134" i="1"/>
  <c r="J136" i="1"/>
  <c r="J135" i="1"/>
  <c r="I153" i="1"/>
  <c r="I152" i="1"/>
  <c r="I151" i="1"/>
  <c r="G135" i="1"/>
  <c r="G134" i="1"/>
  <c r="C134" i="1"/>
  <c r="C138" i="1" s="1"/>
  <c r="E126" i="1"/>
  <c r="D126" i="1"/>
  <c r="C135" i="1"/>
  <c r="B129" i="1"/>
  <c r="D125" i="1"/>
  <c r="D124" i="1"/>
  <c r="D123" i="1"/>
  <c r="E125" i="1" l="1"/>
  <c r="E124" i="1"/>
  <c r="E123" i="1"/>
</calcChain>
</file>

<file path=xl/sharedStrings.xml><?xml version="1.0" encoding="utf-8"?>
<sst xmlns="http://schemas.openxmlformats.org/spreadsheetml/2006/main" count="5114" uniqueCount="344">
  <si>
    <t>Age(Yrs)</t>
  </si>
  <si>
    <t>Gender</t>
  </si>
  <si>
    <t>Weight</t>
  </si>
  <si>
    <t>Height</t>
  </si>
  <si>
    <t>Dominant Hand</t>
  </si>
  <si>
    <t>History of MSDs(Yes/No)</t>
  </si>
  <si>
    <t>Any other disease</t>
  </si>
  <si>
    <t>Marital Status</t>
  </si>
  <si>
    <t>Smoking</t>
  </si>
  <si>
    <t>Alcoholism</t>
  </si>
  <si>
    <t>Physical Recreational Activity</t>
  </si>
  <si>
    <t>Qulaification</t>
  </si>
  <si>
    <t>Currently Working as</t>
  </si>
  <si>
    <t xml:space="preserve">Specialization( if MDS) </t>
  </si>
  <si>
    <t>Years of Practice</t>
  </si>
  <si>
    <t>Shift duration(hrs)</t>
  </si>
  <si>
    <t>Job Rotation</t>
  </si>
  <si>
    <t>Continuous Working Hrs per day(single sitting)</t>
  </si>
  <si>
    <t>Usual Break time taken after one procedure</t>
  </si>
  <si>
    <t>What do you do in break</t>
  </si>
  <si>
    <t>Working position</t>
  </si>
  <si>
    <t>Most common posture of working</t>
  </si>
  <si>
    <t>Common status of wrist</t>
  </si>
  <si>
    <t>Mental Stress</t>
  </si>
  <si>
    <t>How often you exercise</t>
  </si>
  <si>
    <t>Types of exercises done</t>
  </si>
  <si>
    <t>Educational program attended regarding MSDs</t>
  </si>
  <si>
    <t>Benefitted from edu progrm regarding MSDs</t>
  </si>
  <si>
    <t>Affects of MSDs on different aspects</t>
  </si>
  <si>
    <t>Sr. No.</t>
  </si>
  <si>
    <t>M</t>
  </si>
  <si>
    <t>R</t>
  </si>
  <si>
    <t>NO</t>
  </si>
  <si>
    <t>m</t>
  </si>
  <si>
    <t>no</t>
  </si>
  <si>
    <t>occa</t>
  </si>
  <si>
    <t>MDS</t>
  </si>
  <si>
    <t>Oral Pathology</t>
  </si>
  <si>
    <t>no break (only lunch break)</t>
  </si>
  <si>
    <t>walk in corridor</t>
  </si>
  <si>
    <t>sitting</t>
  </si>
  <si>
    <t>bent</t>
  </si>
  <si>
    <t>flexed</t>
  </si>
  <si>
    <t>3-4 times/week</t>
  </si>
  <si>
    <t>gym</t>
  </si>
  <si>
    <t>compromise with dental practice</t>
  </si>
  <si>
    <t>F</t>
  </si>
  <si>
    <t>s</t>
  </si>
  <si>
    <t>Gym</t>
  </si>
  <si>
    <t>Professor</t>
  </si>
  <si>
    <t>Periodontics</t>
  </si>
  <si>
    <t>5-10 mins every few hours</t>
  </si>
  <si>
    <t>stretching</t>
  </si>
  <si>
    <t>once daily</t>
  </si>
  <si>
    <t>yes</t>
  </si>
  <si>
    <t>personal affect</t>
  </si>
  <si>
    <t>EPILEPSY</t>
  </si>
  <si>
    <t>Orthodontics</t>
  </si>
  <si>
    <t>flexed &amp; rotated</t>
  </si>
  <si>
    <t>walking</t>
  </si>
  <si>
    <t>L</t>
  </si>
  <si>
    <t>w</t>
  </si>
  <si>
    <t>walk</t>
  </si>
  <si>
    <t>Dentist</t>
  </si>
  <si>
    <t>Endodontics</t>
  </si>
  <si>
    <t>mostly sitting</t>
  </si>
  <si>
    <t>straight</t>
  </si>
  <si>
    <t>walking,jogging</t>
  </si>
  <si>
    <t>YES</t>
  </si>
  <si>
    <t>BDS</t>
  </si>
  <si>
    <t>YES(CERVICAL/BACK PAIN)</t>
  </si>
  <si>
    <t>standing</t>
  </si>
  <si>
    <t>YES(BACK PAIN)</t>
  </si>
  <si>
    <t>5-10 mins every patient</t>
  </si>
  <si>
    <t>relaxed</t>
  </si>
  <si>
    <t>personal affect+social affect</t>
  </si>
  <si>
    <t>YES(CERVICAL)</t>
  </si>
  <si>
    <t>mostly standing</t>
  </si>
  <si>
    <t>bent and twisted</t>
  </si>
  <si>
    <t>5-10 mins break after every patient</t>
  </si>
  <si>
    <t>Dental Hygienist</t>
  </si>
  <si>
    <t>Dental Hygienist Course</t>
  </si>
  <si>
    <t>flexed and rotated</t>
  </si>
  <si>
    <t>Swimming</t>
  </si>
  <si>
    <t>swimming</t>
  </si>
  <si>
    <t>yoga</t>
  </si>
  <si>
    <t>Research Associate</t>
  </si>
  <si>
    <t>Intern</t>
  </si>
  <si>
    <t>PG student</t>
  </si>
  <si>
    <t>neck,back</t>
  </si>
  <si>
    <t>running,cycling</t>
  </si>
  <si>
    <t>UG student</t>
  </si>
  <si>
    <t>walk,run,jog</t>
  </si>
  <si>
    <t>run,walk</t>
  </si>
  <si>
    <t xml:space="preserve">flexed </t>
  </si>
  <si>
    <t>rarely</t>
  </si>
  <si>
    <t>Yes</t>
  </si>
  <si>
    <t>walk,jog,yoga</t>
  </si>
  <si>
    <t>jogging</t>
  </si>
  <si>
    <t>walk,run</t>
  </si>
  <si>
    <t xml:space="preserve">PG Student </t>
  </si>
  <si>
    <t>UG Student</t>
  </si>
  <si>
    <t>run</t>
  </si>
  <si>
    <t>PG Student</t>
  </si>
  <si>
    <t>gym,run</t>
  </si>
  <si>
    <t>1 to 5</t>
  </si>
  <si>
    <t>6 to10</t>
  </si>
  <si>
    <t>16 to 20</t>
  </si>
  <si>
    <t xml:space="preserve"> 6 to 10</t>
  </si>
  <si>
    <t xml:space="preserve">11 to 15 </t>
  </si>
  <si>
    <t>21 to 25</t>
  </si>
  <si>
    <t>11 to 15</t>
  </si>
  <si>
    <t>6 to 10</t>
  </si>
  <si>
    <t xml:space="preserve"> 1 to 5</t>
  </si>
  <si>
    <t xml:space="preserve">&lt;1 </t>
  </si>
  <si>
    <t>&lt;1</t>
  </si>
  <si>
    <t xml:space="preserve">1 to 5 </t>
  </si>
  <si>
    <t>11 to 16</t>
  </si>
  <si>
    <t>11 t0 15</t>
  </si>
  <si>
    <t>26 to 30</t>
  </si>
  <si>
    <t>16 t0 20</t>
  </si>
  <si>
    <t>21 to  25</t>
  </si>
  <si>
    <t>0 to 3</t>
  </si>
  <si>
    <t>4 to 6</t>
  </si>
  <si>
    <t xml:space="preserve">4 to 6 </t>
  </si>
  <si>
    <t xml:space="preserve">0 to 3 </t>
  </si>
  <si>
    <t>7 to 9</t>
  </si>
  <si>
    <t xml:space="preserve"> 0 to 3</t>
  </si>
  <si>
    <t>30-39</t>
  </si>
  <si>
    <t>40-49</t>
  </si>
  <si>
    <t>60-69</t>
  </si>
  <si>
    <t>20-29</t>
  </si>
  <si>
    <t>50-59</t>
  </si>
  <si>
    <t>Neck(12months)</t>
  </si>
  <si>
    <t>n</t>
  </si>
  <si>
    <t>y</t>
  </si>
  <si>
    <t>Shoulder(12)</t>
  </si>
  <si>
    <t>Upper BACK(12)</t>
  </si>
  <si>
    <t>Arm(12)</t>
  </si>
  <si>
    <t>Elbow(12)</t>
  </si>
  <si>
    <t>Lower Back(12)</t>
  </si>
  <si>
    <t>Forearm(12)</t>
  </si>
  <si>
    <t>Wrist(12)</t>
  </si>
  <si>
    <t>Hand&amp; Fingers(12)</t>
  </si>
  <si>
    <t>Hip(12)</t>
  </si>
  <si>
    <t>Thigh(12)</t>
  </si>
  <si>
    <t>Knee(12)</t>
  </si>
  <si>
    <t>Ankle(12)</t>
  </si>
  <si>
    <t>Leg(12)</t>
  </si>
  <si>
    <t>DL(Neck)</t>
  </si>
  <si>
    <t>DL(Shoulder)</t>
  </si>
  <si>
    <t>DL(Upper Back)</t>
  </si>
  <si>
    <t>DL(Arm)</t>
  </si>
  <si>
    <t>DL(Elbow)</t>
  </si>
  <si>
    <t>DL(Lower Back)</t>
  </si>
  <si>
    <t>DL(Forearm)</t>
  </si>
  <si>
    <t>DL(Wrist)</t>
  </si>
  <si>
    <t>DL(Hand &amp; Fingers)</t>
  </si>
  <si>
    <t>DL(Hip)</t>
  </si>
  <si>
    <t>DL(Thigh)</t>
  </si>
  <si>
    <t>DL(Knee)</t>
  </si>
  <si>
    <t>DL(Leg)</t>
  </si>
  <si>
    <t>DL(Ankle)</t>
  </si>
  <si>
    <t>30-39=24</t>
  </si>
  <si>
    <t>40-49=29</t>
  </si>
  <si>
    <t>50-59=5</t>
  </si>
  <si>
    <t>60-69=2</t>
  </si>
  <si>
    <t>20-29=60</t>
  </si>
  <si>
    <t>M=48</t>
  </si>
  <si>
    <t>F=72</t>
  </si>
  <si>
    <t>L=5</t>
  </si>
  <si>
    <t>m=62,w=1,s=57</t>
  </si>
  <si>
    <t>BMI</t>
  </si>
  <si>
    <t>Right Hand</t>
  </si>
  <si>
    <t>Left Hand</t>
  </si>
  <si>
    <t>Married</t>
  </si>
  <si>
    <t>Single</t>
  </si>
  <si>
    <t>Widow</t>
  </si>
  <si>
    <t>occa=11</t>
  </si>
  <si>
    <t>reg=2</t>
  </si>
  <si>
    <t>no=108</t>
  </si>
  <si>
    <t>occa=17</t>
  </si>
  <si>
    <t>yes=26</t>
  </si>
  <si>
    <t>no=77</t>
  </si>
  <si>
    <t>gym=12</t>
  </si>
  <si>
    <t>walk=8</t>
  </si>
  <si>
    <t>run=13</t>
  </si>
  <si>
    <t>swim=1</t>
  </si>
  <si>
    <t>yoga=3</t>
  </si>
  <si>
    <t>No= 83</t>
  </si>
  <si>
    <t>Dental Hygienist Course=10</t>
  </si>
  <si>
    <t>MDS=37</t>
  </si>
  <si>
    <t>BDS=73</t>
  </si>
  <si>
    <t>Professor=15</t>
  </si>
  <si>
    <t>Dentist=35</t>
  </si>
  <si>
    <t>Dental Hygienist= 10</t>
  </si>
  <si>
    <t>Intern=27</t>
  </si>
  <si>
    <t>UG student=15</t>
  </si>
  <si>
    <t>PH student=16</t>
  </si>
  <si>
    <t>Research Associate=2</t>
  </si>
  <si>
    <t>Oral Pathology= 1</t>
  </si>
  <si>
    <t>Periodontics=26</t>
  </si>
  <si>
    <t>Orthodontics=8</t>
  </si>
  <si>
    <t>Endodontics=10</t>
  </si>
  <si>
    <t>NO=75</t>
  </si>
  <si>
    <t>&lt;1 =18</t>
  </si>
  <si>
    <t>Yes=25</t>
  </si>
  <si>
    <t>no=95</t>
  </si>
  <si>
    <t>0 to 3=72</t>
  </si>
  <si>
    <t>7 to 9=1</t>
  </si>
  <si>
    <t>4 to 6=47</t>
  </si>
  <si>
    <t>no break (only lunch break)=30</t>
  </si>
  <si>
    <t>5-10 mins every few hours=90</t>
  </si>
  <si>
    <t>walk in corridor=26</t>
  </si>
  <si>
    <t>stretching=10</t>
  </si>
  <si>
    <t>sitting= 84</t>
  </si>
  <si>
    <t>mostly sitting=21</t>
  </si>
  <si>
    <t>mostly standing=2</t>
  </si>
  <si>
    <t>standing=6</t>
  </si>
  <si>
    <t>sitting=91</t>
  </si>
  <si>
    <t>straight=33</t>
  </si>
  <si>
    <t>bent &amp; twisted=20</t>
  </si>
  <si>
    <t>bent=67</t>
  </si>
  <si>
    <t>flexed and rotated=38</t>
  </si>
  <si>
    <t>flexed=82</t>
  </si>
  <si>
    <t>yes=35</t>
  </si>
  <si>
    <t>no=85</t>
  </si>
  <si>
    <t>3-4 times/week=39</t>
  </si>
  <si>
    <t>once daily= 40</t>
  </si>
  <si>
    <t>rarely=36</t>
  </si>
  <si>
    <t>Yes=20</t>
  </si>
  <si>
    <t>No=100</t>
  </si>
  <si>
    <t>Yes= 18</t>
  </si>
  <si>
    <t>No=102</t>
  </si>
  <si>
    <t>personal affect=35</t>
  </si>
  <si>
    <t>compromise with dental practice=26</t>
  </si>
  <si>
    <t>no=59</t>
  </si>
  <si>
    <t>Regular</t>
  </si>
  <si>
    <t>Never</t>
  </si>
  <si>
    <t xml:space="preserve">Occasional </t>
  </si>
  <si>
    <t>Run</t>
  </si>
  <si>
    <t>Walk</t>
  </si>
  <si>
    <t>Swim</t>
  </si>
  <si>
    <t>Yoga</t>
  </si>
  <si>
    <t>No activity</t>
  </si>
  <si>
    <t>PH student</t>
  </si>
  <si>
    <t>NO specialization</t>
  </si>
  <si>
    <t>1-5=42</t>
  </si>
  <si>
    <t>6-10=11</t>
  </si>
  <si>
    <t>11-15=12</t>
  </si>
  <si>
    <t>16-20=26</t>
  </si>
  <si>
    <t>21-25=9</t>
  </si>
  <si>
    <t>26-30= 2</t>
  </si>
  <si>
    <t>bent &amp; twisted</t>
  </si>
  <si>
    <t>occasionally</t>
  </si>
  <si>
    <t>Neck</t>
  </si>
  <si>
    <t>Shoulder</t>
  </si>
  <si>
    <t xml:space="preserve">Upper Back </t>
  </si>
  <si>
    <t>Arm</t>
  </si>
  <si>
    <t>Elbow</t>
  </si>
  <si>
    <t>Forearm</t>
  </si>
  <si>
    <t>Lower Back</t>
  </si>
  <si>
    <t>Wrist</t>
  </si>
  <si>
    <t>Hand &amp; Fingers</t>
  </si>
  <si>
    <t>Hips</t>
  </si>
  <si>
    <t>Thigh</t>
  </si>
  <si>
    <t>Knee</t>
  </si>
  <si>
    <t>Ankle</t>
  </si>
  <si>
    <t>Leg</t>
  </si>
  <si>
    <t>Neck(4)</t>
  </si>
  <si>
    <t>Neck(5)</t>
  </si>
  <si>
    <t>Shoulder(1)</t>
  </si>
  <si>
    <t>Shoulder(2)</t>
  </si>
  <si>
    <t>Shoulder(3)</t>
  </si>
  <si>
    <t>Shoulder(4)</t>
  </si>
  <si>
    <t>Shoulder(5)</t>
  </si>
  <si>
    <t>Upper Back(1)</t>
  </si>
  <si>
    <t>Upper Back(2)</t>
  </si>
  <si>
    <t>Upper Back(3)</t>
  </si>
  <si>
    <t>Upper Back(4)</t>
  </si>
  <si>
    <t>Upper Back(5)</t>
  </si>
  <si>
    <t>Arm(1)</t>
  </si>
  <si>
    <t>Arm(2)</t>
  </si>
  <si>
    <t>Arm(3)</t>
  </si>
  <si>
    <t>Arm(4)</t>
  </si>
  <si>
    <t>Arm(5)</t>
  </si>
  <si>
    <t>Elbow(1)</t>
  </si>
  <si>
    <t>Lower Back(1)</t>
  </si>
  <si>
    <t>Forearm(1)</t>
  </si>
  <si>
    <t>Wrist(1)</t>
  </si>
  <si>
    <t>Hand &amp; Fingers(1)</t>
  </si>
  <si>
    <t>Hip(1)</t>
  </si>
  <si>
    <t>Thigh(1)</t>
  </si>
  <si>
    <t>Knee(1)</t>
  </si>
  <si>
    <t>Leg(1)</t>
  </si>
  <si>
    <t>Ankle(1)</t>
  </si>
  <si>
    <t>Elbow(2)</t>
  </si>
  <si>
    <t>Elbow(3)</t>
  </si>
  <si>
    <t>Elbow(4)</t>
  </si>
  <si>
    <t>Elbow(5)</t>
  </si>
  <si>
    <t>Lower Back(2)</t>
  </si>
  <si>
    <t>Lower Back(3)</t>
  </si>
  <si>
    <t>Lower Back(4)</t>
  </si>
  <si>
    <t>Lower Back(5)</t>
  </si>
  <si>
    <t>Forearm(2)</t>
  </si>
  <si>
    <t>Forearm(3)</t>
  </si>
  <si>
    <t>Forearm(4)</t>
  </si>
  <si>
    <t>Forearm(5)</t>
  </si>
  <si>
    <t>Wrist(2)</t>
  </si>
  <si>
    <t>Wrist(3)</t>
  </si>
  <si>
    <t>Wrist(4)</t>
  </si>
  <si>
    <t>Wrist(5)</t>
  </si>
  <si>
    <t>Hand &amp; Fingers(2)</t>
  </si>
  <si>
    <t>Hand &amp; Fingers(3)</t>
  </si>
  <si>
    <t>Hand &amp; Fingers(4)</t>
  </si>
  <si>
    <t>Hand &amp; Fingers(5)</t>
  </si>
  <si>
    <t>Hip(2)</t>
  </si>
  <si>
    <t>Hip(3)</t>
  </si>
  <si>
    <t>Hip(4)</t>
  </si>
  <si>
    <t>Hip(5)</t>
  </si>
  <si>
    <t>Thigh(2)</t>
  </si>
  <si>
    <t>Thigh(3)</t>
  </si>
  <si>
    <t>Thigh(4)</t>
  </si>
  <si>
    <t>Thigh(5)</t>
  </si>
  <si>
    <t>Knee(2)</t>
  </si>
  <si>
    <t>Knee(3)</t>
  </si>
  <si>
    <t>Knee(4)</t>
  </si>
  <si>
    <t>Knee(5)</t>
  </si>
  <si>
    <t>Leg(2)</t>
  </si>
  <si>
    <t>Leg(3)</t>
  </si>
  <si>
    <t>Leg(4)</t>
  </si>
  <si>
    <t>Leg(5)</t>
  </si>
  <si>
    <t>Ankle(2)</t>
  </si>
  <si>
    <t>Ankle(3)</t>
  </si>
  <si>
    <t>Ankle(4)</t>
  </si>
  <si>
    <t>Ankle(5)</t>
  </si>
  <si>
    <t>Upper Back</t>
  </si>
  <si>
    <t>Hip</t>
  </si>
  <si>
    <t>Very Mild(1)</t>
  </si>
  <si>
    <t>Mild(2)</t>
  </si>
  <si>
    <t>Average(3)</t>
  </si>
  <si>
    <t>Severe(4)</t>
  </si>
  <si>
    <t>Very Severe(5)</t>
  </si>
  <si>
    <t>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</si>
</sst>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6" fontId="0" fillId="0" borderId="0" xfId="0" applyNumberFormat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I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Sheet1!$H$151:$H$153</c:f>
              <c:strCache>
                <c:ptCount val="3"/>
                <c:pt idx="0">
                  <c:v>Married</c:v>
                </c:pt>
                <c:pt idx="1">
                  <c:v>Single</c:v>
                </c:pt>
                <c:pt idx="2">
                  <c:v>Widow</c:v>
                </c:pt>
              </c:strCache>
            </c:strRef>
          </c:cat>
          <c:val>
            <c:numRef>
              <c:f>Sheet1!$I$151:$I$153</c:f>
              <c:numCache>
                <c:formatCode>General</c:formatCode>
                <c:ptCount val="3"/>
                <c:pt idx="0">
                  <c:v>51.666666666666671</c:v>
                </c:pt>
                <c:pt idx="1">
                  <c:v>47.5</c:v>
                </c:pt>
                <c:pt idx="2">
                  <c:v>0.83333333333333337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8226560"/>
        <c:axId val="78228096"/>
      </c:barChart>
      <c:catAx>
        <c:axId val="78226560"/>
        <c:scaling>
          <c:orientation val="minMax"/>
        </c:scaling>
        <c:delete val="0"/>
        <c:axPos val="b"/>
        <c:majorTickMark val="none"/>
        <c:minorTickMark val="none"/>
        <c:tickLblPos val="nextTo"/>
        <c:crossAx val="78228096"/>
        <c:crosses val="autoZero"/>
        <c:auto val="1"/>
        <c:lblAlgn val="ctr"/>
        <c:lblOffset val="100"/>
        <c:noMultiLvlLbl val="0"/>
      </c:catAx>
      <c:valAx>
        <c:axId val="78228096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Percent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7822656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I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Sheet1!$W$129:$W$131</c:f>
              <c:strCache>
                <c:ptCount val="3"/>
                <c:pt idx="0">
                  <c:v>walk in corridor</c:v>
                </c:pt>
                <c:pt idx="1">
                  <c:v>stretching</c:v>
                </c:pt>
                <c:pt idx="2">
                  <c:v>sitting</c:v>
                </c:pt>
              </c:strCache>
            </c:strRef>
          </c:cat>
          <c:val>
            <c:numRef>
              <c:f>Sheet1!$X$129:$X$131</c:f>
              <c:numCache>
                <c:formatCode>0.00</c:formatCode>
                <c:ptCount val="3"/>
                <c:pt idx="0">
                  <c:v>21.666666666666668</c:v>
                </c:pt>
                <c:pt idx="1">
                  <c:v>8.3333333333333339</c:v>
                </c:pt>
                <c:pt idx="2">
                  <c:v>70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0056320"/>
        <c:axId val="80058240"/>
      </c:barChart>
      <c:catAx>
        <c:axId val="800563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IN"/>
                  <a:t>Activity</a:t>
                </a:r>
                <a:r>
                  <a:rPr lang="en-IN" baseline="0"/>
                  <a:t> performed in breaks</a:t>
                </a:r>
                <a:endParaRPr lang="en-IN"/>
              </a:p>
            </c:rich>
          </c:tx>
          <c:layout/>
          <c:overlay val="0"/>
        </c:title>
        <c:majorTickMark val="none"/>
        <c:minorTickMark val="none"/>
        <c:tickLblPos val="nextTo"/>
        <c:crossAx val="80058240"/>
        <c:crosses val="autoZero"/>
        <c:auto val="1"/>
        <c:lblAlgn val="ctr"/>
        <c:lblOffset val="100"/>
        <c:noMultiLvlLbl val="0"/>
      </c:catAx>
      <c:valAx>
        <c:axId val="80058240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IN"/>
                  <a:t>Percent</a:t>
                </a:r>
              </a:p>
            </c:rich>
          </c:tx>
          <c:layout/>
          <c:overlay val="0"/>
        </c:title>
        <c:numFmt formatCode="0.00" sourceLinked="1"/>
        <c:majorTickMark val="out"/>
        <c:minorTickMark val="none"/>
        <c:tickLblPos val="nextTo"/>
        <c:crossAx val="8005632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I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Sheet1!$X$134:$X$137</c:f>
              <c:strCache>
                <c:ptCount val="4"/>
                <c:pt idx="0">
                  <c:v>sitting</c:v>
                </c:pt>
                <c:pt idx="1">
                  <c:v>standing</c:v>
                </c:pt>
                <c:pt idx="2">
                  <c:v>mostly sitting</c:v>
                </c:pt>
                <c:pt idx="3">
                  <c:v>mostly standing</c:v>
                </c:pt>
              </c:strCache>
            </c:strRef>
          </c:cat>
          <c:val>
            <c:numRef>
              <c:f>Sheet1!$Y$134:$Y$137</c:f>
              <c:numCache>
                <c:formatCode>0.00</c:formatCode>
                <c:ptCount val="4"/>
                <c:pt idx="0">
                  <c:v>75.833333333333343</c:v>
                </c:pt>
                <c:pt idx="1">
                  <c:v>5</c:v>
                </c:pt>
                <c:pt idx="2">
                  <c:v>17.5</c:v>
                </c:pt>
                <c:pt idx="3">
                  <c:v>1.6666666666666667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7391744"/>
        <c:axId val="207546240"/>
      </c:barChart>
      <c:catAx>
        <c:axId val="2073917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IN"/>
                  <a:t>Working</a:t>
                </a:r>
                <a:r>
                  <a:rPr lang="en-IN" baseline="0"/>
                  <a:t> position</a:t>
                </a:r>
                <a:endParaRPr lang="en-IN"/>
              </a:p>
            </c:rich>
          </c:tx>
          <c:layout/>
          <c:overlay val="0"/>
        </c:title>
        <c:majorTickMark val="none"/>
        <c:minorTickMark val="none"/>
        <c:tickLblPos val="nextTo"/>
        <c:crossAx val="207546240"/>
        <c:crosses val="autoZero"/>
        <c:auto val="1"/>
        <c:lblAlgn val="ctr"/>
        <c:lblOffset val="100"/>
        <c:noMultiLvlLbl val="0"/>
      </c:catAx>
      <c:valAx>
        <c:axId val="207546240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IN"/>
                  <a:t>Percent</a:t>
                </a:r>
              </a:p>
            </c:rich>
          </c:tx>
          <c:layout/>
          <c:overlay val="0"/>
        </c:title>
        <c:numFmt formatCode="0.00" sourceLinked="1"/>
        <c:majorTickMark val="out"/>
        <c:minorTickMark val="none"/>
        <c:tickLblPos val="nextTo"/>
        <c:crossAx val="20739174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I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Sheet1!$Y$129:$Y$131</c:f>
              <c:strCache>
                <c:ptCount val="3"/>
                <c:pt idx="0">
                  <c:v>bent</c:v>
                </c:pt>
                <c:pt idx="1">
                  <c:v>straight</c:v>
                </c:pt>
                <c:pt idx="2">
                  <c:v>bent &amp; twisted</c:v>
                </c:pt>
              </c:strCache>
            </c:strRef>
          </c:cat>
          <c:val>
            <c:numRef>
              <c:f>Sheet1!$Z$129:$Z$131</c:f>
              <c:numCache>
                <c:formatCode>0.00</c:formatCode>
                <c:ptCount val="3"/>
                <c:pt idx="0">
                  <c:v>55.833333333333336</c:v>
                </c:pt>
                <c:pt idx="1">
                  <c:v>27.5</c:v>
                </c:pt>
                <c:pt idx="2">
                  <c:v>16.666666666666668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8041856"/>
        <c:axId val="279872256"/>
      </c:barChart>
      <c:catAx>
        <c:axId val="2080418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IN"/>
                  <a:t>Common</a:t>
                </a:r>
                <a:r>
                  <a:rPr lang="en-IN" baseline="0"/>
                  <a:t> working posture</a:t>
                </a:r>
                <a:endParaRPr lang="en-IN"/>
              </a:p>
            </c:rich>
          </c:tx>
          <c:layout/>
          <c:overlay val="0"/>
        </c:title>
        <c:majorTickMark val="none"/>
        <c:minorTickMark val="none"/>
        <c:tickLblPos val="nextTo"/>
        <c:crossAx val="279872256"/>
        <c:crosses val="autoZero"/>
        <c:auto val="1"/>
        <c:lblAlgn val="ctr"/>
        <c:lblOffset val="100"/>
        <c:noMultiLvlLbl val="0"/>
      </c:catAx>
      <c:valAx>
        <c:axId val="279872256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IN"/>
                  <a:t>Percent</a:t>
                </a:r>
              </a:p>
            </c:rich>
          </c:tx>
          <c:layout/>
          <c:overlay val="0"/>
        </c:title>
        <c:numFmt formatCode="0.00" sourceLinked="1"/>
        <c:majorTickMark val="out"/>
        <c:minorTickMark val="none"/>
        <c:tickLblPos val="nextTo"/>
        <c:crossAx val="208041856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I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IN"/>
              <a:t>Mental</a:t>
            </a:r>
            <a:r>
              <a:rPr lang="en-IN" baseline="0"/>
              <a:t> pressure due to work</a:t>
            </a:r>
          </a:p>
        </c:rich>
      </c:tx>
      <c:layout/>
      <c:overlay val="0"/>
    </c:title>
    <c:autoTitleDeleted val="0"/>
    <c:plotArea>
      <c:layout/>
      <c:pieChart>
        <c:varyColors val="1"/>
        <c:ser>
          <c:idx val="0"/>
          <c:order val="0"/>
          <c:dLbls>
            <c:showLegendKey val="0"/>
            <c:showVal val="0"/>
            <c:showCatName val="0"/>
            <c:showSerName val="0"/>
            <c:showPercent val="1"/>
            <c:showBubbleSize val="0"/>
            <c:showLeaderLines val="1"/>
          </c:dLbls>
          <c:cat>
            <c:strRef>
              <c:f>Sheet1!$AA$129:$AA$130</c:f>
              <c:strCache>
                <c:ptCount val="2"/>
                <c:pt idx="0">
                  <c:v>yes</c:v>
                </c:pt>
                <c:pt idx="1">
                  <c:v>no</c:v>
                </c:pt>
              </c:strCache>
            </c:strRef>
          </c:cat>
          <c:val>
            <c:numRef>
              <c:f>Sheet1!$AB$129:$AB$130</c:f>
              <c:numCache>
                <c:formatCode>General</c:formatCode>
                <c:ptCount val="2"/>
                <c:pt idx="0">
                  <c:v>29.166666666666668</c:v>
                </c:pt>
                <c:pt idx="1">
                  <c:v>70.833333333333343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I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Sheet1!$AB$132:$AB$135</c:f>
              <c:strCache>
                <c:ptCount val="4"/>
                <c:pt idx="0">
                  <c:v>rarely</c:v>
                </c:pt>
                <c:pt idx="1">
                  <c:v>occasionally</c:v>
                </c:pt>
                <c:pt idx="2">
                  <c:v>3-4 times/week</c:v>
                </c:pt>
                <c:pt idx="3">
                  <c:v>once daily</c:v>
                </c:pt>
              </c:strCache>
            </c:strRef>
          </c:cat>
          <c:val>
            <c:numRef>
              <c:f>Sheet1!$AC$132:$AC$135</c:f>
              <c:numCache>
                <c:formatCode>0.00</c:formatCode>
                <c:ptCount val="4"/>
                <c:pt idx="0">
                  <c:v>30</c:v>
                </c:pt>
                <c:pt idx="1">
                  <c:v>9.1666666666666679</c:v>
                </c:pt>
                <c:pt idx="2">
                  <c:v>32.5</c:v>
                </c:pt>
                <c:pt idx="3">
                  <c:v>33.333333333333336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9337344"/>
        <c:axId val="79346688"/>
      </c:barChart>
      <c:catAx>
        <c:axId val="793373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IN"/>
                  <a:t>Frequency</a:t>
                </a:r>
                <a:r>
                  <a:rPr lang="en-IN" baseline="0"/>
                  <a:t> of work out </a:t>
                </a:r>
                <a:endParaRPr lang="en-IN"/>
              </a:p>
            </c:rich>
          </c:tx>
          <c:layout/>
          <c:overlay val="0"/>
        </c:title>
        <c:majorTickMark val="none"/>
        <c:minorTickMark val="none"/>
        <c:tickLblPos val="nextTo"/>
        <c:crossAx val="79346688"/>
        <c:crosses val="autoZero"/>
        <c:auto val="1"/>
        <c:lblAlgn val="ctr"/>
        <c:lblOffset val="100"/>
        <c:noMultiLvlLbl val="0"/>
      </c:catAx>
      <c:valAx>
        <c:axId val="79346688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IN"/>
                  <a:t>Percent</a:t>
                </a:r>
              </a:p>
            </c:rich>
          </c:tx>
          <c:layout/>
          <c:overlay val="0"/>
        </c:title>
        <c:numFmt formatCode="0.00" sourceLinked="1"/>
        <c:majorTickMark val="out"/>
        <c:minorTickMark val="none"/>
        <c:tickLblPos val="nextTo"/>
        <c:crossAx val="7933734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I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IN" sz="1600"/>
              <a:t>Ever attended MSD</a:t>
            </a:r>
            <a:r>
              <a:rPr lang="en-IN" sz="1600" baseline="0"/>
              <a:t> seminar</a:t>
            </a:r>
          </a:p>
          <a:p>
            <a:pPr>
              <a:defRPr/>
            </a:pPr>
            <a:endParaRPr lang="en-IN"/>
          </a:p>
        </c:rich>
      </c:tx>
      <c:layout/>
      <c:overlay val="0"/>
    </c:title>
    <c:autoTitleDeleted val="0"/>
    <c:plotArea>
      <c:layout/>
      <c:pieChart>
        <c:varyColors val="1"/>
        <c:ser>
          <c:idx val="0"/>
          <c:order val="0"/>
          <c:dLbls>
            <c:showLegendKey val="0"/>
            <c:showVal val="0"/>
            <c:showCatName val="0"/>
            <c:showSerName val="0"/>
            <c:showPercent val="1"/>
            <c:showBubbleSize val="0"/>
            <c:showLeaderLines val="1"/>
          </c:dLbls>
          <c:cat>
            <c:strRef>
              <c:f>Sheet1!$AD$131:$AD$132</c:f>
              <c:strCache>
                <c:ptCount val="2"/>
                <c:pt idx="0">
                  <c:v>yes</c:v>
                </c:pt>
                <c:pt idx="1">
                  <c:v>no</c:v>
                </c:pt>
              </c:strCache>
            </c:strRef>
          </c:cat>
          <c:val>
            <c:numRef>
              <c:f>Sheet1!$AE$131:$AE$132</c:f>
              <c:numCache>
                <c:formatCode>0.00</c:formatCode>
                <c:ptCount val="2"/>
                <c:pt idx="0">
                  <c:v>16.666666666666668</c:v>
                </c:pt>
                <c:pt idx="1">
                  <c:v>83.333333333333343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I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Sheet1!$AF$135:$AF$137</c:f>
              <c:strCache>
                <c:ptCount val="3"/>
                <c:pt idx="0">
                  <c:v>personal affect</c:v>
                </c:pt>
                <c:pt idx="1">
                  <c:v>compromise with dental practice</c:v>
                </c:pt>
                <c:pt idx="2">
                  <c:v>no</c:v>
                </c:pt>
              </c:strCache>
            </c:strRef>
          </c:cat>
          <c:val>
            <c:numRef>
              <c:f>Sheet1!$AG$135:$AG$137</c:f>
              <c:numCache>
                <c:formatCode>0.00</c:formatCode>
                <c:ptCount val="3"/>
                <c:pt idx="0">
                  <c:v>29.166666666666668</c:v>
                </c:pt>
                <c:pt idx="1">
                  <c:v>21.666666666666668</c:v>
                </c:pt>
                <c:pt idx="2">
                  <c:v>49.166666666666671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5850240"/>
        <c:axId val="117117696"/>
      </c:barChart>
      <c:catAx>
        <c:axId val="1158502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IN"/>
                  <a:t>Effect</a:t>
                </a:r>
                <a:r>
                  <a:rPr lang="en-IN" baseline="0"/>
                  <a:t> of MSDs</a:t>
                </a:r>
                <a:endParaRPr lang="en-IN"/>
              </a:p>
            </c:rich>
          </c:tx>
          <c:layout/>
          <c:overlay val="0"/>
        </c:title>
        <c:majorTickMark val="none"/>
        <c:minorTickMark val="none"/>
        <c:tickLblPos val="nextTo"/>
        <c:crossAx val="117117696"/>
        <c:crosses val="autoZero"/>
        <c:auto val="1"/>
        <c:lblAlgn val="ctr"/>
        <c:lblOffset val="100"/>
        <c:noMultiLvlLbl val="0"/>
      </c:catAx>
      <c:valAx>
        <c:axId val="117117696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IN"/>
                  <a:t>Percent</a:t>
                </a:r>
              </a:p>
            </c:rich>
          </c:tx>
          <c:layout/>
          <c:overlay val="0"/>
        </c:title>
        <c:numFmt formatCode="0.00" sourceLinked="1"/>
        <c:majorTickMark val="out"/>
        <c:minorTickMark val="none"/>
        <c:tickLblPos val="nextTo"/>
        <c:crossAx val="11585024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I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IN"/>
              <a:t>Likert</a:t>
            </a:r>
            <a:r>
              <a:rPr lang="en-IN" baseline="0"/>
              <a:t> Scale rating of pain/discomfort in various body parts</a:t>
            </a:r>
            <a:endParaRPr lang="en-IN"/>
          </a:p>
        </c:rich>
      </c:tx>
      <c:layout>
        <c:manualLayout>
          <c:xMode val="edge"/>
          <c:yMode val="edge"/>
          <c:x val="0.22921615201900236"/>
          <c:y val="2.9325730835369712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Sheet1!$AU$138</c:f>
              <c:strCache>
                <c:ptCount val="1"/>
                <c:pt idx="0">
                  <c:v>Very Mild(1)</c:v>
                </c:pt>
              </c:strCache>
            </c:strRef>
          </c:tx>
          <c:cat>
            <c:strRef>
              <c:f>Sheet1!$AV$137:$BI$137</c:f>
              <c:strCache>
                <c:ptCount val="14"/>
                <c:pt idx="0">
                  <c:v>Neck</c:v>
                </c:pt>
                <c:pt idx="1">
                  <c:v>Shoulder</c:v>
                </c:pt>
                <c:pt idx="2">
                  <c:v>Upper Back</c:v>
                </c:pt>
                <c:pt idx="3">
                  <c:v>Arm</c:v>
                </c:pt>
                <c:pt idx="4">
                  <c:v>Elbow</c:v>
                </c:pt>
                <c:pt idx="5">
                  <c:v>Lower Back</c:v>
                </c:pt>
                <c:pt idx="6">
                  <c:v>Forearm</c:v>
                </c:pt>
                <c:pt idx="7">
                  <c:v>Wrist</c:v>
                </c:pt>
                <c:pt idx="8">
                  <c:v>Hand &amp; Fingers</c:v>
                </c:pt>
                <c:pt idx="9">
                  <c:v>Hip</c:v>
                </c:pt>
                <c:pt idx="10">
                  <c:v>Thigh</c:v>
                </c:pt>
                <c:pt idx="11">
                  <c:v>Knee</c:v>
                </c:pt>
                <c:pt idx="12">
                  <c:v>Leg</c:v>
                </c:pt>
                <c:pt idx="13">
                  <c:v>Ankle</c:v>
                </c:pt>
              </c:strCache>
            </c:strRef>
          </c:cat>
          <c:val>
            <c:numRef>
              <c:f>Sheet1!$AV$138:$BI$138</c:f>
              <c:numCache>
                <c:formatCode>General</c:formatCode>
                <c:ptCount val="14"/>
                <c:pt idx="0">
                  <c:v>38.333333333333336</c:v>
                </c:pt>
                <c:pt idx="1">
                  <c:v>70</c:v>
                </c:pt>
                <c:pt idx="2">
                  <c:v>75</c:v>
                </c:pt>
                <c:pt idx="3">
                  <c:v>95</c:v>
                </c:pt>
                <c:pt idx="4">
                  <c:v>93.333333333333343</c:v>
                </c:pt>
                <c:pt idx="5">
                  <c:v>66.666666666666671</c:v>
                </c:pt>
                <c:pt idx="6">
                  <c:v>91.666666666666671</c:v>
                </c:pt>
                <c:pt idx="7">
                  <c:v>70.833333333333343</c:v>
                </c:pt>
                <c:pt idx="8">
                  <c:v>81.666666666666671</c:v>
                </c:pt>
                <c:pt idx="9">
                  <c:v>87.5</c:v>
                </c:pt>
                <c:pt idx="10">
                  <c:v>91.666666666666671</c:v>
                </c:pt>
                <c:pt idx="11">
                  <c:v>89.166666666666671</c:v>
                </c:pt>
                <c:pt idx="12">
                  <c:v>93.333333333333343</c:v>
                </c:pt>
                <c:pt idx="13">
                  <c:v>96.666666666666671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Sheet1!$AU$139</c:f>
              <c:strCache>
                <c:ptCount val="1"/>
                <c:pt idx="0">
                  <c:v>Mild(2)</c:v>
                </c:pt>
              </c:strCache>
            </c:strRef>
          </c:tx>
          <c:cat>
            <c:strRef>
              <c:f>Sheet1!$AV$137:$BI$137</c:f>
              <c:strCache>
                <c:ptCount val="14"/>
                <c:pt idx="0">
                  <c:v>Neck</c:v>
                </c:pt>
                <c:pt idx="1">
                  <c:v>Shoulder</c:v>
                </c:pt>
                <c:pt idx="2">
                  <c:v>Upper Back</c:v>
                </c:pt>
                <c:pt idx="3">
                  <c:v>Arm</c:v>
                </c:pt>
                <c:pt idx="4">
                  <c:v>Elbow</c:v>
                </c:pt>
                <c:pt idx="5">
                  <c:v>Lower Back</c:v>
                </c:pt>
                <c:pt idx="6">
                  <c:v>Forearm</c:v>
                </c:pt>
                <c:pt idx="7">
                  <c:v>Wrist</c:v>
                </c:pt>
                <c:pt idx="8">
                  <c:v>Hand &amp; Fingers</c:v>
                </c:pt>
                <c:pt idx="9">
                  <c:v>Hip</c:v>
                </c:pt>
                <c:pt idx="10">
                  <c:v>Thigh</c:v>
                </c:pt>
                <c:pt idx="11">
                  <c:v>Knee</c:v>
                </c:pt>
                <c:pt idx="12">
                  <c:v>Leg</c:v>
                </c:pt>
                <c:pt idx="13">
                  <c:v>Ankle</c:v>
                </c:pt>
              </c:strCache>
            </c:strRef>
          </c:cat>
          <c:val>
            <c:numRef>
              <c:f>Sheet1!$AV$139:$BI$139</c:f>
              <c:numCache>
                <c:formatCode>General</c:formatCode>
                <c:ptCount val="14"/>
                <c:pt idx="0">
                  <c:v>27.5</c:v>
                </c:pt>
                <c:pt idx="1">
                  <c:v>14.166666666666668</c:v>
                </c:pt>
                <c:pt idx="2">
                  <c:v>9.1666666666666679</c:v>
                </c:pt>
                <c:pt idx="3">
                  <c:v>5</c:v>
                </c:pt>
                <c:pt idx="4">
                  <c:v>3.3333333333333335</c:v>
                </c:pt>
                <c:pt idx="5">
                  <c:v>9.1666666666666679</c:v>
                </c:pt>
                <c:pt idx="6">
                  <c:v>5</c:v>
                </c:pt>
                <c:pt idx="7">
                  <c:v>14.166666666666668</c:v>
                </c:pt>
                <c:pt idx="8">
                  <c:v>9.1666666666666679</c:v>
                </c:pt>
                <c:pt idx="9">
                  <c:v>0.83333333333333337</c:v>
                </c:pt>
                <c:pt idx="10">
                  <c:v>1.6666666666666667</c:v>
                </c:pt>
                <c:pt idx="11">
                  <c:v>3.3333333333333335</c:v>
                </c:pt>
                <c:pt idx="12">
                  <c:v>5</c:v>
                </c:pt>
                <c:pt idx="13">
                  <c:v>0.83333333333333337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Sheet1!$AU$140</c:f>
              <c:strCache>
                <c:ptCount val="1"/>
                <c:pt idx="0">
                  <c:v>Average(3)</c:v>
                </c:pt>
              </c:strCache>
            </c:strRef>
          </c:tx>
          <c:cat>
            <c:strRef>
              <c:f>Sheet1!$AV$137:$BI$137</c:f>
              <c:strCache>
                <c:ptCount val="14"/>
                <c:pt idx="0">
                  <c:v>Neck</c:v>
                </c:pt>
                <c:pt idx="1">
                  <c:v>Shoulder</c:v>
                </c:pt>
                <c:pt idx="2">
                  <c:v>Upper Back</c:v>
                </c:pt>
                <c:pt idx="3">
                  <c:v>Arm</c:v>
                </c:pt>
                <c:pt idx="4">
                  <c:v>Elbow</c:v>
                </c:pt>
                <c:pt idx="5">
                  <c:v>Lower Back</c:v>
                </c:pt>
                <c:pt idx="6">
                  <c:v>Forearm</c:v>
                </c:pt>
                <c:pt idx="7">
                  <c:v>Wrist</c:v>
                </c:pt>
                <c:pt idx="8">
                  <c:v>Hand &amp; Fingers</c:v>
                </c:pt>
                <c:pt idx="9">
                  <c:v>Hip</c:v>
                </c:pt>
                <c:pt idx="10">
                  <c:v>Thigh</c:v>
                </c:pt>
                <c:pt idx="11">
                  <c:v>Knee</c:v>
                </c:pt>
                <c:pt idx="12">
                  <c:v>Leg</c:v>
                </c:pt>
                <c:pt idx="13">
                  <c:v>Ankle</c:v>
                </c:pt>
              </c:strCache>
            </c:strRef>
          </c:cat>
          <c:val>
            <c:numRef>
              <c:f>Sheet1!$AV$140:$BI$140</c:f>
              <c:numCache>
                <c:formatCode>General</c:formatCode>
                <c:ptCount val="14"/>
                <c:pt idx="0">
                  <c:v>8.3333333333333339</c:v>
                </c:pt>
                <c:pt idx="1">
                  <c:v>7.5</c:v>
                </c:pt>
                <c:pt idx="2">
                  <c:v>9.1666666666666679</c:v>
                </c:pt>
                <c:pt idx="3">
                  <c:v>0</c:v>
                </c:pt>
                <c:pt idx="4">
                  <c:v>1.6666666666666667</c:v>
                </c:pt>
                <c:pt idx="5">
                  <c:v>10.833333333333334</c:v>
                </c:pt>
                <c:pt idx="6">
                  <c:v>2.5</c:v>
                </c:pt>
                <c:pt idx="7">
                  <c:v>11.666666666666668</c:v>
                </c:pt>
                <c:pt idx="8">
                  <c:v>7.5</c:v>
                </c:pt>
                <c:pt idx="9">
                  <c:v>3.3333333333333335</c:v>
                </c:pt>
                <c:pt idx="10">
                  <c:v>5</c:v>
                </c:pt>
                <c:pt idx="11">
                  <c:v>3.3333333333333335</c:v>
                </c:pt>
                <c:pt idx="12">
                  <c:v>1.6666666666666667</c:v>
                </c:pt>
                <c:pt idx="13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Sheet1!$AU$141</c:f>
              <c:strCache>
                <c:ptCount val="1"/>
                <c:pt idx="0">
                  <c:v>Severe(4)</c:v>
                </c:pt>
              </c:strCache>
            </c:strRef>
          </c:tx>
          <c:cat>
            <c:strRef>
              <c:f>Sheet1!$AV$137:$BI$137</c:f>
              <c:strCache>
                <c:ptCount val="14"/>
                <c:pt idx="0">
                  <c:v>Neck</c:v>
                </c:pt>
                <c:pt idx="1">
                  <c:v>Shoulder</c:v>
                </c:pt>
                <c:pt idx="2">
                  <c:v>Upper Back</c:v>
                </c:pt>
                <c:pt idx="3">
                  <c:v>Arm</c:v>
                </c:pt>
                <c:pt idx="4">
                  <c:v>Elbow</c:v>
                </c:pt>
                <c:pt idx="5">
                  <c:v>Lower Back</c:v>
                </c:pt>
                <c:pt idx="6">
                  <c:v>Forearm</c:v>
                </c:pt>
                <c:pt idx="7">
                  <c:v>Wrist</c:v>
                </c:pt>
                <c:pt idx="8">
                  <c:v>Hand &amp; Fingers</c:v>
                </c:pt>
                <c:pt idx="9">
                  <c:v>Hip</c:v>
                </c:pt>
                <c:pt idx="10">
                  <c:v>Thigh</c:v>
                </c:pt>
                <c:pt idx="11">
                  <c:v>Knee</c:v>
                </c:pt>
                <c:pt idx="12">
                  <c:v>Leg</c:v>
                </c:pt>
                <c:pt idx="13">
                  <c:v>Ankle</c:v>
                </c:pt>
              </c:strCache>
            </c:strRef>
          </c:cat>
          <c:val>
            <c:numRef>
              <c:f>Sheet1!$AV$141:$BI$141</c:f>
              <c:numCache>
                <c:formatCode>General</c:formatCode>
                <c:ptCount val="14"/>
                <c:pt idx="0">
                  <c:v>15</c:v>
                </c:pt>
                <c:pt idx="1">
                  <c:v>5</c:v>
                </c:pt>
                <c:pt idx="2">
                  <c:v>3.3333333333333335</c:v>
                </c:pt>
                <c:pt idx="3">
                  <c:v>0</c:v>
                </c:pt>
                <c:pt idx="4">
                  <c:v>0</c:v>
                </c:pt>
                <c:pt idx="5">
                  <c:v>7.5</c:v>
                </c:pt>
                <c:pt idx="6">
                  <c:v>0.83333333333333337</c:v>
                </c:pt>
                <c:pt idx="7">
                  <c:v>2.5</c:v>
                </c:pt>
                <c:pt idx="8">
                  <c:v>1.6666666666666667</c:v>
                </c:pt>
                <c:pt idx="9">
                  <c:v>1.6666666666666667</c:v>
                </c:pt>
                <c:pt idx="10">
                  <c:v>0</c:v>
                </c:pt>
                <c:pt idx="11">
                  <c:v>1.6666666666666667</c:v>
                </c:pt>
                <c:pt idx="12">
                  <c:v>0</c:v>
                </c:pt>
                <c:pt idx="13">
                  <c:v>0.83333333333333337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Sheet1!$AU$142</c:f>
              <c:strCache>
                <c:ptCount val="1"/>
                <c:pt idx="0">
                  <c:v>Very Severe(5)</c:v>
                </c:pt>
              </c:strCache>
            </c:strRef>
          </c:tx>
          <c:cat>
            <c:strRef>
              <c:f>Sheet1!$AV$137:$BI$137</c:f>
              <c:strCache>
                <c:ptCount val="14"/>
                <c:pt idx="0">
                  <c:v>Neck</c:v>
                </c:pt>
                <c:pt idx="1">
                  <c:v>Shoulder</c:v>
                </c:pt>
                <c:pt idx="2">
                  <c:v>Upper Back</c:v>
                </c:pt>
                <c:pt idx="3">
                  <c:v>Arm</c:v>
                </c:pt>
                <c:pt idx="4">
                  <c:v>Elbow</c:v>
                </c:pt>
                <c:pt idx="5">
                  <c:v>Lower Back</c:v>
                </c:pt>
                <c:pt idx="6">
                  <c:v>Forearm</c:v>
                </c:pt>
                <c:pt idx="7">
                  <c:v>Wrist</c:v>
                </c:pt>
                <c:pt idx="8">
                  <c:v>Hand &amp; Fingers</c:v>
                </c:pt>
                <c:pt idx="9">
                  <c:v>Hip</c:v>
                </c:pt>
                <c:pt idx="10">
                  <c:v>Thigh</c:v>
                </c:pt>
                <c:pt idx="11">
                  <c:v>Knee</c:v>
                </c:pt>
                <c:pt idx="12">
                  <c:v>Leg</c:v>
                </c:pt>
                <c:pt idx="13">
                  <c:v>Ankle</c:v>
                </c:pt>
              </c:strCache>
            </c:strRef>
          </c:cat>
          <c:val>
            <c:numRef>
              <c:f>Sheet1!$AV$142:$BI$142</c:f>
              <c:numCache>
                <c:formatCode>General</c:formatCode>
                <c:ptCount val="14"/>
                <c:pt idx="0">
                  <c:v>10.833333333333334</c:v>
                </c:pt>
                <c:pt idx="1">
                  <c:v>3.3333333333333335</c:v>
                </c:pt>
                <c:pt idx="2">
                  <c:v>4.166666666666667</c:v>
                </c:pt>
                <c:pt idx="3">
                  <c:v>0</c:v>
                </c:pt>
                <c:pt idx="4">
                  <c:v>0</c:v>
                </c:pt>
                <c:pt idx="5">
                  <c:v>5.8333333333333339</c:v>
                </c:pt>
                <c:pt idx="6">
                  <c:v>0</c:v>
                </c:pt>
                <c:pt idx="7">
                  <c:v>0.83333333333333337</c:v>
                </c:pt>
                <c:pt idx="8">
                  <c:v>0</c:v>
                </c:pt>
                <c:pt idx="9">
                  <c:v>1.6666666666666667</c:v>
                </c:pt>
                <c:pt idx="10">
                  <c:v>0.83333333333333337</c:v>
                </c:pt>
                <c:pt idx="11">
                  <c:v>1.6666666666666667</c:v>
                </c:pt>
                <c:pt idx="12">
                  <c:v>0</c:v>
                </c:pt>
                <c:pt idx="13">
                  <c:v>1.6666666666666667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79934080"/>
        <c:axId val="279935616"/>
      </c:lineChart>
      <c:catAx>
        <c:axId val="279934080"/>
        <c:scaling>
          <c:orientation val="minMax"/>
        </c:scaling>
        <c:delete val="0"/>
        <c:axPos val="b"/>
        <c:majorTickMark val="none"/>
        <c:minorTickMark val="none"/>
        <c:tickLblPos val="nextTo"/>
        <c:crossAx val="279935616"/>
        <c:crosses val="autoZero"/>
        <c:auto val="1"/>
        <c:lblAlgn val="ctr"/>
        <c:lblOffset val="100"/>
        <c:noMultiLvlLbl val="0"/>
      </c:catAx>
      <c:valAx>
        <c:axId val="279935616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IN"/>
                  <a:t>Percent</a:t>
                </a:r>
              </a:p>
              <a:p>
                <a:pPr>
                  <a:defRPr/>
                </a:pPr>
                <a:endParaRPr lang="en-IN"/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279934080"/>
        <c:crosses val="autoZero"/>
        <c:crossBetween val="between"/>
      </c:val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I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IN"/>
              <a:t>MSD</a:t>
            </a:r>
            <a:r>
              <a:rPr lang="en-IN" baseline="0"/>
              <a:t> symptoms in last 12 months</a:t>
            </a:r>
            <a:endParaRPr lang="en-IN"/>
          </a:p>
        </c:rich>
      </c:tx>
      <c:layout>
        <c:manualLayout>
          <c:xMode val="edge"/>
          <c:yMode val="edge"/>
          <c:x val="0.22790954820367235"/>
          <c:y val="5.5555555555555552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Sheet1!$AG$127</c:f>
              <c:strCache>
                <c:ptCount val="1"/>
                <c:pt idx="0">
                  <c:v>Yes</c:v>
                </c:pt>
              </c:strCache>
            </c:strRef>
          </c:tx>
          <c:cat>
            <c:strRef>
              <c:f>Sheet1!$AH$126:$AU$126</c:f>
              <c:strCache>
                <c:ptCount val="14"/>
                <c:pt idx="0">
                  <c:v>Neck</c:v>
                </c:pt>
                <c:pt idx="1">
                  <c:v>Shoulder</c:v>
                </c:pt>
                <c:pt idx="2">
                  <c:v>Upper Back </c:v>
                </c:pt>
                <c:pt idx="3">
                  <c:v>Arm</c:v>
                </c:pt>
                <c:pt idx="4">
                  <c:v>Elbow</c:v>
                </c:pt>
                <c:pt idx="5">
                  <c:v>Lower Back</c:v>
                </c:pt>
                <c:pt idx="6">
                  <c:v>Forearm</c:v>
                </c:pt>
                <c:pt idx="7">
                  <c:v>Wrist</c:v>
                </c:pt>
                <c:pt idx="8">
                  <c:v>Hand &amp; Fingers</c:v>
                </c:pt>
                <c:pt idx="9">
                  <c:v>Hips</c:v>
                </c:pt>
                <c:pt idx="10">
                  <c:v>Thigh</c:v>
                </c:pt>
                <c:pt idx="11">
                  <c:v>Knee</c:v>
                </c:pt>
                <c:pt idx="12">
                  <c:v>Leg</c:v>
                </c:pt>
                <c:pt idx="13">
                  <c:v>Ankle</c:v>
                </c:pt>
              </c:strCache>
            </c:strRef>
          </c:cat>
          <c:val>
            <c:numRef>
              <c:f>Sheet1!$AH$127:$AU$127</c:f>
              <c:numCache>
                <c:formatCode>0.00</c:formatCode>
                <c:ptCount val="14"/>
                <c:pt idx="0">
                  <c:v>60</c:v>
                </c:pt>
                <c:pt idx="1">
                  <c:v>32.5</c:v>
                </c:pt>
                <c:pt idx="2">
                  <c:v>26.666666666666668</c:v>
                </c:pt>
                <c:pt idx="3">
                  <c:v>1.6666666666666667</c:v>
                </c:pt>
                <c:pt idx="4">
                  <c:v>5</c:v>
                </c:pt>
                <c:pt idx="5">
                  <c:v>33.333333333333336</c:v>
                </c:pt>
                <c:pt idx="6">
                  <c:v>6.666666666666667</c:v>
                </c:pt>
                <c:pt idx="7">
                  <c:v>25.833333333333336</c:v>
                </c:pt>
                <c:pt idx="8">
                  <c:v>20.833333333333336</c:v>
                </c:pt>
                <c:pt idx="9">
                  <c:v>11.666666666666668</c:v>
                </c:pt>
                <c:pt idx="10">
                  <c:v>5.8333333333333339</c:v>
                </c:pt>
                <c:pt idx="11">
                  <c:v>7.5</c:v>
                </c:pt>
                <c:pt idx="12">
                  <c:v>6.666666666666667</c:v>
                </c:pt>
                <c:pt idx="13">
                  <c:v>3.3333333333333335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Sheet1!$AG$128</c:f>
              <c:strCache>
                <c:ptCount val="1"/>
                <c:pt idx="0">
                  <c:v>No</c:v>
                </c:pt>
              </c:strCache>
            </c:strRef>
          </c:tx>
          <c:cat>
            <c:strRef>
              <c:f>Sheet1!$AH$126:$AU$126</c:f>
              <c:strCache>
                <c:ptCount val="14"/>
                <c:pt idx="0">
                  <c:v>Neck</c:v>
                </c:pt>
                <c:pt idx="1">
                  <c:v>Shoulder</c:v>
                </c:pt>
                <c:pt idx="2">
                  <c:v>Upper Back </c:v>
                </c:pt>
                <c:pt idx="3">
                  <c:v>Arm</c:v>
                </c:pt>
                <c:pt idx="4">
                  <c:v>Elbow</c:v>
                </c:pt>
                <c:pt idx="5">
                  <c:v>Lower Back</c:v>
                </c:pt>
                <c:pt idx="6">
                  <c:v>Forearm</c:v>
                </c:pt>
                <c:pt idx="7">
                  <c:v>Wrist</c:v>
                </c:pt>
                <c:pt idx="8">
                  <c:v>Hand &amp; Fingers</c:v>
                </c:pt>
                <c:pt idx="9">
                  <c:v>Hips</c:v>
                </c:pt>
                <c:pt idx="10">
                  <c:v>Thigh</c:v>
                </c:pt>
                <c:pt idx="11">
                  <c:v>Knee</c:v>
                </c:pt>
                <c:pt idx="12">
                  <c:v>Leg</c:v>
                </c:pt>
                <c:pt idx="13">
                  <c:v>Ankle</c:v>
                </c:pt>
              </c:strCache>
            </c:strRef>
          </c:cat>
          <c:val>
            <c:numRef>
              <c:f>Sheet1!$AH$128:$AU$128</c:f>
              <c:numCache>
                <c:formatCode>0.00</c:formatCode>
                <c:ptCount val="14"/>
                <c:pt idx="0">
                  <c:v>40</c:v>
                </c:pt>
                <c:pt idx="1">
                  <c:v>67.5</c:v>
                </c:pt>
                <c:pt idx="2">
                  <c:v>73.34</c:v>
                </c:pt>
                <c:pt idx="3">
                  <c:v>98.34</c:v>
                </c:pt>
                <c:pt idx="4">
                  <c:v>95</c:v>
                </c:pt>
                <c:pt idx="5">
                  <c:v>66.67</c:v>
                </c:pt>
                <c:pt idx="6">
                  <c:v>93.33</c:v>
                </c:pt>
                <c:pt idx="7">
                  <c:v>74.17</c:v>
                </c:pt>
                <c:pt idx="8">
                  <c:v>79.167000000000002</c:v>
                </c:pt>
                <c:pt idx="9">
                  <c:v>88.33</c:v>
                </c:pt>
                <c:pt idx="10">
                  <c:v>94.17</c:v>
                </c:pt>
                <c:pt idx="11">
                  <c:v>92.5</c:v>
                </c:pt>
                <c:pt idx="12">
                  <c:v>93.33</c:v>
                </c:pt>
                <c:pt idx="13">
                  <c:v>96.67</c:v>
                </c:pt>
              </c:numCache>
            </c:numRef>
          </c:val>
          <c:smooth val="0"/>
        </c:ser>
        <c:dLbls>
          <c:dLblPos val="ctr"/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9662464"/>
        <c:axId val="117231616"/>
      </c:lineChart>
      <c:catAx>
        <c:axId val="79662464"/>
        <c:scaling>
          <c:orientation val="minMax"/>
        </c:scaling>
        <c:delete val="0"/>
        <c:axPos val="b"/>
        <c:majorTickMark val="none"/>
        <c:minorTickMark val="none"/>
        <c:tickLblPos val="nextTo"/>
        <c:crossAx val="117231616"/>
        <c:crosses val="autoZero"/>
        <c:auto val="1"/>
        <c:lblAlgn val="ctr"/>
        <c:lblOffset val="100"/>
        <c:noMultiLvlLbl val="0"/>
      </c:catAx>
      <c:valAx>
        <c:axId val="117231616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IN"/>
                  <a:t>Percent</a:t>
                </a:r>
                <a:endParaRPr lang="en-IN" baseline="0"/>
              </a:p>
            </c:rich>
          </c:tx>
          <c:layout/>
          <c:overlay val="0"/>
        </c:title>
        <c:numFmt formatCode="0.00" sourceLinked="1"/>
        <c:majorTickMark val="none"/>
        <c:minorTickMark val="none"/>
        <c:tickLblPos val="nextTo"/>
        <c:crossAx val="79662464"/>
        <c:crosses val="autoZero"/>
        <c:crossBetween val="between"/>
      </c:val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I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Sheet1!$J$133</c:f>
              <c:strCache>
                <c:ptCount val="1"/>
                <c:pt idx="0">
                  <c:v>Smoking</c:v>
                </c:pt>
              </c:strCache>
            </c:strRef>
          </c:tx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Sheet1!$I$134:$I$136</c:f>
              <c:strCache>
                <c:ptCount val="3"/>
                <c:pt idx="0">
                  <c:v>Occasional </c:v>
                </c:pt>
                <c:pt idx="1">
                  <c:v>Regular</c:v>
                </c:pt>
                <c:pt idx="2">
                  <c:v>Never</c:v>
                </c:pt>
              </c:strCache>
            </c:strRef>
          </c:cat>
          <c:val>
            <c:numRef>
              <c:f>Sheet1!$J$134:$J$136</c:f>
              <c:numCache>
                <c:formatCode>0.00</c:formatCode>
                <c:ptCount val="3"/>
                <c:pt idx="0">
                  <c:v>9.1666666666666679</c:v>
                </c:pt>
                <c:pt idx="1">
                  <c:v>1.6666666666666667</c:v>
                </c:pt>
                <c:pt idx="2">
                  <c:v>90</c:v>
                </c:pt>
              </c:numCache>
            </c:numRef>
          </c:val>
        </c:ser>
        <c:ser>
          <c:idx val="1"/>
          <c:order val="1"/>
          <c:tx>
            <c:v>Alcoholism</c:v>
          </c:tx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Sheet1!$I$134:$I$136</c:f>
              <c:strCache>
                <c:ptCount val="3"/>
                <c:pt idx="0">
                  <c:v>Occasional </c:v>
                </c:pt>
                <c:pt idx="1">
                  <c:v>Regular</c:v>
                </c:pt>
                <c:pt idx="2">
                  <c:v>Never</c:v>
                </c:pt>
              </c:strCache>
            </c:strRef>
          </c:cat>
          <c:val>
            <c:numRef>
              <c:f>Sheet1!$K$134:$K$136</c:f>
              <c:numCache>
                <c:formatCode>0.00</c:formatCode>
                <c:ptCount val="3"/>
                <c:pt idx="0">
                  <c:v>14.166666666666668</c:v>
                </c:pt>
                <c:pt idx="1">
                  <c:v>21.666666666666668</c:v>
                </c:pt>
                <c:pt idx="2">
                  <c:v>64.166666666666671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8116736"/>
        <c:axId val="78118272"/>
      </c:barChart>
      <c:catAx>
        <c:axId val="781167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8118272"/>
        <c:crosses val="autoZero"/>
        <c:auto val="1"/>
        <c:lblAlgn val="ctr"/>
        <c:lblOffset val="100"/>
        <c:noMultiLvlLbl val="0"/>
      </c:catAx>
      <c:valAx>
        <c:axId val="7811827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IN"/>
                  <a:t>Percent</a:t>
                </a:r>
              </a:p>
            </c:rich>
          </c:tx>
          <c:layout/>
          <c:overlay val="0"/>
        </c:title>
        <c:numFmt formatCode="0.00" sourceLinked="1"/>
        <c:majorTickMark val="out"/>
        <c:minorTickMark val="none"/>
        <c:tickLblPos val="nextTo"/>
        <c:crossAx val="7811673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I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Sheet1!$L$133:$L$138</c:f>
              <c:strCache>
                <c:ptCount val="6"/>
                <c:pt idx="0">
                  <c:v>Gym</c:v>
                </c:pt>
                <c:pt idx="1">
                  <c:v>Run</c:v>
                </c:pt>
                <c:pt idx="2">
                  <c:v>Walk</c:v>
                </c:pt>
                <c:pt idx="3">
                  <c:v>Swim</c:v>
                </c:pt>
                <c:pt idx="4">
                  <c:v>Yoga</c:v>
                </c:pt>
                <c:pt idx="5">
                  <c:v>No activity</c:v>
                </c:pt>
              </c:strCache>
            </c:strRef>
          </c:cat>
          <c:val>
            <c:numRef>
              <c:f>Sheet1!$M$133:$M$138</c:f>
              <c:numCache>
                <c:formatCode>0.00</c:formatCode>
                <c:ptCount val="6"/>
                <c:pt idx="0">
                  <c:v>10</c:v>
                </c:pt>
                <c:pt idx="1">
                  <c:v>10.833333333333334</c:v>
                </c:pt>
                <c:pt idx="2">
                  <c:v>6.666666666666667</c:v>
                </c:pt>
                <c:pt idx="3">
                  <c:v>0.83333333333333337</c:v>
                </c:pt>
                <c:pt idx="4">
                  <c:v>2.5</c:v>
                </c:pt>
                <c:pt idx="5">
                  <c:v>69.166666666666671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9996800"/>
        <c:axId val="210004224"/>
      </c:barChart>
      <c:catAx>
        <c:axId val="2099968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IN"/>
                  <a:t>Physical</a:t>
                </a:r>
                <a:r>
                  <a:rPr lang="en-IN" baseline="0"/>
                  <a:t> recreational activity</a:t>
                </a:r>
                <a:endParaRPr lang="en-IN"/>
              </a:p>
            </c:rich>
          </c:tx>
          <c:layout/>
          <c:overlay val="0"/>
        </c:title>
        <c:majorTickMark val="none"/>
        <c:minorTickMark val="none"/>
        <c:tickLblPos val="nextTo"/>
        <c:crossAx val="210004224"/>
        <c:crosses val="autoZero"/>
        <c:auto val="1"/>
        <c:lblAlgn val="ctr"/>
        <c:lblOffset val="100"/>
        <c:noMultiLvlLbl val="0"/>
      </c:catAx>
      <c:valAx>
        <c:axId val="210004224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IN"/>
                  <a:t>Percent</a:t>
                </a:r>
              </a:p>
            </c:rich>
          </c:tx>
          <c:layout/>
          <c:overlay val="0"/>
        </c:title>
        <c:numFmt formatCode="0.00" sourceLinked="1"/>
        <c:majorTickMark val="out"/>
        <c:minorTickMark val="none"/>
        <c:tickLblPos val="nextTo"/>
        <c:crossAx val="20999680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I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Sheet1!$M$140:$M$142</c:f>
              <c:strCache>
                <c:ptCount val="3"/>
                <c:pt idx="0">
                  <c:v>MDS</c:v>
                </c:pt>
                <c:pt idx="1">
                  <c:v>BDS</c:v>
                </c:pt>
                <c:pt idx="2">
                  <c:v>Dental Hygienist Course</c:v>
                </c:pt>
              </c:strCache>
            </c:strRef>
          </c:cat>
          <c:val>
            <c:numRef>
              <c:f>Sheet1!$N$140:$N$142</c:f>
              <c:numCache>
                <c:formatCode>0.00</c:formatCode>
                <c:ptCount val="3"/>
                <c:pt idx="0">
                  <c:v>30.833333333333336</c:v>
                </c:pt>
                <c:pt idx="1">
                  <c:v>60.833333333333336</c:v>
                </c:pt>
                <c:pt idx="2">
                  <c:v>8.3333333333333339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0143488"/>
        <c:axId val="80145024"/>
      </c:barChart>
      <c:catAx>
        <c:axId val="801434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IN"/>
                  <a:t>Highest</a:t>
                </a:r>
                <a:r>
                  <a:rPr lang="en-IN" baseline="0"/>
                  <a:t> Qualification</a:t>
                </a:r>
                <a:endParaRPr lang="en-IN"/>
              </a:p>
            </c:rich>
          </c:tx>
          <c:layout/>
          <c:overlay val="0"/>
        </c:title>
        <c:majorTickMark val="none"/>
        <c:minorTickMark val="none"/>
        <c:tickLblPos val="nextTo"/>
        <c:crossAx val="80145024"/>
        <c:crosses val="autoZero"/>
        <c:auto val="1"/>
        <c:lblAlgn val="ctr"/>
        <c:lblOffset val="100"/>
        <c:noMultiLvlLbl val="0"/>
      </c:catAx>
      <c:valAx>
        <c:axId val="80145024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IN"/>
                  <a:t>Percent</a:t>
                </a:r>
              </a:p>
            </c:rich>
          </c:tx>
          <c:layout/>
          <c:overlay val="0"/>
        </c:title>
        <c:numFmt formatCode="0.00" sourceLinked="1"/>
        <c:majorTickMark val="out"/>
        <c:minorTickMark val="none"/>
        <c:tickLblPos val="nextTo"/>
        <c:crossAx val="8014348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I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Sheet1!$N$133:$N$139</c:f>
              <c:strCache>
                <c:ptCount val="7"/>
                <c:pt idx="0">
                  <c:v>Professor</c:v>
                </c:pt>
                <c:pt idx="1">
                  <c:v>Dentist</c:v>
                </c:pt>
                <c:pt idx="2">
                  <c:v>Dental Hygienist</c:v>
                </c:pt>
                <c:pt idx="3">
                  <c:v>Intern</c:v>
                </c:pt>
                <c:pt idx="4">
                  <c:v>UG student</c:v>
                </c:pt>
                <c:pt idx="5">
                  <c:v>PH student</c:v>
                </c:pt>
                <c:pt idx="6">
                  <c:v>Research Associate</c:v>
                </c:pt>
              </c:strCache>
            </c:strRef>
          </c:cat>
          <c:val>
            <c:numRef>
              <c:f>Sheet1!$O$133:$O$139</c:f>
              <c:numCache>
                <c:formatCode>0.00</c:formatCode>
                <c:ptCount val="7"/>
                <c:pt idx="0">
                  <c:v>12.5</c:v>
                </c:pt>
                <c:pt idx="1">
                  <c:v>29.166666666666668</c:v>
                </c:pt>
                <c:pt idx="2">
                  <c:v>8.3333333333333339</c:v>
                </c:pt>
                <c:pt idx="3">
                  <c:v>22.5</c:v>
                </c:pt>
                <c:pt idx="4">
                  <c:v>12.5</c:v>
                </c:pt>
                <c:pt idx="5">
                  <c:v>13.333333333333334</c:v>
                </c:pt>
                <c:pt idx="6">
                  <c:v>1.6666666666666667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9808768"/>
        <c:axId val="79856384"/>
      </c:barChart>
      <c:catAx>
        <c:axId val="798087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IN"/>
                  <a:t>Profession</a:t>
                </a:r>
                <a:r>
                  <a:rPr lang="en-IN" baseline="0"/>
                  <a:t> </a:t>
                </a:r>
                <a:endParaRPr lang="en-IN"/>
              </a:p>
            </c:rich>
          </c:tx>
          <c:layout/>
          <c:overlay val="0"/>
        </c:title>
        <c:majorTickMark val="none"/>
        <c:minorTickMark val="none"/>
        <c:tickLblPos val="nextTo"/>
        <c:crossAx val="79856384"/>
        <c:crosses val="autoZero"/>
        <c:auto val="1"/>
        <c:lblAlgn val="ctr"/>
        <c:lblOffset val="100"/>
        <c:noMultiLvlLbl val="0"/>
      </c:catAx>
      <c:valAx>
        <c:axId val="79856384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IN"/>
                  <a:t>Percent</a:t>
                </a:r>
              </a:p>
            </c:rich>
          </c:tx>
          <c:layout/>
          <c:overlay val="0"/>
        </c:title>
        <c:numFmt formatCode="0.00" sourceLinked="1"/>
        <c:majorTickMark val="out"/>
        <c:minorTickMark val="none"/>
        <c:tickLblPos val="nextTo"/>
        <c:crossAx val="7980876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I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Sheet1!$O$141:$O$145</c:f>
              <c:strCache>
                <c:ptCount val="5"/>
                <c:pt idx="0">
                  <c:v>Oral Pathology</c:v>
                </c:pt>
                <c:pt idx="1">
                  <c:v>Periodontics</c:v>
                </c:pt>
                <c:pt idx="2">
                  <c:v>Orthodontics</c:v>
                </c:pt>
                <c:pt idx="3">
                  <c:v>Endodontics</c:v>
                </c:pt>
                <c:pt idx="4">
                  <c:v>NO specialization</c:v>
                </c:pt>
              </c:strCache>
            </c:strRef>
          </c:cat>
          <c:val>
            <c:numRef>
              <c:f>Sheet1!$P$141:$P$145</c:f>
              <c:numCache>
                <c:formatCode>0.00</c:formatCode>
                <c:ptCount val="5"/>
                <c:pt idx="0">
                  <c:v>0.83333333333333337</c:v>
                </c:pt>
                <c:pt idx="1">
                  <c:v>21.666666666666668</c:v>
                </c:pt>
                <c:pt idx="2">
                  <c:v>6.666666666666667</c:v>
                </c:pt>
                <c:pt idx="3">
                  <c:v>8.3333333333333339</c:v>
                </c:pt>
                <c:pt idx="4">
                  <c:v>62.5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0192256"/>
        <c:axId val="80193792"/>
      </c:barChart>
      <c:catAx>
        <c:axId val="801922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IN"/>
                  <a:t>Specialization</a:t>
                </a:r>
              </a:p>
            </c:rich>
          </c:tx>
          <c:layout/>
          <c:overlay val="0"/>
        </c:title>
        <c:majorTickMark val="none"/>
        <c:minorTickMark val="none"/>
        <c:tickLblPos val="nextTo"/>
        <c:crossAx val="80193792"/>
        <c:crosses val="autoZero"/>
        <c:auto val="1"/>
        <c:lblAlgn val="ctr"/>
        <c:lblOffset val="100"/>
        <c:noMultiLvlLbl val="0"/>
      </c:catAx>
      <c:valAx>
        <c:axId val="8019379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IN"/>
                  <a:t>Percent</a:t>
                </a:r>
              </a:p>
            </c:rich>
          </c:tx>
          <c:layout/>
          <c:overlay val="0"/>
        </c:title>
        <c:numFmt formatCode="0.00" sourceLinked="1"/>
        <c:majorTickMark val="out"/>
        <c:minorTickMark val="none"/>
        <c:tickLblPos val="nextTo"/>
        <c:crossAx val="80192256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I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Sheet1!$P$133:$P$139</c:f>
              <c:strCache>
                <c:ptCount val="7"/>
                <c:pt idx="0">
                  <c:v>&lt;1 </c:v>
                </c:pt>
                <c:pt idx="1">
                  <c:v>1 to 5</c:v>
                </c:pt>
                <c:pt idx="2">
                  <c:v>6 to 10</c:v>
                </c:pt>
                <c:pt idx="3">
                  <c:v>11 to 15</c:v>
                </c:pt>
                <c:pt idx="4">
                  <c:v>16 to 20</c:v>
                </c:pt>
                <c:pt idx="5">
                  <c:v>21 to 25</c:v>
                </c:pt>
                <c:pt idx="6">
                  <c:v>26 to 30</c:v>
                </c:pt>
              </c:strCache>
            </c:strRef>
          </c:cat>
          <c:val>
            <c:numRef>
              <c:f>Sheet1!$Q$133:$Q$139</c:f>
              <c:numCache>
                <c:formatCode>0.00</c:formatCode>
                <c:ptCount val="7"/>
                <c:pt idx="0">
                  <c:v>15</c:v>
                </c:pt>
                <c:pt idx="1">
                  <c:v>35</c:v>
                </c:pt>
                <c:pt idx="2">
                  <c:v>9.1666666666666679</c:v>
                </c:pt>
                <c:pt idx="3">
                  <c:v>10</c:v>
                </c:pt>
                <c:pt idx="4">
                  <c:v>21.666666666666668</c:v>
                </c:pt>
                <c:pt idx="5">
                  <c:v>7.5</c:v>
                </c:pt>
                <c:pt idx="6">
                  <c:v>1.6666666666666667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0002304"/>
        <c:axId val="213517440"/>
      </c:barChart>
      <c:catAx>
        <c:axId val="2100023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IN"/>
                  <a:t>Years</a:t>
                </a:r>
                <a:r>
                  <a:rPr lang="en-IN" baseline="0"/>
                  <a:t> of practice</a:t>
                </a:r>
                <a:endParaRPr lang="en-IN"/>
              </a:p>
            </c:rich>
          </c:tx>
          <c:layout/>
          <c:overlay val="0"/>
        </c:title>
        <c:majorTickMark val="none"/>
        <c:minorTickMark val="none"/>
        <c:tickLblPos val="nextTo"/>
        <c:crossAx val="213517440"/>
        <c:crosses val="autoZero"/>
        <c:auto val="1"/>
        <c:lblAlgn val="ctr"/>
        <c:lblOffset val="100"/>
        <c:noMultiLvlLbl val="0"/>
      </c:catAx>
      <c:valAx>
        <c:axId val="213517440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IN"/>
                  <a:t>Percent</a:t>
                </a:r>
              </a:p>
            </c:rich>
          </c:tx>
          <c:layout/>
          <c:overlay val="0"/>
        </c:title>
        <c:numFmt formatCode="0.00" sourceLinked="1"/>
        <c:majorTickMark val="out"/>
        <c:minorTickMark val="none"/>
        <c:tickLblPos val="nextTo"/>
        <c:crossAx val="21000230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I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Sheet1!$R$131:$R$133</c:f>
              <c:strCache>
                <c:ptCount val="3"/>
                <c:pt idx="0">
                  <c:v>0 to 3</c:v>
                </c:pt>
                <c:pt idx="1">
                  <c:v>4 to 6</c:v>
                </c:pt>
                <c:pt idx="2">
                  <c:v>7 to 9</c:v>
                </c:pt>
              </c:strCache>
            </c:strRef>
          </c:cat>
          <c:val>
            <c:numRef>
              <c:f>Sheet1!$S$131:$S$133</c:f>
              <c:numCache>
                <c:formatCode>0.00</c:formatCode>
                <c:ptCount val="3"/>
                <c:pt idx="0">
                  <c:v>60</c:v>
                </c:pt>
                <c:pt idx="1">
                  <c:v>39.166666666666671</c:v>
                </c:pt>
                <c:pt idx="2">
                  <c:v>0.83333333333333337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7249920"/>
        <c:axId val="77812096"/>
      </c:barChart>
      <c:catAx>
        <c:axId val="772499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IN"/>
                  <a:t>Shift</a:t>
                </a:r>
                <a:r>
                  <a:rPr lang="en-IN" baseline="0"/>
                  <a:t> duration(hours)</a:t>
                </a:r>
                <a:endParaRPr lang="en-IN"/>
              </a:p>
            </c:rich>
          </c:tx>
          <c:layout/>
          <c:overlay val="0"/>
        </c:title>
        <c:majorTickMark val="none"/>
        <c:minorTickMark val="none"/>
        <c:tickLblPos val="nextTo"/>
        <c:crossAx val="77812096"/>
        <c:crosses val="autoZero"/>
        <c:auto val="1"/>
        <c:lblAlgn val="ctr"/>
        <c:lblOffset val="100"/>
        <c:noMultiLvlLbl val="0"/>
      </c:catAx>
      <c:valAx>
        <c:axId val="77812096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IN"/>
                  <a:t>Percent</a:t>
                </a:r>
              </a:p>
            </c:rich>
          </c:tx>
          <c:layout/>
          <c:overlay val="0"/>
        </c:title>
        <c:numFmt formatCode="0.00" sourceLinked="1"/>
        <c:majorTickMark val="out"/>
        <c:minorTickMark val="none"/>
        <c:tickLblPos val="nextTo"/>
        <c:crossAx val="7724992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I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Sheet1!$V$127:$V$128</c:f>
              <c:strCache>
                <c:ptCount val="2"/>
                <c:pt idx="0">
                  <c:v>no break (only lunch break)</c:v>
                </c:pt>
                <c:pt idx="1">
                  <c:v>5-10 mins every few hours</c:v>
                </c:pt>
              </c:strCache>
            </c:strRef>
          </c:cat>
          <c:val>
            <c:numRef>
              <c:f>Sheet1!$W$127:$W$128</c:f>
              <c:numCache>
                <c:formatCode>General</c:formatCode>
                <c:ptCount val="2"/>
                <c:pt idx="0">
                  <c:v>25</c:v>
                </c:pt>
                <c:pt idx="1">
                  <c:v>75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9588736"/>
        <c:axId val="79602816"/>
      </c:barChart>
      <c:catAx>
        <c:axId val="795887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IN"/>
                  <a:t>Break</a:t>
                </a:r>
                <a:r>
                  <a:rPr lang="en-IN" baseline="0"/>
                  <a:t> within shifts</a:t>
                </a:r>
              </a:p>
            </c:rich>
          </c:tx>
          <c:layout/>
          <c:overlay val="0"/>
        </c:title>
        <c:majorTickMark val="none"/>
        <c:minorTickMark val="none"/>
        <c:tickLblPos val="nextTo"/>
        <c:crossAx val="79602816"/>
        <c:crosses val="autoZero"/>
        <c:auto val="1"/>
        <c:lblAlgn val="ctr"/>
        <c:lblOffset val="100"/>
        <c:noMultiLvlLbl val="0"/>
      </c:catAx>
      <c:valAx>
        <c:axId val="79602816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IN"/>
                  <a:t>Percent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79588736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chart" Target="../charts/chart13.xml"/><Relationship Id="rId18" Type="http://schemas.openxmlformats.org/officeDocument/2006/relationships/chart" Target="../charts/chart1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17" Type="http://schemas.openxmlformats.org/officeDocument/2006/relationships/chart" Target="../charts/chart17.xml"/><Relationship Id="rId2" Type="http://schemas.openxmlformats.org/officeDocument/2006/relationships/chart" Target="../charts/chart2.xml"/><Relationship Id="rId16" Type="http://schemas.openxmlformats.org/officeDocument/2006/relationships/chart" Target="../charts/chart16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5" Type="http://schemas.openxmlformats.org/officeDocument/2006/relationships/chart" Target="../charts/chart1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4" Type="http://schemas.openxmlformats.org/officeDocument/2006/relationships/chart" Target="../charts/chart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928687</xdr:colOff>
      <xdr:row>155</xdr:row>
      <xdr:rowOff>76200</xdr:rowOff>
    </xdr:from>
    <xdr:to>
      <xdr:col>10</xdr:col>
      <xdr:colOff>61912</xdr:colOff>
      <xdr:row>169</xdr:row>
      <xdr:rowOff>152400</xdr:rowOff>
    </xdr:to>
    <xdr:graphicFrame macro="">
      <xdr:nvGraphicFramePr>
        <xdr:cNvPr id="9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747712</xdr:colOff>
      <xdr:row>138</xdr:row>
      <xdr:rowOff>180974</xdr:rowOff>
    </xdr:from>
    <xdr:to>
      <xdr:col>9</xdr:col>
      <xdr:colOff>652462</xdr:colOff>
      <xdr:row>154</xdr:row>
      <xdr:rowOff>57149</xdr:rowOff>
    </xdr:to>
    <xdr:graphicFrame macro="">
      <xdr:nvGraphicFramePr>
        <xdr:cNvPr id="12" name="Chart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261937</xdr:colOff>
      <xdr:row>139</xdr:row>
      <xdr:rowOff>38100</xdr:rowOff>
    </xdr:from>
    <xdr:to>
      <xdr:col>11</xdr:col>
      <xdr:colOff>1109662</xdr:colOff>
      <xdr:row>153</xdr:row>
      <xdr:rowOff>114300</xdr:rowOff>
    </xdr:to>
    <xdr:graphicFrame macro="">
      <xdr:nvGraphicFramePr>
        <xdr:cNvPr id="14" name="Chart 1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11</xdr:col>
      <xdr:colOff>366712</xdr:colOff>
      <xdr:row>144</xdr:row>
      <xdr:rowOff>180975</xdr:rowOff>
    </xdr:from>
    <xdr:to>
      <xdr:col>13</xdr:col>
      <xdr:colOff>1652587</xdr:colOff>
      <xdr:row>159</xdr:row>
      <xdr:rowOff>66675</xdr:rowOff>
    </xdr:to>
    <xdr:graphicFrame macro="">
      <xdr:nvGraphicFramePr>
        <xdr:cNvPr id="15" name="Chart 1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10</xdr:col>
      <xdr:colOff>509587</xdr:colOff>
      <xdr:row>126</xdr:row>
      <xdr:rowOff>95250</xdr:rowOff>
    </xdr:from>
    <xdr:to>
      <xdr:col>13</xdr:col>
      <xdr:colOff>1052512</xdr:colOff>
      <xdr:row>140</xdr:row>
      <xdr:rowOff>171450</xdr:rowOff>
    </xdr:to>
    <xdr:graphicFrame macro="">
      <xdr:nvGraphicFramePr>
        <xdr:cNvPr id="16" name="Chart 1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11</xdr:col>
      <xdr:colOff>1176337</xdr:colOff>
      <xdr:row>135</xdr:row>
      <xdr:rowOff>180975</xdr:rowOff>
    </xdr:from>
    <xdr:to>
      <xdr:col>14</xdr:col>
      <xdr:colOff>766762</xdr:colOff>
      <xdr:row>150</xdr:row>
      <xdr:rowOff>66675</xdr:rowOff>
    </xdr:to>
    <xdr:graphicFrame macro="">
      <xdr:nvGraphicFramePr>
        <xdr:cNvPr id="17" name="Chart 1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13</xdr:col>
      <xdr:colOff>1052512</xdr:colOff>
      <xdr:row>143</xdr:row>
      <xdr:rowOff>161925</xdr:rowOff>
    </xdr:from>
    <xdr:to>
      <xdr:col>17</xdr:col>
      <xdr:colOff>109537</xdr:colOff>
      <xdr:row>158</xdr:row>
      <xdr:rowOff>47625</xdr:rowOff>
    </xdr:to>
    <xdr:graphicFrame macro="">
      <xdr:nvGraphicFramePr>
        <xdr:cNvPr id="18" name="Chart 1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15</xdr:col>
      <xdr:colOff>785812</xdr:colOff>
      <xdr:row>127</xdr:row>
      <xdr:rowOff>152400</xdr:rowOff>
    </xdr:from>
    <xdr:to>
      <xdr:col>20</xdr:col>
      <xdr:colOff>490537</xdr:colOff>
      <xdr:row>142</xdr:row>
      <xdr:rowOff>38100</xdr:rowOff>
    </xdr:to>
    <xdr:graphicFrame macro="">
      <xdr:nvGraphicFramePr>
        <xdr:cNvPr id="19" name="Chart 1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16</xdr:col>
      <xdr:colOff>976312</xdr:colOff>
      <xdr:row>117</xdr:row>
      <xdr:rowOff>152400</xdr:rowOff>
    </xdr:from>
    <xdr:to>
      <xdr:col>21</xdr:col>
      <xdr:colOff>1338262</xdr:colOff>
      <xdr:row>132</xdr:row>
      <xdr:rowOff>38100</xdr:rowOff>
    </xdr:to>
    <xdr:graphicFrame macro="">
      <xdr:nvGraphicFramePr>
        <xdr:cNvPr id="20" name="Chart 1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21</xdr:col>
      <xdr:colOff>604837</xdr:colOff>
      <xdr:row>131</xdr:row>
      <xdr:rowOff>38100</xdr:rowOff>
    </xdr:from>
    <xdr:to>
      <xdr:col>22</xdr:col>
      <xdr:colOff>2424112</xdr:colOff>
      <xdr:row>145</xdr:row>
      <xdr:rowOff>114300</xdr:rowOff>
    </xdr:to>
    <xdr:graphicFrame macro="">
      <xdr:nvGraphicFramePr>
        <xdr:cNvPr id="21" name="Chart 2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21</xdr:col>
      <xdr:colOff>2205037</xdr:colOff>
      <xdr:row>136</xdr:row>
      <xdr:rowOff>0</xdr:rowOff>
    </xdr:from>
    <xdr:to>
      <xdr:col>23</xdr:col>
      <xdr:colOff>1404937</xdr:colOff>
      <xdr:row>150</xdr:row>
      <xdr:rowOff>76200</xdr:rowOff>
    </xdr:to>
    <xdr:graphicFrame macro="">
      <xdr:nvGraphicFramePr>
        <xdr:cNvPr id="22" name="Chart 2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22</xdr:col>
      <xdr:colOff>576262</xdr:colOff>
      <xdr:row>133</xdr:row>
      <xdr:rowOff>9525</xdr:rowOff>
    </xdr:from>
    <xdr:to>
      <xdr:col>24</xdr:col>
      <xdr:colOff>1071562</xdr:colOff>
      <xdr:row>147</xdr:row>
      <xdr:rowOff>85725</xdr:rowOff>
    </xdr:to>
    <xdr:graphicFrame macro="">
      <xdr:nvGraphicFramePr>
        <xdr:cNvPr id="23" name="Chart 2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23</xdr:col>
      <xdr:colOff>766762</xdr:colOff>
      <xdr:row>126</xdr:row>
      <xdr:rowOff>76200</xdr:rowOff>
    </xdr:from>
    <xdr:to>
      <xdr:col>26</xdr:col>
      <xdr:colOff>700087</xdr:colOff>
      <xdr:row>140</xdr:row>
      <xdr:rowOff>152400</xdr:rowOff>
    </xdr:to>
    <xdr:graphicFrame macro="">
      <xdr:nvGraphicFramePr>
        <xdr:cNvPr id="24" name="Chart 2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25</xdr:col>
      <xdr:colOff>1966912</xdr:colOff>
      <xdr:row>146</xdr:row>
      <xdr:rowOff>19050</xdr:rowOff>
    </xdr:from>
    <xdr:to>
      <xdr:col>29</xdr:col>
      <xdr:colOff>595312</xdr:colOff>
      <xdr:row>160</xdr:row>
      <xdr:rowOff>95250</xdr:rowOff>
    </xdr:to>
    <xdr:graphicFrame macro="">
      <xdr:nvGraphicFramePr>
        <xdr:cNvPr id="25" name="Chart 2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28</xdr:col>
      <xdr:colOff>1338262</xdr:colOff>
      <xdr:row>122</xdr:row>
      <xdr:rowOff>152400</xdr:rowOff>
    </xdr:from>
    <xdr:to>
      <xdr:col>31</xdr:col>
      <xdr:colOff>242887</xdr:colOff>
      <xdr:row>137</xdr:row>
      <xdr:rowOff>38100</xdr:rowOff>
    </xdr:to>
    <xdr:graphicFrame macro="">
      <xdr:nvGraphicFramePr>
        <xdr:cNvPr id="26" name="Chart 2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30</xdr:col>
      <xdr:colOff>357187</xdr:colOff>
      <xdr:row>124</xdr:row>
      <xdr:rowOff>171450</xdr:rowOff>
    </xdr:from>
    <xdr:to>
      <xdr:col>31</xdr:col>
      <xdr:colOff>2119312</xdr:colOff>
      <xdr:row>139</xdr:row>
      <xdr:rowOff>57150</xdr:rowOff>
    </xdr:to>
    <xdr:graphicFrame macro="">
      <xdr:nvGraphicFramePr>
        <xdr:cNvPr id="27" name="Chart 2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43</xdr:col>
      <xdr:colOff>561975</xdr:colOff>
      <xdr:row>106</xdr:row>
      <xdr:rowOff>104774</xdr:rowOff>
    </xdr:from>
    <xdr:to>
      <xdr:col>54</xdr:col>
      <xdr:colOff>409575</xdr:colOff>
      <xdr:row>135</xdr:row>
      <xdr:rowOff>38100</xdr:rowOff>
    </xdr:to>
    <xdr:graphicFrame macro="">
      <xdr:nvGraphicFramePr>
        <xdr:cNvPr id="31" name="Chart 3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31</xdr:col>
      <xdr:colOff>1314450</xdr:colOff>
      <xdr:row>123</xdr:row>
      <xdr:rowOff>190499</xdr:rowOff>
    </xdr:from>
    <xdr:to>
      <xdr:col>38</xdr:col>
      <xdr:colOff>871540</xdr:colOff>
      <xdr:row>142</xdr:row>
      <xdr:rowOff>66675</xdr:rowOff>
    </xdr:to>
    <xdr:graphicFrame macro="">
      <xdr:nvGraphicFramePr>
        <xdr:cNvPr id="32" name="Chart 3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I153"/>
  <sheetViews>
    <sheetView tabSelected="1" topLeftCell="AQ110" zoomScale="90" zoomScaleNormal="90" workbookViewId="0">
      <selection activeCell="BC116" sqref="BC116"/>
    </sheetView>
  </sheetViews>
  <sheetFormatPr defaultRowHeight="15" x14ac:dyDescent="0.25"/>
  <cols>
    <col min="6" max="6" width="15.5703125" customWidth="1"/>
    <col min="7" max="7" width="23.7109375" customWidth="1"/>
    <col min="8" max="8" width="16.7109375" customWidth="1"/>
    <col min="9" max="9" width="16.42578125" customWidth="1"/>
    <col min="10" max="10" width="11.5703125" bestFit="1" customWidth="1"/>
    <col min="11" max="11" width="11.140625" customWidth="1"/>
    <col min="12" max="12" width="26.28515625" customWidth="1"/>
    <col min="13" max="13" width="23" customWidth="1"/>
    <col min="14" max="14" width="25.42578125" customWidth="1"/>
    <col min="15" max="15" width="19.42578125" customWidth="1"/>
    <col min="16" max="16" width="21.5703125" customWidth="1"/>
    <col min="17" max="17" width="16.28515625" customWidth="1"/>
    <col min="20" max="20" width="16.85546875" customWidth="1"/>
    <col min="21" max="21" width="11.7109375" customWidth="1"/>
    <col min="22" max="22" width="41.28515625" customWidth="1"/>
    <col min="23" max="23" width="39.28515625" customWidth="1"/>
    <col min="24" max="24" width="21.85546875" customWidth="1"/>
    <col min="25" max="25" width="17.28515625" customWidth="1"/>
    <col min="26" max="26" width="30.42578125" customWidth="1"/>
    <col min="27" max="27" width="22.85546875" customWidth="1"/>
    <col min="28" max="28" width="14.85546875" customWidth="1"/>
    <col min="29" max="29" width="21" customWidth="1"/>
    <col min="30" max="30" width="21.85546875" customWidth="1"/>
    <col min="31" max="31" width="42.140625" customWidth="1"/>
    <col min="32" max="32" width="39.85546875" customWidth="1"/>
    <col min="33" max="33" width="33" customWidth="1"/>
    <col min="34" max="34" width="15" customWidth="1"/>
    <col min="35" max="35" width="11.7109375" customWidth="1"/>
    <col min="36" max="36" width="14.85546875" customWidth="1"/>
    <col min="37" max="37" width="8.5703125" customWidth="1"/>
    <col min="39" max="39" width="13.7109375" customWidth="1"/>
    <col min="40" max="40" width="12" customWidth="1"/>
    <col min="42" max="42" width="16.85546875" customWidth="1"/>
    <col min="47" max="47" width="12.85546875" customWidth="1"/>
    <col min="48" max="48" width="16.85546875" customWidth="1"/>
    <col min="49" max="49" width="12.7109375" customWidth="1"/>
    <col min="50" max="50" width="13.7109375" customWidth="1"/>
    <col min="52" max="52" width="12.5703125" customWidth="1"/>
    <col min="53" max="53" width="14.7109375" customWidth="1"/>
    <col min="54" max="54" width="12.7109375" customWidth="1"/>
    <col min="55" max="55" width="16.42578125" customWidth="1"/>
    <col min="56" max="56" width="19.85546875" customWidth="1"/>
  </cols>
  <sheetData>
    <row r="1" spans="1:61" x14ac:dyDescent="0.25">
      <c r="A1" t="s">
        <v>29</v>
      </c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  <c r="L1" t="s">
        <v>10</v>
      </c>
      <c r="N1" t="s">
        <v>11</v>
      </c>
      <c r="O1" t="s">
        <v>12</v>
      </c>
      <c r="P1" t="s">
        <v>13</v>
      </c>
      <c r="Q1" t="s">
        <v>14</v>
      </c>
      <c r="T1" t="s">
        <v>15</v>
      </c>
      <c r="U1" t="s">
        <v>16</v>
      </c>
      <c r="V1" t="s">
        <v>17</v>
      </c>
      <c r="W1" t="s">
        <v>18</v>
      </c>
      <c r="X1" t="s">
        <v>19</v>
      </c>
      <c r="Y1" t="s">
        <v>20</v>
      </c>
      <c r="Z1" t="s">
        <v>21</v>
      </c>
      <c r="AA1" t="s">
        <v>22</v>
      </c>
      <c r="AB1" t="s">
        <v>23</v>
      </c>
      <c r="AC1" t="s">
        <v>24</v>
      </c>
      <c r="AD1" t="s">
        <v>25</v>
      </c>
      <c r="AE1" t="s">
        <v>26</v>
      </c>
      <c r="AF1" t="s">
        <v>27</v>
      </c>
      <c r="AG1" t="s">
        <v>28</v>
      </c>
      <c r="AH1" t="s">
        <v>133</v>
      </c>
      <c r="AI1" t="s">
        <v>136</v>
      </c>
      <c r="AJ1" t="s">
        <v>137</v>
      </c>
      <c r="AK1" t="s">
        <v>138</v>
      </c>
      <c r="AL1" t="s">
        <v>139</v>
      </c>
      <c r="AM1" t="s">
        <v>140</v>
      </c>
      <c r="AN1" t="s">
        <v>141</v>
      </c>
      <c r="AO1" t="s">
        <v>142</v>
      </c>
      <c r="AP1" t="s">
        <v>143</v>
      </c>
      <c r="AQ1" t="s">
        <v>144</v>
      </c>
      <c r="AR1" t="s">
        <v>145</v>
      </c>
      <c r="AS1" t="s">
        <v>146</v>
      </c>
      <c r="AT1" t="s">
        <v>148</v>
      </c>
      <c r="AU1" t="s">
        <v>147</v>
      </c>
      <c r="AV1" t="s">
        <v>149</v>
      </c>
      <c r="AW1" t="s">
        <v>150</v>
      </c>
      <c r="AX1" t="s">
        <v>151</v>
      </c>
      <c r="AY1" t="s">
        <v>152</v>
      </c>
      <c r="AZ1" t="s">
        <v>153</v>
      </c>
      <c r="BA1" t="s">
        <v>154</v>
      </c>
      <c r="BB1" t="s">
        <v>155</v>
      </c>
      <c r="BC1" t="s">
        <v>156</v>
      </c>
      <c r="BD1" t="s">
        <v>157</v>
      </c>
      <c r="BE1" t="s">
        <v>158</v>
      </c>
      <c r="BF1" t="s">
        <v>159</v>
      </c>
      <c r="BG1" t="s">
        <v>160</v>
      </c>
      <c r="BH1" t="s">
        <v>161</v>
      </c>
      <c r="BI1" t="s">
        <v>162</v>
      </c>
    </row>
    <row r="2" spans="1:61" x14ac:dyDescent="0.25">
      <c r="A2">
        <v>1</v>
      </c>
      <c r="B2" t="s">
        <v>128</v>
      </c>
      <c r="C2" t="s">
        <v>30</v>
      </c>
      <c r="D2">
        <v>86</v>
      </c>
      <c r="E2">
        <v>178</v>
      </c>
      <c r="F2" t="s">
        <v>31</v>
      </c>
      <c r="G2" t="s">
        <v>32</v>
      </c>
      <c r="H2" t="s">
        <v>32</v>
      </c>
      <c r="I2" t="s">
        <v>33</v>
      </c>
      <c r="J2" t="s">
        <v>34</v>
      </c>
      <c r="K2" t="s">
        <v>35</v>
      </c>
      <c r="L2" t="s">
        <v>48</v>
      </c>
      <c r="N2" t="s">
        <v>36</v>
      </c>
      <c r="O2" t="s">
        <v>49</v>
      </c>
      <c r="P2" t="s">
        <v>37</v>
      </c>
      <c r="Q2" t="s">
        <v>106</v>
      </c>
      <c r="T2">
        <v>8</v>
      </c>
      <c r="U2" t="s">
        <v>34</v>
      </c>
      <c r="V2" t="s">
        <v>122</v>
      </c>
      <c r="W2" t="s">
        <v>38</v>
      </c>
      <c r="X2" t="s">
        <v>39</v>
      </c>
      <c r="Y2" t="s">
        <v>40</v>
      </c>
      <c r="Z2" t="s">
        <v>41</v>
      </c>
      <c r="AA2" t="s">
        <v>42</v>
      </c>
      <c r="AB2" t="s">
        <v>34</v>
      </c>
      <c r="AC2" t="s">
        <v>43</v>
      </c>
      <c r="AD2" t="s">
        <v>44</v>
      </c>
      <c r="AE2" t="s">
        <v>34</v>
      </c>
      <c r="AF2" t="s">
        <v>34</v>
      </c>
      <c r="AG2" t="s">
        <v>34</v>
      </c>
      <c r="AH2" t="s">
        <v>134</v>
      </c>
      <c r="AI2" t="s">
        <v>134</v>
      </c>
      <c r="AJ2" t="s">
        <v>134</v>
      </c>
      <c r="AK2" t="s">
        <v>134</v>
      </c>
      <c r="AL2" t="s">
        <v>134</v>
      </c>
      <c r="AM2" t="s">
        <v>134</v>
      </c>
      <c r="AN2" t="s">
        <v>134</v>
      </c>
      <c r="AO2" t="s">
        <v>134</v>
      </c>
      <c r="AP2" t="s">
        <v>134</v>
      </c>
      <c r="AQ2" t="s">
        <v>134</v>
      </c>
      <c r="AR2" t="s">
        <v>134</v>
      </c>
      <c r="AS2" t="s">
        <v>134</v>
      </c>
      <c r="AT2" t="s">
        <v>134</v>
      </c>
      <c r="AU2" t="s">
        <v>134</v>
      </c>
      <c r="AV2">
        <v>1</v>
      </c>
      <c r="AW2">
        <v>1</v>
      </c>
      <c r="AX2">
        <v>1</v>
      </c>
      <c r="AY2">
        <v>1</v>
      </c>
      <c r="AZ2">
        <v>1</v>
      </c>
      <c r="BA2">
        <v>1</v>
      </c>
      <c r="BB2">
        <v>1</v>
      </c>
      <c r="BC2">
        <v>1</v>
      </c>
      <c r="BD2">
        <v>1</v>
      </c>
      <c r="BE2">
        <v>1</v>
      </c>
      <c r="BF2">
        <v>1</v>
      </c>
      <c r="BG2">
        <v>1</v>
      </c>
      <c r="BH2">
        <v>1</v>
      </c>
      <c r="BI2">
        <v>1</v>
      </c>
    </row>
    <row r="3" spans="1:61" x14ac:dyDescent="0.25">
      <c r="A3">
        <v>2</v>
      </c>
      <c r="B3" t="s">
        <v>128</v>
      </c>
      <c r="C3" t="s">
        <v>46</v>
      </c>
      <c r="D3">
        <v>60</v>
      </c>
      <c r="E3">
        <v>164</v>
      </c>
      <c r="F3" t="s">
        <v>31</v>
      </c>
      <c r="G3" t="s">
        <v>32</v>
      </c>
      <c r="H3" t="s">
        <v>32</v>
      </c>
      <c r="I3" t="s">
        <v>47</v>
      </c>
      <c r="J3" t="s">
        <v>34</v>
      </c>
      <c r="K3" t="s">
        <v>32</v>
      </c>
      <c r="L3" t="s">
        <v>48</v>
      </c>
      <c r="N3" t="s">
        <v>36</v>
      </c>
      <c r="O3" t="s">
        <v>49</v>
      </c>
      <c r="P3" t="s">
        <v>50</v>
      </c>
      <c r="Q3" t="s">
        <v>105</v>
      </c>
      <c r="T3">
        <v>8</v>
      </c>
      <c r="U3" t="s">
        <v>34</v>
      </c>
      <c r="V3" t="s">
        <v>122</v>
      </c>
      <c r="W3" t="s">
        <v>51</v>
      </c>
      <c r="X3" t="s">
        <v>52</v>
      </c>
      <c r="Y3" t="s">
        <v>40</v>
      </c>
      <c r="Z3" t="s">
        <v>41</v>
      </c>
      <c r="AA3" t="s">
        <v>42</v>
      </c>
      <c r="AB3" t="s">
        <v>34</v>
      </c>
      <c r="AC3" t="s">
        <v>53</v>
      </c>
      <c r="AD3" t="s">
        <v>44</v>
      </c>
      <c r="AE3" t="s">
        <v>54</v>
      </c>
      <c r="AF3" t="s">
        <v>54</v>
      </c>
      <c r="AG3" t="s">
        <v>55</v>
      </c>
      <c r="AH3" t="s">
        <v>134</v>
      </c>
      <c r="AI3" t="s">
        <v>135</v>
      </c>
      <c r="AJ3" t="s">
        <v>134</v>
      </c>
      <c r="AK3" t="s">
        <v>134</v>
      </c>
      <c r="AL3" t="s">
        <v>134</v>
      </c>
      <c r="AM3" t="s">
        <v>134</v>
      </c>
      <c r="AN3" t="s">
        <v>134</v>
      </c>
      <c r="AO3" t="s">
        <v>134</v>
      </c>
      <c r="AP3" t="s">
        <v>134</v>
      </c>
      <c r="AQ3" t="s">
        <v>134</v>
      </c>
      <c r="AR3" t="s">
        <v>134</v>
      </c>
      <c r="AS3" t="s">
        <v>134</v>
      </c>
      <c r="AT3" t="s">
        <v>134</v>
      </c>
      <c r="AU3" t="s">
        <v>134</v>
      </c>
      <c r="AV3">
        <v>2</v>
      </c>
      <c r="AW3">
        <v>4</v>
      </c>
      <c r="AX3">
        <v>1</v>
      </c>
      <c r="AY3">
        <v>1</v>
      </c>
      <c r="AZ3">
        <v>1</v>
      </c>
      <c r="BA3">
        <v>1</v>
      </c>
      <c r="BB3">
        <v>1</v>
      </c>
      <c r="BC3">
        <v>1</v>
      </c>
      <c r="BD3">
        <v>1</v>
      </c>
      <c r="BE3">
        <v>1</v>
      </c>
      <c r="BF3">
        <v>1</v>
      </c>
      <c r="BG3">
        <v>1</v>
      </c>
      <c r="BH3">
        <v>1</v>
      </c>
      <c r="BI3">
        <v>1</v>
      </c>
    </row>
    <row r="4" spans="1:61" x14ac:dyDescent="0.25">
      <c r="A4">
        <v>3</v>
      </c>
      <c r="B4" t="s">
        <v>129</v>
      </c>
      <c r="C4" t="s">
        <v>30</v>
      </c>
      <c r="D4">
        <v>84</v>
      </c>
      <c r="E4">
        <v>170</v>
      </c>
      <c r="F4" t="s">
        <v>31</v>
      </c>
      <c r="G4" t="s">
        <v>32</v>
      </c>
      <c r="H4" t="s">
        <v>56</v>
      </c>
      <c r="I4" t="s">
        <v>33</v>
      </c>
      <c r="J4" t="s">
        <v>34</v>
      </c>
      <c r="K4" t="s">
        <v>32</v>
      </c>
      <c r="L4" t="s">
        <v>32</v>
      </c>
      <c r="N4" t="s">
        <v>36</v>
      </c>
      <c r="O4" t="s">
        <v>49</v>
      </c>
      <c r="P4" t="s">
        <v>57</v>
      </c>
      <c r="Q4" t="s">
        <v>107</v>
      </c>
      <c r="T4">
        <v>8</v>
      </c>
      <c r="U4" t="s">
        <v>34</v>
      </c>
      <c r="V4" s="1" t="s">
        <v>123</v>
      </c>
      <c r="W4" t="s">
        <v>38</v>
      </c>
      <c r="X4" t="s">
        <v>40</v>
      </c>
      <c r="Y4" t="s">
        <v>40</v>
      </c>
      <c r="Z4" t="s">
        <v>41</v>
      </c>
      <c r="AA4" t="s">
        <v>58</v>
      </c>
      <c r="AB4" t="s">
        <v>54</v>
      </c>
      <c r="AC4" t="s">
        <v>53</v>
      </c>
      <c r="AD4" t="s">
        <v>59</v>
      </c>
      <c r="AE4" t="s">
        <v>34</v>
      </c>
      <c r="AF4" t="s">
        <v>34</v>
      </c>
      <c r="AG4" t="s">
        <v>45</v>
      </c>
      <c r="AH4" t="s">
        <v>134</v>
      </c>
      <c r="AI4" t="s">
        <v>134</v>
      </c>
      <c r="AJ4" t="s">
        <v>134</v>
      </c>
      <c r="AK4" t="s">
        <v>134</v>
      </c>
      <c r="AL4" t="s">
        <v>134</v>
      </c>
      <c r="AM4" t="s">
        <v>135</v>
      </c>
      <c r="AN4" t="s">
        <v>134</v>
      </c>
      <c r="AO4" t="s">
        <v>135</v>
      </c>
      <c r="AP4" t="s">
        <v>134</v>
      </c>
      <c r="AQ4" t="s">
        <v>134</v>
      </c>
      <c r="AR4" t="s">
        <v>134</v>
      </c>
      <c r="AS4" t="s">
        <v>135</v>
      </c>
      <c r="AT4" t="s">
        <v>134</v>
      </c>
      <c r="AU4" t="s">
        <v>134</v>
      </c>
      <c r="AV4">
        <v>1</v>
      </c>
      <c r="AW4">
        <v>1</v>
      </c>
      <c r="AX4">
        <v>1</v>
      </c>
      <c r="AY4">
        <v>1</v>
      </c>
      <c r="AZ4">
        <v>1</v>
      </c>
      <c r="BA4">
        <v>4</v>
      </c>
      <c r="BB4">
        <v>1</v>
      </c>
      <c r="BC4">
        <v>3</v>
      </c>
      <c r="BD4">
        <v>1</v>
      </c>
      <c r="BE4">
        <v>1</v>
      </c>
      <c r="BF4">
        <v>1</v>
      </c>
      <c r="BG4">
        <v>5</v>
      </c>
      <c r="BH4">
        <v>1</v>
      </c>
      <c r="BI4">
        <v>1</v>
      </c>
    </row>
    <row r="5" spans="1:61" x14ac:dyDescent="0.25">
      <c r="A5">
        <v>4</v>
      </c>
      <c r="B5" t="s">
        <v>128</v>
      </c>
      <c r="C5" t="s">
        <v>46</v>
      </c>
      <c r="D5">
        <v>75</v>
      </c>
      <c r="E5">
        <v>167</v>
      </c>
      <c r="F5" t="s">
        <v>60</v>
      </c>
      <c r="G5" t="s">
        <v>32</v>
      </c>
      <c r="H5" t="s">
        <v>32</v>
      </c>
      <c r="I5" t="s">
        <v>61</v>
      </c>
      <c r="J5" t="s">
        <v>34</v>
      </c>
      <c r="K5" t="s">
        <v>32</v>
      </c>
      <c r="L5" t="s">
        <v>62</v>
      </c>
      <c r="N5" t="s">
        <v>36</v>
      </c>
      <c r="O5" t="s">
        <v>63</v>
      </c>
      <c r="P5" t="s">
        <v>64</v>
      </c>
      <c r="Q5" t="s">
        <v>108</v>
      </c>
      <c r="T5">
        <v>8</v>
      </c>
      <c r="U5" t="s">
        <v>34</v>
      </c>
      <c r="V5" t="s">
        <v>124</v>
      </c>
      <c r="W5" t="s">
        <v>51</v>
      </c>
      <c r="X5" t="s">
        <v>39</v>
      </c>
      <c r="Y5" t="s">
        <v>65</v>
      </c>
      <c r="Z5" t="s">
        <v>66</v>
      </c>
      <c r="AA5" t="s">
        <v>42</v>
      </c>
      <c r="AB5" t="s">
        <v>34</v>
      </c>
      <c r="AC5" t="s">
        <v>43</v>
      </c>
      <c r="AD5" t="s">
        <v>67</v>
      </c>
      <c r="AE5" t="s">
        <v>34</v>
      </c>
      <c r="AF5" t="s">
        <v>34</v>
      </c>
      <c r="AG5" t="s">
        <v>45</v>
      </c>
      <c r="AH5" t="s">
        <v>135</v>
      </c>
      <c r="AI5" t="s">
        <v>135</v>
      </c>
      <c r="AJ5" t="s">
        <v>135</v>
      </c>
      <c r="AK5" t="s">
        <v>134</v>
      </c>
      <c r="AL5" t="s">
        <v>134</v>
      </c>
      <c r="AM5" t="s">
        <v>134</v>
      </c>
      <c r="AN5" t="s">
        <v>134</v>
      </c>
      <c r="AO5" t="s">
        <v>134</v>
      </c>
      <c r="AP5" t="s">
        <v>134</v>
      </c>
      <c r="AQ5" t="s">
        <v>134</v>
      </c>
      <c r="AR5" t="s">
        <v>134</v>
      </c>
      <c r="AS5" t="s">
        <v>134</v>
      </c>
      <c r="AT5" t="s">
        <v>134</v>
      </c>
      <c r="AU5" t="s">
        <v>134</v>
      </c>
      <c r="AV5">
        <v>3</v>
      </c>
      <c r="AW5">
        <v>1</v>
      </c>
      <c r="AX5">
        <v>3</v>
      </c>
      <c r="AY5">
        <v>1</v>
      </c>
      <c r="AZ5">
        <v>1</v>
      </c>
      <c r="BA5">
        <v>1</v>
      </c>
      <c r="BB5">
        <v>1</v>
      </c>
      <c r="BC5">
        <v>1</v>
      </c>
      <c r="BD5">
        <v>1</v>
      </c>
      <c r="BE5">
        <v>1</v>
      </c>
      <c r="BF5">
        <v>1</v>
      </c>
      <c r="BG5">
        <v>1</v>
      </c>
      <c r="BH5">
        <v>1</v>
      </c>
      <c r="BI5">
        <v>1</v>
      </c>
    </row>
    <row r="6" spans="1:61" x14ac:dyDescent="0.25">
      <c r="A6">
        <v>5</v>
      </c>
      <c r="B6" t="s">
        <v>128</v>
      </c>
      <c r="C6" t="s">
        <v>30</v>
      </c>
      <c r="D6">
        <v>82</v>
      </c>
      <c r="E6">
        <v>167</v>
      </c>
      <c r="F6" t="s">
        <v>31</v>
      </c>
      <c r="G6" t="s">
        <v>32</v>
      </c>
      <c r="H6" t="s">
        <v>68</v>
      </c>
      <c r="I6" t="s">
        <v>33</v>
      </c>
      <c r="J6" t="s">
        <v>54</v>
      </c>
      <c r="K6" t="s">
        <v>54</v>
      </c>
      <c r="L6" t="s">
        <v>34</v>
      </c>
      <c r="N6" t="s">
        <v>69</v>
      </c>
      <c r="O6" t="s">
        <v>63</v>
      </c>
      <c r="P6" t="s">
        <v>32</v>
      </c>
      <c r="Q6" t="s">
        <v>109</v>
      </c>
      <c r="T6">
        <v>8</v>
      </c>
      <c r="U6" t="s">
        <v>34</v>
      </c>
      <c r="V6" t="s">
        <v>125</v>
      </c>
      <c r="W6" t="s">
        <v>51</v>
      </c>
      <c r="X6" t="s">
        <v>40</v>
      </c>
      <c r="Y6" t="s">
        <v>40</v>
      </c>
      <c r="Z6" t="s">
        <v>41</v>
      </c>
      <c r="AA6" t="s">
        <v>58</v>
      </c>
      <c r="AB6" t="s">
        <v>34</v>
      </c>
      <c r="AC6" t="s">
        <v>43</v>
      </c>
      <c r="AD6" t="s">
        <v>67</v>
      </c>
      <c r="AE6" t="s">
        <v>34</v>
      </c>
      <c r="AF6" t="s">
        <v>34</v>
      </c>
      <c r="AG6" t="s">
        <v>55</v>
      </c>
      <c r="AH6" t="s">
        <v>134</v>
      </c>
      <c r="AI6" t="s">
        <v>134</v>
      </c>
      <c r="AJ6" t="s">
        <v>134</v>
      </c>
      <c r="AK6" t="s">
        <v>134</v>
      </c>
      <c r="AL6" t="s">
        <v>134</v>
      </c>
      <c r="AM6" t="s">
        <v>135</v>
      </c>
      <c r="AN6" t="s">
        <v>134</v>
      </c>
      <c r="AO6" t="s">
        <v>134</v>
      </c>
      <c r="AP6" t="s">
        <v>134</v>
      </c>
      <c r="AQ6" t="s">
        <v>134</v>
      </c>
      <c r="AR6" t="s">
        <v>134</v>
      </c>
      <c r="AS6" t="s">
        <v>134</v>
      </c>
      <c r="AT6" t="s">
        <v>134</v>
      </c>
      <c r="AU6" t="s">
        <v>134</v>
      </c>
      <c r="AV6">
        <v>1</v>
      </c>
      <c r="AW6">
        <v>1</v>
      </c>
      <c r="AX6">
        <v>1</v>
      </c>
      <c r="AY6">
        <v>1</v>
      </c>
      <c r="AZ6">
        <v>1</v>
      </c>
      <c r="BA6">
        <v>3</v>
      </c>
      <c r="BB6">
        <v>1</v>
      </c>
      <c r="BC6">
        <v>1</v>
      </c>
      <c r="BD6">
        <v>1</v>
      </c>
      <c r="BE6">
        <v>1</v>
      </c>
      <c r="BF6">
        <v>1</v>
      </c>
      <c r="BG6">
        <v>1</v>
      </c>
      <c r="BH6">
        <v>1</v>
      </c>
      <c r="BI6">
        <v>1</v>
      </c>
    </row>
    <row r="7" spans="1:61" x14ac:dyDescent="0.25">
      <c r="A7">
        <v>6</v>
      </c>
      <c r="B7" t="s">
        <v>129</v>
      </c>
      <c r="C7" t="s">
        <v>46</v>
      </c>
      <c r="D7">
        <v>62</v>
      </c>
      <c r="E7">
        <v>154</v>
      </c>
      <c r="F7" t="s">
        <v>31</v>
      </c>
      <c r="G7" t="s">
        <v>70</v>
      </c>
      <c r="H7" t="s">
        <v>32</v>
      </c>
      <c r="I7" t="s">
        <v>33</v>
      </c>
      <c r="J7" t="s">
        <v>34</v>
      </c>
      <c r="K7" t="s">
        <v>32</v>
      </c>
      <c r="L7" t="s">
        <v>62</v>
      </c>
      <c r="N7" t="s">
        <v>36</v>
      </c>
      <c r="O7" t="s">
        <v>63</v>
      </c>
      <c r="P7" t="s">
        <v>64</v>
      </c>
      <c r="Q7" t="s">
        <v>107</v>
      </c>
      <c r="T7">
        <v>8</v>
      </c>
      <c r="U7" t="s">
        <v>34</v>
      </c>
      <c r="V7" t="s">
        <v>123</v>
      </c>
      <c r="W7" t="s">
        <v>51</v>
      </c>
      <c r="X7" t="s">
        <v>39</v>
      </c>
      <c r="Y7" t="s">
        <v>71</v>
      </c>
      <c r="Z7" t="s">
        <v>41</v>
      </c>
      <c r="AA7" t="s">
        <v>42</v>
      </c>
      <c r="AB7" t="s">
        <v>34</v>
      </c>
      <c r="AC7" t="s">
        <v>53</v>
      </c>
      <c r="AD7" t="s">
        <v>59</v>
      </c>
      <c r="AE7" t="s">
        <v>34</v>
      </c>
      <c r="AF7" t="s">
        <v>34</v>
      </c>
      <c r="AG7" t="s">
        <v>55</v>
      </c>
      <c r="AH7" t="s">
        <v>135</v>
      </c>
      <c r="AI7" t="s">
        <v>135</v>
      </c>
      <c r="AJ7" t="s">
        <v>135</v>
      </c>
      <c r="AK7" t="s">
        <v>134</v>
      </c>
      <c r="AL7" t="s">
        <v>134</v>
      </c>
      <c r="AM7" t="s">
        <v>135</v>
      </c>
      <c r="AN7" t="s">
        <v>134</v>
      </c>
      <c r="AO7" t="s">
        <v>134</v>
      </c>
      <c r="AP7" t="s">
        <v>134</v>
      </c>
      <c r="AQ7" t="s">
        <v>134</v>
      </c>
      <c r="AR7" t="s">
        <v>134</v>
      </c>
      <c r="AS7" t="s">
        <v>134</v>
      </c>
      <c r="AT7" t="s">
        <v>134</v>
      </c>
      <c r="AU7" t="s">
        <v>134</v>
      </c>
      <c r="AV7">
        <v>3</v>
      </c>
      <c r="AW7">
        <v>1</v>
      </c>
      <c r="AX7">
        <v>5</v>
      </c>
      <c r="AY7">
        <v>1</v>
      </c>
      <c r="AZ7">
        <v>1</v>
      </c>
      <c r="BA7">
        <v>5</v>
      </c>
      <c r="BB7">
        <v>1</v>
      </c>
      <c r="BC7">
        <v>1</v>
      </c>
      <c r="BD7">
        <v>1</v>
      </c>
      <c r="BE7">
        <v>1</v>
      </c>
      <c r="BF7">
        <v>1</v>
      </c>
      <c r="BG7">
        <v>1</v>
      </c>
      <c r="BH7">
        <v>1</v>
      </c>
      <c r="BI7">
        <v>1</v>
      </c>
    </row>
    <row r="8" spans="1:61" x14ac:dyDescent="0.25">
      <c r="A8">
        <v>7</v>
      </c>
      <c r="B8" t="s">
        <v>129</v>
      </c>
      <c r="C8" t="s">
        <v>46</v>
      </c>
      <c r="D8">
        <v>67</v>
      </c>
      <c r="E8">
        <v>162</v>
      </c>
      <c r="F8" t="s">
        <v>31</v>
      </c>
      <c r="G8" t="s">
        <v>72</v>
      </c>
      <c r="H8" t="s">
        <v>32</v>
      </c>
      <c r="I8" t="s">
        <v>33</v>
      </c>
      <c r="J8" t="s">
        <v>34</v>
      </c>
      <c r="K8" t="s">
        <v>32</v>
      </c>
      <c r="L8" t="s">
        <v>32</v>
      </c>
      <c r="N8" t="s">
        <v>69</v>
      </c>
      <c r="O8" t="s">
        <v>63</v>
      </c>
      <c r="P8" t="s">
        <v>32</v>
      </c>
      <c r="Q8" t="s">
        <v>107</v>
      </c>
      <c r="T8">
        <v>8</v>
      </c>
      <c r="U8" t="s">
        <v>34</v>
      </c>
      <c r="V8" t="s">
        <v>123</v>
      </c>
      <c r="W8" t="s">
        <v>73</v>
      </c>
      <c r="X8" t="s">
        <v>40</v>
      </c>
      <c r="Y8" t="s">
        <v>71</v>
      </c>
      <c r="Z8" t="s">
        <v>41</v>
      </c>
      <c r="AA8" t="s">
        <v>74</v>
      </c>
      <c r="AB8" t="s">
        <v>54</v>
      </c>
      <c r="AC8" t="s">
        <v>35</v>
      </c>
      <c r="AD8" t="s">
        <v>59</v>
      </c>
      <c r="AE8" t="s">
        <v>54</v>
      </c>
      <c r="AF8" t="s">
        <v>34</v>
      </c>
      <c r="AG8" t="s">
        <v>75</v>
      </c>
      <c r="AH8" t="s">
        <v>135</v>
      </c>
      <c r="AI8" t="s">
        <v>135</v>
      </c>
      <c r="AJ8" t="s">
        <v>135</v>
      </c>
      <c r="AK8" t="s">
        <v>134</v>
      </c>
      <c r="AL8" t="s">
        <v>134</v>
      </c>
      <c r="AM8" t="s">
        <v>135</v>
      </c>
      <c r="AN8" t="s">
        <v>134</v>
      </c>
      <c r="AO8" t="s">
        <v>134</v>
      </c>
      <c r="AP8" t="s">
        <v>134</v>
      </c>
      <c r="AQ8" t="s">
        <v>135</v>
      </c>
      <c r="AR8" t="s">
        <v>135</v>
      </c>
      <c r="AS8" t="s">
        <v>135</v>
      </c>
      <c r="AT8" t="s">
        <v>134</v>
      </c>
      <c r="AU8" t="s">
        <v>135</v>
      </c>
      <c r="AV8">
        <v>5</v>
      </c>
      <c r="AW8">
        <v>5</v>
      </c>
      <c r="AX8">
        <v>5</v>
      </c>
      <c r="AY8">
        <v>1</v>
      </c>
      <c r="AZ8">
        <v>1</v>
      </c>
      <c r="BA8">
        <v>5</v>
      </c>
      <c r="BB8">
        <v>1</v>
      </c>
      <c r="BC8">
        <v>1</v>
      </c>
      <c r="BD8">
        <v>1</v>
      </c>
      <c r="BE8">
        <v>3</v>
      </c>
      <c r="BF8">
        <v>3</v>
      </c>
      <c r="BG8">
        <v>5</v>
      </c>
      <c r="BH8">
        <v>1</v>
      </c>
      <c r="BI8">
        <v>5</v>
      </c>
    </row>
    <row r="9" spans="1:61" x14ac:dyDescent="0.25">
      <c r="A9">
        <v>8</v>
      </c>
      <c r="B9" t="s">
        <v>129</v>
      </c>
      <c r="C9" t="s">
        <v>46</v>
      </c>
      <c r="D9">
        <v>51</v>
      </c>
      <c r="E9">
        <v>152</v>
      </c>
      <c r="F9" t="s">
        <v>31</v>
      </c>
      <c r="G9" t="s">
        <v>76</v>
      </c>
      <c r="H9" t="s">
        <v>32</v>
      </c>
      <c r="I9" t="s">
        <v>33</v>
      </c>
      <c r="J9" t="s">
        <v>34</v>
      </c>
      <c r="K9" t="s">
        <v>32</v>
      </c>
      <c r="L9" t="s">
        <v>62</v>
      </c>
      <c r="N9" t="s">
        <v>69</v>
      </c>
      <c r="O9" t="s">
        <v>63</v>
      </c>
      <c r="P9" t="s">
        <v>32</v>
      </c>
      <c r="Q9" t="s">
        <v>110</v>
      </c>
      <c r="T9">
        <v>8</v>
      </c>
      <c r="U9" t="s">
        <v>34</v>
      </c>
      <c r="V9" t="s">
        <v>123</v>
      </c>
      <c r="W9" t="s">
        <v>38</v>
      </c>
      <c r="X9" t="s">
        <v>40</v>
      </c>
      <c r="Y9" t="s">
        <v>77</v>
      </c>
      <c r="Z9" t="s">
        <v>78</v>
      </c>
      <c r="AA9" t="s">
        <v>42</v>
      </c>
      <c r="AB9" t="s">
        <v>54</v>
      </c>
      <c r="AC9" t="s">
        <v>35</v>
      </c>
      <c r="AD9" t="s">
        <v>59</v>
      </c>
      <c r="AE9" t="s">
        <v>34</v>
      </c>
      <c r="AF9" t="s">
        <v>34</v>
      </c>
      <c r="AG9" t="s">
        <v>45</v>
      </c>
      <c r="AH9" t="s">
        <v>135</v>
      </c>
      <c r="AI9" t="s">
        <v>135</v>
      </c>
      <c r="AJ9" t="s">
        <v>135</v>
      </c>
      <c r="AK9" t="s">
        <v>134</v>
      </c>
      <c r="AL9" t="s">
        <v>134</v>
      </c>
      <c r="AM9" t="s">
        <v>134</v>
      </c>
      <c r="AN9" t="s">
        <v>135</v>
      </c>
      <c r="AO9" t="s">
        <v>134</v>
      </c>
      <c r="AP9" t="s">
        <v>135</v>
      </c>
      <c r="AQ9" t="s">
        <v>135</v>
      </c>
      <c r="AR9" t="s">
        <v>134</v>
      </c>
      <c r="AS9" t="s">
        <v>134</v>
      </c>
      <c r="AT9" t="s">
        <v>134</v>
      </c>
      <c r="AU9" t="s">
        <v>134</v>
      </c>
      <c r="AV9">
        <v>4</v>
      </c>
      <c r="AW9">
        <v>4</v>
      </c>
      <c r="AX9">
        <v>1</v>
      </c>
      <c r="AY9">
        <v>1</v>
      </c>
      <c r="AZ9">
        <v>1</v>
      </c>
      <c r="BA9">
        <v>3</v>
      </c>
      <c r="BB9">
        <v>1</v>
      </c>
      <c r="BC9">
        <v>2</v>
      </c>
      <c r="BD9">
        <v>2</v>
      </c>
      <c r="BE9">
        <v>1</v>
      </c>
      <c r="BF9">
        <v>1</v>
      </c>
      <c r="BG9">
        <v>1</v>
      </c>
      <c r="BH9">
        <v>1</v>
      </c>
      <c r="BI9">
        <v>1</v>
      </c>
    </row>
    <row r="10" spans="1:61" x14ac:dyDescent="0.25">
      <c r="A10">
        <v>9</v>
      </c>
      <c r="B10" t="s">
        <v>130</v>
      </c>
      <c r="C10" t="s">
        <v>46</v>
      </c>
      <c r="D10">
        <v>64</v>
      </c>
      <c r="E10">
        <v>156</v>
      </c>
      <c r="F10" t="s">
        <v>31</v>
      </c>
      <c r="G10" t="s">
        <v>32</v>
      </c>
      <c r="H10" t="s">
        <v>32</v>
      </c>
      <c r="I10" t="s">
        <v>33</v>
      </c>
      <c r="J10" t="s">
        <v>34</v>
      </c>
      <c r="K10" t="s">
        <v>32</v>
      </c>
      <c r="L10" t="s">
        <v>32</v>
      </c>
      <c r="N10" t="s">
        <v>36</v>
      </c>
      <c r="O10" t="s">
        <v>63</v>
      </c>
      <c r="P10" t="s">
        <v>50</v>
      </c>
      <c r="Q10" t="s">
        <v>107</v>
      </c>
      <c r="T10">
        <v>8</v>
      </c>
      <c r="U10" t="s">
        <v>34</v>
      </c>
      <c r="V10" t="s">
        <v>122</v>
      </c>
      <c r="W10" t="s">
        <v>79</v>
      </c>
      <c r="X10" t="s">
        <v>40</v>
      </c>
      <c r="Y10" t="s">
        <v>65</v>
      </c>
      <c r="Z10" t="s">
        <v>41</v>
      </c>
      <c r="AA10" t="s">
        <v>42</v>
      </c>
      <c r="AB10" t="s">
        <v>54</v>
      </c>
      <c r="AC10" t="s">
        <v>43</v>
      </c>
      <c r="AD10" t="s">
        <v>59</v>
      </c>
      <c r="AE10" t="s">
        <v>34</v>
      </c>
      <c r="AF10" t="s">
        <v>34</v>
      </c>
      <c r="AG10" t="s">
        <v>34</v>
      </c>
      <c r="AH10" t="s">
        <v>134</v>
      </c>
      <c r="AI10" t="s">
        <v>134</v>
      </c>
      <c r="AJ10" t="s">
        <v>134</v>
      </c>
      <c r="AK10" t="s">
        <v>134</v>
      </c>
      <c r="AL10" t="s">
        <v>134</v>
      </c>
      <c r="AM10" t="s">
        <v>135</v>
      </c>
      <c r="AN10" t="s">
        <v>134</v>
      </c>
      <c r="AO10" t="s">
        <v>134</v>
      </c>
      <c r="AP10" t="s">
        <v>134</v>
      </c>
      <c r="AQ10" t="s">
        <v>134</v>
      </c>
      <c r="AR10" t="s">
        <v>134</v>
      </c>
      <c r="AS10" t="s">
        <v>134</v>
      </c>
      <c r="AT10" t="s">
        <v>134</v>
      </c>
      <c r="AU10" t="s">
        <v>134</v>
      </c>
      <c r="AV10">
        <v>1</v>
      </c>
      <c r="AW10">
        <v>1</v>
      </c>
      <c r="AX10">
        <v>1</v>
      </c>
      <c r="AY10">
        <v>1</v>
      </c>
      <c r="AZ10">
        <v>1</v>
      </c>
      <c r="BA10">
        <v>4</v>
      </c>
      <c r="BB10">
        <v>1</v>
      </c>
      <c r="BC10">
        <v>1</v>
      </c>
      <c r="BD10">
        <v>1</v>
      </c>
      <c r="BE10">
        <v>1</v>
      </c>
      <c r="BF10">
        <v>1</v>
      </c>
      <c r="BG10">
        <v>1</v>
      </c>
      <c r="BH10">
        <v>1</v>
      </c>
      <c r="BI10">
        <v>1</v>
      </c>
    </row>
    <row r="11" spans="1:61" x14ac:dyDescent="0.25">
      <c r="A11">
        <v>10</v>
      </c>
      <c r="B11" t="s">
        <v>129</v>
      </c>
      <c r="C11" t="s">
        <v>46</v>
      </c>
      <c r="D11">
        <v>79</v>
      </c>
      <c r="E11">
        <v>167</v>
      </c>
      <c r="F11" t="s">
        <v>31</v>
      </c>
      <c r="G11" t="s">
        <v>32</v>
      </c>
      <c r="H11" t="s">
        <v>32</v>
      </c>
      <c r="I11" t="s">
        <v>33</v>
      </c>
      <c r="J11" t="s">
        <v>34</v>
      </c>
      <c r="K11" t="s">
        <v>32</v>
      </c>
      <c r="L11" t="s">
        <v>32</v>
      </c>
      <c r="N11" t="s">
        <v>36</v>
      </c>
      <c r="O11" t="s">
        <v>49</v>
      </c>
      <c r="P11" t="s">
        <v>50</v>
      </c>
      <c r="Q11" t="s">
        <v>107</v>
      </c>
      <c r="T11">
        <v>8</v>
      </c>
      <c r="U11" t="s">
        <v>34</v>
      </c>
      <c r="V11" t="s">
        <v>122</v>
      </c>
      <c r="W11" t="s">
        <v>51</v>
      </c>
      <c r="X11" t="s">
        <v>40</v>
      </c>
      <c r="Y11" t="s">
        <v>40</v>
      </c>
      <c r="Z11" t="s">
        <v>41</v>
      </c>
      <c r="AA11" t="s">
        <v>42</v>
      </c>
      <c r="AB11" t="s">
        <v>54</v>
      </c>
      <c r="AC11" t="s">
        <v>35</v>
      </c>
      <c r="AD11" t="s">
        <v>59</v>
      </c>
      <c r="AE11" t="s">
        <v>54</v>
      </c>
      <c r="AF11" t="s">
        <v>54</v>
      </c>
      <c r="AG11" t="s">
        <v>55</v>
      </c>
      <c r="AH11" t="s">
        <v>135</v>
      </c>
      <c r="AI11" t="s">
        <v>135</v>
      </c>
      <c r="AJ11" t="s">
        <v>135</v>
      </c>
      <c r="AK11" t="s">
        <v>134</v>
      </c>
      <c r="AL11" t="s">
        <v>134</v>
      </c>
      <c r="AM11" t="s">
        <v>135</v>
      </c>
      <c r="AN11" t="s">
        <v>135</v>
      </c>
      <c r="AO11" t="s">
        <v>135</v>
      </c>
      <c r="AP11" t="s">
        <v>135</v>
      </c>
      <c r="AQ11" t="s">
        <v>134</v>
      </c>
      <c r="AR11" t="s">
        <v>134</v>
      </c>
      <c r="AS11" t="s">
        <v>134</v>
      </c>
      <c r="AT11" t="s">
        <v>135</v>
      </c>
      <c r="AU11" t="s">
        <v>134</v>
      </c>
      <c r="AV11">
        <v>2</v>
      </c>
      <c r="AW11">
        <v>2</v>
      </c>
      <c r="AX11">
        <v>2</v>
      </c>
      <c r="AY11">
        <v>2</v>
      </c>
      <c r="AZ11">
        <v>2</v>
      </c>
      <c r="BA11">
        <v>3</v>
      </c>
      <c r="BB11">
        <v>3</v>
      </c>
      <c r="BC11">
        <v>3</v>
      </c>
      <c r="BD11">
        <v>2</v>
      </c>
      <c r="BE11">
        <v>2</v>
      </c>
      <c r="BF11">
        <v>2</v>
      </c>
      <c r="BG11">
        <v>2</v>
      </c>
      <c r="BH11">
        <v>3</v>
      </c>
      <c r="BI11">
        <v>2</v>
      </c>
    </row>
    <row r="12" spans="1:61" x14ac:dyDescent="0.25">
      <c r="A12">
        <v>11</v>
      </c>
      <c r="B12" t="s">
        <v>129</v>
      </c>
      <c r="C12" t="s">
        <v>46</v>
      </c>
      <c r="D12">
        <v>68</v>
      </c>
      <c r="E12">
        <v>157</v>
      </c>
      <c r="F12" t="s">
        <v>31</v>
      </c>
      <c r="G12" t="s">
        <v>32</v>
      </c>
      <c r="H12" t="s">
        <v>32</v>
      </c>
      <c r="I12" t="s">
        <v>33</v>
      </c>
      <c r="J12" t="s">
        <v>34</v>
      </c>
      <c r="K12" t="s">
        <v>32</v>
      </c>
      <c r="L12" t="s">
        <v>62</v>
      </c>
      <c r="N12" t="s">
        <v>81</v>
      </c>
      <c r="O12" t="s">
        <v>80</v>
      </c>
      <c r="P12" t="s">
        <v>32</v>
      </c>
      <c r="Q12" t="s">
        <v>107</v>
      </c>
      <c r="T12">
        <v>8</v>
      </c>
      <c r="U12" t="s">
        <v>34</v>
      </c>
      <c r="V12" t="s">
        <v>123</v>
      </c>
      <c r="W12" t="s">
        <v>51</v>
      </c>
      <c r="X12" t="s">
        <v>40</v>
      </c>
      <c r="Y12" t="s">
        <v>71</v>
      </c>
      <c r="Z12" t="s">
        <v>66</v>
      </c>
      <c r="AA12" t="s">
        <v>82</v>
      </c>
      <c r="AB12" t="s">
        <v>34</v>
      </c>
      <c r="AC12" t="s">
        <v>43</v>
      </c>
      <c r="AD12" t="s">
        <v>59</v>
      </c>
      <c r="AE12" t="s">
        <v>34</v>
      </c>
      <c r="AF12" t="s">
        <v>34</v>
      </c>
      <c r="AG12" t="s">
        <v>34</v>
      </c>
      <c r="AH12" t="s">
        <v>135</v>
      </c>
      <c r="AI12" t="s">
        <v>134</v>
      </c>
      <c r="AJ12" t="s">
        <v>134</v>
      </c>
      <c r="AK12" t="s">
        <v>134</v>
      </c>
      <c r="AL12" t="s">
        <v>135</v>
      </c>
      <c r="AM12" t="s">
        <v>134</v>
      </c>
      <c r="AN12" t="s">
        <v>135</v>
      </c>
      <c r="AO12" t="s">
        <v>135</v>
      </c>
      <c r="AP12" t="s">
        <v>135</v>
      </c>
      <c r="AQ12" t="s">
        <v>134</v>
      </c>
      <c r="AR12" t="s">
        <v>134</v>
      </c>
      <c r="AS12" t="s">
        <v>134</v>
      </c>
      <c r="AT12" t="s">
        <v>134</v>
      </c>
      <c r="AU12" t="s">
        <v>134</v>
      </c>
      <c r="AV12">
        <v>3</v>
      </c>
      <c r="AW12">
        <v>1</v>
      </c>
      <c r="AX12">
        <v>1</v>
      </c>
      <c r="AY12">
        <v>1</v>
      </c>
      <c r="AZ12">
        <v>2</v>
      </c>
      <c r="BA12">
        <v>1</v>
      </c>
      <c r="BB12">
        <v>3</v>
      </c>
      <c r="BC12">
        <v>4</v>
      </c>
      <c r="BD12">
        <v>4</v>
      </c>
      <c r="BE12">
        <v>1</v>
      </c>
      <c r="BF12">
        <v>1</v>
      </c>
      <c r="BG12">
        <v>1</v>
      </c>
      <c r="BH12">
        <v>1</v>
      </c>
      <c r="BI12">
        <v>1</v>
      </c>
    </row>
    <row r="13" spans="1:61" x14ac:dyDescent="0.25">
      <c r="A13">
        <v>12</v>
      </c>
      <c r="B13" t="s">
        <v>129</v>
      </c>
      <c r="C13" t="s">
        <v>30</v>
      </c>
      <c r="D13">
        <v>88</v>
      </c>
      <c r="E13">
        <v>177</v>
      </c>
      <c r="F13" t="s">
        <v>31</v>
      </c>
      <c r="G13" t="s">
        <v>32</v>
      </c>
      <c r="H13" t="s">
        <v>32</v>
      </c>
      <c r="I13" t="s">
        <v>33</v>
      </c>
      <c r="J13" t="s">
        <v>34</v>
      </c>
      <c r="K13" t="s">
        <v>32</v>
      </c>
      <c r="L13" t="s">
        <v>83</v>
      </c>
      <c r="N13" t="s">
        <v>36</v>
      </c>
      <c r="O13" t="s">
        <v>49</v>
      </c>
      <c r="P13" t="s">
        <v>64</v>
      </c>
      <c r="Q13" t="s">
        <v>111</v>
      </c>
      <c r="T13">
        <v>8</v>
      </c>
      <c r="U13" t="s">
        <v>34</v>
      </c>
      <c r="V13" t="s">
        <v>123</v>
      </c>
      <c r="W13" t="s">
        <v>38</v>
      </c>
      <c r="X13" t="s">
        <v>39</v>
      </c>
      <c r="Y13" t="s">
        <v>65</v>
      </c>
      <c r="Z13" t="s">
        <v>78</v>
      </c>
      <c r="AA13" t="s">
        <v>82</v>
      </c>
      <c r="AB13" t="s">
        <v>34</v>
      </c>
      <c r="AC13" t="s">
        <v>53</v>
      </c>
      <c r="AD13" t="s">
        <v>84</v>
      </c>
      <c r="AE13" t="s">
        <v>34</v>
      </c>
      <c r="AF13" t="s">
        <v>34</v>
      </c>
      <c r="AG13" t="s">
        <v>34</v>
      </c>
      <c r="AH13" t="s">
        <v>135</v>
      </c>
      <c r="AI13" t="s">
        <v>134</v>
      </c>
      <c r="AJ13" t="s">
        <v>134</v>
      </c>
      <c r="AK13" t="s">
        <v>134</v>
      </c>
      <c r="AL13" t="s">
        <v>134</v>
      </c>
      <c r="AM13" t="s">
        <v>135</v>
      </c>
      <c r="AN13" t="s">
        <v>134</v>
      </c>
      <c r="AO13" t="s">
        <v>134</v>
      </c>
      <c r="AP13" t="s">
        <v>134</v>
      </c>
      <c r="AQ13" t="s">
        <v>134</v>
      </c>
      <c r="AR13" t="s">
        <v>134</v>
      </c>
      <c r="AS13" t="s">
        <v>134</v>
      </c>
      <c r="AT13" t="s">
        <v>134</v>
      </c>
      <c r="AU13" t="s">
        <v>134</v>
      </c>
      <c r="AV13">
        <v>4</v>
      </c>
      <c r="AW13">
        <v>1</v>
      </c>
      <c r="AX13">
        <v>1</v>
      </c>
      <c r="AY13">
        <v>1</v>
      </c>
      <c r="AZ13">
        <v>1</v>
      </c>
      <c r="BA13">
        <v>4</v>
      </c>
      <c r="BB13">
        <v>1</v>
      </c>
      <c r="BC13">
        <v>1</v>
      </c>
      <c r="BD13">
        <v>1</v>
      </c>
      <c r="BE13">
        <v>1</v>
      </c>
      <c r="BF13">
        <v>1</v>
      </c>
      <c r="BG13">
        <v>1</v>
      </c>
      <c r="BH13">
        <v>1</v>
      </c>
      <c r="BI13">
        <v>1</v>
      </c>
    </row>
    <row r="14" spans="1:61" x14ac:dyDescent="0.25">
      <c r="A14">
        <v>13</v>
      </c>
      <c r="B14" t="s">
        <v>128</v>
      </c>
      <c r="C14" t="s">
        <v>30</v>
      </c>
      <c r="D14">
        <v>75</v>
      </c>
      <c r="E14">
        <v>177</v>
      </c>
      <c r="F14" t="s">
        <v>31</v>
      </c>
      <c r="G14" t="s">
        <v>68</v>
      </c>
      <c r="H14" t="s">
        <v>32</v>
      </c>
      <c r="I14" t="s">
        <v>33</v>
      </c>
      <c r="J14" t="s">
        <v>34</v>
      </c>
      <c r="K14" t="s">
        <v>35</v>
      </c>
      <c r="L14" t="s">
        <v>48</v>
      </c>
      <c r="N14" t="s">
        <v>36</v>
      </c>
      <c r="O14" t="s">
        <v>63</v>
      </c>
      <c r="P14" t="s">
        <v>50</v>
      </c>
      <c r="Q14" t="s">
        <v>112</v>
      </c>
      <c r="T14">
        <v>8</v>
      </c>
      <c r="U14" t="s">
        <v>34</v>
      </c>
      <c r="V14" t="s">
        <v>123</v>
      </c>
      <c r="W14" t="s">
        <v>73</v>
      </c>
      <c r="X14" t="s">
        <v>52</v>
      </c>
      <c r="Y14" t="s">
        <v>40</v>
      </c>
      <c r="Z14" t="s">
        <v>66</v>
      </c>
      <c r="AA14" t="s">
        <v>74</v>
      </c>
      <c r="AB14" t="s">
        <v>34</v>
      </c>
      <c r="AC14" t="s">
        <v>53</v>
      </c>
      <c r="AD14" t="s">
        <v>44</v>
      </c>
      <c r="AE14" t="s">
        <v>34</v>
      </c>
      <c r="AF14" t="s">
        <v>34</v>
      </c>
      <c r="AG14" t="s">
        <v>45</v>
      </c>
      <c r="AH14" t="s">
        <v>134</v>
      </c>
      <c r="AI14" t="s">
        <v>134</v>
      </c>
      <c r="AJ14" t="s">
        <v>134</v>
      </c>
      <c r="AK14" t="s">
        <v>134</v>
      </c>
      <c r="AL14" t="s">
        <v>134</v>
      </c>
      <c r="AM14" t="s">
        <v>134</v>
      </c>
      <c r="AN14" t="s">
        <v>134</v>
      </c>
      <c r="AO14" t="s">
        <v>134</v>
      </c>
      <c r="AP14" t="s">
        <v>134</v>
      </c>
      <c r="AQ14" t="s">
        <v>134</v>
      </c>
      <c r="AR14" t="s">
        <v>134</v>
      </c>
      <c r="AS14" t="s">
        <v>134</v>
      </c>
      <c r="AT14" t="s">
        <v>134</v>
      </c>
      <c r="AU14" t="s">
        <v>134</v>
      </c>
      <c r="AV14">
        <v>1</v>
      </c>
      <c r="AW14">
        <v>1</v>
      </c>
      <c r="AX14">
        <v>1</v>
      </c>
      <c r="AY14">
        <v>1</v>
      </c>
      <c r="AZ14">
        <v>1</v>
      </c>
      <c r="BA14">
        <v>1</v>
      </c>
      <c r="BB14">
        <v>1</v>
      </c>
      <c r="BC14">
        <v>1</v>
      </c>
      <c r="BD14">
        <v>1</v>
      </c>
      <c r="BE14">
        <v>1</v>
      </c>
      <c r="BF14">
        <v>1</v>
      </c>
      <c r="BG14">
        <v>1</v>
      </c>
      <c r="BH14">
        <v>1</v>
      </c>
      <c r="BI14">
        <v>1</v>
      </c>
    </row>
    <row r="15" spans="1:61" x14ac:dyDescent="0.25">
      <c r="A15">
        <v>14</v>
      </c>
      <c r="B15" t="s">
        <v>129</v>
      </c>
      <c r="C15" t="s">
        <v>30</v>
      </c>
      <c r="D15">
        <v>70</v>
      </c>
      <c r="E15">
        <v>175</v>
      </c>
      <c r="F15" t="s">
        <v>31</v>
      </c>
      <c r="G15" t="s">
        <v>32</v>
      </c>
      <c r="H15" t="s">
        <v>32</v>
      </c>
      <c r="I15" t="s">
        <v>33</v>
      </c>
      <c r="J15" t="s">
        <v>54</v>
      </c>
      <c r="K15" t="s">
        <v>54</v>
      </c>
      <c r="L15" t="s">
        <v>54</v>
      </c>
      <c r="N15" t="s">
        <v>81</v>
      </c>
      <c r="O15" t="s">
        <v>80</v>
      </c>
      <c r="P15" t="s">
        <v>32</v>
      </c>
      <c r="Q15" t="s">
        <v>111</v>
      </c>
      <c r="T15">
        <v>8</v>
      </c>
      <c r="U15" t="s">
        <v>34</v>
      </c>
      <c r="V15" t="s">
        <v>126</v>
      </c>
      <c r="W15" t="s">
        <v>38</v>
      </c>
      <c r="X15" t="s">
        <v>52</v>
      </c>
      <c r="Y15" t="s">
        <v>40</v>
      </c>
      <c r="Z15" t="s">
        <v>66</v>
      </c>
      <c r="AA15" t="s">
        <v>74</v>
      </c>
      <c r="AB15" t="s">
        <v>34</v>
      </c>
      <c r="AC15" t="s">
        <v>53</v>
      </c>
      <c r="AD15" t="s">
        <v>85</v>
      </c>
      <c r="AE15" t="s">
        <v>34</v>
      </c>
      <c r="AF15" t="s">
        <v>34</v>
      </c>
      <c r="AG15" t="s">
        <v>55</v>
      </c>
      <c r="AH15" t="s">
        <v>134</v>
      </c>
      <c r="AI15" t="s">
        <v>134</v>
      </c>
      <c r="AJ15" t="s">
        <v>134</v>
      </c>
      <c r="AK15" t="s">
        <v>134</v>
      </c>
      <c r="AL15" t="s">
        <v>135</v>
      </c>
      <c r="AM15" t="s">
        <v>135</v>
      </c>
      <c r="AN15" t="s">
        <v>134</v>
      </c>
      <c r="AO15" t="s">
        <v>135</v>
      </c>
      <c r="AP15" t="s">
        <v>135</v>
      </c>
      <c r="AQ15" t="s">
        <v>134</v>
      </c>
      <c r="AR15" t="s">
        <v>134</v>
      </c>
      <c r="AS15" t="s">
        <v>134</v>
      </c>
      <c r="AT15" t="s">
        <v>134</v>
      </c>
      <c r="AU15" t="s">
        <v>134</v>
      </c>
      <c r="AV15">
        <v>3</v>
      </c>
      <c r="AW15">
        <v>1</v>
      </c>
      <c r="AX15">
        <v>1</v>
      </c>
      <c r="AY15">
        <v>1</v>
      </c>
      <c r="AZ15">
        <v>3</v>
      </c>
      <c r="BA15">
        <v>4</v>
      </c>
      <c r="BB15">
        <v>1</v>
      </c>
      <c r="BC15">
        <v>2</v>
      </c>
      <c r="BD15">
        <v>3</v>
      </c>
      <c r="BE15">
        <v>1</v>
      </c>
      <c r="BF15">
        <v>1</v>
      </c>
      <c r="BG15">
        <v>1</v>
      </c>
      <c r="BH15">
        <v>1</v>
      </c>
      <c r="BI15">
        <v>1</v>
      </c>
    </row>
    <row r="16" spans="1:61" x14ac:dyDescent="0.25">
      <c r="A16">
        <v>15</v>
      </c>
      <c r="B16" t="s">
        <v>128</v>
      </c>
      <c r="C16" t="s">
        <v>46</v>
      </c>
      <c r="D16">
        <v>66</v>
      </c>
      <c r="E16">
        <v>165</v>
      </c>
      <c r="F16" t="s">
        <v>31</v>
      </c>
      <c r="G16" t="s">
        <v>32</v>
      </c>
      <c r="H16" t="s">
        <v>32</v>
      </c>
      <c r="I16" t="s">
        <v>33</v>
      </c>
      <c r="J16" t="s">
        <v>34</v>
      </c>
      <c r="K16" t="s">
        <v>32</v>
      </c>
      <c r="L16" t="s">
        <v>32</v>
      </c>
      <c r="N16" t="s">
        <v>36</v>
      </c>
      <c r="O16" t="s">
        <v>63</v>
      </c>
      <c r="P16" t="s">
        <v>50</v>
      </c>
      <c r="Q16" t="s">
        <v>112</v>
      </c>
      <c r="T16">
        <v>8</v>
      </c>
      <c r="U16" t="s">
        <v>34</v>
      </c>
      <c r="V16" t="s">
        <v>123</v>
      </c>
      <c r="W16" t="s">
        <v>79</v>
      </c>
      <c r="X16" t="s">
        <v>39</v>
      </c>
      <c r="Y16" t="s">
        <v>65</v>
      </c>
      <c r="Z16" t="s">
        <v>66</v>
      </c>
      <c r="AA16" t="s">
        <v>42</v>
      </c>
      <c r="AB16" t="s">
        <v>34</v>
      </c>
      <c r="AC16" t="s">
        <v>35</v>
      </c>
      <c r="AD16" t="s">
        <v>62</v>
      </c>
      <c r="AE16" t="s">
        <v>34</v>
      </c>
      <c r="AF16" t="s">
        <v>34</v>
      </c>
      <c r="AG16" t="s">
        <v>45</v>
      </c>
      <c r="AH16" t="s">
        <v>135</v>
      </c>
      <c r="AI16" t="s">
        <v>135</v>
      </c>
      <c r="AJ16" t="s">
        <v>134</v>
      </c>
      <c r="AK16" t="s">
        <v>134</v>
      </c>
      <c r="AL16" t="s">
        <v>134</v>
      </c>
      <c r="AM16" t="s">
        <v>135</v>
      </c>
      <c r="AN16" t="s">
        <v>134</v>
      </c>
      <c r="AO16" t="s">
        <v>134</v>
      </c>
      <c r="AP16" t="s">
        <v>134</v>
      </c>
      <c r="AQ16" t="s">
        <v>134</v>
      </c>
      <c r="AR16" t="s">
        <v>134</v>
      </c>
      <c r="AS16" t="s">
        <v>135</v>
      </c>
      <c r="AT16" t="s">
        <v>134</v>
      </c>
      <c r="AU16" t="s">
        <v>134</v>
      </c>
      <c r="AV16">
        <v>2</v>
      </c>
      <c r="AW16">
        <v>2</v>
      </c>
      <c r="AX16">
        <v>1</v>
      </c>
      <c r="AY16">
        <v>1</v>
      </c>
      <c r="AZ16">
        <v>1</v>
      </c>
      <c r="BA16">
        <v>2</v>
      </c>
      <c r="BB16">
        <v>1</v>
      </c>
      <c r="BC16">
        <v>1</v>
      </c>
      <c r="BD16">
        <v>1</v>
      </c>
      <c r="BE16">
        <v>1</v>
      </c>
      <c r="BF16">
        <v>1</v>
      </c>
      <c r="BG16">
        <v>2</v>
      </c>
      <c r="BH16">
        <v>1</v>
      </c>
      <c r="BI16">
        <v>1</v>
      </c>
    </row>
    <row r="17" spans="1:61" x14ac:dyDescent="0.25">
      <c r="A17">
        <v>16</v>
      </c>
      <c r="B17" t="s">
        <v>131</v>
      </c>
      <c r="C17" t="s">
        <v>46</v>
      </c>
      <c r="D17">
        <v>85</v>
      </c>
      <c r="E17">
        <v>167</v>
      </c>
      <c r="F17" t="s">
        <v>31</v>
      </c>
      <c r="G17" t="s">
        <v>32</v>
      </c>
      <c r="H17" t="s">
        <v>32</v>
      </c>
      <c r="I17" t="s">
        <v>47</v>
      </c>
      <c r="J17" t="s">
        <v>34</v>
      </c>
      <c r="K17" t="s">
        <v>32</v>
      </c>
      <c r="L17" t="s">
        <v>85</v>
      </c>
      <c r="N17" t="s">
        <v>36</v>
      </c>
      <c r="O17" t="s">
        <v>86</v>
      </c>
      <c r="P17" t="s">
        <v>50</v>
      </c>
      <c r="Q17" t="s">
        <v>112</v>
      </c>
      <c r="T17">
        <v>8</v>
      </c>
      <c r="U17" t="s">
        <v>34</v>
      </c>
      <c r="V17" t="s">
        <v>123</v>
      </c>
      <c r="W17" t="s">
        <v>73</v>
      </c>
      <c r="X17" t="s">
        <v>39</v>
      </c>
      <c r="Y17" t="s">
        <v>65</v>
      </c>
      <c r="Z17" t="s">
        <v>41</v>
      </c>
      <c r="AA17" t="s">
        <v>42</v>
      </c>
      <c r="AB17" t="s">
        <v>54</v>
      </c>
      <c r="AC17" t="s">
        <v>53</v>
      </c>
      <c r="AD17" t="s">
        <v>85</v>
      </c>
      <c r="AE17" t="s">
        <v>34</v>
      </c>
      <c r="AF17" t="s">
        <v>34</v>
      </c>
      <c r="AG17" t="s">
        <v>45</v>
      </c>
      <c r="AH17" t="s">
        <v>135</v>
      </c>
      <c r="AI17" t="s">
        <v>134</v>
      </c>
      <c r="AJ17" t="s">
        <v>134</v>
      </c>
      <c r="AK17" t="s">
        <v>134</v>
      </c>
      <c r="AL17" t="s">
        <v>134</v>
      </c>
      <c r="AM17" t="s">
        <v>135</v>
      </c>
      <c r="AN17" t="s">
        <v>134</v>
      </c>
      <c r="AO17" t="s">
        <v>134</v>
      </c>
      <c r="AP17" t="s">
        <v>134</v>
      </c>
      <c r="AQ17" t="s">
        <v>134</v>
      </c>
      <c r="AR17" t="s">
        <v>134</v>
      </c>
      <c r="AS17" t="s">
        <v>134</v>
      </c>
      <c r="AT17" t="s">
        <v>134</v>
      </c>
      <c r="AU17" t="s">
        <v>135</v>
      </c>
      <c r="AV17">
        <v>2</v>
      </c>
      <c r="AW17">
        <v>1</v>
      </c>
      <c r="AX17">
        <v>1</v>
      </c>
      <c r="AY17">
        <v>1</v>
      </c>
      <c r="AZ17">
        <v>1</v>
      </c>
      <c r="BA17">
        <v>3</v>
      </c>
      <c r="BB17">
        <v>1</v>
      </c>
      <c r="BC17">
        <v>1</v>
      </c>
      <c r="BD17">
        <v>1</v>
      </c>
      <c r="BE17">
        <v>1</v>
      </c>
      <c r="BF17">
        <v>1</v>
      </c>
      <c r="BG17">
        <v>1</v>
      </c>
      <c r="BH17">
        <v>1</v>
      </c>
      <c r="BI17">
        <v>5</v>
      </c>
    </row>
    <row r="18" spans="1:61" x14ac:dyDescent="0.25">
      <c r="A18">
        <v>17</v>
      </c>
      <c r="B18" t="s">
        <v>131</v>
      </c>
      <c r="C18" t="s">
        <v>46</v>
      </c>
      <c r="D18">
        <v>56</v>
      </c>
      <c r="E18">
        <v>170</v>
      </c>
      <c r="F18" t="s">
        <v>31</v>
      </c>
      <c r="G18" t="s">
        <v>32</v>
      </c>
      <c r="H18" t="s">
        <v>32</v>
      </c>
      <c r="I18" t="s">
        <v>47</v>
      </c>
      <c r="J18" t="s">
        <v>34</v>
      </c>
      <c r="K18" t="s">
        <v>32</v>
      </c>
      <c r="L18" t="s">
        <v>48</v>
      </c>
      <c r="N18" t="s">
        <v>69</v>
      </c>
      <c r="O18" t="s">
        <v>87</v>
      </c>
      <c r="P18" t="s">
        <v>32</v>
      </c>
      <c r="Q18" t="s">
        <v>105</v>
      </c>
      <c r="T18">
        <v>8</v>
      </c>
      <c r="U18" t="s">
        <v>54</v>
      </c>
      <c r="V18" t="s">
        <v>127</v>
      </c>
      <c r="W18" t="s">
        <v>73</v>
      </c>
      <c r="X18" t="s">
        <v>40</v>
      </c>
      <c r="Y18" t="s">
        <v>77</v>
      </c>
      <c r="Z18" t="s">
        <v>66</v>
      </c>
      <c r="AA18" t="s">
        <v>82</v>
      </c>
      <c r="AB18" t="s">
        <v>34</v>
      </c>
      <c r="AC18" t="s">
        <v>53</v>
      </c>
      <c r="AD18" t="s">
        <v>62</v>
      </c>
      <c r="AE18" t="s">
        <v>34</v>
      </c>
      <c r="AF18" t="s">
        <v>34</v>
      </c>
      <c r="AG18" t="s">
        <v>34</v>
      </c>
      <c r="AH18" t="s">
        <v>134</v>
      </c>
      <c r="AI18" t="s">
        <v>134</v>
      </c>
      <c r="AJ18" t="s">
        <v>134</v>
      </c>
      <c r="AK18" t="s">
        <v>134</v>
      </c>
      <c r="AL18" t="s">
        <v>134</v>
      </c>
      <c r="AM18" t="s">
        <v>135</v>
      </c>
      <c r="AN18" t="s">
        <v>134</v>
      </c>
      <c r="AO18" t="s">
        <v>134</v>
      </c>
      <c r="AP18" t="s">
        <v>134</v>
      </c>
      <c r="AQ18" t="s">
        <v>134</v>
      </c>
      <c r="AR18" t="s">
        <v>134</v>
      </c>
      <c r="AS18" t="s">
        <v>135</v>
      </c>
      <c r="AT18" t="s">
        <v>134</v>
      </c>
      <c r="AU18" t="s">
        <v>134</v>
      </c>
      <c r="AV18">
        <v>1</v>
      </c>
      <c r="AW18">
        <v>1</v>
      </c>
      <c r="AX18">
        <v>1</v>
      </c>
      <c r="AY18">
        <v>1</v>
      </c>
      <c r="AZ18">
        <v>1</v>
      </c>
      <c r="BA18">
        <v>3</v>
      </c>
      <c r="BB18">
        <v>1</v>
      </c>
      <c r="BC18">
        <v>1</v>
      </c>
      <c r="BD18">
        <v>1</v>
      </c>
      <c r="BE18">
        <v>1</v>
      </c>
      <c r="BF18">
        <v>1</v>
      </c>
      <c r="BG18">
        <v>4</v>
      </c>
      <c r="BH18">
        <v>1</v>
      </c>
      <c r="BI18">
        <v>1</v>
      </c>
    </row>
    <row r="19" spans="1:61" x14ac:dyDescent="0.25">
      <c r="A19">
        <v>18</v>
      </c>
      <c r="B19" t="s">
        <v>131</v>
      </c>
      <c r="C19" t="s">
        <v>46</v>
      </c>
      <c r="D19">
        <v>52</v>
      </c>
      <c r="E19">
        <v>155</v>
      </c>
      <c r="F19" t="s">
        <v>31</v>
      </c>
      <c r="G19" t="s">
        <v>32</v>
      </c>
      <c r="H19" t="s">
        <v>32</v>
      </c>
      <c r="I19" t="s">
        <v>33</v>
      </c>
      <c r="J19" t="s">
        <v>34</v>
      </c>
      <c r="K19" t="s">
        <v>32</v>
      </c>
      <c r="L19" t="s">
        <v>32</v>
      </c>
      <c r="N19" t="s">
        <v>69</v>
      </c>
      <c r="O19" t="s">
        <v>87</v>
      </c>
      <c r="P19" t="s">
        <v>32</v>
      </c>
      <c r="Q19" t="s">
        <v>113</v>
      </c>
      <c r="T19">
        <v>8</v>
      </c>
      <c r="U19" t="s">
        <v>54</v>
      </c>
      <c r="V19" t="s">
        <v>127</v>
      </c>
      <c r="W19" t="s">
        <v>73</v>
      </c>
      <c r="X19" t="s">
        <v>52</v>
      </c>
      <c r="Y19" t="s">
        <v>65</v>
      </c>
      <c r="Z19" t="s">
        <v>41</v>
      </c>
      <c r="AA19" t="s">
        <v>82</v>
      </c>
      <c r="AB19" t="s">
        <v>34</v>
      </c>
      <c r="AC19" t="s">
        <v>43</v>
      </c>
      <c r="AD19" t="s">
        <v>62</v>
      </c>
      <c r="AE19" t="s">
        <v>54</v>
      </c>
      <c r="AF19" t="s">
        <v>54</v>
      </c>
      <c r="AG19" t="s">
        <v>34</v>
      </c>
      <c r="AH19" t="s">
        <v>135</v>
      </c>
      <c r="AI19" t="s">
        <v>135</v>
      </c>
      <c r="AJ19" t="s">
        <v>134</v>
      </c>
      <c r="AK19" t="s">
        <v>134</v>
      </c>
      <c r="AL19" t="s">
        <v>134</v>
      </c>
      <c r="AM19" t="s">
        <v>134</v>
      </c>
      <c r="AN19" t="s">
        <v>134</v>
      </c>
      <c r="AO19" t="s">
        <v>135</v>
      </c>
      <c r="AP19" t="s">
        <v>135</v>
      </c>
      <c r="AQ19" t="s">
        <v>134</v>
      </c>
      <c r="AR19" t="s">
        <v>134</v>
      </c>
      <c r="AS19" t="s">
        <v>134</v>
      </c>
      <c r="AT19" t="s">
        <v>134</v>
      </c>
      <c r="AU19" t="s">
        <v>134</v>
      </c>
      <c r="AV19">
        <v>2</v>
      </c>
      <c r="AW19">
        <v>1</v>
      </c>
      <c r="AX19">
        <v>1</v>
      </c>
      <c r="AY19">
        <v>1</v>
      </c>
      <c r="AZ19">
        <v>1</v>
      </c>
      <c r="BA19">
        <v>1</v>
      </c>
      <c r="BB19">
        <v>1</v>
      </c>
      <c r="BC19">
        <v>2</v>
      </c>
      <c r="BD19">
        <v>1</v>
      </c>
      <c r="BE19">
        <v>1</v>
      </c>
      <c r="BF19">
        <v>1</v>
      </c>
      <c r="BG19">
        <v>1</v>
      </c>
      <c r="BH19">
        <v>1</v>
      </c>
      <c r="BI19">
        <v>1</v>
      </c>
    </row>
    <row r="20" spans="1:61" x14ac:dyDescent="0.25">
      <c r="A20">
        <v>19</v>
      </c>
      <c r="B20" t="s">
        <v>131</v>
      </c>
      <c r="C20" t="s">
        <v>46</v>
      </c>
      <c r="D20">
        <v>54</v>
      </c>
      <c r="E20">
        <v>162</v>
      </c>
      <c r="F20" t="s">
        <v>31</v>
      </c>
      <c r="G20" t="s">
        <v>32</v>
      </c>
      <c r="H20" t="s">
        <v>32</v>
      </c>
      <c r="I20" t="s">
        <v>47</v>
      </c>
      <c r="J20" t="s">
        <v>34</v>
      </c>
      <c r="K20" t="s">
        <v>32</v>
      </c>
      <c r="L20" t="s">
        <v>32</v>
      </c>
      <c r="N20" t="s">
        <v>69</v>
      </c>
      <c r="O20" t="s">
        <v>88</v>
      </c>
      <c r="P20" t="s">
        <v>64</v>
      </c>
      <c r="Q20" t="s">
        <v>113</v>
      </c>
      <c r="T20">
        <v>8</v>
      </c>
      <c r="U20" t="s">
        <v>34</v>
      </c>
      <c r="V20" t="s">
        <v>127</v>
      </c>
      <c r="W20" t="s">
        <v>73</v>
      </c>
      <c r="X20" t="s">
        <v>40</v>
      </c>
      <c r="Y20" t="s">
        <v>65</v>
      </c>
      <c r="Z20" t="s">
        <v>78</v>
      </c>
      <c r="AA20" t="s">
        <v>42</v>
      </c>
      <c r="AB20" t="s">
        <v>34</v>
      </c>
      <c r="AC20" t="s">
        <v>53</v>
      </c>
      <c r="AD20" t="s">
        <v>62</v>
      </c>
      <c r="AE20" t="s">
        <v>34</v>
      </c>
      <c r="AF20" t="s">
        <v>34</v>
      </c>
      <c r="AG20" t="s">
        <v>34</v>
      </c>
      <c r="AH20" t="s">
        <v>134</v>
      </c>
      <c r="AI20" t="s">
        <v>134</v>
      </c>
      <c r="AJ20" t="s">
        <v>135</v>
      </c>
      <c r="AK20" t="s">
        <v>134</v>
      </c>
      <c r="AL20" t="s">
        <v>134</v>
      </c>
      <c r="AM20" t="s">
        <v>134</v>
      </c>
      <c r="AN20" t="s">
        <v>134</v>
      </c>
      <c r="AO20" t="s">
        <v>134</v>
      </c>
      <c r="AP20" t="s">
        <v>134</v>
      </c>
      <c r="AQ20" t="s">
        <v>134</v>
      </c>
      <c r="AR20" t="s">
        <v>134</v>
      </c>
      <c r="AS20" t="s">
        <v>134</v>
      </c>
      <c r="AT20" t="s">
        <v>134</v>
      </c>
      <c r="AU20" t="s">
        <v>134</v>
      </c>
      <c r="AV20">
        <v>1</v>
      </c>
      <c r="AW20">
        <v>1</v>
      </c>
      <c r="AX20">
        <v>3</v>
      </c>
      <c r="AY20">
        <v>1</v>
      </c>
      <c r="AZ20">
        <v>1</v>
      </c>
      <c r="BA20">
        <v>1</v>
      </c>
      <c r="BB20">
        <v>1</v>
      </c>
      <c r="BC20">
        <v>1</v>
      </c>
      <c r="BD20">
        <v>1</v>
      </c>
      <c r="BE20">
        <v>1</v>
      </c>
      <c r="BF20">
        <v>1</v>
      </c>
      <c r="BG20">
        <v>1</v>
      </c>
      <c r="BH20">
        <v>1</v>
      </c>
      <c r="BI20">
        <v>1</v>
      </c>
    </row>
    <row r="21" spans="1:61" x14ac:dyDescent="0.25">
      <c r="A21">
        <v>20</v>
      </c>
      <c r="B21" t="s">
        <v>131</v>
      </c>
      <c r="C21" t="s">
        <v>46</v>
      </c>
      <c r="D21">
        <v>55</v>
      </c>
      <c r="E21">
        <v>152</v>
      </c>
      <c r="F21" t="s">
        <v>31</v>
      </c>
      <c r="G21" t="s">
        <v>89</v>
      </c>
      <c r="H21" t="s">
        <v>32</v>
      </c>
      <c r="I21" t="s">
        <v>47</v>
      </c>
      <c r="J21" t="s">
        <v>34</v>
      </c>
      <c r="K21" t="s">
        <v>32</v>
      </c>
      <c r="L21" t="s">
        <v>62</v>
      </c>
      <c r="N21" t="s">
        <v>69</v>
      </c>
      <c r="O21" t="s">
        <v>88</v>
      </c>
      <c r="P21" t="s">
        <v>50</v>
      </c>
      <c r="Q21" t="s">
        <v>105</v>
      </c>
      <c r="T21">
        <v>8</v>
      </c>
      <c r="U21" t="s">
        <v>34</v>
      </c>
      <c r="V21" t="s">
        <v>127</v>
      </c>
      <c r="W21" t="s">
        <v>73</v>
      </c>
      <c r="X21" t="s">
        <v>40</v>
      </c>
      <c r="Y21" t="s">
        <v>65</v>
      </c>
      <c r="Z21" t="s">
        <v>66</v>
      </c>
      <c r="AA21" t="s">
        <v>82</v>
      </c>
      <c r="AB21" t="s">
        <v>34</v>
      </c>
      <c r="AC21" t="s">
        <v>35</v>
      </c>
      <c r="AD21" t="s">
        <v>62</v>
      </c>
      <c r="AE21" t="s">
        <v>54</v>
      </c>
      <c r="AF21" t="s">
        <v>54</v>
      </c>
      <c r="AG21" t="s">
        <v>55</v>
      </c>
      <c r="AH21" t="s">
        <v>135</v>
      </c>
      <c r="AI21" t="s">
        <v>135</v>
      </c>
      <c r="AJ21" t="s">
        <v>134</v>
      </c>
      <c r="AK21" t="s">
        <v>134</v>
      </c>
      <c r="AL21" t="s">
        <v>134</v>
      </c>
      <c r="AM21" t="s">
        <v>135</v>
      </c>
      <c r="AN21" t="s">
        <v>134</v>
      </c>
      <c r="AO21" t="s">
        <v>134</v>
      </c>
      <c r="AP21" t="s">
        <v>134</v>
      </c>
      <c r="AQ21" t="s">
        <v>134</v>
      </c>
      <c r="AR21" t="s">
        <v>134</v>
      </c>
      <c r="AS21" t="s">
        <v>134</v>
      </c>
      <c r="AT21" t="s">
        <v>134</v>
      </c>
      <c r="AU21" t="s">
        <v>134</v>
      </c>
      <c r="AV21">
        <v>2</v>
      </c>
      <c r="AW21">
        <v>2</v>
      </c>
      <c r="AX21">
        <v>1</v>
      </c>
      <c r="AY21">
        <v>1</v>
      </c>
      <c r="AZ21">
        <v>1</v>
      </c>
      <c r="BA21">
        <v>2</v>
      </c>
      <c r="BB21">
        <v>1</v>
      </c>
      <c r="BC21">
        <v>1</v>
      </c>
      <c r="BD21">
        <v>1</v>
      </c>
      <c r="BE21">
        <v>1</v>
      </c>
      <c r="BF21">
        <v>1</v>
      </c>
      <c r="BG21">
        <v>1</v>
      </c>
      <c r="BH21">
        <v>1</v>
      </c>
      <c r="BI21">
        <v>1</v>
      </c>
    </row>
    <row r="22" spans="1:61" x14ac:dyDescent="0.25">
      <c r="A22">
        <v>21</v>
      </c>
      <c r="B22" t="s">
        <v>131</v>
      </c>
      <c r="C22" t="s">
        <v>46</v>
      </c>
      <c r="D22">
        <v>49</v>
      </c>
      <c r="E22">
        <v>162</v>
      </c>
      <c r="F22" t="s">
        <v>31</v>
      </c>
      <c r="G22" t="s">
        <v>89</v>
      </c>
      <c r="H22" t="s">
        <v>32</v>
      </c>
      <c r="I22" t="s">
        <v>47</v>
      </c>
      <c r="J22" t="s">
        <v>34</v>
      </c>
      <c r="K22" t="s">
        <v>32</v>
      </c>
      <c r="L22" t="s">
        <v>32</v>
      </c>
      <c r="N22" t="s">
        <v>69</v>
      </c>
      <c r="O22" t="s">
        <v>88</v>
      </c>
      <c r="P22" t="s">
        <v>50</v>
      </c>
      <c r="Q22" t="s">
        <v>105</v>
      </c>
      <c r="T22">
        <v>8</v>
      </c>
      <c r="U22" t="s">
        <v>34</v>
      </c>
      <c r="V22" t="s">
        <v>127</v>
      </c>
      <c r="W22" t="s">
        <v>73</v>
      </c>
      <c r="X22" t="s">
        <v>40</v>
      </c>
      <c r="Y22" t="s">
        <v>65</v>
      </c>
      <c r="Z22" t="s">
        <v>66</v>
      </c>
      <c r="AA22" t="s">
        <v>82</v>
      </c>
      <c r="AB22" t="s">
        <v>34</v>
      </c>
      <c r="AC22" t="s">
        <v>35</v>
      </c>
      <c r="AD22" t="s">
        <v>62</v>
      </c>
      <c r="AE22" t="s">
        <v>54</v>
      </c>
      <c r="AF22" t="s">
        <v>54</v>
      </c>
      <c r="AG22" t="s">
        <v>55</v>
      </c>
      <c r="AH22" t="s">
        <v>135</v>
      </c>
      <c r="AI22" t="s">
        <v>135</v>
      </c>
      <c r="AJ22" t="s">
        <v>134</v>
      </c>
      <c r="AK22" t="s">
        <v>134</v>
      </c>
      <c r="AL22" t="s">
        <v>134</v>
      </c>
      <c r="AM22" t="s">
        <v>134</v>
      </c>
      <c r="AN22" t="s">
        <v>135</v>
      </c>
      <c r="AO22" t="s">
        <v>134</v>
      </c>
      <c r="AP22" t="s">
        <v>134</v>
      </c>
      <c r="AQ22" t="s">
        <v>134</v>
      </c>
      <c r="AR22" t="s">
        <v>134</v>
      </c>
      <c r="AS22" t="s">
        <v>134</v>
      </c>
      <c r="AT22" t="s">
        <v>134</v>
      </c>
      <c r="AU22" t="s">
        <v>134</v>
      </c>
      <c r="AV22">
        <v>2</v>
      </c>
      <c r="AW22">
        <v>2</v>
      </c>
      <c r="AX22">
        <v>1</v>
      </c>
      <c r="AY22">
        <v>1</v>
      </c>
      <c r="AZ22">
        <v>1</v>
      </c>
      <c r="BA22">
        <v>1</v>
      </c>
      <c r="BB22">
        <v>2</v>
      </c>
      <c r="BC22">
        <v>1</v>
      </c>
      <c r="BD22">
        <v>1</v>
      </c>
      <c r="BE22">
        <v>1</v>
      </c>
      <c r="BF22">
        <v>1</v>
      </c>
      <c r="BG22">
        <v>1</v>
      </c>
      <c r="BH22">
        <v>1</v>
      </c>
      <c r="BI22">
        <v>1</v>
      </c>
    </row>
    <row r="23" spans="1:61" x14ac:dyDescent="0.25">
      <c r="A23">
        <v>22</v>
      </c>
      <c r="B23" t="s">
        <v>131</v>
      </c>
      <c r="C23" t="s">
        <v>30</v>
      </c>
      <c r="D23">
        <v>74</v>
      </c>
      <c r="E23">
        <v>178</v>
      </c>
      <c r="F23" t="s">
        <v>31</v>
      </c>
      <c r="G23" t="s">
        <v>32</v>
      </c>
      <c r="H23" t="s">
        <v>32</v>
      </c>
      <c r="I23" t="s">
        <v>47</v>
      </c>
      <c r="J23" t="s">
        <v>34</v>
      </c>
      <c r="K23" t="s">
        <v>32</v>
      </c>
      <c r="L23" t="s">
        <v>90</v>
      </c>
      <c r="N23" t="s">
        <v>69</v>
      </c>
      <c r="O23" t="s">
        <v>91</v>
      </c>
      <c r="P23" t="s">
        <v>32</v>
      </c>
      <c r="Q23" t="s">
        <v>114</v>
      </c>
      <c r="T23">
        <v>8</v>
      </c>
      <c r="U23" t="s">
        <v>34</v>
      </c>
      <c r="V23" t="s">
        <v>127</v>
      </c>
      <c r="W23" t="s">
        <v>51</v>
      </c>
      <c r="X23" t="s">
        <v>40</v>
      </c>
      <c r="Y23" t="s">
        <v>40</v>
      </c>
      <c r="Z23" t="s">
        <v>66</v>
      </c>
      <c r="AA23" t="s">
        <v>74</v>
      </c>
      <c r="AB23" t="s">
        <v>54</v>
      </c>
      <c r="AC23" t="s">
        <v>35</v>
      </c>
      <c r="AD23" t="s">
        <v>92</v>
      </c>
      <c r="AE23" t="s">
        <v>34</v>
      </c>
      <c r="AF23" t="s">
        <v>34</v>
      </c>
      <c r="AG23" t="s">
        <v>34</v>
      </c>
      <c r="AH23" t="s">
        <v>134</v>
      </c>
      <c r="AI23" t="s">
        <v>134</v>
      </c>
      <c r="AJ23" t="s">
        <v>134</v>
      </c>
      <c r="AK23" t="s">
        <v>134</v>
      </c>
      <c r="AL23" t="s">
        <v>134</v>
      </c>
      <c r="AM23" t="s">
        <v>134</v>
      </c>
      <c r="AN23" t="s">
        <v>134</v>
      </c>
      <c r="AO23" t="s">
        <v>135</v>
      </c>
      <c r="AP23" t="s">
        <v>135</v>
      </c>
      <c r="AQ23" t="s">
        <v>134</v>
      </c>
      <c r="AR23" t="s">
        <v>134</v>
      </c>
      <c r="AS23" t="s">
        <v>134</v>
      </c>
      <c r="AT23" t="s">
        <v>134</v>
      </c>
      <c r="AU23" t="s">
        <v>134</v>
      </c>
      <c r="AV23">
        <v>1</v>
      </c>
      <c r="AW23">
        <v>1</v>
      </c>
      <c r="AX23">
        <v>1</v>
      </c>
      <c r="AY23">
        <v>1</v>
      </c>
      <c r="AZ23">
        <v>1</v>
      </c>
      <c r="BA23">
        <v>1</v>
      </c>
      <c r="BB23">
        <v>1</v>
      </c>
      <c r="BC23">
        <v>2</v>
      </c>
      <c r="BD23">
        <v>2</v>
      </c>
      <c r="BE23">
        <v>1</v>
      </c>
      <c r="BF23">
        <v>1</v>
      </c>
      <c r="BG23">
        <v>1</v>
      </c>
      <c r="BH23">
        <v>1</v>
      </c>
      <c r="BI23">
        <v>1</v>
      </c>
    </row>
    <row r="24" spans="1:61" x14ac:dyDescent="0.25">
      <c r="A24">
        <v>23</v>
      </c>
      <c r="B24" t="s">
        <v>131</v>
      </c>
      <c r="C24" t="s">
        <v>46</v>
      </c>
      <c r="D24">
        <v>45</v>
      </c>
      <c r="E24">
        <v>157</v>
      </c>
      <c r="F24" t="s">
        <v>31</v>
      </c>
      <c r="G24" t="s">
        <v>32</v>
      </c>
      <c r="H24" t="s">
        <v>32</v>
      </c>
      <c r="I24" t="s">
        <v>47</v>
      </c>
      <c r="J24" t="s">
        <v>34</v>
      </c>
      <c r="K24" t="s">
        <v>35</v>
      </c>
      <c r="L24" t="s">
        <v>93</v>
      </c>
      <c r="N24" t="s">
        <v>69</v>
      </c>
      <c r="O24" t="s">
        <v>87</v>
      </c>
      <c r="P24" t="s">
        <v>32</v>
      </c>
      <c r="Q24" t="s">
        <v>115</v>
      </c>
      <c r="T24">
        <v>8</v>
      </c>
      <c r="U24" t="s">
        <v>34</v>
      </c>
      <c r="V24" t="s">
        <v>127</v>
      </c>
      <c r="W24" t="s">
        <v>51</v>
      </c>
      <c r="X24" t="s">
        <v>40</v>
      </c>
      <c r="Y24" t="s">
        <v>40</v>
      </c>
      <c r="Z24" t="s">
        <v>78</v>
      </c>
      <c r="AA24" t="s">
        <v>94</v>
      </c>
      <c r="AB24" t="s">
        <v>54</v>
      </c>
      <c r="AC24" t="s">
        <v>43</v>
      </c>
      <c r="AD24" t="s">
        <v>92</v>
      </c>
      <c r="AE24" t="s">
        <v>34</v>
      </c>
      <c r="AF24" t="s">
        <v>34</v>
      </c>
      <c r="AG24" t="s">
        <v>34</v>
      </c>
      <c r="AH24" t="s">
        <v>135</v>
      </c>
      <c r="AI24" t="s">
        <v>135</v>
      </c>
      <c r="AJ24" t="s">
        <v>135</v>
      </c>
      <c r="AK24" t="s">
        <v>134</v>
      </c>
      <c r="AL24" t="s">
        <v>134</v>
      </c>
      <c r="AM24" t="s">
        <v>135</v>
      </c>
      <c r="AN24" t="s">
        <v>134</v>
      </c>
      <c r="AO24" t="s">
        <v>134</v>
      </c>
      <c r="AP24" t="s">
        <v>134</v>
      </c>
      <c r="AQ24" t="s">
        <v>134</v>
      </c>
      <c r="AR24" t="s">
        <v>134</v>
      </c>
      <c r="AS24" t="s">
        <v>134</v>
      </c>
      <c r="AT24" t="s">
        <v>134</v>
      </c>
      <c r="AU24" t="s">
        <v>134</v>
      </c>
      <c r="AV24">
        <v>4</v>
      </c>
      <c r="AW24">
        <v>5</v>
      </c>
      <c r="AX24">
        <v>5</v>
      </c>
      <c r="AY24">
        <v>2</v>
      </c>
      <c r="AZ24">
        <v>1</v>
      </c>
      <c r="BA24">
        <v>4</v>
      </c>
      <c r="BB24">
        <v>1</v>
      </c>
      <c r="BC24">
        <v>1</v>
      </c>
      <c r="BD24">
        <v>1</v>
      </c>
      <c r="BE24">
        <v>1</v>
      </c>
      <c r="BF24">
        <v>1</v>
      </c>
      <c r="BG24">
        <v>1</v>
      </c>
      <c r="BH24">
        <v>1</v>
      </c>
      <c r="BI24">
        <v>1</v>
      </c>
    </row>
    <row r="25" spans="1:61" x14ac:dyDescent="0.25">
      <c r="A25">
        <v>24</v>
      </c>
      <c r="B25" t="s">
        <v>131</v>
      </c>
      <c r="C25" t="s">
        <v>46</v>
      </c>
      <c r="D25">
        <v>73</v>
      </c>
      <c r="E25">
        <v>164</v>
      </c>
      <c r="F25" t="s">
        <v>31</v>
      </c>
      <c r="G25" t="s">
        <v>32</v>
      </c>
      <c r="H25" t="s">
        <v>32</v>
      </c>
      <c r="I25" t="s">
        <v>47</v>
      </c>
      <c r="J25" t="s">
        <v>34</v>
      </c>
      <c r="K25" t="s">
        <v>35</v>
      </c>
      <c r="L25" t="s">
        <v>62</v>
      </c>
      <c r="N25" t="s">
        <v>69</v>
      </c>
      <c r="O25" t="s">
        <v>87</v>
      </c>
      <c r="P25" t="s">
        <v>32</v>
      </c>
      <c r="Q25" t="s">
        <v>105</v>
      </c>
      <c r="T25">
        <v>8</v>
      </c>
      <c r="U25" t="s">
        <v>34</v>
      </c>
      <c r="V25" t="s">
        <v>127</v>
      </c>
      <c r="W25" t="s">
        <v>73</v>
      </c>
      <c r="X25" t="s">
        <v>40</v>
      </c>
      <c r="Y25" t="s">
        <v>65</v>
      </c>
      <c r="Z25" t="s">
        <v>66</v>
      </c>
      <c r="AA25" t="s">
        <v>74</v>
      </c>
      <c r="AB25" t="s">
        <v>54</v>
      </c>
      <c r="AC25" t="s">
        <v>53</v>
      </c>
      <c r="AD25" t="s">
        <v>62</v>
      </c>
      <c r="AE25" t="s">
        <v>34</v>
      </c>
      <c r="AF25" t="s">
        <v>34</v>
      </c>
      <c r="AG25" t="s">
        <v>55</v>
      </c>
      <c r="AH25" t="s">
        <v>135</v>
      </c>
      <c r="AI25" t="s">
        <v>135</v>
      </c>
      <c r="AJ25" t="s">
        <v>135</v>
      </c>
      <c r="AK25" t="s">
        <v>134</v>
      </c>
      <c r="AL25" t="s">
        <v>134</v>
      </c>
      <c r="AM25" t="s">
        <v>135</v>
      </c>
      <c r="AN25" t="s">
        <v>134</v>
      </c>
      <c r="AO25" t="s">
        <v>134</v>
      </c>
      <c r="AP25" t="s">
        <v>134</v>
      </c>
      <c r="AQ25" t="s">
        <v>134</v>
      </c>
      <c r="AR25" t="s">
        <v>134</v>
      </c>
      <c r="AS25" t="s">
        <v>134</v>
      </c>
      <c r="AT25" t="s">
        <v>134</v>
      </c>
      <c r="AU25" t="s">
        <v>134</v>
      </c>
      <c r="AV25">
        <v>4</v>
      </c>
      <c r="AW25">
        <v>3</v>
      </c>
      <c r="AX25">
        <v>2</v>
      </c>
      <c r="AY25">
        <v>2</v>
      </c>
      <c r="AZ25">
        <v>1</v>
      </c>
      <c r="BA25">
        <v>3</v>
      </c>
      <c r="BB25">
        <v>1</v>
      </c>
      <c r="BC25">
        <v>1</v>
      </c>
      <c r="BD25">
        <v>1</v>
      </c>
      <c r="BE25">
        <v>1</v>
      </c>
      <c r="BF25">
        <v>1</v>
      </c>
      <c r="BG25">
        <v>1</v>
      </c>
      <c r="BH25">
        <v>1</v>
      </c>
      <c r="BI25">
        <v>1</v>
      </c>
    </row>
    <row r="26" spans="1:61" x14ac:dyDescent="0.25">
      <c r="A26">
        <v>25</v>
      </c>
      <c r="B26" t="s">
        <v>131</v>
      </c>
      <c r="C26" t="s">
        <v>46</v>
      </c>
      <c r="D26">
        <v>60</v>
      </c>
      <c r="E26">
        <v>168</v>
      </c>
      <c r="F26" t="s">
        <v>31</v>
      </c>
      <c r="G26" t="s">
        <v>32</v>
      </c>
      <c r="H26" t="s">
        <v>32</v>
      </c>
      <c r="I26" t="s">
        <v>47</v>
      </c>
      <c r="J26" t="s">
        <v>34</v>
      </c>
      <c r="K26" t="s">
        <v>32</v>
      </c>
      <c r="L26" t="s">
        <v>32</v>
      </c>
      <c r="N26" t="s">
        <v>69</v>
      </c>
      <c r="O26" t="s">
        <v>91</v>
      </c>
      <c r="P26" t="s">
        <v>32</v>
      </c>
      <c r="Q26" t="s">
        <v>115</v>
      </c>
      <c r="T26">
        <v>8</v>
      </c>
      <c r="U26" t="s">
        <v>34</v>
      </c>
      <c r="V26" t="s">
        <v>127</v>
      </c>
      <c r="W26" t="s">
        <v>51</v>
      </c>
      <c r="X26" t="s">
        <v>40</v>
      </c>
      <c r="Y26" t="s">
        <v>65</v>
      </c>
      <c r="Z26" t="s">
        <v>66</v>
      </c>
      <c r="AA26" t="s">
        <v>74</v>
      </c>
      <c r="AB26" t="s">
        <v>34</v>
      </c>
      <c r="AC26" t="s">
        <v>95</v>
      </c>
      <c r="AD26" t="s">
        <v>62</v>
      </c>
      <c r="AE26" t="s">
        <v>34</v>
      </c>
      <c r="AF26" t="s">
        <v>34</v>
      </c>
      <c r="AG26" t="s">
        <v>45</v>
      </c>
      <c r="AH26" t="s">
        <v>134</v>
      </c>
      <c r="AI26" t="s">
        <v>134</v>
      </c>
      <c r="AJ26" t="s">
        <v>135</v>
      </c>
      <c r="AK26" t="s">
        <v>134</v>
      </c>
      <c r="AL26" t="s">
        <v>134</v>
      </c>
      <c r="AM26" t="s">
        <v>134</v>
      </c>
      <c r="AN26" t="s">
        <v>134</v>
      </c>
      <c r="AO26" t="s">
        <v>135</v>
      </c>
      <c r="AP26" t="s">
        <v>135</v>
      </c>
      <c r="AQ26" t="s">
        <v>134</v>
      </c>
      <c r="AR26" t="s">
        <v>134</v>
      </c>
      <c r="AS26" t="s">
        <v>134</v>
      </c>
      <c r="AT26" t="s">
        <v>134</v>
      </c>
      <c r="AU26" t="s">
        <v>134</v>
      </c>
      <c r="AV26">
        <v>4</v>
      </c>
      <c r="AW26">
        <v>1</v>
      </c>
      <c r="AX26">
        <v>3</v>
      </c>
      <c r="AY26">
        <v>1</v>
      </c>
      <c r="AZ26">
        <v>4</v>
      </c>
      <c r="BA26">
        <v>1</v>
      </c>
      <c r="BB26">
        <v>1</v>
      </c>
      <c r="BC26">
        <v>2</v>
      </c>
      <c r="BD26">
        <v>3</v>
      </c>
      <c r="BE26">
        <v>1</v>
      </c>
      <c r="BF26">
        <v>1</v>
      </c>
      <c r="BG26">
        <v>1</v>
      </c>
      <c r="BH26">
        <v>1</v>
      </c>
      <c r="BI26">
        <v>1</v>
      </c>
    </row>
    <row r="27" spans="1:61" x14ac:dyDescent="0.25">
      <c r="A27">
        <v>26</v>
      </c>
      <c r="B27" t="s">
        <v>128</v>
      </c>
      <c r="C27" t="s">
        <v>46</v>
      </c>
      <c r="D27">
        <v>55</v>
      </c>
      <c r="E27">
        <v>160</v>
      </c>
      <c r="F27" t="s">
        <v>31</v>
      </c>
      <c r="G27" t="s">
        <v>32</v>
      </c>
      <c r="H27" t="s">
        <v>32</v>
      </c>
      <c r="I27" t="s">
        <v>33</v>
      </c>
      <c r="J27" t="s">
        <v>34</v>
      </c>
      <c r="K27" t="s">
        <v>32</v>
      </c>
      <c r="L27" t="s">
        <v>32</v>
      </c>
      <c r="N27" t="s">
        <v>69</v>
      </c>
      <c r="O27" t="s">
        <v>88</v>
      </c>
      <c r="P27" t="s">
        <v>32</v>
      </c>
      <c r="Q27" t="s">
        <v>111</v>
      </c>
      <c r="T27">
        <v>8</v>
      </c>
      <c r="U27" t="s">
        <v>34</v>
      </c>
      <c r="V27" t="s">
        <v>127</v>
      </c>
      <c r="W27" t="s">
        <v>73</v>
      </c>
      <c r="X27" t="s">
        <v>40</v>
      </c>
      <c r="Y27" t="s">
        <v>40</v>
      </c>
      <c r="Z27" t="s">
        <v>66</v>
      </c>
      <c r="AA27" t="s">
        <v>74</v>
      </c>
      <c r="AB27" t="s">
        <v>34</v>
      </c>
      <c r="AC27" t="s">
        <v>53</v>
      </c>
      <c r="AD27" t="s">
        <v>62</v>
      </c>
      <c r="AE27" t="s">
        <v>34</v>
      </c>
      <c r="AF27" t="s">
        <v>34</v>
      </c>
      <c r="AG27" t="s">
        <v>34</v>
      </c>
      <c r="AH27" t="s">
        <v>134</v>
      </c>
      <c r="AI27" t="s">
        <v>134</v>
      </c>
      <c r="AJ27" t="s">
        <v>134</v>
      </c>
      <c r="AK27" t="s">
        <v>134</v>
      </c>
      <c r="AL27" t="s">
        <v>134</v>
      </c>
      <c r="AM27" t="s">
        <v>134</v>
      </c>
      <c r="AN27" t="s">
        <v>134</v>
      </c>
      <c r="AO27" t="s">
        <v>134</v>
      </c>
      <c r="AP27" t="s">
        <v>134</v>
      </c>
      <c r="AQ27" t="s">
        <v>134</v>
      </c>
      <c r="AR27" t="s">
        <v>134</v>
      </c>
      <c r="AS27" t="s">
        <v>134</v>
      </c>
      <c r="AT27" t="s">
        <v>134</v>
      </c>
      <c r="AU27" t="s">
        <v>134</v>
      </c>
      <c r="AV27">
        <v>1</v>
      </c>
      <c r="AW27">
        <v>1</v>
      </c>
      <c r="AX27">
        <v>1</v>
      </c>
      <c r="AY27">
        <v>1</v>
      </c>
      <c r="AZ27">
        <v>1</v>
      </c>
      <c r="BA27">
        <v>1</v>
      </c>
      <c r="BB27">
        <v>1</v>
      </c>
      <c r="BC27">
        <v>1</v>
      </c>
      <c r="BD27">
        <v>1</v>
      </c>
      <c r="BE27">
        <v>1</v>
      </c>
      <c r="BF27">
        <v>1</v>
      </c>
      <c r="BG27">
        <v>1</v>
      </c>
      <c r="BH27">
        <v>1</v>
      </c>
      <c r="BI27">
        <v>1</v>
      </c>
    </row>
    <row r="28" spans="1:61" x14ac:dyDescent="0.25">
      <c r="A28">
        <v>27</v>
      </c>
      <c r="B28" t="s">
        <v>131</v>
      </c>
      <c r="C28" t="s">
        <v>46</v>
      </c>
      <c r="D28">
        <v>52</v>
      </c>
      <c r="E28">
        <v>152</v>
      </c>
      <c r="F28" t="s">
        <v>31</v>
      </c>
      <c r="G28" t="s">
        <v>32</v>
      </c>
      <c r="H28" t="s">
        <v>32</v>
      </c>
      <c r="I28" t="s">
        <v>47</v>
      </c>
      <c r="J28" t="s">
        <v>34</v>
      </c>
      <c r="K28" t="s">
        <v>32</v>
      </c>
      <c r="L28" t="s">
        <v>32</v>
      </c>
      <c r="N28" t="s">
        <v>69</v>
      </c>
      <c r="O28" t="s">
        <v>87</v>
      </c>
      <c r="P28" t="s">
        <v>32</v>
      </c>
      <c r="Q28" t="s">
        <v>105</v>
      </c>
      <c r="T28">
        <v>8</v>
      </c>
      <c r="U28" t="s">
        <v>96</v>
      </c>
      <c r="V28" t="s">
        <v>127</v>
      </c>
      <c r="W28" t="s">
        <v>73</v>
      </c>
      <c r="X28" t="s">
        <v>40</v>
      </c>
      <c r="Y28" t="s">
        <v>65</v>
      </c>
      <c r="Z28" t="s">
        <v>41</v>
      </c>
      <c r="AA28" t="s">
        <v>82</v>
      </c>
      <c r="AB28" t="s">
        <v>34</v>
      </c>
      <c r="AC28" t="s">
        <v>43</v>
      </c>
      <c r="AD28" t="s">
        <v>97</v>
      </c>
      <c r="AE28" t="s">
        <v>54</v>
      </c>
      <c r="AF28" t="s">
        <v>54</v>
      </c>
      <c r="AG28" t="s">
        <v>34</v>
      </c>
      <c r="AH28" t="s">
        <v>135</v>
      </c>
      <c r="AI28" t="s">
        <v>134</v>
      </c>
      <c r="AJ28" t="s">
        <v>134</v>
      </c>
      <c r="AK28" t="s">
        <v>134</v>
      </c>
      <c r="AL28" t="s">
        <v>134</v>
      </c>
      <c r="AM28" t="s">
        <v>134</v>
      </c>
      <c r="AN28" t="s">
        <v>134</v>
      </c>
      <c r="AO28" t="s">
        <v>135</v>
      </c>
      <c r="AP28" t="s">
        <v>135</v>
      </c>
      <c r="AQ28" t="s">
        <v>134</v>
      </c>
      <c r="AR28" t="s">
        <v>134</v>
      </c>
      <c r="AS28" t="s">
        <v>134</v>
      </c>
      <c r="AT28" t="s">
        <v>134</v>
      </c>
      <c r="AU28" t="s">
        <v>134</v>
      </c>
      <c r="AV28">
        <v>2</v>
      </c>
      <c r="AW28">
        <v>1</v>
      </c>
      <c r="AX28">
        <v>1</v>
      </c>
      <c r="AY28">
        <v>1</v>
      </c>
      <c r="AZ28">
        <v>1</v>
      </c>
      <c r="BA28">
        <v>1</v>
      </c>
      <c r="BB28">
        <v>1</v>
      </c>
      <c r="BC28">
        <v>2</v>
      </c>
      <c r="BD28">
        <v>2</v>
      </c>
      <c r="BE28">
        <v>1</v>
      </c>
      <c r="BF28">
        <v>1</v>
      </c>
      <c r="BG28">
        <v>1</v>
      </c>
      <c r="BH28">
        <v>1</v>
      </c>
      <c r="BI28">
        <v>1</v>
      </c>
    </row>
    <row r="29" spans="1:61" x14ac:dyDescent="0.25">
      <c r="A29">
        <v>28</v>
      </c>
      <c r="B29" t="s">
        <v>131</v>
      </c>
      <c r="C29" t="s">
        <v>46</v>
      </c>
      <c r="D29">
        <v>67</v>
      </c>
      <c r="E29">
        <v>173</v>
      </c>
      <c r="F29" t="s">
        <v>31</v>
      </c>
      <c r="G29" t="s">
        <v>32</v>
      </c>
      <c r="H29" t="s">
        <v>32</v>
      </c>
      <c r="I29" t="s">
        <v>47</v>
      </c>
      <c r="J29" t="s">
        <v>34</v>
      </c>
      <c r="K29" t="s">
        <v>32</v>
      </c>
      <c r="L29" t="s">
        <v>54</v>
      </c>
      <c r="N29" t="s">
        <v>69</v>
      </c>
      <c r="O29" t="s">
        <v>87</v>
      </c>
      <c r="P29" t="s">
        <v>32</v>
      </c>
      <c r="Q29" t="s">
        <v>114</v>
      </c>
      <c r="T29">
        <v>8</v>
      </c>
      <c r="U29" t="s">
        <v>54</v>
      </c>
      <c r="V29" t="s">
        <v>127</v>
      </c>
      <c r="W29" t="s">
        <v>73</v>
      </c>
      <c r="X29" t="s">
        <v>40</v>
      </c>
      <c r="Y29" t="s">
        <v>65</v>
      </c>
      <c r="Z29" t="s">
        <v>66</v>
      </c>
      <c r="AA29" t="s">
        <v>82</v>
      </c>
      <c r="AB29" t="s">
        <v>34</v>
      </c>
      <c r="AC29" t="s">
        <v>53</v>
      </c>
      <c r="AD29" t="s">
        <v>98</v>
      </c>
      <c r="AE29" t="s">
        <v>34</v>
      </c>
      <c r="AF29" t="s">
        <v>34</v>
      </c>
      <c r="AG29" t="s">
        <v>34</v>
      </c>
      <c r="AH29" t="s">
        <v>135</v>
      </c>
      <c r="AI29" t="s">
        <v>135</v>
      </c>
      <c r="AJ29" t="s">
        <v>135</v>
      </c>
      <c r="AK29" t="s">
        <v>134</v>
      </c>
      <c r="AL29" t="s">
        <v>135</v>
      </c>
      <c r="AM29" t="s">
        <v>135</v>
      </c>
      <c r="AN29" t="s">
        <v>134</v>
      </c>
      <c r="AO29" t="s">
        <v>134</v>
      </c>
      <c r="AP29" t="s">
        <v>134</v>
      </c>
      <c r="AQ29" t="s">
        <v>134</v>
      </c>
      <c r="AR29" t="s">
        <v>134</v>
      </c>
      <c r="AS29" t="s">
        <v>135</v>
      </c>
      <c r="AT29" t="s">
        <v>134</v>
      </c>
      <c r="AU29" t="s">
        <v>135</v>
      </c>
      <c r="AV29">
        <v>3</v>
      </c>
      <c r="AW29">
        <v>2</v>
      </c>
      <c r="AX29">
        <v>2</v>
      </c>
      <c r="AY29">
        <v>2</v>
      </c>
      <c r="AZ29">
        <v>4</v>
      </c>
      <c r="BA29">
        <v>2</v>
      </c>
      <c r="BB29">
        <v>4</v>
      </c>
      <c r="BC29">
        <v>2</v>
      </c>
      <c r="BD29">
        <v>1</v>
      </c>
      <c r="BE29">
        <v>2</v>
      </c>
      <c r="BF29">
        <v>3</v>
      </c>
      <c r="BG29">
        <v>3</v>
      </c>
      <c r="BH29">
        <v>1</v>
      </c>
      <c r="BI29">
        <v>4</v>
      </c>
    </row>
    <row r="30" spans="1:61" x14ac:dyDescent="0.25">
      <c r="A30">
        <v>29</v>
      </c>
      <c r="B30" t="s">
        <v>131</v>
      </c>
      <c r="C30" t="s">
        <v>46</v>
      </c>
      <c r="D30">
        <v>60</v>
      </c>
      <c r="E30">
        <v>165</v>
      </c>
      <c r="F30" t="s">
        <v>31</v>
      </c>
      <c r="G30" t="s">
        <v>32</v>
      </c>
      <c r="H30" t="s">
        <v>32</v>
      </c>
      <c r="I30" t="s">
        <v>47</v>
      </c>
      <c r="J30" t="s">
        <v>34</v>
      </c>
      <c r="K30" t="s">
        <v>32</v>
      </c>
      <c r="L30" t="s">
        <v>44</v>
      </c>
      <c r="N30" t="s">
        <v>69</v>
      </c>
      <c r="O30" t="s">
        <v>87</v>
      </c>
      <c r="P30" t="s">
        <v>32</v>
      </c>
      <c r="Q30" t="s">
        <v>116</v>
      </c>
      <c r="T30">
        <v>8</v>
      </c>
      <c r="U30" t="s">
        <v>54</v>
      </c>
      <c r="V30" t="s">
        <v>123</v>
      </c>
      <c r="W30" t="s">
        <v>38</v>
      </c>
      <c r="X30" t="s">
        <v>40</v>
      </c>
      <c r="Y30" t="s">
        <v>40</v>
      </c>
      <c r="Z30" t="s">
        <v>66</v>
      </c>
      <c r="AA30" t="s">
        <v>74</v>
      </c>
      <c r="AB30" t="s">
        <v>54</v>
      </c>
      <c r="AC30" t="s">
        <v>43</v>
      </c>
      <c r="AD30" t="s">
        <v>44</v>
      </c>
      <c r="AE30" t="s">
        <v>34</v>
      </c>
      <c r="AF30" t="s">
        <v>34</v>
      </c>
      <c r="AG30" t="s">
        <v>45</v>
      </c>
      <c r="AH30" t="s">
        <v>134</v>
      </c>
      <c r="AI30" t="s">
        <v>134</v>
      </c>
      <c r="AJ30" t="s">
        <v>135</v>
      </c>
      <c r="AK30" t="s">
        <v>134</v>
      </c>
      <c r="AL30" t="s">
        <v>134</v>
      </c>
      <c r="AM30" t="s">
        <v>135</v>
      </c>
      <c r="AN30" t="s">
        <v>134</v>
      </c>
      <c r="AO30" t="s">
        <v>134</v>
      </c>
      <c r="AP30" t="s">
        <v>134</v>
      </c>
      <c r="AQ30" t="s">
        <v>134</v>
      </c>
      <c r="AR30" t="s">
        <v>134</v>
      </c>
      <c r="AS30" t="s">
        <v>134</v>
      </c>
      <c r="AT30" t="s">
        <v>134</v>
      </c>
      <c r="AU30" t="s">
        <v>134</v>
      </c>
      <c r="AV30">
        <v>1</v>
      </c>
      <c r="AW30">
        <v>1</v>
      </c>
      <c r="AX30">
        <v>3</v>
      </c>
      <c r="AY30">
        <v>1</v>
      </c>
      <c r="AZ30">
        <v>1</v>
      </c>
      <c r="BA30">
        <v>3</v>
      </c>
      <c r="BB30">
        <v>1</v>
      </c>
      <c r="BC30">
        <v>1</v>
      </c>
      <c r="BD30">
        <v>1</v>
      </c>
      <c r="BE30">
        <v>1</v>
      </c>
      <c r="BF30">
        <v>1</v>
      </c>
      <c r="BG30">
        <v>1</v>
      </c>
      <c r="BH30">
        <v>1</v>
      </c>
      <c r="BI30">
        <v>1</v>
      </c>
    </row>
    <row r="31" spans="1:61" x14ac:dyDescent="0.25">
      <c r="A31">
        <v>30</v>
      </c>
      <c r="B31" t="s">
        <v>131</v>
      </c>
      <c r="C31" t="s">
        <v>30</v>
      </c>
      <c r="D31">
        <v>55</v>
      </c>
      <c r="E31">
        <v>164</v>
      </c>
      <c r="F31" t="s">
        <v>31</v>
      </c>
      <c r="G31" t="s">
        <v>32</v>
      </c>
      <c r="H31" t="s">
        <v>32</v>
      </c>
      <c r="I31" t="s">
        <v>47</v>
      </c>
      <c r="J31" t="s">
        <v>34</v>
      </c>
      <c r="K31" t="s">
        <v>35</v>
      </c>
      <c r="L31" t="s">
        <v>32</v>
      </c>
      <c r="N31" t="s">
        <v>69</v>
      </c>
      <c r="O31" t="s">
        <v>87</v>
      </c>
      <c r="P31" t="s">
        <v>32</v>
      </c>
      <c r="Q31" t="s">
        <v>105</v>
      </c>
      <c r="T31">
        <v>8</v>
      </c>
      <c r="U31" t="s">
        <v>54</v>
      </c>
      <c r="V31" t="s">
        <v>123</v>
      </c>
      <c r="W31" t="s">
        <v>73</v>
      </c>
      <c r="X31" t="s">
        <v>39</v>
      </c>
      <c r="Y31" t="s">
        <v>65</v>
      </c>
      <c r="Z31" t="s">
        <v>41</v>
      </c>
      <c r="AA31" t="s">
        <v>82</v>
      </c>
      <c r="AB31" t="s">
        <v>54</v>
      </c>
      <c r="AC31" t="s">
        <v>35</v>
      </c>
      <c r="AD31" t="s">
        <v>44</v>
      </c>
      <c r="AE31" t="s">
        <v>34</v>
      </c>
      <c r="AF31" t="s">
        <v>34</v>
      </c>
      <c r="AG31" t="s">
        <v>34</v>
      </c>
      <c r="AH31" t="s">
        <v>134</v>
      </c>
      <c r="AI31" t="s">
        <v>134</v>
      </c>
      <c r="AJ31" t="s">
        <v>134</v>
      </c>
      <c r="AK31" t="s">
        <v>134</v>
      </c>
      <c r="AL31" t="s">
        <v>134</v>
      </c>
      <c r="AM31" t="s">
        <v>134</v>
      </c>
      <c r="AN31" t="s">
        <v>134</v>
      </c>
      <c r="AO31" t="s">
        <v>134</v>
      </c>
      <c r="AP31" t="s">
        <v>134</v>
      </c>
      <c r="AQ31" t="s">
        <v>134</v>
      </c>
      <c r="AR31" t="s">
        <v>134</v>
      </c>
      <c r="AS31" t="s">
        <v>135</v>
      </c>
      <c r="AT31" t="s">
        <v>134</v>
      </c>
      <c r="AU31" t="s">
        <v>134</v>
      </c>
      <c r="AV31">
        <v>1</v>
      </c>
      <c r="AW31">
        <v>1</v>
      </c>
      <c r="AX31">
        <v>1</v>
      </c>
      <c r="AY31">
        <v>1</v>
      </c>
      <c r="AZ31">
        <v>1</v>
      </c>
      <c r="BA31">
        <v>1</v>
      </c>
      <c r="BB31">
        <v>1</v>
      </c>
      <c r="BC31">
        <v>1</v>
      </c>
      <c r="BD31">
        <v>1</v>
      </c>
      <c r="BE31">
        <v>1</v>
      </c>
      <c r="BF31">
        <v>1</v>
      </c>
      <c r="BG31">
        <v>2</v>
      </c>
      <c r="BH31">
        <v>1</v>
      </c>
      <c r="BI31">
        <v>1</v>
      </c>
    </row>
    <row r="32" spans="1:61" x14ac:dyDescent="0.25">
      <c r="A32">
        <v>31</v>
      </c>
      <c r="B32" t="s">
        <v>131</v>
      </c>
      <c r="C32" t="s">
        <v>46</v>
      </c>
      <c r="D32">
        <v>50</v>
      </c>
      <c r="E32">
        <v>164</v>
      </c>
      <c r="F32" t="s">
        <v>31</v>
      </c>
      <c r="G32" t="s">
        <v>32</v>
      </c>
      <c r="H32" t="s">
        <v>32</v>
      </c>
      <c r="I32" t="s">
        <v>47</v>
      </c>
      <c r="J32" t="s">
        <v>34</v>
      </c>
      <c r="K32" t="s">
        <v>32</v>
      </c>
      <c r="L32" t="s">
        <v>32</v>
      </c>
      <c r="N32" t="s">
        <v>69</v>
      </c>
      <c r="O32" t="s">
        <v>91</v>
      </c>
      <c r="P32" t="s">
        <v>32</v>
      </c>
      <c r="Q32" t="s">
        <v>114</v>
      </c>
      <c r="T32">
        <v>8</v>
      </c>
      <c r="U32" t="s">
        <v>54</v>
      </c>
      <c r="V32" t="s">
        <v>123</v>
      </c>
      <c r="W32" t="s">
        <v>73</v>
      </c>
      <c r="X32" t="s">
        <v>39</v>
      </c>
      <c r="Y32" t="s">
        <v>40</v>
      </c>
      <c r="Z32" t="s">
        <v>66</v>
      </c>
      <c r="AA32" t="s">
        <v>74</v>
      </c>
      <c r="AB32" t="s">
        <v>54</v>
      </c>
      <c r="AC32" t="s">
        <v>95</v>
      </c>
      <c r="AD32" t="s">
        <v>62</v>
      </c>
      <c r="AE32" t="s">
        <v>34</v>
      </c>
      <c r="AF32" t="s">
        <v>34</v>
      </c>
      <c r="AG32" t="s">
        <v>34</v>
      </c>
      <c r="AH32" t="s">
        <v>135</v>
      </c>
      <c r="AI32" t="s">
        <v>135</v>
      </c>
      <c r="AJ32" t="s">
        <v>135</v>
      </c>
      <c r="AK32" t="s">
        <v>134</v>
      </c>
      <c r="AL32" t="s">
        <v>134</v>
      </c>
      <c r="AM32" t="s">
        <v>135</v>
      </c>
      <c r="AN32" t="s">
        <v>134</v>
      </c>
      <c r="AO32" t="s">
        <v>134</v>
      </c>
      <c r="AP32" t="s">
        <v>134</v>
      </c>
      <c r="AQ32" t="s">
        <v>134</v>
      </c>
      <c r="AR32" t="s">
        <v>134</v>
      </c>
      <c r="AS32" t="s">
        <v>134</v>
      </c>
      <c r="AT32" t="s">
        <v>134</v>
      </c>
      <c r="AU32" t="s">
        <v>134</v>
      </c>
      <c r="AV32">
        <v>2</v>
      </c>
      <c r="AW32">
        <v>2</v>
      </c>
      <c r="AX32">
        <v>2</v>
      </c>
      <c r="AY32">
        <v>1</v>
      </c>
      <c r="AZ32">
        <v>1</v>
      </c>
      <c r="BA32">
        <v>1</v>
      </c>
      <c r="BB32">
        <v>2</v>
      </c>
      <c r="BC32">
        <v>1</v>
      </c>
      <c r="BD32">
        <v>1</v>
      </c>
      <c r="BE32">
        <v>1</v>
      </c>
      <c r="BF32">
        <v>1</v>
      </c>
      <c r="BG32">
        <v>1</v>
      </c>
      <c r="BH32">
        <v>1</v>
      </c>
      <c r="BI32">
        <v>1</v>
      </c>
    </row>
    <row r="33" spans="1:61" x14ac:dyDescent="0.25">
      <c r="A33">
        <v>32</v>
      </c>
      <c r="B33" t="s">
        <v>131</v>
      </c>
      <c r="C33" t="s">
        <v>46</v>
      </c>
      <c r="D33">
        <v>40</v>
      </c>
      <c r="E33">
        <v>150</v>
      </c>
      <c r="F33" t="s">
        <v>60</v>
      </c>
      <c r="G33" t="s">
        <v>32</v>
      </c>
      <c r="H33" t="s">
        <v>32</v>
      </c>
      <c r="I33" t="s">
        <v>47</v>
      </c>
      <c r="J33" t="s">
        <v>34</v>
      </c>
      <c r="K33" t="s">
        <v>32</v>
      </c>
      <c r="L33" t="s">
        <v>32</v>
      </c>
      <c r="N33" t="s">
        <v>69</v>
      </c>
      <c r="O33" t="s">
        <v>87</v>
      </c>
      <c r="P33" t="s">
        <v>32</v>
      </c>
      <c r="Q33" t="s">
        <v>105</v>
      </c>
      <c r="T33">
        <v>8</v>
      </c>
      <c r="U33" t="s">
        <v>34</v>
      </c>
      <c r="V33" t="s">
        <v>123</v>
      </c>
      <c r="W33" t="s">
        <v>51</v>
      </c>
      <c r="X33" t="s">
        <v>39</v>
      </c>
      <c r="Y33" t="s">
        <v>65</v>
      </c>
      <c r="Z33" t="s">
        <v>66</v>
      </c>
      <c r="AA33" t="s">
        <v>42</v>
      </c>
      <c r="AB33" t="s">
        <v>34</v>
      </c>
      <c r="AC33" t="s">
        <v>95</v>
      </c>
      <c r="AD33" t="s">
        <v>62</v>
      </c>
      <c r="AE33" t="s">
        <v>34</v>
      </c>
      <c r="AF33" t="s">
        <v>34</v>
      </c>
      <c r="AG33" t="s">
        <v>34</v>
      </c>
      <c r="AH33" t="s">
        <v>135</v>
      </c>
      <c r="AI33" t="s">
        <v>135</v>
      </c>
      <c r="AJ33" t="s">
        <v>134</v>
      </c>
      <c r="AK33" t="s">
        <v>134</v>
      </c>
      <c r="AL33" t="s">
        <v>134</v>
      </c>
      <c r="AM33" t="s">
        <v>135</v>
      </c>
      <c r="AN33" t="s">
        <v>134</v>
      </c>
      <c r="AO33" t="s">
        <v>134</v>
      </c>
      <c r="AP33" t="s">
        <v>134</v>
      </c>
      <c r="AQ33" t="s">
        <v>134</v>
      </c>
      <c r="AR33" t="s">
        <v>134</v>
      </c>
      <c r="AS33" t="s">
        <v>134</v>
      </c>
      <c r="AT33" t="s">
        <v>134</v>
      </c>
      <c r="AU33" t="s">
        <v>134</v>
      </c>
      <c r="AV33">
        <v>2</v>
      </c>
      <c r="AW33">
        <v>2</v>
      </c>
      <c r="AX33">
        <v>1</v>
      </c>
      <c r="AY33">
        <v>1</v>
      </c>
      <c r="AZ33">
        <v>1</v>
      </c>
      <c r="BA33">
        <v>2</v>
      </c>
      <c r="BB33">
        <v>1</v>
      </c>
      <c r="BC33">
        <v>1</v>
      </c>
      <c r="BD33">
        <v>1</v>
      </c>
      <c r="BE33">
        <v>1</v>
      </c>
      <c r="BF33">
        <v>1</v>
      </c>
      <c r="BG33">
        <v>1</v>
      </c>
      <c r="BH33">
        <v>1</v>
      </c>
      <c r="BI33">
        <v>1</v>
      </c>
    </row>
    <row r="34" spans="1:61" x14ac:dyDescent="0.25">
      <c r="A34">
        <v>33</v>
      </c>
      <c r="B34" t="s">
        <v>131</v>
      </c>
      <c r="C34" t="s">
        <v>46</v>
      </c>
      <c r="D34">
        <v>58</v>
      </c>
      <c r="E34">
        <v>155</v>
      </c>
      <c r="F34" t="s">
        <v>31</v>
      </c>
      <c r="G34" t="s">
        <v>32</v>
      </c>
      <c r="H34" t="s">
        <v>32</v>
      </c>
      <c r="I34" t="s">
        <v>47</v>
      </c>
      <c r="J34" t="s">
        <v>34</v>
      </c>
      <c r="K34" t="s">
        <v>32</v>
      </c>
      <c r="L34" t="s">
        <v>32</v>
      </c>
      <c r="N34" t="s">
        <v>69</v>
      </c>
      <c r="O34" t="s">
        <v>87</v>
      </c>
      <c r="P34" t="s">
        <v>32</v>
      </c>
      <c r="Q34" t="s">
        <v>114</v>
      </c>
      <c r="T34">
        <v>8</v>
      </c>
      <c r="U34" t="s">
        <v>34</v>
      </c>
      <c r="V34" t="s">
        <v>123</v>
      </c>
      <c r="W34" t="s">
        <v>73</v>
      </c>
      <c r="X34" t="s">
        <v>40</v>
      </c>
      <c r="Y34" t="s">
        <v>71</v>
      </c>
      <c r="Z34" t="s">
        <v>41</v>
      </c>
      <c r="AA34" t="s">
        <v>82</v>
      </c>
      <c r="AB34" t="s">
        <v>54</v>
      </c>
      <c r="AC34" t="s">
        <v>53</v>
      </c>
      <c r="AD34" t="s">
        <v>62</v>
      </c>
      <c r="AE34" t="s">
        <v>34</v>
      </c>
      <c r="AF34" t="s">
        <v>34</v>
      </c>
      <c r="AG34" t="s">
        <v>34</v>
      </c>
      <c r="AH34" t="s">
        <v>135</v>
      </c>
      <c r="AI34" t="s">
        <v>135</v>
      </c>
      <c r="AJ34" t="s">
        <v>135</v>
      </c>
      <c r="AK34" t="s">
        <v>134</v>
      </c>
      <c r="AL34" t="s">
        <v>134</v>
      </c>
      <c r="AM34" t="s">
        <v>134</v>
      </c>
      <c r="AN34" t="s">
        <v>134</v>
      </c>
      <c r="AO34" t="s">
        <v>135</v>
      </c>
      <c r="AP34" t="s">
        <v>135</v>
      </c>
      <c r="AQ34" t="s">
        <v>134</v>
      </c>
      <c r="AR34" t="s">
        <v>134</v>
      </c>
      <c r="AS34" t="s">
        <v>134</v>
      </c>
      <c r="AT34" t="s">
        <v>134</v>
      </c>
      <c r="AU34" t="s">
        <v>135</v>
      </c>
      <c r="AV34">
        <v>2</v>
      </c>
      <c r="AW34">
        <v>2</v>
      </c>
      <c r="AX34">
        <v>2</v>
      </c>
      <c r="AY34">
        <v>1</v>
      </c>
      <c r="AZ34">
        <v>1</v>
      </c>
      <c r="BA34">
        <v>1</v>
      </c>
      <c r="BB34">
        <v>1</v>
      </c>
      <c r="BC34">
        <v>2</v>
      </c>
      <c r="BD34">
        <v>2</v>
      </c>
      <c r="BE34">
        <v>1</v>
      </c>
      <c r="BF34">
        <v>1</v>
      </c>
      <c r="BG34">
        <v>1</v>
      </c>
      <c r="BH34">
        <v>1</v>
      </c>
      <c r="BI34">
        <v>1</v>
      </c>
    </row>
    <row r="35" spans="1:61" x14ac:dyDescent="0.25">
      <c r="A35">
        <v>34</v>
      </c>
      <c r="B35" t="s">
        <v>131</v>
      </c>
      <c r="C35" t="s">
        <v>46</v>
      </c>
      <c r="D35">
        <v>60</v>
      </c>
      <c r="E35">
        <v>157</v>
      </c>
      <c r="F35" t="s">
        <v>31</v>
      </c>
      <c r="G35" t="s">
        <v>32</v>
      </c>
      <c r="H35" t="s">
        <v>32</v>
      </c>
      <c r="I35" t="s">
        <v>47</v>
      </c>
      <c r="J35" t="s">
        <v>34</v>
      </c>
      <c r="K35" t="s">
        <v>32</v>
      </c>
      <c r="L35" t="s">
        <v>32</v>
      </c>
      <c r="N35" t="s">
        <v>69</v>
      </c>
      <c r="O35" t="s">
        <v>63</v>
      </c>
      <c r="P35" t="s">
        <v>32</v>
      </c>
      <c r="Q35" t="s">
        <v>105</v>
      </c>
      <c r="T35">
        <v>8</v>
      </c>
      <c r="U35" t="s">
        <v>54</v>
      </c>
      <c r="V35" t="s">
        <v>123</v>
      </c>
      <c r="W35" t="s">
        <v>73</v>
      </c>
      <c r="X35" t="s">
        <v>39</v>
      </c>
      <c r="Y35" t="s">
        <v>40</v>
      </c>
      <c r="Z35" t="s">
        <v>66</v>
      </c>
      <c r="AA35" t="s">
        <v>74</v>
      </c>
      <c r="AB35" t="s">
        <v>54</v>
      </c>
      <c r="AC35" t="s">
        <v>95</v>
      </c>
      <c r="AD35" t="s">
        <v>99</v>
      </c>
      <c r="AE35" t="s">
        <v>34</v>
      </c>
      <c r="AF35" t="s">
        <v>34</v>
      </c>
      <c r="AG35" t="s">
        <v>34</v>
      </c>
      <c r="AH35" t="s">
        <v>135</v>
      </c>
      <c r="AI35" t="s">
        <v>135</v>
      </c>
      <c r="AJ35" t="s">
        <v>135</v>
      </c>
      <c r="AK35" t="s">
        <v>134</v>
      </c>
      <c r="AL35" t="s">
        <v>134</v>
      </c>
      <c r="AM35" t="s">
        <v>135</v>
      </c>
      <c r="AN35" t="s">
        <v>134</v>
      </c>
      <c r="AO35" t="s">
        <v>134</v>
      </c>
      <c r="AP35" t="s">
        <v>134</v>
      </c>
      <c r="AQ35" t="s">
        <v>134</v>
      </c>
      <c r="AR35" t="s">
        <v>134</v>
      </c>
      <c r="AS35" t="s">
        <v>134</v>
      </c>
      <c r="AT35" t="s">
        <v>134</v>
      </c>
      <c r="AU35" t="s">
        <v>134</v>
      </c>
      <c r="AV35">
        <v>2</v>
      </c>
      <c r="AW35">
        <v>2</v>
      </c>
      <c r="AX35">
        <v>2</v>
      </c>
      <c r="AY35">
        <v>1</v>
      </c>
      <c r="AZ35">
        <v>1</v>
      </c>
      <c r="BA35">
        <v>2</v>
      </c>
      <c r="BB35">
        <v>1</v>
      </c>
      <c r="BC35">
        <v>1</v>
      </c>
      <c r="BD35">
        <v>1</v>
      </c>
      <c r="BE35">
        <v>1</v>
      </c>
      <c r="BG35">
        <v>1</v>
      </c>
      <c r="BH35">
        <v>1</v>
      </c>
      <c r="BI35">
        <v>1</v>
      </c>
    </row>
    <row r="36" spans="1:61" x14ac:dyDescent="0.25">
      <c r="A36">
        <v>35</v>
      </c>
      <c r="B36" t="s">
        <v>128</v>
      </c>
      <c r="C36" t="s">
        <v>46</v>
      </c>
      <c r="D36">
        <v>57</v>
      </c>
      <c r="E36">
        <v>157</v>
      </c>
      <c r="F36" t="s">
        <v>31</v>
      </c>
      <c r="G36" t="s">
        <v>32</v>
      </c>
      <c r="H36" t="s">
        <v>32</v>
      </c>
      <c r="I36" t="s">
        <v>33</v>
      </c>
      <c r="J36" t="s">
        <v>34</v>
      </c>
      <c r="K36" t="s">
        <v>32</v>
      </c>
      <c r="L36" t="s">
        <v>54</v>
      </c>
      <c r="N36" t="s">
        <v>36</v>
      </c>
      <c r="O36" t="s">
        <v>49</v>
      </c>
      <c r="P36" t="s">
        <v>32</v>
      </c>
      <c r="Q36" t="s">
        <v>108</v>
      </c>
      <c r="T36">
        <v>8</v>
      </c>
      <c r="U36" t="s">
        <v>34</v>
      </c>
      <c r="V36" t="s">
        <v>123</v>
      </c>
      <c r="W36" t="s">
        <v>38</v>
      </c>
      <c r="X36" t="s">
        <v>40</v>
      </c>
      <c r="Y36" t="s">
        <v>40</v>
      </c>
      <c r="Z36" t="s">
        <v>41</v>
      </c>
      <c r="AA36" t="s">
        <v>42</v>
      </c>
      <c r="AB36" t="s">
        <v>54</v>
      </c>
      <c r="AC36" t="s">
        <v>95</v>
      </c>
      <c r="AD36" t="s">
        <v>62</v>
      </c>
      <c r="AE36" t="s">
        <v>34</v>
      </c>
      <c r="AF36" t="s">
        <v>34</v>
      </c>
      <c r="AG36" t="s">
        <v>45</v>
      </c>
      <c r="AH36" t="s">
        <v>135</v>
      </c>
      <c r="AI36" t="s">
        <v>134</v>
      </c>
      <c r="AJ36" t="s">
        <v>135</v>
      </c>
      <c r="AK36" t="s">
        <v>134</v>
      </c>
      <c r="AL36" t="s">
        <v>134</v>
      </c>
      <c r="AM36" t="s">
        <v>134</v>
      </c>
      <c r="AN36" t="s">
        <v>134</v>
      </c>
      <c r="AO36" t="s">
        <v>134</v>
      </c>
      <c r="AP36" t="s">
        <v>134</v>
      </c>
      <c r="AQ36" t="s">
        <v>134</v>
      </c>
      <c r="AR36" t="s">
        <v>134</v>
      </c>
      <c r="AS36" t="s">
        <v>134</v>
      </c>
      <c r="AT36" t="s">
        <v>134</v>
      </c>
      <c r="AU36" t="s">
        <v>134</v>
      </c>
      <c r="AV36">
        <v>5</v>
      </c>
      <c r="AW36">
        <v>1</v>
      </c>
      <c r="AX36">
        <v>5</v>
      </c>
      <c r="AY36">
        <v>1</v>
      </c>
      <c r="AZ36">
        <v>1</v>
      </c>
      <c r="BA36">
        <v>1</v>
      </c>
      <c r="BB36">
        <v>1</v>
      </c>
      <c r="BC36">
        <v>1</v>
      </c>
      <c r="BD36">
        <v>1</v>
      </c>
      <c r="BE36">
        <v>1</v>
      </c>
      <c r="BF36">
        <v>1</v>
      </c>
      <c r="BG36">
        <v>1</v>
      </c>
      <c r="BH36">
        <v>1</v>
      </c>
      <c r="BI36">
        <v>1</v>
      </c>
    </row>
    <row r="37" spans="1:61" x14ac:dyDescent="0.25">
      <c r="A37">
        <v>36</v>
      </c>
      <c r="B37" t="s">
        <v>129</v>
      </c>
      <c r="C37" t="s">
        <v>46</v>
      </c>
      <c r="D37">
        <v>59</v>
      </c>
      <c r="E37">
        <v>159</v>
      </c>
      <c r="F37" t="s">
        <v>31</v>
      </c>
      <c r="G37" t="s">
        <v>32</v>
      </c>
      <c r="H37" t="s">
        <v>32</v>
      </c>
      <c r="I37" t="s">
        <v>33</v>
      </c>
      <c r="J37" t="s">
        <v>34</v>
      </c>
      <c r="K37" t="s">
        <v>32</v>
      </c>
      <c r="L37" t="s">
        <v>54</v>
      </c>
      <c r="N37" t="s">
        <v>36</v>
      </c>
      <c r="O37" t="s">
        <v>49</v>
      </c>
      <c r="P37" t="s">
        <v>32</v>
      </c>
      <c r="Q37" t="s">
        <v>117</v>
      </c>
      <c r="T37">
        <v>8</v>
      </c>
      <c r="U37" t="s">
        <v>34</v>
      </c>
      <c r="V37" t="s">
        <v>123</v>
      </c>
      <c r="W37" t="s">
        <v>38</v>
      </c>
      <c r="X37" t="s">
        <v>40</v>
      </c>
      <c r="Y37" t="s">
        <v>40</v>
      </c>
      <c r="Z37" t="s">
        <v>78</v>
      </c>
      <c r="AA37" t="s">
        <v>42</v>
      </c>
      <c r="AB37" t="s">
        <v>54</v>
      </c>
      <c r="AC37" t="s">
        <v>43</v>
      </c>
      <c r="AD37" t="s">
        <v>44</v>
      </c>
      <c r="AE37" t="s">
        <v>34</v>
      </c>
      <c r="AF37" t="s">
        <v>34</v>
      </c>
      <c r="AG37" t="s">
        <v>55</v>
      </c>
      <c r="AH37" t="s">
        <v>134</v>
      </c>
      <c r="AI37" t="s">
        <v>134</v>
      </c>
      <c r="AJ37" t="s">
        <v>134</v>
      </c>
      <c r="AK37" t="s">
        <v>134</v>
      </c>
      <c r="AL37" t="s">
        <v>134</v>
      </c>
      <c r="AM37" t="s">
        <v>135</v>
      </c>
      <c r="AN37" t="s">
        <v>134</v>
      </c>
      <c r="AO37" t="s">
        <v>134</v>
      </c>
      <c r="AP37" t="s">
        <v>134</v>
      </c>
      <c r="AQ37" t="s">
        <v>134</v>
      </c>
      <c r="AR37" t="s">
        <v>134</v>
      </c>
      <c r="AS37" t="s">
        <v>134</v>
      </c>
      <c r="AT37" t="s">
        <v>134</v>
      </c>
      <c r="AU37" t="s">
        <v>134</v>
      </c>
      <c r="AV37">
        <v>1</v>
      </c>
      <c r="AW37">
        <v>1</v>
      </c>
      <c r="AX37">
        <v>1</v>
      </c>
      <c r="AY37">
        <v>1</v>
      </c>
      <c r="AZ37">
        <v>1</v>
      </c>
      <c r="BA37">
        <v>3</v>
      </c>
      <c r="BB37">
        <v>1</v>
      </c>
      <c r="BC37">
        <v>1</v>
      </c>
      <c r="BD37">
        <v>1</v>
      </c>
      <c r="BE37">
        <v>1</v>
      </c>
      <c r="BF37">
        <v>1</v>
      </c>
      <c r="BG37">
        <v>1</v>
      </c>
      <c r="BH37">
        <v>1</v>
      </c>
      <c r="BI37">
        <v>1</v>
      </c>
    </row>
    <row r="38" spans="1:61" x14ac:dyDescent="0.25">
      <c r="A38">
        <v>37</v>
      </c>
      <c r="B38" t="s">
        <v>128</v>
      </c>
      <c r="C38" t="s">
        <v>46</v>
      </c>
      <c r="D38">
        <v>68</v>
      </c>
      <c r="E38">
        <v>170</v>
      </c>
      <c r="F38" t="s">
        <v>31</v>
      </c>
      <c r="G38" t="s">
        <v>32</v>
      </c>
      <c r="H38" t="s">
        <v>32</v>
      </c>
      <c r="I38" t="s">
        <v>47</v>
      </c>
      <c r="J38" t="s">
        <v>34</v>
      </c>
      <c r="K38" t="s">
        <v>32</v>
      </c>
      <c r="L38" t="s">
        <v>34</v>
      </c>
      <c r="N38" t="s">
        <v>36</v>
      </c>
      <c r="O38" t="s">
        <v>49</v>
      </c>
      <c r="P38" t="s">
        <v>32</v>
      </c>
      <c r="Q38" t="s">
        <v>112</v>
      </c>
      <c r="T38">
        <v>8</v>
      </c>
      <c r="U38" t="s">
        <v>34</v>
      </c>
      <c r="V38" t="s">
        <v>127</v>
      </c>
      <c r="W38" t="s">
        <v>51</v>
      </c>
      <c r="X38" t="s">
        <v>39</v>
      </c>
      <c r="Y38" t="s">
        <v>40</v>
      </c>
      <c r="Z38" t="s">
        <v>41</v>
      </c>
      <c r="AA38" t="s">
        <v>42</v>
      </c>
      <c r="AB38" t="s">
        <v>34</v>
      </c>
      <c r="AC38" t="s">
        <v>95</v>
      </c>
      <c r="AD38" t="s">
        <v>62</v>
      </c>
      <c r="AE38" t="s">
        <v>34</v>
      </c>
      <c r="AF38" t="s">
        <v>34</v>
      </c>
      <c r="AG38" t="s">
        <v>45</v>
      </c>
      <c r="AH38" t="s">
        <v>134</v>
      </c>
      <c r="AI38" t="s">
        <v>134</v>
      </c>
      <c r="AJ38" t="s">
        <v>134</v>
      </c>
      <c r="AK38" t="s">
        <v>134</v>
      </c>
      <c r="AL38" t="s">
        <v>134</v>
      </c>
      <c r="AM38" t="s">
        <v>134</v>
      </c>
      <c r="AN38" t="s">
        <v>134</v>
      </c>
      <c r="AO38" t="s">
        <v>134</v>
      </c>
      <c r="AP38" t="s">
        <v>134</v>
      </c>
      <c r="AQ38" t="s">
        <v>134</v>
      </c>
      <c r="AR38" t="s">
        <v>134</v>
      </c>
      <c r="AS38" t="s">
        <v>135</v>
      </c>
      <c r="AT38" t="s">
        <v>134</v>
      </c>
      <c r="AU38" t="s">
        <v>134</v>
      </c>
      <c r="AV38">
        <v>1</v>
      </c>
      <c r="AW38">
        <v>1</v>
      </c>
      <c r="AX38">
        <v>1</v>
      </c>
      <c r="AY38">
        <v>1</v>
      </c>
      <c r="AZ38">
        <v>1</v>
      </c>
      <c r="BA38">
        <v>1</v>
      </c>
      <c r="BB38">
        <v>1</v>
      </c>
      <c r="BC38">
        <v>1</v>
      </c>
      <c r="BD38">
        <v>1</v>
      </c>
      <c r="BE38">
        <v>1</v>
      </c>
      <c r="BF38">
        <v>1</v>
      </c>
      <c r="BG38">
        <v>3</v>
      </c>
      <c r="BH38">
        <v>1</v>
      </c>
      <c r="BI38">
        <v>1</v>
      </c>
    </row>
    <row r="39" spans="1:61" x14ac:dyDescent="0.25">
      <c r="A39">
        <v>38</v>
      </c>
      <c r="B39" t="s">
        <v>128</v>
      </c>
      <c r="C39" t="s">
        <v>46</v>
      </c>
      <c r="D39">
        <v>66</v>
      </c>
      <c r="E39">
        <v>166</v>
      </c>
      <c r="F39" t="s">
        <v>60</v>
      </c>
      <c r="G39" t="s">
        <v>32</v>
      </c>
      <c r="H39" t="s">
        <v>32</v>
      </c>
      <c r="I39" t="s">
        <v>33</v>
      </c>
      <c r="J39" t="s">
        <v>34</v>
      </c>
      <c r="K39" t="s">
        <v>35</v>
      </c>
      <c r="L39" t="s">
        <v>34</v>
      </c>
      <c r="N39" t="s">
        <v>36</v>
      </c>
      <c r="O39" t="s">
        <v>49</v>
      </c>
      <c r="P39" t="s">
        <v>32</v>
      </c>
      <c r="Q39" t="s">
        <v>112</v>
      </c>
      <c r="T39">
        <v>8</v>
      </c>
      <c r="U39" t="s">
        <v>34</v>
      </c>
      <c r="V39" t="s">
        <v>127</v>
      </c>
      <c r="W39" t="s">
        <v>73</v>
      </c>
      <c r="X39" t="s">
        <v>39</v>
      </c>
      <c r="Y39" t="s">
        <v>40</v>
      </c>
      <c r="Z39" t="s">
        <v>41</v>
      </c>
      <c r="AA39" t="s">
        <v>42</v>
      </c>
      <c r="AB39" t="s">
        <v>34</v>
      </c>
      <c r="AC39" t="s">
        <v>95</v>
      </c>
      <c r="AD39" t="s">
        <v>62</v>
      </c>
      <c r="AE39" t="s">
        <v>34</v>
      </c>
      <c r="AF39" t="s">
        <v>34</v>
      </c>
      <c r="AG39" t="s">
        <v>34</v>
      </c>
      <c r="AH39" t="s">
        <v>135</v>
      </c>
      <c r="AI39" t="s">
        <v>134</v>
      </c>
      <c r="AJ39" t="s">
        <v>134</v>
      </c>
      <c r="AK39" t="s">
        <v>134</v>
      </c>
      <c r="AL39" t="s">
        <v>134</v>
      </c>
      <c r="AM39" t="s">
        <v>134</v>
      </c>
      <c r="AN39" t="s">
        <v>134</v>
      </c>
      <c r="AO39" t="s">
        <v>135</v>
      </c>
      <c r="AP39" t="s">
        <v>134</v>
      </c>
      <c r="AQ39" t="s">
        <v>134</v>
      </c>
      <c r="AR39" t="s">
        <v>134</v>
      </c>
      <c r="AS39" t="s">
        <v>134</v>
      </c>
      <c r="AT39" t="s">
        <v>134</v>
      </c>
      <c r="AU39" t="s">
        <v>134</v>
      </c>
      <c r="AV39">
        <v>4</v>
      </c>
      <c r="AW39">
        <v>1</v>
      </c>
      <c r="AX39">
        <v>1</v>
      </c>
      <c r="AY39">
        <v>1</v>
      </c>
      <c r="AZ39">
        <v>1</v>
      </c>
      <c r="BA39">
        <v>1</v>
      </c>
      <c r="BB39">
        <v>1</v>
      </c>
      <c r="BC39">
        <v>3</v>
      </c>
      <c r="BD39">
        <v>1</v>
      </c>
      <c r="BE39">
        <v>1</v>
      </c>
      <c r="BF39">
        <v>1</v>
      </c>
      <c r="BG39">
        <v>2</v>
      </c>
      <c r="BH39">
        <v>1</v>
      </c>
      <c r="BI39">
        <v>1</v>
      </c>
    </row>
    <row r="40" spans="1:61" x14ac:dyDescent="0.25">
      <c r="A40">
        <v>39</v>
      </c>
      <c r="B40" t="s">
        <v>128</v>
      </c>
      <c r="C40" t="s">
        <v>46</v>
      </c>
      <c r="D40">
        <v>65</v>
      </c>
      <c r="E40">
        <v>166</v>
      </c>
      <c r="F40" t="s">
        <v>31</v>
      </c>
      <c r="G40" t="s">
        <v>32</v>
      </c>
      <c r="H40" t="s">
        <v>32</v>
      </c>
      <c r="I40" t="s">
        <v>33</v>
      </c>
      <c r="J40" t="s">
        <v>34</v>
      </c>
      <c r="K40" t="s">
        <v>35</v>
      </c>
      <c r="L40" t="s">
        <v>34</v>
      </c>
      <c r="N40" t="s">
        <v>36</v>
      </c>
      <c r="O40" t="s">
        <v>49</v>
      </c>
      <c r="P40" t="s">
        <v>32</v>
      </c>
      <c r="Q40" t="s">
        <v>112</v>
      </c>
      <c r="T40">
        <v>8</v>
      </c>
      <c r="U40" t="s">
        <v>34</v>
      </c>
      <c r="V40" t="s">
        <v>127</v>
      </c>
      <c r="W40" t="s">
        <v>73</v>
      </c>
      <c r="X40" t="s">
        <v>40</v>
      </c>
      <c r="Y40" t="s">
        <v>40</v>
      </c>
      <c r="Z40" t="s">
        <v>41</v>
      </c>
      <c r="AA40" t="s">
        <v>42</v>
      </c>
      <c r="AB40" t="s">
        <v>34</v>
      </c>
      <c r="AC40" t="s">
        <v>95</v>
      </c>
      <c r="AD40" t="s">
        <v>62</v>
      </c>
      <c r="AE40" t="s">
        <v>34</v>
      </c>
      <c r="AF40" t="s">
        <v>34</v>
      </c>
      <c r="AG40" t="s">
        <v>34</v>
      </c>
      <c r="AH40" t="s">
        <v>135</v>
      </c>
      <c r="AI40" t="s">
        <v>135</v>
      </c>
      <c r="AJ40" t="s">
        <v>134</v>
      </c>
      <c r="AK40" t="s">
        <v>134</v>
      </c>
      <c r="AL40" t="s">
        <v>134</v>
      </c>
      <c r="AM40" t="s">
        <v>134</v>
      </c>
      <c r="AN40" t="s">
        <v>134</v>
      </c>
      <c r="AO40" t="s">
        <v>134</v>
      </c>
      <c r="AP40" t="s">
        <v>134</v>
      </c>
      <c r="AQ40" t="s">
        <v>134</v>
      </c>
      <c r="AR40" t="s">
        <v>134</v>
      </c>
      <c r="AS40" t="s">
        <v>134</v>
      </c>
      <c r="AT40" t="s">
        <v>134</v>
      </c>
      <c r="AU40" t="s">
        <v>134</v>
      </c>
      <c r="AV40">
        <v>2</v>
      </c>
      <c r="AW40">
        <v>3</v>
      </c>
      <c r="AX40">
        <v>1</v>
      </c>
      <c r="AY40">
        <v>1</v>
      </c>
      <c r="AZ40">
        <v>1</v>
      </c>
      <c r="BA40">
        <v>1</v>
      </c>
      <c r="BB40">
        <v>1</v>
      </c>
      <c r="BC40">
        <v>1</v>
      </c>
      <c r="BD40">
        <v>1</v>
      </c>
      <c r="BE40">
        <v>1</v>
      </c>
      <c r="BF40">
        <v>1</v>
      </c>
      <c r="BG40">
        <v>1</v>
      </c>
      <c r="BH40">
        <v>1</v>
      </c>
      <c r="BI40">
        <v>1</v>
      </c>
    </row>
    <row r="41" spans="1:61" x14ac:dyDescent="0.25">
      <c r="A41">
        <v>40</v>
      </c>
      <c r="B41" t="s">
        <v>128</v>
      </c>
      <c r="C41" t="s">
        <v>30</v>
      </c>
      <c r="D41">
        <v>70</v>
      </c>
      <c r="E41">
        <v>175</v>
      </c>
      <c r="F41" t="s">
        <v>31</v>
      </c>
      <c r="G41" t="s">
        <v>32</v>
      </c>
      <c r="H41" t="s">
        <v>32</v>
      </c>
      <c r="I41" t="s">
        <v>33</v>
      </c>
      <c r="J41" t="s">
        <v>34</v>
      </c>
      <c r="K41" t="s">
        <v>32</v>
      </c>
      <c r="L41" t="s">
        <v>34</v>
      </c>
      <c r="N41" t="s">
        <v>36</v>
      </c>
      <c r="O41" t="s">
        <v>49</v>
      </c>
      <c r="P41" t="s">
        <v>32</v>
      </c>
      <c r="Q41" t="s">
        <v>112</v>
      </c>
      <c r="T41">
        <v>8</v>
      </c>
      <c r="U41" t="s">
        <v>34</v>
      </c>
      <c r="V41" t="s">
        <v>127</v>
      </c>
      <c r="W41" t="s">
        <v>73</v>
      </c>
      <c r="X41" t="s">
        <v>40</v>
      </c>
      <c r="Y41" t="s">
        <v>40</v>
      </c>
      <c r="Z41" t="s">
        <v>66</v>
      </c>
      <c r="AA41" t="s">
        <v>42</v>
      </c>
      <c r="AB41" t="s">
        <v>34</v>
      </c>
      <c r="AC41" t="s">
        <v>95</v>
      </c>
      <c r="AD41" t="s">
        <v>62</v>
      </c>
      <c r="AE41" t="s">
        <v>54</v>
      </c>
      <c r="AF41" t="s">
        <v>54</v>
      </c>
      <c r="AG41" t="s">
        <v>55</v>
      </c>
      <c r="AH41" t="s">
        <v>134</v>
      </c>
      <c r="AI41" t="s">
        <v>134</v>
      </c>
      <c r="AJ41" t="s">
        <v>134</v>
      </c>
      <c r="AK41" t="s">
        <v>134</v>
      </c>
      <c r="AL41" t="s">
        <v>134</v>
      </c>
      <c r="AM41" t="s">
        <v>134</v>
      </c>
      <c r="AN41" t="s">
        <v>135</v>
      </c>
      <c r="AO41" t="s">
        <v>135</v>
      </c>
      <c r="AP41" t="s">
        <v>135</v>
      </c>
      <c r="AQ41" t="s">
        <v>134</v>
      </c>
      <c r="AR41" t="s">
        <v>134</v>
      </c>
      <c r="AS41" t="s">
        <v>134</v>
      </c>
      <c r="AT41" t="s">
        <v>134</v>
      </c>
      <c r="AU41" t="s">
        <v>134</v>
      </c>
      <c r="AV41">
        <v>1</v>
      </c>
      <c r="AW41">
        <v>1</v>
      </c>
      <c r="AX41">
        <v>1</v>
      </c>
      <c r="AY41">
        <v>1</v>
      </c>
      <c r="AZ41">
        <v>1</v>
      </c>
      <c r="BA41">
        <v>1</v>
      </c>
      <c r="BB41">
        <v>2</v>
      </c>
      <c r="BC41">
        <v>3</v>
      </c>
      <c r="BD41">
        <v>1</v>
      </c>
      <c r="BE41">
        <v>1</v>
      </c>
      <c r="BF41">
        <v>1</v>
      </c>
      <c r="BG41">
        <v>1</v>
      </c>
      <c r="BH41">
        <v>1</v>
      </c>
      <c r="BI41">
        <v>1</v>
      </c>
    </row>
    <row r="42" spans="1:61" x14ac:dyDescent="0.25">
      <c r="A42">
        <v>41</v>
      </c>
      <c r="B42" t="s">
        <v>128</v>
      </c>
      <c r="C42" t="s">
        <v>30</v>
      </c>
      <c r="D42">
        <v>68</v>
      </c>
      <c r="E42">
        <v>173</v>
      </c>
      <c r="F42" t="s">
        <v>60</v>
      </c>
      <c r="G42" t="s">
        <v>32</v>
      </c>
      <c r="H42" t="s">
        <v>32</v>
      </c>
      <c r="I42" t="s">
        <v>33</v>
      </c>
      <c r="J42" t="s">
        <v>34</v>
      </c>
      <c r="K42" t="s">
        <v>35</v>
      </c>
      <c r="L42" t="s">
        <v>34</v>
      </c>
      <c r="N42" t="s">
        <v>36</v>
      </c>
      <c r="O42" t="s">
        <v>49</v>
      </c>
      <c r="P42" t="s">
        <v>32</v>
      </c>
      <c r="Q42" t="s">
        <v>112</v>
      </c>
      <c r="T42">
        <v>8</v>
      </c>
      <c r="U42" t="s">
        <v>34</v>
      </c>
      <c r="V42" t="s">
        <v>127</v>
      </c>
      <c r="W42" t="s">
        <v>51</v>
      </c>
      <c r="X42" t="s">
        <v>52</v>
      </c>
      <c r="Y42" t="s">
        <v>65</v>
      </c>
      <c r="Z42" t="s">
        <v>41</v>
      </c>
      <c r="AA42" t="s">
        <v>42</v>
      </c>
      <c r="AB42" t="s">
        <v>34</v>
      </c>
      <c r="AC42" t="s">
        <v>95</v>
      </c>
      <c r="AD42" t="s">
        <v>62</v>
      </c>
      <c r="AE42" t="s">
        <v>54</v>
      </c>
      <c r="AF42" t="s">
        <v>54</v>
      </c>
      <c r="AG42" t="s">
        <v>55</v>
      </c>
      <c r="AH42" t="s">
        <v>135</v>
      </c>
      <c r="AI42" t="s">
        <v>134</v>
      </c>
      <c r="AJ42" t="s">
        <v>134</v>
      </c>
      <c r="AK42" t="s">
        <v>134</v>
      </c>
      <c r="AL42" t="s">
        <v>134</v>
      </c>
      <c r="AM42" t="s">
        <v>134</v>
      </c>
      <c r="AN42" t="s">
        <v>134</v>
      </c>
      <c r="AO42" t="s">
        <v>134</v>
      </c>
      <c r="AP42" t="s">
        <v>134</v>
      </c>
      <c r="AQ42" t="s">
        <v>134</v>
      </c>
      <c r="AR42" t="s">
        <v>134</v>
      </c>
      <c r="AS42" t="s">
        <v>134</v>
      </c>
      <c r="AT42" t="s">
        <v>134</v>
      </c>
      <c r="AU42" t="s">
        <v>134</v>
      </c>
      <c r="AV42">
        <v>4</v>
      </c>
      <c r="AW42">
        <v>1</v>
      </c>
      <c r="AX42">
        <v>1</v>
      </c>
      <c r="AY42">
        <v>1</v>
      </c>
      <c r="AZ42">
        <v>1</v>
      </c>
      <c r="BA42">
        <v>1</v>
      </c>
      <c r="BB42">
        <v>1</v>
      </c>
      <c r="BC42">
        <v>1</v>
      </c>
      <c r="BD42">
        <v>1</v>
      </c>
      <c r="BE42">
        <v>1</v>
      </c>
      <c r="BF42">
        <v>1</v>
      </c>
      <c r="BG42">
        <v>1</v>
      </c>
      <c r="BH42">
        <v>1</v>
      </c>
      <c r="BI42">
        <v>1</v>
      </c>
    </row>
    <row r="43" spans="1:61" x14ac:dyDescent="0.25">
      <c r="A43">
        <v>42</v>
      </c>
      <c r="B43" t="s">
        <v>129</v>
      </c>
      <c r="C43" t="s">
        <v>30</v>
      </c>
      <c r="D43">
        <v>68</v>
      </c>
      <c r="E43">
        <v>170</v>
      </c>
      <c r="F43" t="s">
        <v>31</v>
      </c>
      <c r="G43" t="s">
        <v>32</v>
      </c>
      <c r="H43" t="s">
        <v>32</v>
      </c>
      <c r="I43" t="s">
        <v>33</v>
      </c>
      <c r="J43" t="s">
        <v>34</v>
      </c>
      <c r="K43" t="s">
        <v>35</v>
      </c>
      <c r="L43" t="s">
        <v>54</v>
      </c>
      <c r="N43" t="s">
        <v>36</v>
      </c>
      <c r="O43" t="s">
        <v>49</v>
      </c>
      <c r="P43" t="s">
        <v>32</v>
      </c>
      <c r="Q43" t="s">
        <v>111</v>
      </c>
      <c r="T43">
        <v>8</v>
      </c>
      <c r="U43" t="s">
        <v>34</v>
      </c>
      <c r="V43" t="s">
        <v>127</v>
      </c>
      <c r="W43" t="s">
        <v>38</v>
      </c>
      <c r="X43" t="s">
        <v>40</v>
      </c>
      <c r="Y43" t="s">
        <v>65</v>
      </c>
      <c r="Z43" t="s">
        <v>41</v>
      </c>
      <c r="AA43" t="s">
        <v>82</v>
      </c>
      <c r="AB43" t="s">
        <v>54</v>
      </c>
      <c r="AC43" t="s">
        <v>43</v>
      </c>
      <c r="AD43" t="s">
        <v>44</v>
      </c>
      <c r="AE43" t="s">
        <v>34</v>
      </c>
      <c r="AF43" t="s">
        <v>34</v>
      </c>
      <c r="AG43" t="s">
        <v>45</v>
      </c>
      <c r="AH43" t="s">
        <v>134</v>
      </c>
      <c r="AI43" t="s">
        <v>134</v>
      </c>
      <c r="AJ43" t="s">
        <v>134</v>
      </c>
      <c r="AK43" t="s">
        <v>134</v>
      </c>
      <c r="AL43" t="s">
        <v>134</v>
      </c>
      <c r="AM43" t="s">
        <v>134</v>
      </c>
      <c r="AN43" t="s">
        <v>134</v>
      </c>
      <c r="AO43" t="s">
        <v>134</v>
      </c>
      <c r="AP43" t="s">
        <v>134</v>
      </c>
      <c r="AQ43" t="s">
        <v>134</v>
      </c>
      <c r="AR43" t="s">
        <v>134</v>
      </c>
      <c r="AS43" t="s">
        <v>134</v>
      </c>
      <c r="AT43" t="s">
        <v>134</v>
      </c>
      <c r="AU43" t="s">
        <v>134</v>
      </c>
      <c r="AV43">
        <v>1</v>
      </c>
      <c r="AW43">
        <v>1</v>
      </c>
      <c r="AX43">
        <v>1</v>
      </c>
      <c r="AY43">
        <v>1</v>
      </c>
      <c r="AZ43">
        <v>1</v>
      </c>
      <c r="BA43">
        <v>1</v>
      </c>
      <c r="BB43">
        <v>1</v>
      </c>
      <c r="BC43">
        <v>1</v>
      </c>
      <c r="BD43">
        <v>1</v>
      </c>
      <c r="BE43">
        <v>1</v>
      </c>
      <c r="BF43">
        <v>1</v>
      </c>
      <c r="BG43">
        <v>1</v>
      </c>
      <c r="BH43">
        <v>1</v>
      </c>
      <c r="BI43">
        <v>1</v>
      </c>
    </row>
    <row r="44" spans="1:61" x14ac:dyDescent="0.25">
      <c r="A44">
        <v>43</v>
      </c>
      <c r="B44" t="s">
        <v>129</v>
      </c>
      <c r="C44" t="s">
        <v>30</v>
      </c>
      <c r="D44">
        <v>72</v>
      </c>
      <c r="E44">
        <v>174</v>
      </c>
      <c r="F44" t="s">
        <v>31</v>
      </c>
      <c r="G44" t="s">
        <v>32</v>
      </c>
      <c r="H44" t="s">
        <v>32</v>
      </c>
      <c r="I44" t="s">
        <v>33</v>
      </c>
      <c r="J44" t="s">
        <v>34</v>
      </c>
      <c r="K44" t="s">
        <v>32</v>
      </c>
      <c r="L44" t="s">
        <v>34</v>
      </c>
      <c r="N44" t="s">
        <v>36</v>
      </c>
      <c r="O44" t="s">
        <v>49</v>
      </c>
      <c r="P44" t="s">
        <v>32</v>
      </c>
      <c r="Q44" t="s">
        <v>107</v>
      </c>
      <c r="T44">
        <v>8</v>
      </c>
      <c r="U44" t="s">
        <v>34</v>
      </c>
      <c r="V44" t="s">
        <v>127</v>
      </c>
      <c r="W44" t="s">
        <v>73</v>
      </c>
      <c r="X44" t="s">
        <v>40</v>
      </c>
      <c r="Y44" t="s">
        <v>40</v>
      </c>
      <c r="Z44" t="s">
        <v>41</v>
      </c>
      <c r="AA44" t="s">
        <v>82</v>
      </c>
      <c r="AB44" t="s">
        <v>54</v>
      </c>
      <c r="AC44" t="s">
        <v>43</v>
      </c>
      <c r="AD44" t="s">
        <v>62</v>
      </c>
      <c r="AE44" t="s">
        <v>34</v>
      </c>
      <c r="AF44" t="s">
        <v>34</v>
      </c>
      <c r="AG44" t="s">
        <v>55</v>
      </c>
      <c r="AH44" t="s">
        <v>135</v>
      </c>
      <c r="AI44" t="s">
        <v>134</v>
      </c>
      <c r="AJ44" t="s">
        <v>134</v>
      </c>
      <c r="AK44" t="s">
        <v>134</v>
      </c>
      <c r="AL44" t="s">
        <v>134</v>
      </c>
      <c r="AM44" t="s">
        <v>135</v>
      </c>
      <c r="AN44" t="s">
        <v>134</v>
      </c>
      <c r="AO44" t="s">
        <v>134</v>
      </c>
      <c r="AP44" t="s">
        <v>134</v>
      </c>
      <c r="AQ44" t="s">
        <v>134</v>
      </c>
      <c r="AR44" t="s">
        <v>134</v>
      </c>
      <c r="AS44" t="s">
        <v>134</v>
      </c>
      <c r="AT44" t="s">
        <v>134</v>
      </c>
      <c r="AU44" t="s">
        <v>134</v>
      </c>
      <c r="AV44">
        <v>4</v>
      </c>
      <c r="AW44">
        <v>3</v>
      </c>
      <c r="AX44">
        <v>1</v>
      </c>
      <c r="AY44">
        <v>1</v>
      </c>
      <c r="AZ44">
        <v>1</v>
      </c>
      <c r="BA44">
        <v>1</v>
      </c>
      <c r="BB44">
        <v>2</v>
      </c>
      <c r="BC44">
        <v>3</v>
      </c>
      <c r="BD44">
        <v>1</v>
      </c>
      <c r="BE44">
        <v>1</v>
      </c>
      <c r="BF44">
        <v>1</v>
      </c>
      <c r="BG44">
        <v>1</v>
      </c>
      <c r="BH44">
        <v>1</v>
      </c>
      <c r="BI44">
        <v>1</v>
      </c>
    </row>
    <row r="45" spans="1:61" x14ac:dyDescent="0.25">
      <c r="A45">
        <v>44</v>
      </c>
      <c r="B45" t="s">
        <v>128</v>
      </c>
      <c r="C45" t="s">
        <v>30</v>
      </c>
      <c r="D45">
        <v>67</v>
      </c>
      <c r="E45">
        <v>168</v>
      </c>
      <c r="F45" t="s">
        <v>31</v>
      </c>
      <c r="G45" t="s">
        <v>32</v>
      </c>
      <c r="H45" t="s">
        <v>32</v>
      </c>
      <c r="I45" t="s">
        <v>33</v>
      </c>
      <c r="J45" t="s">
        <v>35</v>
      </c>
      <c r="K45" t="s">
        <v>68</v>
      </c>
      <c r="L45" t="s">
        <v>34</v>
      </c>
      <c r="N45" t="s">
        <v>36</v>
      </c>
      <c r="O45" t="s">
        <v>49</v>
      </c>
      <c r="P45" t="s">
        <v>32</v>
      </c>
      <c r="Q45" t="s">
        <v>118</v>
      </c>
      <c r="T45">
        <v>8</v>
      </c>
      <c r="U45" t="s">
        <v>34</v>
      </c>
      <c r="V45" t="s">
        <v>127</v>
      </c>
      <c r="W45" t="s">
        <v>51</v>
      </c>
      <c r="X45" t="s">
        <v>40</v>
      </c>
      <c r="Y45" t="s">
        <v>40</v>
      </c>
      <c r="Z45" t="s">
        <v>41</v>
      </c>
      <c r="AA45" t="s">
        <v>82</v>
      </c>
      <c r="AB45" t="s">
        <v>34</v>
      </c>
      <c r="AC45" t="s">
        <v>43</v>
      </c>
      <c r="AD45" t="s">
        <v>44</v>
      </c>
      <c r="AE45" t="s">
        <v>54</v>
      </c>
      <c r="AF45" t="s">
        <v>54</v>
      </c>
      <c r="AG45" t="s">
        <v>55</v>
      </c>
      <c r="AH45" t="s">
        <v>134</v>
      </c>
      <c r="AI45" t="s">
        <v>134</v>
      </c>
      <c r="AJ45" t="s">
        <v>134</v>
      </c>
      <c r="AK45" t="s">
        <v>134</v>
      </c>
      <c r="AL45" t="s">
        <v>134</v>
      </c>
      <c r="AM45" t="s">
        <v>134</v>
      </c>
      <c r="AN45" t="s">
        <v>134</v>
      </c>
      <c r="AO45" t="s">
        <v>134</v>
      </c>
      <c r="AP45" t="s">
        <v>134</v>
      </c>
      <c r="AQ45" t="s">
        <v>134</v>
      </c>
      <c r="AR45" t="s">
        <v>134</v>
      </c>
      <c r="AS45" t="s">
        <v>134</v>
      </c>
      <c r="AT45" t="s">
        <v>135</v>
      </c>
      <c r="AU45" t="s">
        <v>134</v>
      </c>
      <c r="AV45">
        <v>1</v>
      </c>
      <c r="AW45">
        <v>1</v>
      </c>
      <c r="AX45">
        <v>1</v>
      </c>
      <c r="AY45">
        <v>1</v>
      </c>
      <c r="AZ45">
        <v>1</v>
      </c>
      <c r="BA45">
        <v>2</v>
      </c>
      <c r="BB45">
        <v>1</v>
      </c>
      <c r="BC45">
        <v>1</v>
      </c>
      <c r="BD45">
        <v>1</v>
      </c>
      <c r="BE45">
        <v>1</v>
      </c>
      <c r="BF45">
        <v>1</v>
      </c>
      <c r="BG45">
        <v>1</v>
      </c>
      <c r="BH45">
        <v>1</v>
      </c>
      <c r="BI45">
        <v>1</v>
      </c>
    </row>
    <row r="46" spans="1:61" x14ac:dyDescent="0.25">
      <c r="A46">
        <v>45</v>
      </c>
      <c r="B46" t="s">
        <v>129</v>
      </c>
      <c r="C46" t="s">
        <v>30</v>
      </c>
      <c r="D46">
        <v>70</v>
      </c>
      <c r="E46">
        <v>170</v>
      </c>
      <c r="F46" t="s">
        <v>31</v>
      </c>
      <c r="G46" t="s">
        <v>32</v>
      </c>
      <c r="H46" t="s">
        <v>32</v>
      </c>
      <c r="I46" t="s">
        <v>33</v>
      </c>
      <c r="J46" t="s">
        <v>35</v>
      </c>
      <c r="K46" t="s">
        <v>68</v>
      </c>
      <c r="L46" t="s">
        <v>34</v>
      </c>
      <c r="N46" t="s">
        <v>36</v>
      </c>
      <c r="O46" t="s">
        <v>63</v>
      </c>
      <c r="P46" t="s">
        <v>57</v>
      </c>
      <c r="Q46" t="s">
        <v>111</v>
      </c>
      <c r="T46">
        <v>8</v>
      </c>
      <c r="U46" t="s">
        <v>34</v>
      </c>
      <c r="V46" t="s">
        <v>127</v>
      </c>
      <c r="W46" t="s">
        <v>51</v>
      </c>
      <c r="X46" t="s">
        <v>39</v>
      </c>
      <c r="Y46" t="s">
        <v>40</v>
      </c>
      <c r="Z46" t="s">
        <v>66</v>
      </c>
      <c r="AA46" t="s">
        <v>42</v>
      </c>
      <c r="AB46" t="s">
        <v>34</v>
      </c>
      <c r="AC46" t="s">
        <v>53</v>
      </c>
      <c r="AD46" t="s">
        <v>62</v>
      </c>
      <c r="AE46" t="s">
        <v>34</v>
      </c>
      <c r="AF46" t="s">
        <v>34</v>
      </c>
      <c r="AG46" t="s">
        <v>34</v>
      </c>
      <c r="AH46" t="s">
        <v>134</v>
      </c>
      <c r="AI46" t="s">
        <v>135</v>
      </c>
      <c r="AJ46" t="s">
        <v>135</v>
      </c>
      <c r="AK46" t="s">
        <v>134</v>
      </c>
      <c r="AL46" t="s">
        <v>134</v>
      </c>
      <c r="AM46" t="s">
        <v>134</v>
      </c>
      <c r="AN46" t="s">
        <v>134</v>
      </c>
      <c r="AO46" t="s">
        <v>134</v>
      </c>
      <c r="AP46" t="s">
        <v>134</v>
      </c>
      <c r="AQ46" t="s">
        <v>134</v>
      </c>
      <c r="AR46" t="s">
        <v>134</v>
      </c>
      <c r="AS46" t="s">
        <v>134</v>
      </c>
      <c r="AT46" t="s">
        <v>134</v>
      </c>
      <c r="AU46" t="s">
        <v>134</v>
      </c>
      <c r="AV46">
        <v>1</v>
      </c>
      <c r="AW46">
        <v>1</v>
      </c>
      <c r="AX46">
        <v>1</v>
      </c>
      <c r="AY46">
        <v>1</v>
      </c>
      <c r="AZ46">
        <v>1</v>
      </c>
      <c r="BA46">
        <v>1</v>
      </c>
      <c r="BB46">
        <v>1</v>
      </c>
      <c r="BC46">
        <v>1</v>
      </c>
      <c r="BD46">
        <v>1</v>
      </c>
      <c r="BE46">
        <v>1</v>
      </c>
      <c r="BF46">
        <v>1</v>
      </c>
      <c r="BG46">
        <v>1</v>
      </c>
      <c r="BH46">
        <v>2</v>
      </c>
      <c r="BI46">
        <v>1</v>
      </c>
    </row>
    <row r="47" spans="1:61" x14ac:dyDescent="0.25">
      <c r="A47">
        <v>46</v>
      </c>
      <c r="B47" t="s">
        <v>129</v>
      </c>
      <c r="C47" t="s">
        <v>30</v>
      </c>
      <c r="D47">
        <v>69</v>
      </c>
      <c r="E47">
        <v>167</v>
      </c>
      <c r="F47" t="s">
        <v>31</v>
      </c>
      <c r="G47" t="s">
        <v>32</v>
      </c>
      <c r="H47" t="s">
        <v>32</v>
      </c>
      <c r="I47" t="s">
        <v>33</v>
      </c>
      <c r="J47" t="s">
        <v>35</v>
      </c>
      <c r="K47" t="s">
        <v>68</v>
      </c>
      <c r="L47" t="s">
        <v>34</v>
      </c>
      <c r="N47" t="s">
        <v>36</v>
      </c>
      <c r="O47" t="s">
        <v>63</v>
      </c>
      <c r="P47" t="s">
        <v>57</v>
      </c>
      <c r="Q47" t="s">
        <v>107</v>
      </c>
      <c r="T47">
        <v>8</v>
      </c>
      <c r="U47" t="s">
        <v>34</v>
      </c>
      <c r="V47" t="s">
        <v>127</v>
      </c>
      <c r="W47" t="s">
        <v>51</v>
      </c>
      <c r="X47" t="s">
        <v>52</v>
      </c>
      <c r="Y47" t="s">
        <v>40</v>
      </c>
      <c r="Z47" t="s">
        <v>66</v>
      </c>
      <c r="AA47" t="s">
        <v>58</v>
      </c>
      <c r="AB47" t="s">
        <v>54</v>
      </c>
      <c r="AC47" t="s">
        <v>43</v>
      </c>
      <c r="AD47" t="s">
        <v>62</v>
      </c>
      <c r="AE47" t="s">
        <v>54</v>
      </c>
      <c r="AF47" t="s">
        <v>54</v>
      </c>
      <c r="AG47" t="s">
        <v>34</v>
      </c>
      <c r="AH47" t="s">
        <v>135</v>
      </c>
      <c r="AI47" t="s">
        <v>134</v>
      </c>
      <c r="AJ47" t="s">
        <v>135</v>
      </c>
      <c r="AK47" t="s">
        <v>134</v>
      </c>
      <c r="AL47" t="s">
        <v>134</v>
      </c>
      <c r="AM47" t="s">
        <v>134</v>
      </c>
      <c r="AN47" t="s">
        <v>134</v>
      </c>
      <c r="AO47" t="s">
        <v>134</v>
      </c>
      <c r="AP47" t="s">
        <v>134</v>
      </c>
      <c r="AQ47" t="s">
        <v>134</v>
      </c>
      <c r="AR47" t="s">
        <v>134</v>
      </c>
      <c r="AS47" t="s">
        <v>135</v>
      </c>
      <c r="AT47" t="s">
        <v>134</v>
      </c>
      <c r="AU47" t="s">
        <v>134</v>
      </c>
      <c r="AV47">
        <v>5</v>
      </c>
      <c r="AW47">
        <v>4</v>
      </c>
      <c r="AX47">
        <v>4</v>
      </c>
      <c r="AY47">
        <v>1</v>
      </c>
      <c r="AZ47">
        <v>1</v>
      </c>
      <c r="BA47">
        <v>1</v>
      </c>
      <c r="BB47">
        <v>1</v>
      </c>
      <c r="BC47">
        <v>1</v>
      </c>
      <c r="BD47">
        <v>1</v>
      </c>
      <c r="BE47">
        <v>1</v>
      </c>
      <c r="BF47">
        <v>1</v>
      </c>
      <c r="BG47">
        <v>1</v>
      </c>
      <c r="BH47">
        <v>1</v>
      </c>
      <c r="BI47">
        <v>1</v>
      </c>
    </row>
    <row r="48" spans="1:61" x14ac:dyDescent="0.25">
      <c r="A48">
        <v>47</v>
      </c>
      <c r="B48" t="s">
        <v>129</v>
      </c>
      <c r="C48" t="s">
        <v>30</v>
      </c>
      <c r="D48">
        <v>68</v>
      </c>
      <c r="E48">
        <v>168</v>
      </c>
      <c r="F48" t="s">
        <v>31</v>
      </c>
      <c r="G48" t="s">
        <v>32</v>
      </c>
      <c r="H48" t="s">
        <v>32</v>
      </c>
      <c r="I48" t="s">
        <v>33</v>
      </c>
      <c r="J48" t="s">
        <v>35</v>
      </c>
      <c r="K48" t="s">
        <v>68</v>
      </c>
      <c r="L48" t="s">
        <v>34</v>
      </c>
      <c r="N48" t="s">
        <v>36</v>
      </c>
      <c r="O48" t="s">
        <v>63</v>
      </c>
      <c r="P48" t="s">
        <v>57</v>
      </c>
      <c r="Q48" t="s">
        <v>107</v>
      </c>
      <c r="T48">
        <v>8</v>
      </c>
      <c r="U48" t="s">
        <v>34</v>
      </c>
      <c r="V48" t="s">
        <v>127</v>
      </c>
      <c r="W48" t="s">
        <v>51</v>
      </c>
      <c r="X48" t="s">
        <v>40</v>
      </c>
      <c r="Y48" t="s">
        <v>40</v>
      </c>
      <c r="Z48" t="s">
        <v>66</v>
      </c>
      <c r="AA48" t="s">
        <v>42</v>
      </c>
      <c r="AB48" t="s">
        <v>54</v>
      </c>
      <c r="AC48" t="s">
        <v>53</v>
      </c>
      <c r="AD48" t="s">
        <v>62</v>
      </c>
      <c r="AE48" t="s">
        <v>34</v>
      </c>
      <c r="AF48" t="s">
        <v>34</v>
      </c>
      <c r="AG48" t="s">
        <v>55</v>
      </c>
      <c r="AH48" t="s">
        <v>135</v>
      </c>
      <c r="AI48" t="s">
        <v>134</v>
      </c>
      <c r="AJ48" t="s">
        <v>134</v>
      </c>
      <c r="AK48" t="s">
        <v>134</v>
      </c>
      <c r="AL48" t="s">
        <v>134</v>
      </c>
      <c r="AM48" t="s">
        <v>135</v>
      </c>
      <c r="AN48" t="s">
        <v>134</v>
      </c>
      <c r="AO48" t="s">
        <v>135</v>
      </c>
      <c r="AP48" t="s">
        <v>134</v>
      </c>
      <c r="AQ48" t="s">
        <v>134</v>
      </c>
      <c r="AR48" t="s">
        <v>134</v>
      </c>
      <c r="AS48" t="s">
        <v>134</v>
      </c>
      <c r="AT48" t="s">
        <v>134</v>
      </c>
      <c r="AU48" t="s">
        <v>134</v>
      </c>
      <c r="AV48">
        <v>4</v>
      </c>
      <c r="AW48">
        <v>1</v>
      </c>
      <c r="AX48">
        <v>4</v>
      </c>
      <c r="AY48">
        <v>1</v>
      </c>
      <c r="AZ48">
        <v>1</v>
      </c>
      <c r="BA48">
        <v>1</v>
      </c>
      <c r="BB48">
        <v>1</v>
      </c>
      <c r="BC48">
        <v>1</v>
      </c>
      <c r="BD48">
        <v>1</v>
      </c>
      <c r="BE48">
        <v>1</v>
      </c>
      <c r="BF48">
        <v>1</v>
      </c>
      <c r="BG48">
        <v>3</v>
      </c>
      <c r="BH48">
        <v>1</v>
      </c>
      <c r="BI48">
        <v>1</v>
      </c>
    </row>
    <row r="49" spans="1:61" x14ac:dyDescent="0.25">
      <c r="A49">
        <v>48</v>
      </c>
      <c r="B49" t="s">
        <v>128</v>
      </c>
      <c r="C49" t="s">
        <v>30</v>
      </c>
      <c r="D49">
        <v>74</v>
      </c>
      <c r="E49">
        <v>172</v>
      </c>
      <c r="F49" t="s">
        <v>31</v>
      </c>
      <c r="G49" t="s">
        <v>32</v>
      </c>
      <c r="H49" t="s">
        <v>32</v>
      </c>
      <c r="I49" t="s">
        <v>33</v>
      </c>
      <c r="J49" t="s">
        <v>35</v>
      </c>
      <c r="K49" t="s">
        <v>68</v>
      </c>
      <c r="L49" t="s">
        <v>34</v>
      </c>
      <c r="N49" t="s">
        <v>36</v>
      </c>
      <c r="O49" t="s">
        <v>63</v>
      </c>
      <c r="P49" t="s">
        <v>57</v>
      </c>
      <c r="Q49" t="s">
        <v>109</v>
      </c>
      <c r="T49">
        <v>8</v>
      </c>
      <c r="U49" t="s">
        <v>34</v>
      </c>
      <c r="V49" t="s">
        <v>123</v>
      </c>
      <c r="W49" t="s">
        <v>38</v>
      </c>
      <c r="X49" t="s">
        <v>39</v>
      </c>
      <c r="Y49" t="s">
        <v>40</v>
      </c>
      <c r="Z49" t="s">
        <v>41</v>
      </c>
      <c r="AA49" t="s">
        <v>58</v>
      </c>
      <c r="AB49" t="s">
        <v>54</v>
      </c>
      <c r="AC49" t="s">
        <v>35</v>
      </c>
      <c r="AD49" t="s">
        <v>62</v>
      </c>
      <c r="AE49" t="s">
        <v>54</v>
      </c>
      <c r="AF49" t="s">
        <v>34</v>
      </c>
      <c r="AG49" t="s">
        <v>55</v>
      </c>
      <c r="AH49" t="s">
        <v>135</v>
      </c>
      <c r="AI49" t="s">
        <v>135</v>
      </c>
      <c r="AJ49" t="s">
        <v>134</v>
      </c>
      <c r="AK49" t="s">
        <v>134</v>
      </c>
      <c r="AL49" t="s">
        <v>134</v>
      </c>
      <c r="AM49" t="s">
        <v>134</v>
      </c>
      <c r="AN49" t="s">
        <v>135</v>
      </c>
      <c r="AO49" t="s">
        <v>134</v>
      </c>
      <c r="AP49" t="s">
        <v>135</v>
      </c>
      <c r="AQ49" t="s">
        <v>134</v>
      </c>
      <c r="AR49" t="s">
        <v>134</v>
      </c>
      <c r="AS49" t="s">
        <v>134</v>
      </c>
      <c r="AT49" t="s">
        <v>134</v>
      </c>
      <c r="AU49" t="s">
        <v>134</v>
      </c>
      <c r="AV49">
        <v>4</v>
      </c>
      <c r="AW49">
        <v>1</v>
      </c>
      <c r="AX49">
        <v>1</v>
      </c>
      <c r="AY49">
        <v>1</v>
      </c>
      <c r="AZ49">
        <v>1</v>
      </c>
      <c r="BA49">
        <v>5</v>
      </c>
      <c r="BB49">
        <v>1</v>
      </c>
      <c r="BC49">
        <v>3</v>
      </c>
      <c r="BD49">
        <v>1</v>
      </c>
      <c r="BE49">
        <v>1</v>
      </c>
      <c r="BF49">
        <v>1</v>
      </c>
      <c r="BG49">
        <v>1</v>
      </c>
      <c r="BH49">
        <v>1</v>
      </c>
      <c r="BI49">
        <v>1</v>
      </c>
    </row>
    <row r="50" spans="1:61" x14ac:dyDescent="0.25">
      <c r="A50">
        <v>49</v>
      </c>
      <c r="B50" t="s">
        <v>129</v>
      </c>
      <c r="C50" t="s">
        <v>30</v>
      </c>
      <c r="D50">
        <v>75</v>
      </c>
      <c r="E50">
        <v>173</v>
      </c>
      <c r="F50" t="s">
        <v>31</v>
      </c>
      <c r="G50" t="s">
        <v>32</v>
      </c>
      <c r="H50" t="s">
        <v>32</v>
      </c>
      <c r="I50" t="s">
        <v>33</v>
      </c>
      <c r="J50" t="s">
        <v>35</v>
      </c>
      <c r="K50" t="s">
        <v>68</v>
      </c>
      <c r="L50" t="s">
        <v>34</v>
      </c>
      <c r="N50" t="s">
        <v>36</v>
      </c>
      <c r="O50" t="s">
        <v>63</v>
      </c>
      <c r="P50" t="s">
        <v>57</v>
      </c>
      <c r="Q50" t="s">
        <v>107</v>
      </c>
      <c r="T50">
        <v>8</v>
      </c>
      <c r="U50" t="s">
        <v>34</v>
      </c>
      <c r="V50" t="s">
        <v>123</v>
      </c>
      <c r="W50" t="s">
        <v>38</v>
      </c>
      <c r="X50" t="s">
        <v>40</v>
      </c>
      <c r="Y50" t="s">
        <v>40</v>
      </c>
      <c r="Z50" t="s">
        <v>66</v>
      </c>
      <c r="AA50" t="s">
        <v>42</v>
      </c>
      <c r="AB50" t="s">
        <v>34</v>
      </c>
      <c r="AC50" t="s">
        <v>35</v>
      </c>
      <c r="AD50" t="s">
        <v>62</v>
      </c>
      <c r="AE50" t="s">
        <v>54</v>
      </c>
      <c r="AF50" t="s">
        <v>54</v>
      </c>
      <c r="AG50" t="s">
        <v>34</v>
      </c>
      <c r="AH50" t="s">
        <v>134</v>
      </c>
      <c r="AI50" t="s">
        <v>134</v>
      </c>
      <c r="AJ50" t="s">
        <v>134</v>
      </c>
      <c r="AK50" t="s">
        <v>134</v>
      </c>
      <c r="AL50" t="s">
        <v>134</v>
      </c>
      <c r="AM50" t="s">
        <v>134</v>
      </c>
      <c r="AN50" t="s">
        <v>134</v>
      </c>
      <c r="AO50" t="s">
        <v>134</v>
      </c>
      <c r="AP50" t="s">
        <v>134</v>
      </c>
      <c r="AQ50" t="s">
        <v>135</v>
      </c>
      <c r="AR50" t="s">
        <v>134</v>
      </c>
      <c r="AS50" t="s">
        <v>134</v>
      </c>
      <c r="AT50" t="s">
        <v>134</v>
      </c>
      <c r="AU50" t="s">
        <v>134</v>
      </c>
      <c r="AV50">
        <v>1</v>
      </c>
      <c r="AW50">
        <v>1</v>
      </c>
      <c r="AX50">
        <v>1</v>
      </c>
      <c r="AY50">
        <v>1</v>
      </c>
      <c r="AZ50">
        <v>1</v>
      </c>
      <c r="BA50">
        <v>1</v>
      </c>
      <c r="BB50">
        <v>1</v>
      </c>
      <c r="BC50">
        <v>1</v>
      </c>
      <c r="BD50">
        <v>1</v>
      </c>
      <c r="BE50">
        <v>4</v>
      </c>
      <c r="BF50">
        <v>1</v>
      </c>
      <c r="BG50">
        <v>1</v>
      </c>
      <c r="BH50">
        <v>1</v>
      </c>
      <c r="BI50">
        <v>1</v>
      </c>
    </row>
    <row r="51" spans="1:61" x14ac:dyDescent="0.25">
      <c r="A51">
        <v>50</v>
      </c>
      <c r="B51" t="s">
        <v>129</v>
      </c>
      <c r="C51" t="s">
        <v>30</v>
      </c>
      <c r="D51">
        <v>74</v>
      </c>
      <c r="E51">
        <v>166</v>
      </c>
      <c r="F51" t="s">
        <v>60</v>
      </c>
      <c r="G51" t="s">
        <v>32</v>
      </c>
      <c r="H51" t="s">
        <v>32</v>
      </c>
      <c r="I51" t="s">
        <v>33</v>
      </c>
      <c r="J51" t="s">
        <v>35</v>
      </c>
      <c r="K51" t="s">
        <v>68</v>
      </c>
      <c r="L51" t="s">
        <v>34</v>
      </c>
      <c r="N51" t="s">
        <v>36</v>
      </c>
      <c r="O51" t="s">
        <v>63</v>
      </c>
      <c r="P51" t="s">
        <v>50</v>
      </c>
      <c r="Q51" t="s">
        <v>107</v>
      </c>
      <c r="T51">
        <v>8</v>
      </c>
      <c r="U51" t="s">
        <v>34</v>
      </c>
      <c r="V51" t="s">
        <v>123</v>
      </c>
      <c r="W51" t="s">
        <v>38</v>
      </c>
      <c r="X51" t="s">
        <v>39</v>
      </c>
      <c r="Y51" t="s">
        <v>40</v>
      </c>
      <c r="Z51" t="s">
        <v>66</v>
      </c>
      <c r="AA51" t="s">
        <v>74</v>
      </c>
      <c r="AB51" t="s">
        <v>34</v>
      </c>
      <c r="AC51" t="s">
        <v>35</v>
      </c>
      <c r="AD51" t="s">
        <v>92</v>
      </c>
      <c r="AE51" t="s">
        <v>34</v>
      </c>
      <c r="AF51" t="s">
        <v>34</v>
      </c>
      <c r="AG51" t="s">
        <v>34</v>
      </c>
      <c r="AH51" t="s">
        <v>135</v>
      </c>
      <c r="AI51" t="s">
        <v>135</v>
      </c>
      <c r="AJ51" t="s">
        <v>135</v>
      </c>
      <c r="AK51" t="s">
        <v>134</v>
      </c>
      <c r="AL51" t="s">
        <v>134</v>
      </c>
      <c r="AM51" t="s">
        <v>134</v>
      </c>
      <c r="AN51" t="s">
        <v>134</v>
      </c>
      <c r="AO51" t="s">
        <v>134</v>
      </c>
      <c r="AP51" t="s">
        <v>134</v>
      </c>
      <c r="AQ51" t="s">
        <v>134</v>
      </c>
      <c r="AR51" t="s">
        <v>134</v>
      </c>
      <c r="AS51" t="s">
        <v>134</v>
      </c>
      <c r="AT51" t="s">
        <v>134</v>
      </c>
      <c r="AU51" t="s">
        <v>134</v>
      </c>
      <c r="AV51">
        <v>5</v>
      </c>
      <c r="AW51">
        <v>3</v>
      </c>
      <c r="AX51">
        <v>3</v>
      </c>
      <c r="AY51">
        <v>1</v>
      </c>
      <c r="AZ51">
        <v>1</v>
      </c>
      <c r="BA51">
        <v>1</v>
      </c>
      <c r="BB51">
        <v>1</v>
      </c>
      <c r="BC51">
        <v>1</v>
      </c>
      <c r="BD51">
        <v>1</v>
      </c>
      <c r="BE51">
        <v>1</v>
      </c>
      <c r="BF51">
        <v>1</v>
      </c>
      <c r="BG51">
        <v>1</v>
      </c>
      <c r="BH51">
        <v>1</v>
      </c>
      <c r="BI51">
        <v>1</v>
      </c>
    </row>
    <row r="52" spans="1:61" x14ac:dyDescent="0.25">
      <c r="A52">
        <v>51</v>
      </c>
      <c r="B52" t="s">
        <v>128</v>
      </c>
      <c r="C52" t="s">
        <v>30</v>
      </c>
      <c r="D52">
        <v>70</v>
      </c>
      <c r="E52">
        <v>165</v>
      </c>
      <c r="F52" t="s">
        <v>31</v>
      </c>
      <c r="G52" t="s">
        <v>32</v>
      </c>
      <c r="H52" t="s">
        <v>32</v>
      </c>
      <c r="I52" t="s">
        <v>33</v>
      </c>
      <c r="J52" t="s">
        <v>35</v>
      </c>
      <c r="K52" t="s">
        <v>68</v>
      </c>
      <c r="L52" t="s">
        <v>34</v>
      </c>
      <c r="N52" t="s">
        <v>36</v>
      </c>
      <c r="O52" t="s">
        <v>63</v>
      </c>
      <c r="P52" t="s">
        <v>50</v>
      </c>
      <c r="Q52" t="s">
        <v>111</v>
      </c>
      <c r="T52">
        <v>8</v>
      </c>
      <c r="U52" t="s">
        <v>34</v>
      </c>
      <c r="V52" t="s">
        <v>123</v>
      </c>
      <c r="W52" t="s">
        <v>38</v>
      </c>
      <c r="X52" t="s">
        <v>40</v>
      </c>
      <c r="Y52" t="s">
        <v>40</v>
      </c>
      <c r="Z52" t="s">
        <v>41</v>
      </c>
      <c r="AA52" t="s">
        <v>42</v>
      </c>
      <c r="AB52" t="s">
        <v>34</v>
      </c>
      <c r="AC52" t="s">
        <v>43</v>
      </c>
      <c r="AD52" t="s">
        <v>92</v>
      </c>
      <c r="AE52" t="s">
        <v>34</v>
      </c>
      <c r="AF52" t="s">
        <v>34</v>
      </c>
      <c r="AG52" t="s">
        <v>55</v>
      </c>
      <c r="AH52" t="s">
        <v>135</v>
      </c>
      <c r="AI52" t="s">
        <v>135</v>
      </c>
      <c r="AJ52" t="s">
        <v>134</v>
      </c>
      <c r="AK52" t="s">
        <v>134</v>
      </c>
      <c r="AL52" t="s">
        <v>134</v>
      </c>
      <c r="AM52" t="s">
        <v>134</v>
      </c>
      <c r="AN52" t="s">
        <v>134</v>
      </c>
      <c r="AO52" t="s">
        <v>134</v>
      </c>
      <c r="AP52" t="s">
        <v>134</v>
      </c>
      <c r="AQ52" t="s">
        <v>134</v>
      </c>
      <c r="AR52" t="s">
        <v>134</v>
      </c>
      <c r="AS52" t="s">
        <v>134</v>
      </c>
      <c r="AT52" t="s">
        <v>134</v>
      </c>
      <c r="AU52" t="s">
        <v>134</v>
      </c>
      <c r="AV52">
        <v>2</v>
      </c>
      <c r="AW52">
        <v>2</v>
      </c>
      <c r="AX52">
        <v>1</v>
      </c>
      <c r="AY52">
        <v>1</v>
      </c>
      <c r="AZ52">
        <v>1</v>
      </c>
      <c r="BA52">
        <v>1</v>
      </c>
      <c r="BB52">
        <v>1</v>
      </c>
      <c r="BC52">
        <v>1</v>
      </c>
      <c r="BD52">
        <v>1</v>
      </c>
      <c r="BE52">
        <v>1</v>
      </c>
      <c r="BF52">
        <v>1</v>
      </c>
      <c r="BG52">
        <v>1</v>
      </c>
      <c r="BH52">
        <v>1</v>
      </c>
      <c r="BI52">
        <v>1</v>
      </c>
    </row>
    <row r="53" spans="1:61" x14ac:dyDescent="0.25">
      <c r="A53">
        <v>52</v>
      </c>
      <c r="B53" t="s">
        <v>129</v>
      </c>
      <c r="C53" t="s">
        <v>30</v>
      </c>
      <c r="D53">
        <v>68</v>
      </c>
      <c r="E53">
        <v>164</v>
      </c>
      <c r="F53" t="s">
        <v>31</v>
      </c>
      <c r="G53" t="s">
        <v>32</v>
      </c>
      <c r="H53" t="s">
        <v>32</v>
      </c>
      <c r="I53" t="s">
        <v>33</v>
      </c>
      <c r="J53" t="s">
        <v>34</v>
      </c>
      <c r="K53" t="s">
        <v>68</v>
      </c>
      <c r="L53" t="s">
        <v>34</v>
      </c>
      <c r="N53" t="s">
        <v>69</v>
      </c>
      <c r="O53" t="s">
        <v>63</v>
      </c>
      <c r="P53" t="s">
        <v>32</v>
      </c>
      <c r="Q53" t="s">
        <v>107</v>
      </c>
      <c r="T53">
        <v>8</v>
      </c>
      <c r="U53" t="s">
        <v>34</v>
      </c>
      <c r="V53" t="s">
        <v>123</v>
      </c>
      <c r="W53" t="s">
        <v>38</v>
      </c>
      <c r="X53" t="s">
        <v>40</v>
      </c>
      <c r="Y53" t="s">
        <v>65</v>
      </c>
      <c r="Z53" t="s">
        <v>66</v>
      </c>
      <c r="AA53" t="s">
        <v>42</v>
      </c>
      <c r="AB53" t="s">
        <v>34</v>
      </c>
      <c r="AC53" t="s">
        <v>53</v>
      </c>
      <c r="AD53" t="s">
        <v>62</v>
      </c>
      <c r="AE53" t="s">
        <v>34</v>
      </c>
      <c r="AF53" t="s">
        <v>34</v>
      </c>
      <c r="AG53" t="s">
        <v>45</v>
      </c>
      <c r="AH53" t="s">
        <v>135</v>
      </c>
      <c r="AI53" t="s">
        <v>135</v>
      </c>
      <c r="AJ53" t="s">
        <v>135</v>
      </c>
      <c r="AK53" t="s">
        <v>134</v>
      </c>
      <c r="AL53" t="s">
        <v>134</v>
      </c>
      <c r="AM53" t="s">
        <v>134</v>
      </c>
      <c r="AN53" t="s">
        <v>134</v>
      </c>
      <c r="AO53" t="s">
        <v>135</v>
      </c>
      <c r="AP53" t="s">
        <v>135</v>
      </c>
      <c r="AQ53" t="s">
        <v>134</v>
      </c>
      <c r="AR53" t="s">
        <v>134</v>
      </c>
      <c r="AS53" t="s">
        <v>134</v>
      </c>
      <c r="AT53" t="s">
        <v>134</v>
      </c>
      <c r="AU53" t="s">
        <v>134</v>
      </c>
      <c r="AV53">
        <v>4</v>
      </c>
      <c r="AW53">
        <v>2</v>
      </c>
      <c r="AX53">
        <v>1</v>
      </c>
      <c r="AY53">
        <v>1</v>
      </c>
      <c r="AZ53">
        <v>1</v>
      </c>
      <c r="BA53">
        <v>1</v>
      </c>
      <c r="BB53">
        <v>1</v>
      </c>
      <c r="BC53">
        <v>2</v>
      </c>
      <c r="BD53">
        <v>2</v>
      </c>
      <c r="BE53">
        <v>1</v>
      </c>
      <c r="BF53">
        <v>1</v>
      </c>
      <c r="BG53">
        <v>1</v>
      </c>
      <c r="BH53">
        <v>1</v>
      </c>
      <c r="BI53">
        <v>1</v>
      </c>
    </row>
    <row r="54" spans="1:61" x14ac:dyDescent="0.25">
      <c r="A54">
        <v>53</v>
      </c>
      <c r="B54" t="s">
        <v>132</v>
      </c>
      <c r="C54" t="s">
        <v>30</v>
      </c>
      <c r="D54">
        <v>70</v>
      </c>
      <c r="E54">
        <v>166</v>
      </c>
      <c r="F54" t="s">
        <v>31</v>
      </c>
      <c r="G54" t="s">
        <v>32</v>
      </c>
      <c r="H54" t="s">
        <v>32</v>
      </c>
      <c r="I54" t="s">
        <v>33</v>
      </c>
      <c r="J54" t="s">
        <v>34</v>
      </c>
      <c r="K54" t="s">
        <v>68</v>
      </c>
      <c r="L54" t="s">
        <v>34</v>
      </c>
      <c r="N54" t="s">
        <v>69</v>
      </c>
      <c r="O54" t="s">
        <v>63</v>
      </c>
      <c r="P54" t="s">
        <v>32</v>
      </c>
      <c r="Q54" t="s">
        <v>110</v>
      </c>
      <c r="T54">
        <v>8</v>
      </c>
      <c r="U54" t="s">
        <v>34</v>
      </c>
      <c r="V54" t="s">
        <v>123</v>
      </c>
      <c r="W54" t="s">
        <v>38</v>
      </c>
      <c r="X54" t="s">
        <v>40</v>
      </c>
      <c r="Y54" t="s">
        <v>65</v>
      </c>
      <c r="Z54" t="s">
        <v>66</v>
      </c>
      <c r="AA54" t="s">
        <v>42</v>
      </c>
      <c r="AB54" t="s">
        <v>54</v>
      </c>
      <c r="AC54" t="s">
        <v>95</v>
      </c>
      <c r="AD54" t="s">
        <v>62</v>
      </c>
      <c r="AE54" t="s">
        <v>34</v>
      </c>
      <c r="AF54" t="s">
        <v>34</v>
      </c>
      <c r="AG54" t="s">
        <v>34</v>
      </c>
      <c r="AH54" t="s">
        <v>135</v>
      </c>
      <c r="AI54" t="s">
        <v>135</v>
      </c>
      <c r="AJ54" t="s">
        <v>135</v>
      </c>
      <c r="AK54" t="s">
        <v>134</v>
      </c>
      <c r="AL54" t="s">
        <v>134</v>
      </c>
      <c r="AM54" t="s">
        <v>134</v>
      </c>
      <c r="AN54" t="s">
        <v>134</v>
      </c>
      <c r="AO54" t="s">
        <v>134</v>
      </c>
      <c r="AP54" t="s">
        <v>134</v>
      </c>
      <c r="AQ54" t="s">
        <v>134</v>
      </c>
      <c r="AR54" t="s">
        <v>134</v>
      </c>
      <c r="AS54" t="s">
        <v>134</v>
      </c>
      <c r="AT54" t="s">
        <v>134</v>
      </c>
      <c r="AU54" t="s">
        <v>134</v>
      </c>
      <c r="AV54">
        <v>5</v>
      </c>
      <c r="AW54">
        <v>5</v>
      </c>
      <c r="AX54">
        <v>5</v>
      </c>
      <c r="AY54">
        <v>1</v>
      </c>
      <c r="AZ54">
        <v>1</v>
      </c>
      <c r="BA54">
        <v>1</v>
      </c>
      <c r="BB54">
        <v>1</v>
      </c>
      <c r="BC54">
        <v>1</v>
      </c>
      <c r="BD54">
        <v>1</v>
      </c>
      <c r="BE54">
        <v>1</v>
      </c>
      <c r="BF54">
        <v>1</v>
      </c>
      <c r="BG54">
        <v>1</v>
      </c>
      <c r="BH54">
        <v>1</v>
      </c>
      <c r="BI54">
        <v>1</v>
      </c>
    </row>
    <row r="55" spans="1:61" x14ac:dyDescent="0.25">
      <c r="A55">
        <v>54</v>
      </c>
      <c r="B55" t="s">
        <v>132</v>
      </c>
      <c r="C55" t="s">
        <v>30</v>
      </c>
      <c r="D55">
        <v>67</v>
      </c>
      <c r="E55">
        <v>169</v>
      </c>
      <c r="F55" t="s">
        <v>31</v>
      </c>
      <c r="G55" t="s">
        <v>32</v>
      </c>
      <c r="H55" t="s">
        <v>32</v>
      </c>
      <c r="I55" t="s">
        <v>33</v>
      </c>
      <c r="J55" t="s">
        <v>34</v>
      </c>
      <c r="K55" t="s">
        <v>68</v>
      </c>
      <c r="L55" t="s">
        <v>34</v>
      </c>
      <c r="N55" t="s">
        <v>69</v>
      </c>
      <c r="O55" t="s">
        <v>63</v>
      </c>
      <c r="P55" t="s">
        <v>32</v>
      </c>
      <c r="Q55" t="s">
        <v>110</v>
      </c>
      <c r="T55">
        <v>8</v>
      </c>
      <c r="U55" t="s">
        <v>34</v>
      </c>
      <c r="V55" t="s">
        <v>127</v>
      </c>
      <c r="W55" t="s">
        <v>51</v>
      </c>
      <c r="X55" t="s">
        <v>40</v>
      </c>
      <c r="Y55" t="s">
        <v>40</v>
      </c>
      <c r="Z55" t="s">
        <v>41</v>
      </c>
      <c r="AA55" t="s">
        <v>82</v>
      </c>
      <c r="AB55" t="s">
        <v>54</v>
      </c>
      <c r="AC55" t="s">
        <v>53</v>
      </c>
      <c r="AD55" t="s">
        <v>62</v>
      </c>
      <c r="AE55" t="s">
        <v>34</v>
      </c>
      <c r="AF55" t="s">
        <v>34</v>
      </c>
      <c r="AG55" t="s">
        <v>34</v>
      </c>
      <c r="AH55" t="s">
        <v>134</v>
      </c>
      <c r="AI55" t="s">
        <v>134</v>
      </c>
      <c r="AJ55" t="s">
        <v>134</v>
      </c>
      <c r="AK55" t="s">
        <v>134</v>
      </c>
      <c r="AL55" t="s">
        <v>134</v>
      </c>
      <c r="AM55" t="s">
        <v>135</v>
      </c>
      <c r="AN55" t="s">
        <v>134</v>
      </c>
      <c r="AO55" t="s">
        <v>134</v>
      </c>
      <c r="AP55" t="s">
        <v>134</v>
      </c>
      <c r="AQ55" t="s">
        <v>134</v>
      </c>
      <c r="AR55" t="s">
        <v>134</v>
      </c>
      <c r="AS55" t="s">
        <v>134</v>
      </c>
      <c r="AT55" t="s">
        <v>134</v>
      </c>
      <c r="AU55" t="s">
        <v>134</v>
      </c>
      <c r="AV55">
        <v>1</v>
      </c>
      <c r="AW55">
        <v>1</v>
      </c>
      <c r="AX55">
        <v>1</v>
      </c>
      <c r="AY55">
        <v>1</v>
      </c>
      <c r="AZ55">
        <v>1</v>
      </c>
      <c r="BA55">
        <v>4</v>
      </c>
      <c r="BB55">
        <v>1</v>
      </c>
      <c r="BC55">
        <v>1</v>
      </c>
      <c r="BD55">
        <v>1</v>
      </c>
      <c r="BE55">
        <v>1</v>
      </c>
      <c r="BF55">
        <v>1</v>
      </c>
      <c r="BG55">
        <v>1</v>
      </c>
      <c r="BH55">
        <v>1</v>
      </c>
      <c r="BI55">
        <v>1</v>
      </c>
    </row>
    <row r="56" spans="1:61" x14ac:dyDescent="0.25">
      <c r="A56">
        <v>55</v>
      </c>
      <c r="B56" t="s">
        <v>129</v>
      </c>
      <c r="C56" t="s">
        <v>30</v>
      </c>
      <c r="D56">
        <v>66</v>
      </c>
      <c r="E56">
        <v>164</v>
      </c>
      <c r="F56" t="s">
        <v>31</v>
      </c>
      <c r="G56" t="s">
        <v>32</v>
      </c>
      <c r="H56" t="s">
        <v>32</v>
      </c>
      <c r="I56" t="s">
        <v>33</v>
      </c>
      <c r="J56" t="s">
        <v>34</v>
      </c>
      <c r="K56" t="s">
        <v>32</v>
      </c>
      <c r="L56" t="s">
        <v>34</v>
      </c>
      <c r="N56" t="s">
        <v>69</v>
      </c>
      <c r="O56" t="s">
        <v>63</v>
      </c>
      <c r="P56" t="s">
        <v>32</v>
      </c>
      <c r="Q56" t="s">
        <v>107</v>
      </c>
      <c r="T56">
        <v>8</v>
      </c>
      <c r="U56" t="s">
        <v>34</v>
      </c>
      <c r="V56" t="s">
        <v>123</v>
      </c>
      <c r="W56" t="s">
        <v>38</v>
      </c>
      <c r="X56" t="s">
        <v>40</v>
      </c>
      <c r="Y56" t="s">
        <v>40</v>
      </c>
      <c r="Z56" t="s">
        <v>66</v>
      </c>
      <c r="AA56" t="s">
        <v>82</v>
      </c>
      <c r="AB56" t="s">
        <v>54</v>
      </c>
      <c r="AC56" t="s">
        <v>43</v>
      </c>
      <c r="AD56" t="s">
        <v>97</v>
      </c>
      <c r="AE56" t="s">
        <v>54</v>
      </c>
      <c r="AF56" t="s">
        <v>54</v>
      </c>
      <c r="AG56" t="s">
        <v>34</v>
      </c>
      <c r="AH56" t="s">
        <v>135</v>
      </c>
      <c r="AI56" t="s">
        <v>134</v>
      </c>
      <c r="AJ56" t="s">
        <v>134</v>
      </c>
      <c r="AK56" t="s">
        <v>134</v>
      </c>
      <c r="AL56" t="s">
        <v>134</v>
      </c>
      <c r="AM56" t="s">
        <v>134</v>
      </c>
      <c r="AN56" t="s">
        <v>134</v>
      </c>
      <c r="AO56" t="s">
        <v>135</v>
      </c>
      <c r="AP56" t="s">
        <v>135</v>
      </c>
      <c r="AQ56" t="s">
        <v>134</v>
      </c>
      <c r="AR56" t="s">
        <v>134</v>
      </c>
      <c r="AS56" t="s">
        <v>134</v>
      </c>
      <c r="AT56" t="s">
        <v>134</v>
      </c>
      <c r="AU56" t="s">
        <v>134</v>
      </c>
      <c r="AV56">
        <v>4</v>
      </c>
      <c r="AW56">
        <v>1</v>
      </c>
      <c r="AX56">
        <v>1</v>
      </c>
      <c r="AY56">
        <v>1</v>
      </c>
      <c r="AZ56">
        <v>1</v>
      </c>
      <c r="BA56">
        <v>1</v>
      </c>
      <c r="BB56">
        <v>1</v>
      </c>
      <c r="BC56">
        <v>3</v>
      </c>
      <c r="BD56">
        <v>3</v>
      </c>
      <c r="BE56">
        <v>1</v>
      </c>
      <c r="BF56">
        <v>1</v>
      </c>
      <c r="BG56">
        <v>1</v>
      </c>
      <c r="BH56">
        <v>1</v>
      </c>
      <c r="BI56">
        <v>1</v>
      </c>
    </row>
    <row r="57" spans="1:61" x14ac:dyDescent="0.25">
      <c r="A57">
        <v>56</v>
      </c>
      <c r="B57" t="s">
        <v>128</v>
      </c>
      <c r="C57" t="s">
        <v>30</v>
      </c>
      <c r="D57">
        <v>69</v>
      </c>
      <c r="E57">
        <v>169</v>
      </c>
      <c r="F57" t="s">
        <v>31</v>
      </c>
      <c r="G57" t="s">
        <v>32</v>
      </c>
      <c r="H57" t="s">
        <v>32</v>
      </c>
      <c r="I57" t="s">
        <v>33</v>
      </c>
      <c r="J57" t="s">
        <v>34</v>
      </c>
      <c r="K57" t="s">
        <v>32</v>
      </c>
      <c r="L57" t="s">
        <v>34</v>
      </c>
      <c r="N57" t="s">
        <v>69</v>
      </c>
      <c r="O57" t="s">
        <v>63</v>
      </c>
      <c r="P57" t="s">
        <v>32</v>
      </c>
      <c r="Q57" t="s">
        <v>111</v>
      </c>
      <c r="T57">
        <v>8</v>
      </c>
      <c r="U57" t="s">
        <v>34</v>
      </c>
      <c r="V57" t="s">
        <v>123</v>
      </c>
      <c r="W57" t="s">
        <v>38</v>
      </c>
      <c r="X57" t="s">
        <v>39</v>
      </c>
      <c r="Y57" t="s">
        <v>40</v>
      </c>
      <c r="Z57" t="s">
        <v>41</v>
      </c>
      <c r="AA57" t="s">
        <v>74</v>
      </c>
      <c r="AB57" t="s">
        <v>34</v>
      </c>
      <c r="AC57" t="s">
        <v>53</v>
      </c>
      <c r="AD57" t="s">
        <v>98</v>
      </c>
      <c r="AE57" t="s">
        <v>34</v>
      </c>
      <c r="AF57" t="s">
        <v>34</v>
      </c>
      <c r="AG57" t="s">
        <v>45</v>
      </c>
      <c r="AH57" t="s">
        <v>135</v>
      </c>
      <c r="AI57" t="s">
        <v>134</v>
      </c>
      <c r="AJ57" t="s">
        <v>134</v>
      </c>
      <c r="AK57" t="s">
        <v>134</v>
      </c>
      <c r="AL57" t="s">
        <v>134</v>
      </c>
      <c r="AM57" t="s">
        <v>135</v>
      </c>
      <c r="AN57" t="s">
        <v>134</v>
      </c>
      <c r="AO57" t="s">
        <v>134</v>
      </c>
      <c r="AP57" t="s">
        <v>134</v>
      </c>
      <c r="AQ57" t="s">
        <v>134</v>
      </c>
      <c r="AR57" t="s">
        <v>134</v>
      </c>
      <c r="AS57" t="s">
        <v>134</v>
      </c>
      <c r="AT57" t="s">
        <v>134</v>
      </c>
      <c r="AU57" t="s">
        <v>134</v>
      </c>
      <c r="AV57">
        <v>2</v>
      </c>
      <c r="AW57">
        <v>1</v>
      </c>
      <c r="AX57">
        <v>1</v>
      </c>
      <c r="AY57">
        <v>1</v>
      </c>
      <c r="AZ57">
        <v>1</v>
      </c>
      <c r="BA57">
        <v>3</v>
      </c>
      <c r="BB57">
        <v>1</v>
      </c>
      <c r="BC57">
        <v>1</v>
      </c>
      <c r="BD57">
        <v>1</v>
      </c>
      <c r="BE57">
        <v>1</v>
      </c>
      <c r="BF57">
        <v>1</v>
      </c>
      <c r="BG57">
        <v>1</v>
      </c>
      <c r="BH57">
        <v>1</v>
      </c>
      <c r="BI57">
        <v>1</v>
      </c>
    </row>
    <row r="58" spans="1:61" x14ac:dyDescent="0.25">
      <c r="A58">
        <v>57</v>
      </c>
      <c r="B58" t="s">
        <v>129</v>
      </c>
      <c r="C58" t="s">
        <v>30</v>
      </c>
      <c r="D58">
        <v>72</v>
      </c>
      <c r="E58">
        <v>171</v>
      </c>
      <c r="F58" t="s">
        <v>31</v>
      </c>
      <c r="G58" t="s">
        <v>32</v>
      </c>
      <c r="H58" t="s">
        <v>32</v>
      </c>
      <c r="I58" t="s">
        <v>33</v>
      </c>
      <c r="J58" t="s">
        <v>34</v>
      </c>
      <c r="K58" t="s">
        <v>32</v>
      </c>
      <c r="L58" t="s">
        <v>34</v>
      </c>
      <c r="N58" t="s">
        <v>69</v>
      </c>
      <c r="O58" t="s">
        <v>63</v>
      </c>
      <c r="P58" t="s">
        <v>32</v>
      </c>
      <c r="Q58" t="s">
        <v>107</v>
      </c>
      <c r="T58">
        <v>8</v>
      </c>
      <c r="U58" t="s">
        <v>34</v>
      </c>
      <c r="V58" t="s">
        <v>127</v>
      </c>
      <c r="W58" t="s">
        <v>51</v>
      </c>
      <c r="X58" t="s">
        <v>52</v>
      </c>
      <c r="Y58" t="s">
        <v>40</v>
      </c>
      <c r="Z58" t="s">
        <v>78</v>
      </c>
      <c r="AA58" t="s">
        <v>74</v>
      </c>
      <c r="AB58" t="s">
        <v>54</v>
      </c>
      <c r="AC58" t="s">
        <v>43</v>
      </c>
      <c r="AD58" t="s">
        <v>44</v>
      </c>
      <c r="AE58" t="s">
        <v>34</v>
      </c>
      <c r="AF58" t="s">
        <v>34</v>
      </c>
      <c r="AG58" t="s">
        <v>34</v>
      </c>
      <c r="AH58" t="s">
        <v>135</v>
      </c>
      <c r="AI58" t="s">
        <v>134</v>
      </c>
      <c r="AJ58" t="s">
        <v>135</v>
      </c>
      <c r="AK58" t="s">
        <v>134</v>
      </c>
      <c r="AL58" t="s">
        <v>134</v>
      </c>
      <c r="AM58" t="s">
        <v>134</v>
      </c>
      <c r="AN58" t="s">
        <v>134</v>
      </c>
      <c r="AO58" t="s">
        <v>135</v>
      </c>
      <c r="AP58" t="s">
        <v>135</v>
      </c>
      <c r="AQ58" t="s">
        <v>134</v>
      </c>
      <c r="AR58" t="s">
        <v>134</v>
      </c>
      <c r="AS58" t="s">
        <v>134</v>
      </c>
      <c r="AT58" t="s">
        <v>134</v>
      </c>
      <c r="AU58" t="s">
        <v>134</v>
      </c>
      <c r="AV58">
        <v>5</v>
      </c>
      <c r="AW58">
        <v>1</v>
      </c>
      <c r="AX58">
        <v>3</v>
      </c>
      <c r="AY58">
        <v>1</v>
      </c>
      <c r="AZ58">
        <v>1</v>
      </c>
      <c r="BA58">
        <v>1</v>
      </c>
      <c r="BB58">
        <v>2</v>
      </c>
      <c r="BC58">
        <v>3</v>
      </c>
      <c r="BD58">
        <v>1</v>
      </c>
      <c r="BE58">
        <v>1</v>
      </c>
      <c r="BF58">
        <v>1</v>
      </c>
      <c r="BH58">
        <v>1</v>
      </c>
      <c r="BI58">
        <v>1</v>
      </c>
    </row>
    <row r="59" spans="1:61" x14ac:dyDescent="0.25">
      <c r="A59">
        <v>58</v>
      </c>
      <c r="B59" t="s">
        <v>128</v>
      </c>
      <c r="C59" t="s">
        <v>46</v>
      </c>
      <c r="D59">
        <v>67</v>
      </c>
      <c r="E59">
        <v>167</v>
      </c>
      <c r="F59" t="s">
        <v>31</v>
      </c>
      <c r="G59" t="s">
        <v>32</v>
      </c>
      <c r="H59" t="s">
        <v>32</v>
      </c>
      <c r="I59" t="s">
        <v>33</v>
      </c>
      <c r="J59" t="s">
        <v>34</v>
      </c>
      <c r="K59" t="s">
        <v>32</v>
      </c>
      <c r="L59" t="s">
        <v>34</v>
      </c>
      <c r="N59" t="s">
        <v>69</v>
      </c>
      <c r="O59" t="s">
        <v>63</v>
      </c>
      <c r="P59" t="s">
        <v>32</v>
      </c>
      <c r="Q59" t="s">
        <v>107</v>
      </c>
      <c r="T59">
        <v>8</v>
      </c>
      <c r="U59" t="s">
        <v>34</v>
      </c>
      <c r="V59" t="s">
        <v>123</v>
      </c>
      <c r="W59" t="s">
        <v>38</v>
      </c>
      <c r="X59" t="s">
        <v>52</v>
      </c>
      <c r="Y59" t="s">
        <v>40</v>
      </c>
      <c r="Z59" t="s">
        <v>41</v>
      </c>
      <c r="AA59" t="s">
        <v>42</v>
      </c>
      <c r="AB59" t="s">
        <v>54</v>
      </c>
      <c r="AC59" t="s">
        <v>35</v>
      </c>
      <c r="AD59" t="s">
        <v>44</v>
      </c>
      <c r="AE59" t="s">
        <v>34</v>
      </c>
      <c r="AF59" t="s">
        <v>34</v>
      </c>
      <c r="AG59" t="s">
        <v>34</v>
      </c>
      <c r="AH59" t="s">
        <v>134</v>
      </c>
      <c r="AI59" t="s">
        <v>134</v>
      </c>
      <c r="AJ59" t="s">
        <v>134</v>
      </c>
      <c r="AK59" t="s">
        <v>134</v>
      </c>
      <c r="AL59" t="s">
        <v>134</v>
      </c>
      <c r="AM59" t="s">
        <v>135</v>
      </c>
      <c r="AN59" t="s">
        <v>134</v>
      </c>
      <c r="AO59" t="s">
        <v>134</v>
      </c>
      <c r="AP59" t="s">
        <v>134</v>
      </c>
      <c r="AQ59" t="s">
        <v>134</v>
      </c>
      <c r="AR59" t="s">
        <v>134</v>
      </c>
      <c r="AS59" t="s">
        <v>134</v>
      </c>
      <c r="AT59" t="s">
        <v>134</v>
      </c>
      <c r="AU59" t="s">
        <v>134</v>
      </c>
      <c r="AV59">
        <v>1</v>
      </c>
      <c r="AW59">
        <v>1</v>
      </c>
      <c r="AX59">
        <v>1</v>
      </c>
      <c r="AY59">
        <v>1</v>
      </c>
      <c r="AZ59">
        <v>1</v>
      </c>
      <c r="BA59">
        <v>5</v>
      </c>
      <c r="BB59">
        <v>1</v>
      </c>
      <c r="BC59">
        <v>1</v>
      </c>
      <c r="BD59">
        <v>1</v>
      </c>
      <c r="BE59">
        <v>1</v>
      </c>
      <c r="BF59">
        <v>1</v>
      </c>
      <c r="BG59">
        <v>1</v>
      </c>
      <c r="BH59">
        <v>1</v>
      </c>
      <c r="BI59">
        <v>1</v>
      </c>
    </row>
    <row r="60" spans="1:61" x14ac:dyDescent="0.25">
      <c r="A60">
        <v>59</v>
      </c>
      <c r="B60" t="s">
        <v>129</v>
      </c>
      <c r="C60" t="s">
        <v>46</v>
      </c>
      <c r="D60">
        <v>68</v>
      </c>
      <c r="E60">
        <v>165</v>
      </c>
      <c r="F60" t="s">
        <v>31</v>
      </c>
      <c r="G60" t="s">
        <v>32</v>
      </c>
      <c r="H60" t="s">
        <v>32</v>
      </c>
      <c r="I60" t="s">
        <v>33</v>
      </c>
      <c r="J60" t="s">
        <v>34</v>
      </c>
      <c r="K60" t="s">
        <v>32</v>
      </c>
      <c r="L60" t="s">
        <v>34</v>
      </c>
      <c r="N60" t="s">
        <v>69</v>
      </c>
      <c r="O60" t="s">
        <v>63</v>
      </c>
      <c r="P60" t="s">
        <v>32</v>
      </c>
      <c r="Q60" t="s">
        <v>107</v>
      </c>
      <c r="T60">
        <v>8</v>
      </c>
      <c r="U60" t="s">
        <v>34</v>
      </c>
      <c r="V60" t="s">
        <v>127</v>
      </c>
      <c r="W60" t="s">
        <v>51</v>
      </c>
      <c r="X60" t="s">
        <v>39</v>
      </c>
      <c r="Y60" t="s">
        <v>40</v>
      </c>
      <c r="Z60" t="s">
        <v>41</v>
      </c>
      <c r="AA60" t="s">
        <v>42</v>
      </c>
      <c r="AB60" t="s">
        <v>54</v>
      </c>
      <c r="AC60" t="s">
        <v>95</v>
      </c>
      <c r="AD60" t="s">
        <v>62</v>
      </c>
      <c r="AE60" t="s">
        <v>34</v>
      </c>
      <c r="AF60" t="s">
        <v>34</v>
      </c>
      <c r="AG60" t="s">
        <v>34</v>
      </c>
      <c r="AH60" t="s">
        <v>135</v>
      </c>
      <c r="AI60" t="s">
        <v>134</v>
      </c>
      <c r="AJ60" t="s">
        <v>134</v>
      </c>
      <c r="AK60" t="s">
        <v>134</v>
      </c>
      <c r="AL60" t="s">
        <v>134</v>
      </c>
      <c r="AM60" t="s">
        <v>134</v>
      </c>
      <c r="AN60" t="s">
        <v>134</v>
      </c>
      <c r="AO60" t="s">
        <v>134</v>
      </c>
      <c r="AP60" t="s">
        <v>134</v>
      </c>
      <c r="AQ60" t="s">
        <v>135</v>
      </c>
      <c r="AR60" t="s">
        <v>134</v>
      </c>
      <c r="AS60" t="s">
        <v>134</v>
      </c>
      <c r="AT60" t="s">
        <v>134</v>
      </c>
      <c r="AU60" t="s">
        <v>134</v>
      </c>
      <c r="AV60">
        <v>4</v>
      </c>
      <c r="AW60">
        <v>1</v>
      </c>
      <c r="AX60">
        <v>1</v>
      </c>
      <c r="AY60">
        <v>1</v>
      </c>
      <c r="AZ60">
        <v>1</v>
      </c>
      <c r="BA60">
        <v>1</v>
      </c>
      <c r="BB60">
        <v>1</v>
      </c>
      <c r="BC60">
        <v>1</v>
      </c>
      <c r="BD60">
        <v>1</v>
      </c>
      <c r="BE60">
        <v>2</v>
      </c>
      <c r="BF60">
        <v>1</v>
      </c>
      <c r="BG60">
        <v>1</v>
      </c>
      <c r="BH60">
        <v>1</v>
      </c>
      <c r="BI60">
        <v>1</v>
      </c>
    </row>
    <row r="61" spans="1:61" x14ac:dyDescent="0.25">
      <c r="A61">
        <v>60</v>
      </c>
      <c r="B61" t="s">
        <v>129</v>
      </c>
      <c r="C61" t="s">
        <v>46</v>
      </c>
      <c r="D61">
        <v>66</v>
      </c>
      <c r="E61">
        <v>165</v>
      </c>
      <c r="F61" t="s">
        <v>31</v>
      </c>
      <c r="G61" t="s">
        <v>32</v>
      </c>
      <c r="H61" t="s">
        <v>32</v>
      </c>
      <c r="I61" t="s">
        <v>33</v>
      </c>
      <c r="J61" t="s">
        <v>34</v>
      </c>
      <c r="K61" t="s">
        <v>32</v>
      </c>
      <c r="L61" t="s">
        <v>34</v>
      </c>
      <c r="N61" t="s">
        <v>36</v>
      </c>
      <c r="O61" t="s">
        <v>63</v>
      </c>
      <c r="P61" t="s">
        <v>50</v>
      </c>
      <c r="Q61" t="s">
        <v>107</v>
      </c>
      <c r="T61">
        <v>8</v>
      </c>
      <c r="U61" t="s">
        <v>34</v>
      </c>
      <c r="V61" t="s">
        <v>123</v>
      </c>
      <c r="W61" t="s">
        <v>51</v>
      </c>
      <c r="X61" t="s">
        <v>39</v>
      </c>
      <c r="Y61" t="s">
        <v>40</v>
      </c>
      <c r="Z61" t="s">
        <v>41</v>
      </c>
      <c r="AA61" t="s">
        <v>82</v>
      </c>
      <c r="AB61" t="s">
        <v>54</v>
      </c>
      <c r="AC61" t="s">
        <v>95</v>
      </c>
      <c r="AD61" t="s">
        <v>62</v>
      </c>
      <c r="AE61" t="s">
        <v>34</v>
      </c>
      <c r="AF61" t="s">
        <v>34</v>
      </c>
      <c r="AG61" t="s">
        <v>34</v>
      </c>
      <c r="AH61" t="s">
        <v>135</v>
      </c>
      <c r="AI61" t="s">
        <v>135</v>
      </c>
      <c r="AJ61" t="s">
        <v>135</v>
      </c>
      <c r="AK61" t="s">
        <v>134</v>
      </c>
      <c r="AL61" t="s">
        <v>135</v>
      </c>
      <c r="AM61" t="s">
        <v>134</v>
      </c>
      <c r="AN61" t="s">
        <v>134</v>
      </c>
      <c r="AO61" t="s">
        <v>135</v>
      </c>
      <c r="AP61" t="s">
        <v>135</v>
      </c>
      <c r="AQ61" t="s">
        <v>134</v>
      </c>
      <c r="AR61" t="s">
        <v>134</v>
      </c>
      <c r="AS61" t="s">
        <v>134</v>
      </c>
      <c r="AT61" t="s">
        <v>134</v>
      </c>
      <c r="AU61" t="s">
        <v>134</v>
      </c>
      <c r="AV61">
        <v>5</v>
      </c>
      <c r="AW61">
        <v>3</v>
      </c>
      <c r="AX61">
        <v>3</v>
      </c>
      <c r="AY61">
        <v>1</v>
      </c>
      <c r="AZ61">
        <v>2</v>
      </c>
      <c r="BA61">
        <v>1</v>
      </c>
      <c r="BB61">
        <v>1</v>
      </c>
      <c r="BC61">
        <v>2</v>
      </c>
      <c r="BD61">
        <v>2</v>
      </c>
      <c r="BE61">
        <v>1</v>
      </c>
      <c r="BF61">
        <v>1</v>
      </c>
      <c r="BG61">
        <v>1</v>
      </c>
      <c r="BH61">
        <v>1</v>
      </c>
      <c r="BI61">
        <v>1</v>
      </c>
    </row>
    <row r="62" spans="1:61" x14ac:dyDescent="0.25">
      <c r="A62">
        <v>61</v>
      </c>
      <c r="B62" t="s">
        <v>129</v>
      </c>
      <c r="C62" t="s">
        <v>46</v>
      </c>
      <c r="D62">
        <v>65</v>
      </c>
      <c r="E62">
        <v>163</v>
      </c>
      <c r="F62" t="s">
        <v>31</v>
      </c>
      <c r="G62" t="s">
        <v>32</v>
      </c>
      <c r="H62" t="s">
        <v>32</v>
      </c>
      <c r="I62" t="s">
        <v>33</v>
      </c>
      <c r="J62" t="s">
        <v>34</v>
      </c>
      <c r="K62" t="s">
        <v>32</v>
      </c>
      <c r="L62" t="s">
        <v>34</v>
      </c>
      <c r="N62" t="s">
        <v>36</v>
      </c>
      <c r="O62" t="s">
        <v>63</v>
      </c>
      <c r="P62" t="s">
        <v>64</v>
      </c>
      <c r="Q62" t="s">
        <v>110</v>
      </c>
      <c r="T62">
        <v>8</v>
      </c>
      <c r="U62" t="s">
        <v>34</v>
      </c>
      <c r="V62" t="s">
        <v>127</v>
      </c>
      <c r="W62" t="s">
        <v>51</v>
      </c>
      <c r="X62" t="s">
        <v>40</v>
      </c>
      <c r="Y62" t="s">
        <v>40</v>
      </c>
      <c r="Z62" t="s">
        <v>66</v>
      </c>
      <c r="AA62" t="s">
        <v>82</v>
      </c>
      <c r="AB62" t="s">
        <v>34</v>
      </c>
      <c r="AC62" t="s">
        <v>53</v>
      </c>
      <c r="AD62" t="s">
        <v>62</v>
      </c>
      <c r="AE62" t="s">
        <v>34</v>
      </c>
      <c r="AF62" t="s">
        <v>34</v>
      </c>
      <c r="AG62" t="s">
        <v>34</v>
      </c>
      <c r="AH62" t="s">
        <v>134</v>
      </c>
      <c r="AI62" t="s">
        <v>134</v>
      </c>
      <c r="AJ62" t="s">
        <v>134</v>
      </c>
      <c r="AK62" t="s">
        <v>135</v>
      </c>
      <c r="AL62" t="s">
        <v>135</v>
      </c>
      <c r="AM62" t="s">
        <v>134</v>
      </c>
      <c r="AN62" t="s">
        <v>135</v>
      </c>
      <c r="AO62" t="s">
        <v>134</v>
      </c>
      <c r="AP62" t="s">
        <v>134</v>
      </c>
      <c r="AQ62" t="s">
        <v>134</v>
      </c>
      <c r="AR62" t="s">
        <v>134</v>
      </c>
      <c r="AS62" t="s">
        <v>134</v>
      </c>
      <c r="AT62" t="s">
        <v>134</v>
      </c>
      <c r="AU62" t="s">
        <v>134</v>
      </c>
      <c r="AV62">
        <v>1</v>
      </c>
      <c r="AW62">
        <v>1</v>
      </c>
      <c r="AX62">
        <v>1</v>
      </c>
      <c r="AY62">
        <v>2</v>
      </c>
      <c r="AZ62">
        <v>2</v>
      </c>
      <c r="BA62">
        <v>1</v>
      </c>
      <c r="BB62">
        <v>2</v>
      </c>
      <c r="BC62">
        <v>1</v>
      </c>
      <c r="BD62">
        <v>1</v>
      </c>
      <c r="BE62">
        <v>1</v>
      </c>
      <c r="BF62">
        <v>1</v>
      </c>
      <c r="BG62">
        <v>1</v>
      </c>
      <c r="BH62">
        <v>1</v>
      </c>
      <c r="BI62">
        <v>1</v>
      </c>
    </row>
    <row r="63" spans="1:61" x14ac:dyDescent="0.25">
      <c r="A63">
        <v>62</v>
      </c>
      <c r="B63" t="s">
        <v>130</v>
      </c>
      <c r="C63" t="s">
        <v>46</v>
      </c>
      <c r="D63">
        <v>57</v>
      </c>
      <c r="E63">
        <v>160</v>
      </c>
      <c r="F63" t="s">
        <v>31</v>
      </c>
      <c r="G63" t="s">
        <v>32</v>
      </c>
      <c r="H63" t="s">
        <v>32</v>
      </c>
      <c r="I63" t="s">
        <v>33</v>
      </c>
      <c r="J63" t="s">
        <v>34</v>
      </c>
      <c r="K63" t="s">
        <v>32</v>
      </c>
      <c r="L63" t="s">
        <v>34</v>
      </c>
      <c r="N63" t="s">
        <v>36</v>
      </c>
      <c r="O63" t="s">
        <v>63</v>
      </c>
      <c r="P63" t="s">
        <v>50</v>
      </c>
      <c r="Q63" t="s">
        <v>119</v>
      </c>
      <c r="T63">
        <v>8</v>
      </c>
      <c r="U63" t="s">
        <v>34</v>
      </c>
      <c r="V63" t="s">
        <v>123</v>
      </c>
      <c r="W63" t="s">
        <v>51</v>
      </c>
      <c r="X63" t="s">
        <v>52</v>
      </c>
      <c r="Y63" t="s">
        <v>40</v>
      </c>
      <c r="Z63" t="s">
        <v>41</v>
      </c>
      <c r="AA63" t="s">
        <v>42</v>
      </c>
      <c r="AB63" t="s">
        <v>34</v>
      </c>
      <c r="AC63" t="s">
        <v>95</v>
      </c>
      <c r="AD63" t="s">
        <v>99</v>
      </c>
      <c r="AE63" t="s">
        <v>34</v>
      </c>
      <c r="AF63" t="s">
        <v>34</v>
      </c>
      <c r="AG63" t="s">
        <v>45</v>
      </c>
      <c r="AH63" t="s">
        <v>135</v>
      </c>
      <c r="AI63" t="s">
        <v>135</v>
      </c>
      <c r="AJ63" t="s">
        <v>135</v>
      </c>
      <c r="AK63" t="s">
        <v>134</v>
      </c>
      <c r="AL63" t="s">
        <v>134</v>
      </c>
      <c r="AM63" t="s">
        <v>134</v>
      </c>
      <c r="AN63" t="s">
        <v>134</v>
      </c>
      <c r="AO63" t="s">
        <v>134</v>
      </c>
      <c r="AP63" t="s">
        <v>134</v>
      </c>
      <c r="AQ63" t="s">
        <v>135</v>
      </c>
      <c r="AR63" t="s">
        <v>135</v>
      </c>
      <c r="AS63" t="s">
        <v>134</v>
      </c>
      <c r="AT63" t="s">
        <v>134</v>
      </c>
      <c r="AU63" t="s">
        <v>134</v>
      </c>
      <c r="AV63">
        <v>5</v>
      </c>
      <c r="AW63">
        <v>3</v>
      </c>
      <c r="AX63">
        <v>3</v>
      </c>
      <c r="AY63">
        <v>1</v>
      </c>
      <c r="AZ63">
        <v>1</v>
      </c>
      <c r="BA63">
        <v>1</v>
      </c>
      <c r="BB63">
        <v>1</v>
      </c>
      <c r="BC63">
        <v>1</v>
      </c>
      <c r="BD63">
        <v>1</v>
      </c>
      <c r="BE63">
        <v>3</v>
      </c>
      <c r="BF63">
        <v>3</v>
      </c>
      <c r="BG63">
        <v>1</v>
      </c>
      <c r="BH63">
        <v>1</v>
      </c>
      <c r="BI63">
        <v>1</v>
      </c>
    </row>
    <row r="64" spans="1:61" x14ac:dyDescent="0.25">
      <c r="A64">
        <v>63</v>
      </c>
      <c r="B64" t="s">
        <v>128</v>
      </c>
      <c r="C64" t="s">
        <v>46</v>
      </c>
      <c r="D64">
        <v>54</v>
      </c>
      <c r="E64">
        <v>160</v>
      </c>
      <c r="F64" t="s">
        <v>31</v>
      </c>
      <c r="G64" t="s">
        <v>32</v>
      </c>
      <c r="H64" t="s">
        <v>32</v>
      </c>
      <c r="I64" t="s">
        <v>33</v>
      </c>
      <c r="J64" t="s">
        <v>34</v>
      </c>
      <c r="K64" t="s">
        <v>32</v>
      </c>
      <c r="L64" t="s">
        <v>34</v>
      </c>
      <c r="N64" t="s">
        <v>36</v>
      </c>
      <c r="O64" t="s">
        <v>63</v>
      </c>
      <c r="P64" t="s">
        <v>64</v>
      </c>
      <c r="Q64" t="s">
        <v>107</v>
      </c>
      <c r="T64">
        <v>8</v>
      </c>
      <c r="U64" t="s">
        <v>34</v>
      </c>
      <c r="V64" t="s">
        <v>127</v>
      </c>
      <c r="W64" t="s">
        <v>51</v>
      </c>
      <c r="X64" t="s">
        <v>40</v>
      </c>
      <c r="Y64" t="s">
        <v>65</v>
      </c>
      <c r="Z64" t="s">
        <v>41</v>
      </c>
      <c r="AA64" t="s">
        <v>82</v>
      </c>
      <c r="AB64" t="s">
        <v>34</v>
      </c>
      <c r="AC64" t="s">
        <v>95</v>
      </c>
      <c r="AD64" t="s">
        <v>62</v>
      </c>
      <c r="AE64" t="s">
        <v>34</v>
      </c>
      <c r="AF64" t="s">
        <v>34</v>
      </c>
      <c r="AG64" t="s">
        <v>55</v>
      </c>
      <c r="AH64" t="s">
        <v>135</v>
      </c>
      <c r="AI64" t="s">
        <v>135</v>
      </c>
      <c r="AJ64" t="s">
        <v>135</v>
      </c>
      <c r="AK64" t="s">
        <v>134</v>
      </c>
      <c r="AL64" t="s">
        <v>134</v>
      </c>
      <c r="AM64" t="s">
        <v>134</v>
      </c>
      <c r="AN64" t="s">
        <v>135</v>
      </c>
      <c r="AO64" t="s">
        <v>135</v>
      </c>
      <c r="AP64" t="s">
        <v>134</v>
      </c>
      <c r="AQ64" t="s">
        <v>134</v>
      </c>
      <c r="AR64" t="s">
        <v>134</v>
      </c>
      <c r="AS64" t="s">
        <v>134</v>
      </c>
      <c r="AT64" t="s">
        <v>134</v>
      </c>
      <c r="AU64" t="s">
        <v>134</v>
      </c>
      <c r="AV64">
        <v>3</v>
      </c>
      <c r="AW64">
        <v>1</v>
      </c>
      <c r="AX64">
        <v>1</v>
      </c>
      <c r="AY64">
        <v>1</v>
      </c>
      <c r="AZ64">
        <v>1</v>
      </c>
      <c r="BA64">
        <v>1</v>
      </c>
      <c r="BB64">
        <v>3</v>
      </c>
      <c r="BC64">
        <v>3</v>
      </c>
      <c r="BD64">
        <v>1</v>
      </c>
      <c r="BE64">
        <v>1</v>
      </c>
      <c r="BF64">
        <v>1</v>
      </c>
      <c r="BG64">
        <v>1</v>
      </c>
      <c r="BH64">
        <v>1</v>
      </c>
      <c r="BI64">
        <v>1</v>
      </c>
    </row>
    <row r="65" spans="1:61" x14ac:dyDescent="0.25">
      <c r="A65">
        <v>64</v>
      </c>
      <c r="B65" t="s">
        <v>129</v>
      </c>
      <c r="C65" t="s">
        <v>46</v>
      </c>
      <c r="D65">
        <v>55</v>
      </c>
      <c r="E65">
        <v>159</v>
      </c>
      <c r="F65" t="s">
        <v>31</v>
      </c>
      <c r="G65" t="s">
        <v>32</v>
      </c>
      <c r="H65" t="s">
        <v>32</v>
      </c>
      <c r="I65" t="s">
        <v>33</v>
      </c>
      <c r="J65" t="s">
        <v>34</v>
      </c>
      <c r="K65" t="s">
        <v>32</v>
      </c>
      <c r="L65" t="s">
        <v>34</v>
      </c>
      <c r="N65" t="s">
        <v>36</v>
      </c>
      <c r="O65" t="s">
        <v>63</v>
      </c>
      <c r="P65" t="s">
        <v>50</v>
      </c>
      <c r="Q65" t="s">
        <v>107</v>
      </c>
      <c r="T65">
        <v>8</v>
      </c>
      <c r="U65" t="s">
        <v>34</v>
      </c>
      <c r="V65" t="s">
        <v>127</v>
      </c>
      <c r="W65" t="s">
        <v>51</v>
      </c>
      <c r="X65" t="s">
        <v>40</v>
      </c>
      <c r="Y65" t="s">
        <v>65</v>
      </c>
      <c r="Z65" t="s">
        <v>41</v>
      </c>
      <c r="AA65" t="s">
        <v>82</v>
      </c>
      <c r="AB65" t="s">
        <v>34</v>
      </c>
      <c r="AC65" t="s">
        <v>43</v>
      </c>
      <c r="AD65" t="s">
        <v>44</v>
      </c>
      <c r="AE65" t="s">
        <v>34</v>
      </c>
      <c r="AF65" t="s">
        <v>34</v>
      </c>
      <c r="AG65" t="s">
        <v>45</v>
      </c>
      <c r="AH65" t="s">
        <v>135</v>
      </c>
      <c r="AI65" t="s">
        <v>134</v>
      </c>
      <c r="AJ65" t="s">
        <v>134</v>
      </c>
      <c r="AK65" t="s">
        <v>134</v>
      </c>
      <c r="AL65" t="s">
        <v>134</v>
      </c>
      <c r="AM65" t="s">
        <v>135</v>
      </c>
      <c r="AN65" t="s">
        <v>134</v>
      </c>
      <c r="AO65" t="s">
        <v>135</v>
      </c>
      <c r="AP65" t="s">
        <v>135</v>
      </c>
      <c r="AQ65" t="s">
        <v>134</v>
      </c>
      <c r="AR65" t="s">
        <v>134</v>
      </c>
      <c r="AS65" t="s">
        <v>134</v>
      </c>
      <c r="AT65" t="s">
        <v>134</v>
      </c>
      <c r="AU65" t="s">
        <v>134</v>
      </c>
      <c r="AV65">
        <v>5</v>
      </c>
      <c r="AW65">
        <v>1</v>
      </c>
      <c r="AX65">
        <v>1</v>
      </c>
      <c r="AY65">
        <v>1</v>
      </c>
      <c r="AZ65">
        <v>1</v>
      </c>
      <c r="BA65">
        <v>4</v>
      </c>
      <c r="BB65">
        <v>1</v>
      </c>
      <c r="BC65">
        <v>4</v>
      </c>
      <c r="BD65">
        <v>3</v>
      </c>
      <c r="BE65">
        <v>1</v>
      </c>
      <c r="BF65">
        <v>1</v>
      </c>
      <c r="BG65">
        <v>1</v>
      </c>
      <c r="BH65">
        <v>1</v>
      </c>
      <c r="BI65">
        <v>1</v>
      </c>
    </row>
    <row r="66" spans="1:61" x14ac:dyDescent="0.25">
      <c r="A66">
        <v>65</v>
      </c>
      <c r="B66" t="s">
        <v>129</v>
      </c>
      <c r="C66" t="s">
        <v>46</v>
      </c>
      <c r="D66">
        <v>55</v>
      </c>
      <c r="E66">
        <v>161</v>
      </c>
      <c r="F66" t="s">
        <v>31</v>
      </c>
      <c r="G66" t="s">
        <v>32</v>
      </c>
      <c r="H66" t="s">
        <v>32</v>
      </c>
      <c r="I66" t="s">
        <v>33</v>
      </c>
      <c r="J66" t="s">
        <v>34</v>
      </c>
      <c r="K66" t="s">
        <v>32</v>
      </c>
      <c r="L66" t="s">
        <v>34</v>
      </c>
      <c r="N66" t="s">
        <v>36</v>
      </c>
      <c r="O66" t="s">
        <v>63</v>
      </c>
      <c r="P66" t="s">
        <v>64</v>
      </c>
      <c r="Q66" t="s">
        <v>107</v>
      </c>
      <c r="T66">
        <v>8</v>
      </c>
      <c r="U66" t="s">
        <v>34</v>
      </c>
      <c r="V66" t="s">
        <v>127</v>
      </c>
      <c r="W66" t="s">
        <v>51</v>
      </c>
      <c r="X66" t="s">
        <v>40</v>
      </c>
      <c r="Y66" t="s">
        <v>40</v>
      </c>
      <c r="Z66" t="s">
        <v>41</v>
      </c>
      <c r="AA66" t="s">
        <v>74</v>
      </c>
      <c r="AB66" t="s">
        <v>34</v>
      </c>
      <c r="AC66" t="s">
        <v>95</v>
      </c>
      <c r="AD66" t="s">
        <v>62</v>
      </c>
      <c r="AE66" t="s">
        <v>34</v>
      </c>
      <c r="AF66" t="s">
        <v>34</v>
      </c>
      <c r="AG66" t="s">
        <v>34</v>
      </c>
      <c r="AH66" t="s">
        <v>135</v>
      </c>
      <c r="AI66" t="s">
        <v>135</v>
      </c>
      <c r="AJ66" t="s">
        <v>134</v>
      </c>
      <c r="AK66" t="s">
        <v>134</v>
      </c>
      <c r="AL66" t="s">
        <v>134</v>
      </c>
      <c r="AM66" t="s">
        <v>135</v>
      </c>
      <c r="AN66" t="s">
        <v>134</v>
      </c>
      <c r="AO66" t="s">
        <v>134</v>
      </c>
      <c r="AP66" t="s">
        <v>134</v>
      </c>
      <c r="AQ66" t="s">
        <v>135</v>
      </c>
      <c r="AR66" t="s">
        <v>135</v>
      </c>
      <c r="AS66" t="s">
        <v>134</v>
      </c>
      <c r="AT66" t="s">
        <v>134</v>
      </c>
      <c r="AU66" t="s">
        <v>134</v>
      </c>
      <c r="AV66">
        <v>4</v>
      </c>
      <c r="AW66">
        <v>4</v>
      </c>
      <c r="AX66">
        <v>1</v>
      </c>
      <c r="AY66">
        <v>1</v>
      </c>
      <c r="AZ66">
        <v>1</v>
      </c>
      <c r="BA66">
        <v>3</v>
      </c>
      <c r="BB66">
        <v>1</v>
      </c>
      <c r="BC66">
        <v>1</v>
      </c>
      <c r="BD66">
        <v>1</v>
      </c>
      <c r="BE66">
        <v>3</v>
      </c>
      <c r="BF66">
        <v>3</v>
      </c>
      <c r="BG66">
        <v>1</v>
      </c>
      <c r="BH66">
        <v>1</v>
      </c>
      <c r="BI66">
        <v>1</v>
      </c>
    </row>
    <row r="67" spans="1:61" x14ac:dyDescent="0.25">
      <c r="A67">
        <v>66</v>
      </c>
      <c r="B67" t="s">
        <v>129</v>
      </c>
      <c r="C67" t="s">
        <v>46</v>
      </c>
      <c r="D67">
        <v>59</v>
      </c>
      <c r="E67">
        <v>162</v>
      </c>
      <c r="F67" t="s">
        <v>31</v>
      </c>
      <c r="G67" t="s">
        <v>32</v>
      </c>
      <c r="H67" t="s">
        <v>32</v>
      </c>
      <c r="I67" t="s">
        <v>33</v>
      </c>
      <c r="J67" t="s">
        <v>34</v>
      </c>
      <c r="K67" t="s">
        <v>32</v>
      </c>
      <c r="L67" t="s">
        <v>34</v>
      </c>
      <c r="N67" t="s">
        <v>36</v>
      </c>
      <c r="O67" t="s">
        <v>63</v>
      </c>
      <c r="P67" t="s">
        <v>50</v>
      </c>
      <c r="Q67" t="s">
        <v>110</v>
      </c>
      <c r="T67">
        <v>8</v>
      </c>
      <c r="U67" t="s">
        <v>34</v>
      </c>
      <c r="V67" t="s">
        <v>127</v>
      </c>
      <c r="W67" t="s">
        <v>51</v>
      </c>
      <c r="X67" t="s">
        <v>40</v>
      </c>
      <c r="Y67" t="s">
        <v>40</v>
      </c>
      <c r="Z67" t="s">
        <v>66</v>
      </c>
      <c r="AA67" t="s">
        <v>94</v>
      </c>
      <c r="AB67" t="s">
        <v>54</v>
      </c>
      <c r="AC67" t="s">
        <v>95</v>
      </c>
      <c r="AD67" t="s">
        <v>62</v>
      </c>
      <c r="AE67" t="s">
        <v>34</v>
      </c>
      <c r="AF67" t="s">
        <v>34</v>
      </c>
      <c r="AG67" t="s">
        <v>34</v>
      </c>
      <c r="AH67" t="s">
        <v>135</v>
      </c>
      <c r="AI67" t="s">
        <v>134</v>
      </c>
      <c r="AJ67" t="s">
        <v>134</v>
      </c>
      <c r="AK67" t="s">
        <v>134</v>
      </c>
      <c r="AL67" t="s">
        <v>134</v>
      </c>
      <c r="AM67" t="s">
        <v>135</v>
      </c>
      <c r="AN67" t="s">
        <v>134</v>
      </c>
      <c r="AO67" t="s">
        <v>134</v>
      </c>
      <c r="AP67" t="s">
        <v>134</v>
      </c>
      <c r="AQ67" t="s">
        <v>135</v>
      </c>
      <c r="AR67" t="s">
        <v>135</v>
      </c>
      <c r="AS67" t="s">
        <v>134</v>
      </c>
      <c r="AT67" t="s">
        <v>134</v>
      </c>
      <c r="AU67" t="s">
        <v>134</v>
      </c>
      <c r="AV67">
        <v>3</v>
      </c>
      <c r="AW67">
        <v>1</v>
      </c>
      <c r="AX67">
        <v>1</v>
      </c>
      <c r="AY67">
        <v>1</v>
      </c>
      <c r="AZ67">
        <v>1</v>
      </c>
      <c r="BA67">
        <v>4</v>
      </c>
      <c r="BB67">
        <v>1</v>
      </c>
      <c r="BC67">
        <v>1</v>
      </c>
      <c r="BD67">
        <v>1</v>
      </c>
      <c r="BE67">
        <v>4</v>
      </c>
      <c r="BF67">
        <v>3</v>
      </c>
      <c r="BG67">
        <v>1</v>
      </c>
      <c r="BH67">
        <v>1</v>
      </c>
      <c r="BI67">
        <v>1</v>
      </c>
    </row>
    <row r="68" spans="1:61" x14ac:dyDescent="0.25">
      <c r="A68">
        <v>67</v>
      </c>
      <c r="B68" t="s">
        <v>132</v>
      </c>
      <c r="C68" t="s">
        <v>46</v>
      </c>
      <c r="D68">
        <v>57</v>
      </c>
      <c r="E68">
        <v>160</v>
      </c>
      <c r="F68" t="s">
        <v>31</v>
      </c>
      <c r="G68" t="s">
        <v>32</v>
      </c>
      <c r="H68" t="s">
        <v>32</v>
      </c>
      <c r="I68" t="s">
        <v>33</v>
      </c>
      <c r="J68" t="s">
        <v>34</v>
      </c>
      <c r="K68" t="s">
        <v>68</v>
      </c>
      <c r="L68" t="s">
        <v>34</v>
      </c>
      <c r="N68" t="s">
        <v>36</v>
      </c>
      <c r="O68" t="s">
        <v>63</v>
      </c>
      <c r="P68" t="s">
        <v>50</v>
      </c>
      <c r="Q68" t="s">
        <v>119</v>
      </c>
      <c r="T68">
        <v>8</v>
      </c>
      <c r="U68" t="s">
        <v>34</v>
      </c>
      <c r="V68" t="s">
        <v>123</v>
      </c>
      <c r="W68" t="s">
        <v>38</v>
      </c>
      <c r="X68" t="s">
        <v>40</v>
      </c>
      <c r="Y68" t="s">
        <v>40</v>
      </c>
      <c r="Z68" t="s">
        <v>41</v>
      </c>
      <c r="AA68" t="s">
        <v>74</v>
      </c>
      <c r="AB68" t="s">
        <v>54</v>
      </c>
      <c r="AC68" t="s">
        <v>95</v>
      </c>
      <c r="AD68" t="s">
        <v>62</v>
      </c>
      <c r="AE68" t="s">
        <v>34</v>
      </c>
      <c r="AF68" t="s">
        <v>34</v>
      </c>
      <c r="AG68" t="s">
        <v>55</v>
      </c>
      <c r="AH68" t="s">
        <v>135</v>
      </c>
      <c r="AI68" t="s">
        <v>135</v>
      </c>
      <c r="AJ68" t="s">
        <v>134</v>
      </c>
      <c r="AK68" t="s">
        <v>134</v>
      </c>
      <c r="AL68" t="s">
        <v>134</v>
      </c>
      <c r="AM68" t="s">
        <v>135</v>
      </c>
      <c r="AN68" t="s">
        <v>134</v>
      </c>
      <c r="AO68" t="s">
        <v>134</v>
      </c>
      <c r="AP68" t="s">
        <v>134</v>
      </c>
      <c r="AQ68" t="s">
        <v>135</v>
      </c>
      <c r="AR68" t="s">
        <v>134</v>
      </c>
      <c r="AS68" t="s">
        <v>134</v>
      </c>
      <c r="AT68" t="s">
        <v>134</v>
      </c>
      <c r="AU68" t="s">
        <v>134</v>
      </c>
      <c r="AV68">
        <v>5</v>
      </c>
      <c r="AW68">
        <v>5</v>
      </c>
      <c r="AX68">
        <v>1</v>
      </c>
      <c r="AY68">
        <v>1</v>
      </c>
      <c r="AZ68">
        <v>1</v>
      </c>
      <c r="BA68">
        <v>2</v>
      </c>
      <c r="BB68">
        <v>1</v>
      </c>
      <c r="BC68">
        <v>1</v>
      </c>
      <c r="BD68">
        <v>1</v>
      </c>
      <c r="BE68">
        <v>2</v>
      </c>
      <c r="BF68">
        <v>1</v>
      </c>
      <c r="BG68">
        <v>1</v>
      </c>
      <c r="BH68">
        <v>1</v>
      </c>
      <c r="BI68">
        <v>1</v>
      </c>
    </row>
    <row r="69" spans="1:61" x14ac:dyDescent="0.25">
      <c r="A69">
        <v>68</v>
      </c>
      <c r="B69" t="s">
        <v>132</v>
      </c>
      <c r="C69" t="s">
        <v>46</v>
      </c>
      <c r="D69">
        <v>67</v>
      </c>
      <c r="E69">
        <v>165</v>
      </c>
      <c r="F69" t="s">
        <v>31</v>
      </c>
      <c r="G69" t="s">
        <v>32</v>
      </c>
      <c r="H69" t="s">
        <v>32</v>
      </c>
      <c r="I69" t="s">
        <v>33</v>
      </c>
      <c r="J69" t="s">
        <v>34</v>
      </c>
      <c r="K69" t="s">
        <v>68</v>
      </c>
      <c r="L69" t="s">
        <v>34</v>
      </c>
      <c r="N69" t="s">
        <v>36</v>
      </c>
      <c r="O69" t="s">
        <v>63</v>
      </c>
      <c r="P69" t="s">
        <v>50</v>
      </c>
      <c r="Q69" t="s">
        <v>110</v>
      </c>
      <c r="T69">
        <v>8</v>
      </c>
      <c r="U69" t="s">
        <v>34</v>
      </c>
      <c r="V69" t="s">
        <v>123</v>
      </c>
      <c r="W69" t="s">
        <v>38</v>
      </c>
      <c r="X69" t="s">
        <v>40</v>
      </c>
      <c r="Y69" t="s">
        <v>40</v>
      </c>
      <c r="Z69" t="s">
        <v>41</v>
      </c>
      <c r="AA69" t="s">
        <v>74</v>
      </c>
      <c r="AB69" t="s">
        <v>34</v>
      </c>
      <c r="AC69" t="s">
        <v>95</v>
      </c>
      <c r="AD69" t="s">
        <v>62</v>
      </c>
      <c r="AE69" t="s">
        <v>54</v>
      </c>
      <c r="AF69" t="s">
        <v>54</v>
      </c>
      <c r="AG69" t="s">
        <v>55</v>
      </c>
      <c r="AH69" t="s">
        <v>135</v>
      </c>
      <c r="AI69" t="s">
        <v>135</v>
      </c>
      <c r="AJ69" t="s">
        <v>134</v>
      </c>
      <c r="AK69" t="s">
        <v>134</v>
      </c>
      <c r="AL69" t="s">
        <v>134</v>
      </c>
      <c r="AM69" t="s">
        <v>134</v>
      </c>
      <c r="AN69" t="s">
        <v>134</v>
      </c>
      <c r="AO69" t="s">
        <v>135</v>
      </c>
      <c r="AP69" t="s">
        <v>135</v>
      </c>
      <c r="AQ69" t="s">
        <v>135</v>
      </c>
      <c r="AR69" t="s">
        <v>134</v>
      </c>
      <c r="AS69" t="s">
        <v>134</v>
      </c>
      <c r="AT69" t="s">
        <v>134</v>
      </c>
      <c r="AU69" t="s">
        <v>134</v>
      </c>
      <c r="AV69">
        <v>4</v>
      </c>
      <c r="AW69">
        <v>4</v>
      </c>
      <c r="AX69">
        <v>1</v>
      </c>
      <c r="AY69">
        <v>1</v>
      </c>
      <c r="AZ69">
        <v>1</v>
      </c>
      <c r="BA69">
        <v>1</v>
      </c>
      <c r="BB69">
        <v>1</v>
      </c>
      <c r="BC69">
        <v>3</v>
      </c>
      <c r="BD69">
        <v>3</v>
      </c>
      <c r="BE69">
        <v>5</v>
      </c>
      <c r="BF69">
        <v>1</v>
      </c>
      <c r="BG69">
        <v>1</v>
      </c>
      <c r="BH69">
        <v>1</v>
      </c>
      <c r="BI69">
        <v>1</v>
      </c>
    </row>
    <row r="70" spans="1:61" x14ac:dyDescent="0.25">
      <c r="A70">
        <v>69</v>
      </c>
      <c r="B70" t="s">
        <v>128</v>
      </c>
      <c r="C70" t="s">
        <v>46</v>
      </c>
      <c r="D70">
        <v>70</v>
      </c>
      <c r="E70">
        <v>169</v>
      </c>
      <c r="F70" t="s">
        <v>31</v>
      </c>
      <c r="G70" t="s">
        <v>32</v>
      </c>
      <c r="H70" t="s">
        <v>32</v>
      </c>
      <c r="I70" t="s">
        <v>33</v>
      </c>
      <c r="J70" t="s">
        <v>34</v>
      </c>
      <c r="K70" t="s">
        <v>68</v>
      </c>
      <c r="L70" t="s">
        <v>34</v>
      </c>
      <c r="N70" t="s">
        <v>69</v>
      </c>
      <c r="O70" t="s">
        <v>63</v>
      </c>
      <c r="P70" t="s">
        <v>50</v>
      </c>
      <c r="Q70" t="s">
        <v>107</v>
      </c>
      <c r="T70">
        <v>8</v>
      </c>
      <c r="U70" t="s">
        <v>34</v>
      </c>
      <c r="V70" t="s">
        <v>123</v>
      </c>
      <c r="W70" t="s">
        <v>38</v>
      </c>
      <c r="X70" t="s">
        <v>40</v>
      </c>
      <c r="Y70" t="s">
        <v>40</v>
      </c>
      <c r="Z70" t="s">
        <v>41</v>
      </c>
      <c r="AA70" t="s">
        <v>74</v>
      </c>
      <c r="AB70" t="s">
        <v>34</v>
      </c>
      <c r="AC70" t="s">
        <v>95</v>
      </c>
      <c r="AD70" t="s">
        <v>62</v>
      </c>
      <c r="AE70" t="s">
        <v>54</v>
      </c>
      <c r="AF70" t="s">
        <v>54</v>
      </c>
      <c r="AG70" t="s">
        <v>45</v>
      </c>
      <c r="AH70" t="s">
        <v>135</v>
      </c>
      <c r="AI70" t="s">
        <v>134</v>
      </c>
      <c r="AJ70" t="s">
        <v>134</v>
      </c>
      <c r="AK70" t="s">
        <v>134</v>
      </c>
      <c r="AL70" t="s">
        <v>134</v>
      </c>
      <c r="AM70" t="s">
        <v>135</v>
      </c>
      <c r="AN70" t="s">
        <v>134</v>
      </c>
      <c r="AO70" t="s">
        <v>135</v>
      </c>
      <c r="AP70" t="s">
        <v>135</v>
      </c>
      <c r="AQ70" t="s">
        <v>134</v>
      </c>
      <c r="AR70" t="s">
        <v>134</v>
      </c>
      <c r="AS70" t="s">
        <v>134</v>
      </c>
      <c r="AT70" t="s">
        <v>134</v>
      </c>
      <c r="AU70" t="s">
        <v>134</v>
      </c>
      <c r="AV70">
        <v>5</v>
      </c>
      <c r="AW70">
        <v>1</v>
      </c>
      <c r="AX70">
        <v>1</v>
      </c>
      <c r="AY70">
        <v>1</v>
      </c>
      <c r="AZ70">
        <v>1</v>
      </c>
      <c r="BA70">
        <v>5</v>
      </c>
      <c r="BB70">
        <v>1</v>
      </c>
      <c r="BC70">
        <v>5</v>
      </c>
      <c r="BD70">
        <v>2</v>
      </c>
      <c r="BE70">
        <v>1</v>
      </c>
      <c r="BF70">
        <v>1</v>
      </c>
      <c r="BG70">
        <v>1</v>
      </c>
      <c r="BH70">
        <v>1</v>
      </c>
      <c r="BI70">
        <v>1</v>
      </c>
    </row>
    <row r="71" spans="1:61" ht="14.25" customHeight="1" x14ac:dyDescent="0.25">
      <c r="A71">
        <v>70</v>
      </c>
      <c r="B71" t="s">
        <v>128</v>
      </c>
      <c r="C71" t="s">
        <v>46</v>
      </c>
      <c r="D71">
        <v>65</v>
      </c>
      <c r="E71">
        <v>166</v>
      </c>
      <c r="F71" t="s">
        <v>31</v>
      </c>
      <c r="G71" t="s">
        <v>32</v>
      </c>
      <c r="H71" t="s">
        <v>32</v>
      </c>
      <c r="I71" t="s">
        <v>33</v>
      </c>
      <c r="J71" t="s">
        <v>35</v>
      </c>
      <c r="K71" t="s">
        <v>68</v>
      </c>
      <c r="L71" t="s">
        <v>34</v>
      </c>
      <c r="N71" t="s">
        <v>69</v>
      </c>
      <c r="O71" t="s">
        <v>63</v>
      </c>
      <c r="P71" t="s">
        <v>64</v>
      </c>
      <c r="Q71" t="s">
        <v>107</v>
      </c>
      <c r="T71">
        <v>8</v>
      </c>
      <c r="U71" t="s">
        <v>34</v>
      </c>
      <c r="V71" t="s">
        <v>123</v>
      </c>
      <c r="W71" t="s">
        <v>38</v>
      </c>
      <c r="X71" t="s">
        <v>40</v>
      </c>
      <c r="Y71" t="s">
        <v>40</v>
      </c>
      <c r="Z71" t="s">
        <v>41</v>
      </c>
      <c r="AA71" t="s">
        <v>74</v>
      </c>
      <c r="AB71" t="s">
        <v>34</v>
      </c>
      <c r="AC71" t="s">
        <v>43</v>
      </c>
      <c r="AD71" t="s">
        <v>44</v>
      </c>
      <c r="AE71" t="s">
        <v>34</v>
      </c>
      <c r="AF71" t="s">
        <v>34</v>
      </c>
      <c r="AG71" t="s">
        <v>55</v>
      </c>
      <c r="AH71" t="s">
        <v>135</v>
      </c>
      <c r="AI71" t="s">
        <v>135</v>
      </c>
      <c r="AJ71" t="s">
        <v>134</v>
      </c>
      <c r="AK71" t="s">
        <v>134</v>
      </c>
      <c r="AL71" t="s">
        <v>134</v>
      </c>
      <c r="AM71" t="s">
        <v>134</v>
      </c>
      <c r="AN71" t="s">
        <v>134</v>
      </c>
      <c r="AO71" t="s">
        <v>135</v>
      </c>
      <c r="AP71" t="s">
        <v>135</v>
      </c>
      <c r="AQ71" t="s">
        <v>134</v>
      </c>
      <c r="AR71" t="s">
        <v>134</v>
      </c>
      <c r="AS71" t="s">
        <v>134</v>
      </c>
      <c r="AT71" t="s">
        <v>134</v>
      </c>
      <c r="AU71" t="s">
        <v>134</v>
      </c>
      <c r="AV71">
        <v>4</v>
      </c>
      <c r="AW71">
        <v>3</v>
      </c>
      <c r="AX71">
        <v>1</v>
      </c>
      <c r="AY71">
        <v>1</v>
      </c>
      <c r="AZ71">
        <v>1</v>
      </c>
      <c r="BA71">
        <v>1</v>
      </c>
      <c r="BB71">
        <v>1</v>
      </c>
      <c r="BC71">
        <v>3</v>
      </c>
      <c r="BD71">
        <v>2</v>
      </c>
      <c r="BE71">
        <v>1</v>
      </c>
      <c r="BF71">
        <v>1</v>
      </c>
      <c r="BG71">
        <v>1</v>
      </c>
      <c r="BH71">
        <v>1</v>
      </c>
      <c r="BI71">
        <v>1</v>
      </c>
    </row>
    <row r="72" spans="1:61" x14ac:dyDescent="0.25">
      <c r="A72">
        <v>71</v>
      </c>
      <c r="B72" t="s">
        <v>129</v>
      </c>
      <c r="C72" t="s">
        <v>30</v>
      </c>
      <c r="D72">
        <v>68</v>
      </c>
      <c r="E72">
        <v>165</v>
      </c>
      <c r="F72" t="s">
        <v>31</v>
      </c>
      <c r="G72" t="s">
        <v>32</v>
      </c>
      <c r="H72" t="s">
        <v>32</v>
      </c>
      <c r="I72" t="s">
        <v>33</v>
      </c>
      <c r="J72" t="s">
        <v>34</v>
      </c>
      <c r="K72" t="s">
        <v>32</v>
      </c>
      <c r="L72" t="s">
        <v>34</v>
      </c>
      <c r="N72" t="s">
        <v>81</v>
      </c>
      <c r="O72" t="s">
        <v>80</v>
      </c>
      <c r="P72" t="s">
        <v>32</v>
      </c>
      <c r="Q72" t="s">
        <v>107</v>
      </c>
      <c r="T72">
        <v>8</v>
      </c>
      <c r="U72" t="s">
        <v>34</v>
      </c>
      <c r="V72" t="s">
        <v>123</v>
      </c>
      <c r="W72" t="s">
        <v>38</v>
      </c>
      <c r="X72" t="s">
        <v>40</v>
      </c>
      <c r="Y72" t="s">
        <v>71</v>
      </c>
      <c r="Z72" t="s">
        <v>66</v>
      </c>
      <c r="AA72" t="s">
        <v>42</v>
      </c>
      <c r="AB72" t="s">
        <v>34</v>
      </c>
      <c r="AC72" t="s">
        <v>95</v>
      </c>
      <c r="AD72" t="s">
        <v>44</v>
      </c>
      <c r="AE72" t="s">
        <v>34</v>
      </c>
      <c r="AF72" t="s">
        <v>34</v>
      </c>
      <c r="AG72" t="s">
        <v>45</v>
      </c>
      <c r="AH72" t="s">
        <v>135</v>
      </c>
      <c r="AI72" t="s">
        <v>135</v>
      </c>
      <c r="AJ72" t="s">
        <v>134</v>
      </c>
      <c r="AK72" t="s">
        <v>134</v>
      </c>
      <c r="AL72" t="s">
        <v>134</v>
      </c>
      <c r="AM72" t="s">
        <v>135</v>
      </c>
      <c r="AN72" t="s">
        <v>134</v>
      </c>
      <c r="AO72" t="s">
        <v>135</v>
      </c>
      <c r="AP72" t="s">
        <v>135</v>
      </c>
      <c r="AQ72" t="s">
        <v>134</v>
      </c>
      <c r="AR72" t="s">
        <v>134</v>
      </c>
      <c r="AS72" t="s">
        <v>134</v>
      </c>
      <c r="AT72" t="s">
        <v>134</v>
      </c>
      <c r="AU72" t="s">
        <v>134</v>
      </c>
      <c r="AV72">
        <v>5</v>
      </c>
      <c r="AW72">
        <v>2</v>
      </c>
      <c r="AX72">
        <v>1</v>
      </c>
      <c r="AY72">
        <v>1</v>
      </c>
      <c r="AZ72">
        <v>1</v>
      </c>
      <c r="BA72">
        <v>3</v>
      </c>
      <c r="BB72">
        <v>1</v>
      </c>
      <c r="BC72">
        <v>3</v>
      </c>
      <c r="BD72">
        <v>3</v>
      </c>
      <c r="BE72">
        <v>1</v>
      </c>
      <c r="BF72">
        <v>1</v>
      </c>
      <c r="BG72">
        <v>1</v>
      </c>
      <c r="BH72">
        <v>1</v>
      </c>
      <c r="BI72">
        <v>1</v>
      </c>
    </row>
    <row r="73" spans="1:61" x14ac:dyDescent="0.25">
      <c r="A73">
        <v>72</v>
      </c>
      <c r="B73" t="s">
        <v>132</v>
      </c>
      <c r="C73" t="s">
        <v>30</v>
      </c>
      <c r="D73">
        <v>72</v>
      </c>
      <c r="E73">
        <v>168</v>
      </c>
      <c r="F73" t="s">
        <v>31</v>
      </c>
      <c r="G73" t="s">
        <v>32</v>
      </c>
      <c r="H73" t="s">
        <v>32</v>
      </c>
      <c r="I73" t="s">
        <v>33</v>
      </c>
      <c r="J73" t="s">
        <v>34</v>
      </c>
      <c r="K73" t="s">
        <v>32</v>
      </c>
      <c r="L73" t="s">
        <v>34</v>
      </c>
      <c r="N73" t="s">
        <v>81</v>
      </c>
      <c r="O73" t="s">
        <v>80</v>
      </c>
      <c r="P73" t="s">
        <v>32</v>
      </c>
      <c r="Q73" t="s">
        <v>110</v>
      </c>
      <c r="T73">
        <v>8</v>
      </c>
      <c r="U73" t="s">
        <v>34</v>
      </c>
      <c r="V73" t="s">
        <v>123</v>
      </c>
      <c r="W73" t="s">
        <v>38</v>
      </c>
      <c r="X73" t="s">
        <v>40</v>
      </c>
      <c r="Y73" t="s">
        <v>71</v>
      </c>
      <c r="Z73" t="s">
        <v>66</v>
      </c>
      <c r="AA73" t="s">
        <v>82</v>
      </c>
      <c r="AB73" t="s">
        <v>34</v>
      </c>
      <c r="AC73" t="s">
        <v>95</v>
      </c>
      <c r="AD73" t="s">
        <v>62</v>
      </c>
      <c r="AE73" t="s">
        <v>34</v>
      </c>
      <c r="AF73" t="s">
        <v>34</v>
      </c>
      <c r="AG73" t="s">
        <v>34</v>
      </c>
      <c r="AH73" t="s">
        <v>135</v>
      </c>
      <c r="AI73" t="s">
        <v>135</v>
      </c>
      <c r="AJ73" t="s">
        <v>134</v>
      </c>
      <c r="AK73" t="s">
        <v>134</v>
      </c>
      <c r="AL73" t="s">
        <v>134</v>
      </c>
      <c r="AM73" t="s">
        <v>135</v>
      </c>
      <c r="AN73" t="s">
        <v>134</v>
      </c>
      <c r="AO73" t="s">
        <v>135</v>
      </c>
      <c r="AP73" t="s">
        <v>135</v>
      </c>
      <c r="AQ73" t="s">
        <v>135</v>
      </c>
      <c r="AR73" t="s">
        <v>135</v>
      </c>
      <c r="AS73" t="s">
        <v>134</v>
      </c>
      <c r="AT73" t="s">
        <v>134</v>
      </c>
      <c r="AU73" t="s">
        <v>134</v>
      </c>
      <c r="AV73">
        <v>3</v>
      </c>
      <c r="AW73">
        <v>3</v>
      </c>
      <c r="AX73">
        <v>1</v>
      </c>
      <c r="AY73">
        <v>1</v>
      </c>
      <c r="AZ73">
        <v>1</v>
      </c>
      <c r="BA73">
        <v>5</v>
      </c>
      <c r="BB73">
        <v>1</v>
      </c>
      <c r="BC73">
        <v>3</v>
      </c>
      <c r="BD73">
        <v>3</v>
      </c>
      <c r="BE73">
        <v>5</v>
      </c>
      <c r="BF73">
        <v>5</v>
      </c>
      <c r="BG73">
        <v>1</v>
      </c>
      <c r="BH73">
        <v>1</v>
      </c>
      <c r="BI73">
        <v>1</v>
      </c>
    </row>
    <row r="74" spans="1:61" x14ac:dyDescent="0.25">
      <c r="A74">
        <v>73</v>
      </c>
      <c r="B74" t="s">
        <v>128</v>
      </c>
      <c r="C74" t="s">
        <v>30</v>
      </c>
      <c r="D74">
        <v>66</v>
      </c>
      <c r="E74">
        <v>166</v>
      </c>
      <c r="F74" t="s">
        <v>31</v>
      </c>
      <c r="G74" t="s">
        <v>32</v>
      </c>
      <c r="H74" t="s">
        <v>32</v>
      </c>
      <c r="I74" t="s">
        <v>33</v>
      </c>
      <c r="J74" t="s">
        <v>34</v>
      </c>
      <c r="K74" t="s">
        <v>32</v>
      </c>
      <c r="L74" t="s">
        <v>34</v>
      </c>
      <c r="N74" t="s">
        <v>81</v>
      </c>
      <c r="O74" t="s">
        <v>80</v>
      </c>
      <c r="P74" t="s">
        <v>32</v>
      </c>
      <c r="Q74" t="s">
        <v>111</v>
      </c>
      <c r="T74">
        <v>8</v>
      </c>
      <c r="U74" t="s">
        <v>34</v>
      </c>
      <c r="V74" t="s">
        <v>123</v>
      </c>
      <c r="W74" t="s">
        <v>38</v>
      </c>
      <c r="X74" t="s">
        <v>40</v>
      </c>
      <c r="Y74" t="s">
        <v>40</v>
      </c>
      <c r="Z74" t="s">
        <v>78</v>
      </c>
      <c r="AA74" t="s">
        <v>82</v>
      </c>
      <c r="AB74" t="s">
        <v>34</v>
      </c>
      <c r="AC74" t="s">
        <v>95</v>
      </c>
      <c r="AD74" t="s">
        <v>62</v>
      </c>
      <c r="AE74" t="s">
        <v>34</v>
      </c>
      <c r="AF74" t="s">
        <v>34</v>
      </c>
      <c r="AG74" t="s">
        <v>34</v>
      </c>
      <c r="AH74" t="s">
        <v>134</v>
      </c>
      <c r="AI74" t="s">
        <v>134</v>
      </c>
      <c r="AJ74" t="s">
        <v>134</v>
      </c>
      <c r="AK74" t="s">
        <v>134</v>
      </c>
      <c r="AL74" t="s">
        <v>134</v>
      </c>
      <c r="AM74" t="s">
        <v>134</v>
      </c>
      <c r="AN74" t="s">
        <v>134</v>
      </c>
      <c r="AO74" t="s">
        <v>134</v>
      </c>
      <c r="AP74" t="s">
        <v>135</v>
      </c>
      <c r="AQ74" t="s">
        <v>135</v>
      </c>
      <c r="AR74" t="s">
        <v>134</v>
      </c>
      <c r="AS74" t="s">
        <v>135</v>
      </c>
      <c r="AT74" t="s">
        <v>134</v>
      </c>
      <c r="AU74" t="s">
        <v>134</v>
      </c>
      <c r="AV74">
        <v>1</v>
      </c>
      <c r="AW74">
        <v>1</v>
      </c>
      <c r="AX74">
        <v>1</v>
      </c>
      <c r="AY74">
        <v>1</v>
      </c>
      <c r="AZ74">
        <v>1</v>
      </c>
      <c r="BA74">
        <v>1</v>
      </c>
      <c r="BB74">
        <v>1</v>
      </c>
      <c r="BC74">
        <v>2</v>
      </c>
      <c r="BD74">
        <v>2</v>
      </c>
      <c r="BE74">
        <v>1</v>
      </c>
      <c r="BF74">
        <v>1</v>
      </c>
      <c r="BG74">
        <v>4</v>
      </c>
      <c r="BH74">
        <v>1</v>
      </c>
      <c r="BI74">
        <v>1</v>
      </c>
    </row>
    <row r="75" spans="1:61" x14ac:dyDescent="0.25">
      <c r="A75">
        <v>74</v>
      </c>
      <c r="B75" t="s">
        <v>128</v>
      </c>
      <c r="C75" t="s">
        <v>30</v>
      </c>
      <c r="D75">
        <v>68</v>
      </c>
      <c r="E75">
        <v>169</v>
      </c>
      <c r="F75" t="s">
        <v>31</v>
      </c>
      <c r="G75" t="s">
        <v>32</v>
      </c>
      <c r="H75" t="s">
        <v>32</v>
      </c>
      <c r="I75" t="s">
        <v>33</v>
      </c>
      <c r="J75" t="s">
        <v>34</v>
      </c>
      <c r="K75" t="s">
        <v>32</v>
      </c>
      <c r="L75" t="s">
        <v>34</v>
      </c>
      <c r="N75" t="s">
        <v>81</v>
      </c>
      <c r="O75" t="s">
        <v>80</v>
      </c>
      <c r="P75" t="s">
        <v>32</v>
      </c>
      <c r="Q75" t="s">
        <v>107</v>
      </c>
      <c r="T75">
        <v>8</v>
      </c>
      <c r="U75" t="s">
        <v>34</v>
      </c>
      <c r="V75" t="s">
        <v>123</v>
      </c>
      <c r="W75" t="s">
        <v>38</v>
      </c>
      <c r="X75" t="s">
        <v>40</v>
      </c>
      <c r="Y75" t="s">
        <v>40</v>
      </c>
      <c r="Z75" t="s">
        <v>78</v>
      </c>
      <c r="AA75" t="s">
        <v>82</v>
      </c>
      <c r="AB75" t="s">
        <v>34</v>
      </c>
      <c r="AC75" t="s">
        <v>95</v>
      </c>
      <c r="AD75" t="s">
        <v>62</v>
      </c>
      <c r="AE75" t="s">
        <v>34</v>
      </c>
      <c r="AF75" t="s">
        <v>34</v>
      </c>
      <c r="AG75" t="s">
        <v>55</v>
      </c>
      <c r="AH75" t="s">
        <v>135</v>
      </c>
      <c r="AI75" t="s">
        <v>134</v>
      </c>
      <c r="AJ75" t="s">
        <v>135</v>
      </c>
      <c r="AK75" t="s">
        <v>134</v>
      </c>
      <c r="AL75" t="s">
        <v>134</v>
      </c>
      <c r="AM75" t="s">
        <v>135</v>
      </c>
      <c r="AN75" t="s">
        <v>134</v>
      </c>
      <c r="AO75" t="s">
        <v>134</v>
      </c>
      <c r="AP75" t="s">
        <v>135</v>
      </c>
      <c r="AQ75" t="s">
        <v>135</v>
      </c>
      <c r="AR75" t="s">
        <v>135</v>
      </c>
      <c r="AS75" t="s">
        <v>134</v>
      </c>
      <c r="AT75" t="s">
        <v>135</v>
      </c>
      <c r="AU75" t="s">
        <v>134</v>
      </c>
      <c r="AV75">
        <v>4</v>
      </c>
      <c r="AW75">
        <v>1</v>
      </c>
      <c r="AX75">
        <v>4</v>
      </c>
      <c r="AY75">
        <v>1</v>
      </c>
      <c r="AZ75">
        <v>1</v>
      </c>
      <c r="BA75">
        <v>4</v>
      </c>
      <c r="BB75">
        <v>1</v>
      </c>
      <c r="BC75">
        <v>1</v>
      </c>
      <c r="BD75">
        <v>4</v>
      </c>
      <c r="BE75">
        <v>2</v>
      </c>
      <c r="BF75">
        <v>2</v>
      </c>
      <c r="BG75">
        <v>1</v>
      </c>
      <c r="BH75">
        <v>2</v>
      </c>
      <c r="BI75">
        <v>1</v>
      </c>
    </row>
    <row r="76" spans="1:61" x14ac:dyDescent="0.25">
      <c r="A76">
        <v>75</v>
      </c>
      <c r="B76" t="s">
        <v>128</v>
      </c>
      <c r="C76" t="s">
        <v>46</v>
      </c>
      <c r="D76">
        <v>68</v>
      </c>
      <c r="E76">
        <v>170</v>
      </c>
      <c r="F76" t="s">
        <v>31</v>
      </c>
      <c r="G76" t="s">
        <v>32</v>
      </c>
      <c r="H76" t="s">
        <v>32</v>
      </c>
      <c r="I76" t="s">
        <v>33</v>
      </c>
      <c r="J76" t="s">
        <v>34</v>
      </c>
      <c r="K76" t="s">
        <v>68</v>
      </c>
      <c r="L76" t="s">
        <v>34</v>
      </c>
      <c r="N76" t="s">
        <v>81</v>
      </c>
      <c r="O76" t="s">
        <v>80</v>
      </c>
      <c r="P76" t="s">
        <v>32</v>
      </c>
      <c r="Q76" t="s">
        <v>120</v>
      </c>
      <c r="T76">
        <v>8</v>
      </c>
      <c r="U76" t="s">
        <v>34</v>
      </c>
      <c r="V76" t="s">
        <v>123</v>
      </c>
      <c r="W76" t="s">
        <v>38</v>
      </c>
      <c r="X76" t="s">
        <v>40</v>
      </c>
      <c r="Y76" t="s">
        <v>40</v>
      </c>
      <c r="Z76" t="s">
        <v>41</v>
      </c>
      <c r="AA76" t="s">
        <v>94</v>
      </c>
      <c r="AB76" t="s">
        <v>54</v>
      </c>
      <c r="AC76" t="s">
        <v>43</v>
      </c>
      <c r="AD76" t="s">
        <v>62</v>
      </c>
      <c r="AE76" t="s">
        <v>54</v>
      </c>
      <c r="AF76" t="s">
        <v>54</v>
      </c>
      <c r="AG76" t="s">
        <v>55</v>
      </c>
      <c r="AH76" t="s">
        <v>135</v>
      </c>
      <c r="AI76" t="s">
        <v>135</v>
      </c>
      <c r="AJ76" t="s">
        <v>134</v>
      </c>
      <c r="AK76" t="s">
        <v>134</v>
      </c>
      <c r="AL76" t="s">
        <v>134</v>
      </c>
      <c r="AM76" t="s">
        <v>135</v>
      </c>
      <c r="AN76" t="s">
        <v>134</v>
      </c>
      <c r="AO76" t="s">
        <v>135</v>
      </c>
      <c r="AP76" t="s">
        <v>135</v>
      </c>
      <c r="AQ76" t="s">
        <v>134</v>
      </c>
      <c r="AR76" t="s">
        <v>134</v>
      </c>
      <c r="AS76" t="s">
        <v>134</v>
      </c>
      <c r="AT76" t="s">
        <v>135</v>
      </c>
      <c r="AU76" t="s">
        <v>134</v>
      </c>
      <c r="AV76">
        <v>4</v>
      </c>
      <c r="AW76">
        <v>3</v>
      </c>
      <c r="AX76">
        <v>1</v>
      </c>
      <c r="AY76">
        <v>1</v>
      </c>
      <c r="AZ76">
        <v>1</v>
      </c>
      <c r="BA76">
        <v>5</v>
      </c>
      <c r="BB76">
        <v>1</v>
      </c>
      <c r="BC76">
        <v>4</v>
      </c>
      <c r="BD76">
        <v>3</v>
      </c>
      <c r="BE76">
        <v>1</v>
      </c>
      <c r="BF76">
        <v>1</v>
      </c>
      <c r="BG76">
        <v>1</v>
      </c>
      <c r="BH76">
        <v>2</v>
      </c>
      <c r="BI76">
        <v>1</v>
      </c>
    </row>
    <row r="77" spans="1:61" x14ac:dyDescent="0.25">
      <c r="A77">
        <v>76</v>
      </c>
      <c r="B77" t="s">
        <v>129</v>
      </c>
      <c r="C77" t="s">
        <v>46</v>
      </c>
      <c r="D77">
        <v>70</v>
      </c>
      <c r="E77">
        <v>172</v>
      </c>
      <c r="F77" t="s">
        <v>31</v>
      </c>
      <c r="G77" t="s">
        <v>32</v>
      </c>
      <c r="H77" t="s">
        <v>32</v>
      </c>
      <c r="I77" t="s">
        <v>33</v>
      </c>
      <c r="J77" t="s">
        <v>34</v>
      </c>
      <c r="K77" t="s">
        <v>68</v>
      </c>
      <c r="L77" t="s">
        <v>34</v>
      </c>
      <c r="N77" t="s">
        <v>81</v>
      </c>
      <c r="O77" t="s">
        <v>80</v>
      </c>
      <c r="P77" t="s">
        <v>32</v>
      </c>
      <c r="Q77" t="s">
        <v>107</v>
      </c>
      <c r="T77">
        <v>8</v>
      </c>
      <c r="U77" t="s">
        <v>34</v>
      </c>
      <c r="V77" t="s">
        <v>123</v>
      </c>
      <c r="W77" t="s">
        <v>38</v>
      </c>
      <c r="X77" t="s">
        <v>39</v>
      </c>
      <c r="Y77" t="s">
        <v>40</v>
      </c>
      <c r="Z77" t="s">
        <v>41</v>
      </c>
      <c r="AA77" t="s">
        <v>94</v>
      </c>
      <c r="AB77" t="s">
        <v>34</v>
      </c>
      <c r="AC77" t="s">
        <v>43</v>
      </c>
      <c r="AD77" t="s">
        <v>62</v>
      </c>
      <c r="AE77" t="s">
        <v>54</v>
      </c>
      <c r="AF77" t="s">
        <v>54</v>
      </c>
      <c r="AG77" t="s">
        <v>45</v>
      </c>
      <c r="AH77" t="s">
        <v>135</v>
      </c>
      <c r="AI77" t="s">
        <v>134</v>
      </c>
      <c r="AJ77" t="s">
        <v>135</v>
      </c>
      <c r="AK77" t="s">
        <v>134</v>
      </c>
      <c r="AL77" t="s">
        <v>134</v>
      </c>
      <c r="AM77" t="s">
        <v>134</v>
      </c>
      <c r="AN77" t="s">
        <v>134</v>
      </c>
      <c r="AO77" t="s">
        <v>135</v>
      </c>
      <c r="AP77" t="s">
        <v>134</v>
      </c>
      <c r="AQ77" t="s">
        <v>134</v>
      </c>
      <c r="AR77" t="s">
        <v>134</v>
      </c>
      <c r="AS77" t="s">
        <v>134</v>
      </c>
      <c r="AT77" t="s">
        <v>135</v>
      </c>
      <c r="AU77" t="s">
        <v>134</v>
      </c>
      <c r="AV77">
        <v>1</v>
      </c>
      <c r="AW77">
        <v>1</v>
      </c>
      <c r="AX77">
        <v>4</v>
      </c>
      <c r="AY77">
        <v>1</v>
      </c>
      <c r="AZ77">
        <v>1</v>
      </c>
      <c r="BA77">
        <v>1</v>
      </c>
      <c r="BB77">
        <v>1</v>
      </c>
      <c r="BC77">
        <v>2</v>
      </c>
      <c r="BD77">
        <v>1</v>
      </c>
      <c r="BE77">
        <v>1</v>
      </c>
      <c r="BF77">
        <v>1</v>
      </c>
      <c r="BG77">
        <v>1</v>
      </c>
      <c r="BH77">
        <v>2</v>
      </c>
      <c r="BI77">
        <v>1</v>
      </c>
    </row>
    <row r="78" spans="1:61" x14ac:dyDescent="0.25">
      <c r="A78">
        <v>77</v>
      </c>
      <c r="B78" t="s">
        <v>129</v>
      </c>
      <c r="C78" t="s">
        <v>46</v>
      </c>
      <c r="D78">
        <v>72</v>
      </c>
      <c r="E78">
        <v>169</v>
      </c>
      <c r="F78" t="s">
        <v>31</v>
      </c>
      <c r="G78" t="s">
        <v>32</v>
      </c>
      <c r="H78" t="s">
        <v>32</v>
      </c>
      <c r="I78" t="s">
        <v>33</v>
      </c>
      <c r="J78" t="s">
        <v>34</v>
      </c>
      <c r="K78" t="s">
        <v>68</v>
      </c>
      <c r="L78" t="s">
        <v>34</v>
      </c>
      <c r="N78" t="s">
        <v>81</v>
      </c>
      <c r="O78" t="s">
        <v>80</v>
      </c>
      <c r="P78" t="s">
        <v>32</v>
      </c>
      <c r="Q78" t="s">
        <v>110</v>
      </c>
      <c r="T78">
        <v>8</v>
      </c>
      <c r="U78" t="s">
        <v>34</v>
      </c>
      <c r="V78" t="s">
        <v>123</v>
      </c>
      <c r="W78" t="s">
        <v>38</v>
      </c>
      <c r="X78" t="s">
        <v>40</v>
      </c>
      <c r="Y78" t="s">
        <v>40</v>
      </c>
      <c r="Z78" t="s">
        <v>41</v>
      </c>
      <c r="AA78" t="s">
        <v>74</v>
      </c>
      <c r="AB78" t="s">
        <v>34</v>
      </c>
      <c r="AC78" t="s">
        <v>43</v>
      </c>
      <c r="AD78" t="s">
        <v>44</v>
      </c>
      <c r="AE78" t="s">
        <v>34</v>
      </c>
      <c r="AF78" t="s">
        <v>34</v>
      </c>
      <c r="AG78" t="s">
        <v>55</v>
      </c>
      <c r="AH78" t="s">
        <v>135</v>
      </c>
      <c r="AI78" t="s">
        <v>134</v>
      </c>
      <c r="AJ78" t="s">
        <v>135</v>
      </c>
      <c r="AK78" t="s">
        <v>134</v>
      </c>
      <c r="AL78" t="s">
        <v>134</v>
      </c>
      <c r="AM78" t="s">
        <v>134</v>
      </c>
      <c r="AN78" t="s">
        <v>134</v>
      </c>
      <c r="AO78" t="s">
        <v>135</v>
      </c>
      <c r="AP78" t="s">
        <v>134</v>
      </c>
      <c r="AQ78" t="s">
        <v>134</v>
      </c>
      <c r="AR78" t="s">
        <v>134</v>
      </c>
      <c r="AS78" t="s">
        <v>134</v>
      </c>
      <c r="AT78" t="s">
        <v>135</v>
      </c>
      <c r="AU78" t="s">
        <v>134</v>
      </c>
      <c r="AV78">
        <v>1</v>
      </c>
      <c r="AW78">
        <v>4</v>
      </c>
      <c r="AX78">
        <v>3</v>
      </c>
      <c r="AY78">
        <v>1</v>
      </c>
      <c r="AZ78">
        <v>1</v>
      </c>
      <c r="BA78">
        <v>1</v>
      </c>
      <c r="BB78">
        <v>1</v>
      </c>
      <c r="BC78">
        <v>3</v>
      </c>
      <c r="BD78">
        <v>3</v>
      </c>
      <c r="BE78">
        <v>1</v>
      </c>
      <c r="BF78">
        <v>1</v>
      </c>
      <c r="BG78">
        <v>3</v>
      </c>
      <c r="BH78">
        <v>3</v>
      </c>
      <c r="BI78">
        <v>1</v>
      </c>
    </row>
    <row r="79" spans="1:61" x14ac:dyDescent="0.25">
      <c r="A79">
        <v>78</v>
      </c>
      <c r="B79" t="s">
        <v>129</v>
      </c>
      <c r="C79" t="s">
        <v>46</v>
      </c>
      <c r="D79">
        <v>74</v>
      </c>
      <c r="E79">
        <v>173</v>
      </c>
      <c r="F79" t="s">
        <v>31</v>
      </c>
      <c r="G79" t="s">
        <v>32</v>
      </c>
      <c r="H79" t="s">
        <v>32</v>
      </c>
      <c r="I79" t="s">
        <v>33</v>
      </c>
      <c r="J79" t="s">
        <v>35</v>
      </c>
      <c r="K79" t="s">
        <v>68</v>
      </c>
      <c r="L79" t="s">
        <v>34</v>
      </c>
      <c r="N79" t="s">
        <v>81</v>
      </c>
      <c r="O79" t="s">
        <v>80</v>
      </c>
      <c r="P79" t="s">
        <v>32</v>
      </c>
      <c r="Q79" t="s">
        <v>121</v>
      </c>
      <c r="T79">
        <v>8</v>
      </c>
      <c r="U79" t="s">
        <v>34</v>
      </c>
      <c r="V79" t="s">
        <v>123</v>
      </c>
      <c r="W79" t="s">
        <v>38</v>
      </c>
      <c r="X79" t="s">
        <v>40</v>
      </c>
      <c r="Y79" t="s">
        <v>40</v>
      </c>
      <c r="Z79" t="s">
        <v>41</v>
      </c>
      <c r="AA79" t="s">
        <v>74</v>
      </c>
      <c r="AB79" t="s">
        <v>34</v>
      </c>
      <c r="AC79" t="s">
        <v>53</v>
      </c>
      <c r="AD79" t="s">
        <v>98</v>
      </c>
      <c r="AE79" t="s">
        <v>34</v>
      </c>
      <c r="AF79" t="s">
        <v>34</v>
      </c>
      <c r="AG79" t="s">
        <v>55</v>
      </c>
      <c r="AH79" t="s">
        <v>134</v>
      </c>
      <c r="AI79" t="s">
        <v>134</v>
      </c>
      <c r="AJ79" t="s">
        <v>134</v>
      </c>
      <c r="AK79" t="s">
        <v>134</v>
      </c>
      <c r="AL79" t="s">
        <v>135</v>
      </c>
      <c r="AM79" t="s">
        <v>134</v>
      </c>
      <c r="AN79" t="s">
        <v>134</v>
      </c>
      <c r="AO79" t="s">
        <v>134</v>
      </c>
      <c r="AP79" t="s">
        <v>134</v>
      </c>
      <c r="AQ79" t="s">
        <v>135</v>
      </c>
      <c r="AR79" t="s">
        <v>135</v>
      </c>
      <c r="AS79" t="s">
        <v>134</v>
      </c>
      <c r="AT79" t="s">
        <v>135</v>
      </c>
      <c r="AU79" t="s">
        <v>134</v>
      </c>
      <c r="AV79">
        <v>5</v>
      </c>
      <c r="AW79">
        <v>1</v>
      </c>
      <c r="AX79">
        <v>1</v>
      </c>
      <c r="AY79">
        <v>1</v>
      </c>
      <c r="AZ79">
        <v>3</v>
      </c>
      <c r="BA79">
        <v>1</v>
      </c>
      <c r="BB79">
        <v>1</v>
      </c>
      <c r="BC79">
        <v>1</v>
      </c>
      <c r="BD79">
        <v>1</v>
      </c>
      <c r="BE79">
        <v>3</v>
      </c>
      <c r="BF79">
        <v>3</v>
      </c>
      <c r="BG79">
        <v>1</v>
      </c>
      <c r="BH79">
        <v>2</v>
      </c>
      <c r="BI79">
        <v>1</v>
      </c>
    </row>
    <row r="80" spans="1:61" x14ac:dyDescent="0.25">
      <c r="A80">
        <v>79</v>
      </c>
      <c r="B80" t="s">
        <v>131</v>
      </c>
      <c r="C80" t="s">
        <v>46</v>
      </c>
      <c r="D80">
        <v>60</v>
      </c>
      <c r="E80">
        <v>165</v>
      </c>
      <c r="F80" t="s">
        <v>31</v>
      </c>
      <c r="G80" t="s">
        <v>32</v>
      </c>
      <c r="H80" t="s">
        <v>32</v>
      </c>
      <c r="I80" t="s">
        <v>47</v>
      </c>
      <c r="J80" t="s">
        <v>34</v>
      </c>
      <c r="K80" t="s">
        <v>32</v>
      </c>
      <c r="L80" t="s">
        <v>62</v>
      </c>
      <c r="N80" t="s">
        <v>69</v>
      </c>
      <c r="O80" t="s">
        <v>100</v>
      </c>
      <c r="P80" t="s">
        <v>64</v>
      </c>
      <c r="Q80" s="1" t="s">
        <v>105</v>
      </c>
      <c r="T80">
        <v>8</v>
      </c>
      <c r="U80" t="s">
        <v>34</v>
      </c>
      <c r="V80" t="s">
        <v>127</v>
      </c>
      <c r="W80" t="s">
        <v>73</v>
      </c>
      <c r="X80" t="s">
        <v>40</v>
      </c>
      <c r="Y80" t="s">
        <v>40</v>
      </c>
      <c r="Z80" t="s">
        <v>41</v>
      </c>
      <c r="AA80" t="s">
        <v>94</v>
      </c>
      <c r="AB80" t="s">
        <v>54</v>
      </c>
      <c r="AC80" t="s">
        <v>95</v>
      </c>
      <c r="AD80" t="s">
        <v>62</v>
      </c>
      <c r="AE80" t="s">
        <v>34</v>
      </c>
      <c r="AF80" t="s">
        <v>34</v>
      </c>
      <c r="AG80" t="s">
        <v>45</v>
      </c>
      <c r="AH80" t="s">
        <v>135</v>
      </c>
      <c r="AI80" t="s">
        <v>134</v>
      </c>
      <c r="AJ80" t="s">
        <v>134</v>
      </c>
      <c r="AK80" t="s">
        <v>134</v>
      </c>
      <c r="AL80" t="s">
        <v>134</v>
      </c>
      <c r="AM80" t="s">
        <v>134</v>
      </c>
      <c r="AN80" t="s">
        <v>134</v>
      </c>
      <c r="AO80" t="s">
        <v>134</v>
      </c>
      <c r="AP80" t="s">
        <v>134</v>
      </c>
      <c r="AQ80" t="s">
        <v>134</v>
      </c>
      <c r="AR80" t="s">
        <v>134</v>
      </c>
      <c r="AS80" t="s">
        <v>134</v>
      </c>
      <c r="AT80" t="s">
        <v>134</v>
      </c>
      <c r="AU80" t="s">
        <v>134</v>
      </c>
      <c r="AV80">
        <v>2</v>
      </c>
      <c r="AW80">
        <v>1</v>
      </c>
      <c r="AX80">
        <v>1</v>
      </c>
      <c r="AY80">
        <v>1</v>
      </c>
      <c r="AZ80">
        <v>1</v>
      </c>
      <c r="BA80">
        <v>1</v>
      </c>
      <c r="BB80">
        <v>1</v>
      </c>
      <c r="BC80">
        <v>1</v>
      </c>
      <c r="BD80">
        <v>1</v>
      </c>
      <c r="BE80">
        <v>1</v>
      </c>
      <c r="BF80">
        <v>1</v>
      </c>
      <c r="BG80">
        <v>1</v>
      </c>
      <c r="BH80">
        <v>1</v>
      </c>
      <c r="BI80">
        <v>1</v>
      </c>
    </row>
    <row r="81" spans="1:61" x14ac:dyDescent="0.25">
      <c r="A81">
        <v>80</v>
      </c>
      <c r="B81" t="s">
        <v>131</v>
      </c>
      <c r="C81" t="s">
        <v>46</v>
      </c>
      <c r="D81">
        <v>56</v>
      </c>
      <c r="E81">
        <v>164</v>
      </c>
      <c r="F81" t="s">
        <v>31</v>
      </c>
      <c r="G81" t="s">
        <v>32</v>
      </c>
      <c r="H81" t="s">
        <v>32</v>
      </c>
      <c r="I81" t="s">
        <v>47</v>
      </c>
      <c r="J81" t="s">
        <v>34</v>
      </c>
      <c r="K81" t="s">
        <v>32</v>
      </c>
      <c r="L81" t="s">
        <v>102</v>
      </c>
      <c r="N81" t="s">
        <v>69</v>
      </c>
      <c r="O81" t="s">
        <v>100</v>
      </c>
      <c r="P81" t="s">
        <v>50</v>
      </c>
      <c r="Q81" s="1" t="s">
        <v>105</v>
      </c>
      <c r="T81">
        <v>8</v>
      </c>
      <c r="U81" t="s">
        <v>34</v>
      </c>
      <c r="V81" t="s">
        <v>127</v>
      </c>
      <c r="W81" t="s">
        <v>73</v>
      </c>
      <c r="X81" t="s">
        <v>40</v>
      </c>
      <c r="Y81" t="s">
        <v>40</v>
      </c>
      <c r="Z81" t="s">
        <v>41</v>
      </c>
      <c r="AA81" t="s">
        <v>94</v>
      </c>
      <c r="AB81" t="s">
        <v>54</v>
      </c>
      <c r="AC81" t="s">
        <v>95</v>
      </c>
      <c r="AD81" t="s">
        <v>62</v>
      </c>
      <c r="AE81" t="s">
        <v>34</v>
      </c>
      <c r="AF81" t="s">
        <v>34</v>
      </c>
      <c r="AG81" t="s">
        <v>34</v>
      </c>
      <c r="AH81" t="s">
        <v>135</v>
      </c>
      <c r="AI81" t="s">
        <v>135</v>
      </c>
      <c r="AJ81" t="s">
        <v>135</v>
      </c>
      <c r="AK81" t="s">
        <v>134</v>
      </c>
      <c r="AL81" t="s">
        <v>134</v>
      </c>
      <c r="AM81" t="s">
        <v>134</v>
      </c>
      <c r="AN81" t="s">
        <v>134</v>
      </c>
      <c r="AO81" t="s">
        <v>134</v>
      </c>
      <c r="AP81" t="s">
        <v>134</v>
      </c>
      <c r="AQ81" t="s">
        <v>134</v>
      </c>
      <c r="AR81" t="s">
        <v>134</v>
      </c>
      <c r="AS81" t="s">
        <v>134</v>
      </c>
      <c r="AT81" t="s">
        <v>134</v>
      </c>
      <c r="AU81" t="s">
        <v>134</v>
      </c>
      <c r="AV81">
        <v>2</v>
      </c>
      <c r="AW81">
        <v>2</v>
      </c>
      <c r="AX81">
        <v>2</v>
      </c>
      <c r="AY81">
        <v>1</v>
      </c>
      <c r="AZ81">
        <v>1</v>
      </c>
      <c r="BA81">
        <v>1</v>
      </c>
      <c r="BB81">
        <v>1</v>
      </c>
      <c r="BC81">
        <v>1</v>
      </c>
      <c r="BD81">
        <v>1</v>
      </c>
      <c r="BE81">
        <v>1</v>
      </c>
      <c r="BF81">
        <v>1</v>
      </c>
      <c r="BG81">
        <v>1</v>
      </c>
      <c r="BH81">
        <v>1</v>
      </c>
      <c r="BI81">
        <v>1</v>
      </c>
    </row>
    <row r="82" spans="1:61" x14ac:dyDescent="0.25">
      <c r="A82">
        <v>81</v>
      </c>
      <c r="B82" t="s">
        <v>131</v>
      </c>
      <c r="C82" t="s">
        <v>46</v>
      </c>
      <c r="D82">
        <v>55</v>
      </c>
      <c r="E82">
        <v>162</v>
      </c>
      <c r="F82" t="s">
        <v>31</v>
      </c>
      <c r="G82" t="s">
        <v>32</v>
      </c>
      <c r="H82" t="s">
        <v>32</v>
      </c>
      <c r="I82" t="s">
        <v>47</v>
      </c>
      <c r="J82" t="s">
        <v>34</v>
      </c>
      <c r="K82" t="s">
        <v>32</v>
      </c>
      <c r="L82" t="s">
        <v>44</v>
      </c>
      <c r="N82" t="s">
        <v>69</v>
      </c>
      <c r="O82" t="s">
        <v>100</v>
      </c>
      <c r="P82" t="s">
        <v>50</v>
      </c>
      <c r="Q82" s="1" t="s">
        <v>105</v>
      </c>
      <c r="T82">
        <v>8</v>
      </c>
      <c r="U82" t="s">
        <v>34</v>
      </c>
      <c r="V82" t="s">
        <v>127</v>
      </c>
      <c r="W82" t="s">
        <v>73</v>
      </c>
      <c r="X82" t="s">
        <v>40</v>
      </c>
      <c r="Y82" t="s">
        <v>40</v>
      </c>
      <c r="Z82" t="s">
        <v>41</v>
      </c>
      <c r="AA82" t="s">
        <v>94</v>
      </c>
      <c r="AB82" t="s">
        <v>34</v>
      </c>
      <c r="AC82" t="s">
        <v>95</v>
      </c>
      <c r="AD82" t="s">
        <v>62</v>
      </c>
      <c r="AE82" t="s">
        <v>34</v>
      </c>
      <c r="AF82" t="s">
        <v>34</v>
      </c>
      <c r="AG82" t="s">
        <v>34</v>
      </c>
      <c r="AH82" t="s">
        <v>135</v>
      </c>
      <c r="AI82" t="s">
        <v>134</v>
      </c>
      <c r="AJ82" t="s">
        <v>134</v>
      </c>
      <c r="AK82" t="s">
        <v>134</v>
      </c>
      <c r="AL82" t="s">
        <v>134</v>
      </c>
      <c r="AM82" t="s">
        <v>134</v>
      </c>
      <c r="AN82" t="s">
        <v>134</v>
      </c>
      <c r="AO82" t="s">
        <v>135</v>
      </c>
      <c r="AP82" t="s">
        <v>134</v>
      </c>
      <c r="AQ82" t="s">
        <v>134</v>
      </c>
      <c r="AR82" t="s">
        <v>134</v>
      </c>
      <c r="AS82" t="s">
        <v>134</v>
      </c>
      <c r="AT82" t="s">
        <v>134</v>
      </c>
      <c r="AU82" t="s">
        <v>134</v>
      </c>
      <c r="AV82">
        <v>2</v>
      </c>
      <c r="AW82">
        <v>1</v>
      </c>
      <c r="AX82">
        <v>1</v>
      </c>
      <c r="AY82">
        <v>1</v>
      </c>
      <c r="AZ82">
        <v>1</v>
      </c>
      <c r="BA82">
        <v>1</v>
      </c>
      <c r="BB82">
        <v>1</v>
      </c>
      <c r="BC82">
        <v>2</v>
      </c>
      <c r="BD82">
        <v>1</v>
      </c>
      <c r="BE82">
        <v>1</v>
      </c>
      <c r="BF82">
        <v>1</v>
      </c>
      <c r="BG82">
        <v>1</v>
      </c>
      <c r="BH82">
        <v>1</v>
      </c>
      <c r="BI82">
        <v>1</v>
      </c>
    </row>
    <row r="83" spans="1:61" x14ac:dyDescent="0.25">
      <c r="A83">
        <v>82</v>
      </c>
      <c r="B83" t="s">
        <v>131</v>
      </c>
      <c r="C83" t="s">
        <v>46</v>
      </c>
      <c r="D83">
        <v>56</v>
      </c>
      <c r="E83">
        <v>162</v>
      </c>
      <c r="F83" t="s">
        <v>31</v>
      </c>
      <c r="G83" t="s">
        <v>32</v>
      </c>
      <c r="H83" t="s">
        <v>32</v>
      </c>
      <c r="I83" t="s">
        <v>47</v>
      </c>
      <c r="J83" t="s">
        <v>34</v>
      </c>
      <c r="K83" t="s">
        <v>32</v>
      </c>
      <c r="L83" t="s">
        <v>32</v>
      </c>
      <c r="N83" t="s">
        <v>69</v>
      </c>
      <c r="O83" t="s">
        <v>100</v>
      </c>
      <c r="P83" t="s">
        <v>50</v>
      </c>
      <c r="Q83" s="1" t="s">
        <v>105</v>
      </c>
      <c r="T83">
        <v>8</v>
      </c>
      <c r="U83" t="s">
        <v>34</v>
      </c>
      <c r="V83" t="s">
        <v>127</v>
      </c>
      <c r="W83" t="s">
        <v>73</v>
      </c>
      <c r="X83" t="s">
        <v>40</v>
      </c>
      <c r="Y83" t="s">
        <v>40</v>
      </c>
      <c r="Z83" t="s">
        <v>41</v>
      </c>
      <c r="AA83" t="s">
        <v>94</v>
      </c>
      <c r="AB83" t="s">
        <v>34</v>
      </c>
      <c r="AC83" t="s">
        <v>95</v>
      </c>
      <c r="AD83" t="s">
        <v>62</v>
      </c>
      <c r="AE83" t="s">
        <v>34</v>
      </c>
      <c r="AF83" t="s">
        <v>34</v>
      </c>
      <c r="AG83" t="s">
        <v>55</v>
      </c>
      <c r="AH83" t="s">
        <v>134</v>
      </c>
      <c r="AI83" t="s">
        <v>134</v>
      </c>
      <c r="AJ83" t="s">
        <v>134</v>
      </c>
      <c r="AK83" t="s">
        <v>134</v>
      </c>
      <c r="AL83" t="s">
        <v>134</v>
      </c>
      <c r="AM83" t="s">
        <v>134</v>
      </c>
      <c r="AN83" t="s">
        <v>134</v>
      </c>
      <c r="AO83" t="s">
        <v>134</v>
      </c>
      <c r="AP83" t="s">
        <v>134</v>
      </c>
      <c r="AQ83" t="s">
        <v>134</v>
      </c>
      <c r="AR83" t="s">
        <v>134</v>
      </c>
      <c r="AS83" t="s">
        <v>134</v>
      </c>
      <c r="AT83" t="s">
        <v>134</v>
      </c>
      <c r="AU83" t="s">
        <v>134</v>
      </c>
      <c r="AV83">
        <v>1</v>
      </c>
      <c r="AW83">
        <v>1</v>
      </c>
      <c r="AX83">
        <v>1</v>
      </c>
      <c r="AY83">
        <v>1</v>
      </c>
      <c r="AZ83">
        <v>1</v>
      </c>
      <c r="BA83">
        <v>1</v>
      </c>
      <c r="BB83">
        <v>1</v>
      </c>
      <c r="BC83">
        <v>1</v>
      </c>
      <c r="BD83">
        <v>1</v>
      </c>
      <c r="BE83">
        <v>1</v>
      </c>
      <c r="BF83">
        <v>1</v>
      </c>
      <c r="BG83">
        <v>1</v>
      </c>
      <c r="BH83">
        <v>1</v>
      </c>
      <c r="BI83">
        <v>1</v>
      </c>
    </row>
    <row r="84" spans="1:61" x14ac:dyDescent="0.25">
      <c r="A84">
        <v>83</v>
      </c>
      <c r="B84" t="s">
        <v>131</v>
      </c>
      <c r="C84" t="s">
        <v>46</v>
      </c>
      <c r="D84">
        <v>54</v>
      </c>
      <c r="E84">
        <v>161</v>
      </c>
      <c r="F84" t="s">
        <v>31</v>
      </c>
      <c r="G84" t="s">
        <v>32</v>
      </c>
      <c r="H84" t="s">
        <v>32</v>
      </c>
      <c r="I84" t="s">
        <v>47</v>
      </c>
      <c r="J84" t="s">
        <v>34</v>
      </c>
      <c r="K84" t="s">
        <v>32</v>
      </c>
      <c r="L84" t="s">
        <v>32</v>
      </c>
      <c r="N84" t="s">
        <v>69</v>
      </c>
      <c r="O84" t="s">
        <v>100</v>
      </c>
      <c r="P84" t="s">
        <v>50</v>
      </c>
      <c r="Q84" s="1" t="s">
        <v>105</v>
      </c>
      <c r="T84">
        <v>8</v>
      </c>
      <c r="U84" t="s">
        <v>34</v>
      </c>
      <c r="V84" t="s">
        <v>127</v>
      </c>
      <c r="W84" t="s">
        <v>73</v>
      </c>
      <c r="X84" t="s">
        <v>40</v>
      </c>
      <c r="Y84" t="s">
        <v>40</v>
      </c>
      <c r="Z84" t="s">
        <v>41</v>
      </c>
      <c r="AA84" t="s">
        <v>94</v>
      </c>
      <c r="AB84" t="s">
        <v>34</v>
      </c>
      <c r="AC84" t="s">
        <v>43</v>
      </c>
      <c r="AD84" t="s">
        <v>102</v>
      </c>
      <c r="AE84" t="s">
        <v>54</v>
      </c>
      <c r="AF84" t="s">
        <v>54</v>
      </c>
      <c r="AG84" t="s">
        <v>55</v>
      </c>
      <c r="AH84" t="s">
        <v>134</v>
      </c>
      <c r="AI84" t="s">
        <v>134</v>
      </c>
      <c r="AJ84" t="s">
        <v>135</v>
      </c>
      <c r="AK84" t="s">
        <v>134</v>
      </c>
      <c r="AL84" t="s">
        <v>134</v>
      </c>
      <c r="AM84" t="s">
        <v>134</v>
      </c>
      <c r="AN84" t="s">
        <v>134</v>
      </c>
      <c r="AO84" t="s">
        <v>134</v>
      </c>
      <c r="AP84" t="s">
        <v>134</v>
      </c>
      <c r="AQ84" t="s">
        <v>134</v>
      </c>
      <c r="AR84" t="s">
        <v>134</v>
      </c>
      <c r="AS84" t="s">
        <v>134</v>
      </c>
      <c r="AT84" t="s">
        <v>134</v>
      </c>
      <c r="AU84" t="s">
        <v>134</v>
      </c>
      <c r="AV84">
        <v>1</v>
      </c>
      <c r="AW84">
        <v>1</v>
      </c>
      <c r="AX84">
        <v>2</v>
      </c>
      <c r="AY84">
        <v>1</v>
      </c>
      <c r="AZ84">
        <v>1</v>
      </c>
      <c r="BA84">
        <v>1</v>
      </c>
      <c r="BB84">
        <v>1</v>
      </c>
      <c r="BC84">
        <v>1</v>
      </c>
      <c r="BD84">
        <v>1</v>
      </c>
      <c r="BE84">
        <v>1</v>
      </c>
      <c r="BF84">
        <v>1</v>
      </c>
      <c r="BG84">
        <v>1</v>
      </c>
      <c r="BH84">
        <v>1</v>
      </c>
      <c r="BI84">
        <v>1</v>
      </c>
    </row>
    <row r="85" spans="1:61" x14ac:dyDescent="0.25">
      <c r="A85">
        <v>84</v>
      </c>
      <c r="B85" t="s">
        <v>131</v>
      </c>
      <c r="C85" t="s">
        <v>46</v>
      </c>
      <c r="D85">
        <v>52</v>
      </c>
      <c r="E85">
        <v>157</v>
      </c>
      <c r="F85" t="s">
        <v>31</v>
      </c>
      <c r="G85" t="s">
        <v>32</v>
      </c>
      <c r="H85" t="s">
        <v>32</v>
      </c>
      <c r="I85" t="s">
        <v>47</v>
      </c>
      <c r="J85" t="s">
        <v>34</v>
      </c>
      <c r="K85" t="s">
        <v>32</v>
      </c>
      <c r="L85" t="s">
        <v>32</v>
      </c>
      <c r="N85" t="s">
        <v>69</v>
      </c>
      <c r="O85" t="s">
        <v>100</v>
      </c>
      <c r="P85" t="s">
        <v>64</v>
      </c>
      <c r="Q85" s="1" t="s">
        <v>105</v>
      </c>
      <c r="T85">
        <v>8</v>
      </c>
      <c r="U85" t="s">
        <v>34</v>
      </c>
      <c r="V85" t="s">
        <v>127</v>
      </c>
      <c r="W85" t="s">
        <v>73</v>
      </c>
      <c r="X85" t="s">
        <v>40</v>
      </c>
      <c r="Y85" t="s">
        <v>40</v>
      </c>
      <c r="Z85" t="s">
        <v>41</v>
      </c>
      <c r="AA85" t="s">
        <v>94</v>
      </c>
      <c r="AB85" t="s">
        <v>34</v>
      </c>
      <c r="AC85" t="s">
        <v>95</v>
      </c>
      <c r="AD85" t="s">
        <v>102</v>
      </c>
      <c r="AE85" t="s">
        <v>34</v>
      </c>
      <c r="AF85" t="s">
        <v>34</v>
      </c>
      <c r="AG85" t="s">
        <v>45</v>
      </c>
      <c r="AH85" t="s">
        <v>135</v>
      </c>
      <c r="AI85" t="s">
        <v>134</v>
      </c>
      <c r="AJ85" t="s">
        <v>134</v>
      </c>
      <c r="AK85" t="s">
        <v>134</v>
      </c>
      <c r="AL85" t="s">
        <v>134</v>
      </c>
      <c r="AM85" t="s">
        <v>134</v>
      </c>
      <c r="AN85" t="s">
        <v>134</v>
      </c>
      <c r="AO85" t="s">
        <v>134</v>
      </c>
      <c r="AP85" t="s">
        <v>134</v>
      </c>
      <c r="AQ85" t="s">
        <v>134</v>
      </c>
      <c r="AR85" t="s">
        <v>134</v>
      </c>
      <c r="AS85" t="s">
        <v>134</v>
      </c>
      <c r="AT85" t="s">
        <v>134</v>
      </c>
      <c r="AU85" t="s">
        <v>134</v>
      </c>
      <c r="AV85">
        <v>2</v>
      </c>
      <c r="AW85">
        <v>1</v>
      </c>
      <c r="AX85">
        <v>1</v>
      </c>
      <c r="AY85">
        <v>1</v>
      </c>
      <c r="AZ85">
        <v>1</v>
      </c>
      <c r="BA85">
        <v>1</v>
      </c>
      <c r="BB85">
        <v>1</v>
      </c>
      <c r="BC85">
        <v>1</v>
      </c>
      <c r="BD85">
        <v>1</v>
      </c>
      <c r="BE85">
        <v>1</v>
      </c>
      <c r="BF85">
        <v>1</v>
      </c>
      <c r="BG85">
        <v>1</v>
      </c>
      <c r="BH85">
        <v>1</v>
      </c>
      <c r="BI85">
        <v>1</v>
      </c>
    </row>
    <row r="86" spans="1:61" x14ac:dyDescent="0.25">
      <c r="A86">
        <v>85</v>
      </c>
      <c r="B86" t="s">
        <v>131</v>
      </c>
      <c r="C86" t="s">
        <v>30</v>
      </c>
      <c r="D86">
        <v>67</v>
      </c>
      <c r="E86">
        <v>170</v>
      </c>
      <c r="F86" t="s">
        <v>31</v>
      </c>
      <c r="G86" t="s">
        <v>32</v>
      </c>
      <c r="H86" t="s">
        <v>32</v>
      </c>
      <c r="I86" t="s">
        <v>47</v>
      </c>
      <c r="J86" t="s">
        <v>34</v>
      </c>
      <c r="K86" t="s">
        <v>68</v>
      </c>
      <c r="L86" t="s">
        <v>32</v>
      </c>
      <c r="N86" t="s">
        <v>69</v>
      </c>
      <c r="O86" t="s">
        <v>100</v>
      </c>
      <c r="P86" t="s">
        <v>57</v>
      </c>
      <c r="Q86" s="1" t="s">
        <v>105</v>
      </c>
      <c r="T86">
        <v>8</v>
      </c>
      <c r="U86" t="s">
        <v>34</v>
      </c>
      <c r="V86" t="s">
        <v>127</v>
      </c>
      <c r="W86" t="s">
        <v>73</v>
      </c>
      <c r="X86" t="s">
        <v>39</v>
      </c>
      <c r="Y86" t="s">
        <v>40</v>
      </c>
      <c r="Z86" t="s">
        <v>41</v>
      </c>
      <c r="AA86" t="s">
        <v>94</v>
      </c>
      <c r="AB86" t="s">
        <v>34</v>
      </c>
      <c r="AC86" t="s">
        <v>95</v>
      </c>
      <c r="AD86" t="s">
        <v>62</v>
      </c>
      <c r="AE86" t="s">
        <v>34</v>
      </c>
      <c r="AF86" t="s">
        <v>34</v>
      </c>
      <c r="AG86" t="s">
        <v>55</v>
      </c>
      <c r="AH86" t="s">
        <v>135</v>
      </c>
      <c r="AI86" t="s">
        <v>134</v>
      </c>
      <c r="AJ86" t="s">
        <v>134</v>
      </c>
      <c r="AK86" t="s">
        <v>134</v>
      </c>
      <c r="AL86" t="s">
        <v>134</v>
      </c>
      <c r="AM86" t="s">
        <v>135</v>
      </c>
      <c r="AN86" t="s">
        <v>134</v>
      </c>
      <c r="AO86" t="s">
        <v>134</v>
      </c>
      <c r="AP86" t="s">
        <v>134</v>
      </c>
      <c r="AQ86" t="s">
        <v>134</v>
      </c>
      <c r="AR86" t="s">
        <v>134</v>
      </c>
      <c r="AS86" t="s">
        <v>134</v>
      </c>
      <c r="AT86" t="s">
        <v>134</v>
      </c>
      <c r="AU86" t="s">
        <v>134</v>
      </c>
      <c r="AV86">
        <v>2</v>
      </c>
      <c r="AW86">
        <v>1</v>
      </c>
      <c r="AX86">
        <v>1</v>
      </c>
      <c r="AY86">
        <v>1</v>
      </c>
      <c r="AZ86">
        <v>1</v>
      </c>
      <c r="BA86">
        <v>2</v>
      </c>
      <c r="BB86">
        <v>1</v>
      </c>
      <c r="BC86">
        <v>1</v>
      </c>
      <c r="BD86">
        <v>1</v>
      </c>
      <c r="BE86">
        <v>1</v>
      </c>
      <c r="BF86">
        <v>1</v>
      </c>
      <c r="BG86">
        <v>1</v>
      </c>
      <c r="BH86">
        <v>1</v>
      </c>
      <c r="BI86">
        <v>1</v>
      </c>
    </row>
    <row r="87" spans="1:61" x14ac:dyDescent="0.25">
      <c r="A87">
        <v>86</v>
      </c>
      <c r="B87" t="s">
        <v>131</v>
      </c>
      <c r="C87" t="s">
        <v>30</v>
      </c>
      <c r="D87">
        <v>65</v>
      </c>
      <c r="E87">
        <v>167</v>
      </c>
      <c r="F87" t="s">
        <v>31</v>
      </c>
      <c r="G87" t="s">
        <v>32</v>
      </c>
      <c r="H87" t="s">
        <v>32</v>
      </c>
      <c r="I87" t="s">
        <v>47</v>
      </c>
      <c r="J87" t="s">
        <v>34</v>
      </c>
      <c r="K87" t="s">
        <v>68</v>
      </c>
      <c r="L87" t="s">
        <v>102</v>
      </c>
      <c r="N87" t="s">
        <v>69</v>
      </c>
      <c r="O87" t="s">
        <v>100</v>
      </c>
      <c r="P87" t="s">
        <v>57</v>
      </c>
      <c r="Q87" s="1" t="s">
        <v>105</v>
      </c>
      <c r="T87">
        <v>8</v>
      </c>
      <c r="U87" t="s">
        <v>34</v>
      </c>
      <c r="V87" t="s">
        <v>127</v>
      </c>
      <c r="W87" t="s">
        <v>73</v>
      </c>
      <c r="X87" t="s">
        <v>52</v>
      </c>
      <c r="Y87" t="s">
        <v>40</v>
      </c>
      <c r="Z87" t="s">
        <v>78</v>
      </c>
      <c r="AA87" t="s">
        <v>94</v>
      </c>
      <c r="AB87" t="s">
        <v>34</v>
      </c>
      <c r="AC87" t="s">
        <v>95</v>
      </c>
      <c r="AD87" t="s">
        <v>62</v>
      </c>
      <c r="AE87" t="s">
        <v>34</v>
      </c>
      <c r="AF87" t="s">
        <v>34</v>
      </c>
      <c r="AG87" t="s">
        <v>45</v>
      </c>
      <c r="AH87" t="s">
        <v>134</v>
      </c>
      <c r="AI87" t="s">
        <v>134</v>
      </c>
      <c r="AJ87" t="s">
        <v>134</v>
      </c>
      <c r="AK87" t="s">
        <v>134</v>
      </c>
      <c r="AL87" t="s">
        <v>134</v>
      </c>
      <c r="AM87" t="s">
        <v>134</v>
      </c>
      <c r="AN87" t="s">
        <v>134</v>
      </c>
      <c r="AO87" t="s">
        <v>134</v>
      </c>
      <c r="AP87" t="s">
        <v>134</v>
      </c>
      <c r="AQ87" t="s">
        <v>134</v>
      </c>
      <c r="AR87" t="s">
        <v>134</v>
      </c>
      <c r="AS87" t="s">
        <v>134</v>
      </c>
      <c r="AT87" t="s">
        <v>134</v>
      </c>
      <c r="AU87" t="s">
        <v>134</v>
      </c>
      <c r="AV87">
        <v>1</v>
      </c>
      <c r="AW87">
        <v>1</v>
      </c>
      <c r="AX87">
        <v>1</v>
      </c>
      <c r="AY87">
        <v>1</v>
      </c>
      <c r="AZ87">
        <v>1</v>
      </c>
      <c r="BA87">
        <v>1</v>
      </c>
      <c r="BB87">
        <v>1</v>
      </c>
      <c r="BC87">
        <v>1</v>
      </c>
      <c r="BD87">
        <v>1</v>
      </c>
      <c r="BE87">
        <v>1</v>
      </c>
      <c r="BF87">
        <v>1</v>
      </c>
      <c r="BG87">
        <v>1</v>
      </c>
      <c r="BH87">
        <v>1</v>
      </c>
      <c r="BI87">
        <v>1</v>
      </c>
    </row>
    <row r="88" spans="1:61" x14ac:dyDescent="0.25">
      <c r="A88">
        <v>87</v>
      </c>
      <c r="B88" t="s">
        <v>131</v>
      </c>
      <c r="C88" t="s">
        <v>30</v>
      </c>
      <c r="D88">
        <v>66</v>
      </c>
      <c r="E88">
        <v>168</v>
      </c>
      <c r="F88" t="s">
        <v>31</v>
      </c>
      <c r="G88" t="s">
        <v>32</v>
      </c>
      <c r="H88" t="s">
        <v>32</v>
      </c>
      <c r="I88" t="s">
        <v>47</v>
      </c>
      <c r="J88" t="s">
        <v>34</v>
      </c>
      <c r="K88" t="s">
        <v>32</v>
      </c>
      <c r="L88" t="s">
        <v>102</v>
      </c>
      <c r="N88" t="s">
        <v>69</v>
      </c>
      <c r="O88" t="s">
        <v>100</v>
      </c>
      <c r="P88" t="s">
        <v>50</v>
      </c>
      <c r="Q88" s="1" t="s">
        <v>105</v>
      </c>
      <c r="T88">
        <v>8</v>
      </c>
      <c r="U88" t="s">
        <v>34</v>
      </c>
      <c r="V88" t="s">
        <v>127</v>
      </c>
      <c r="W88" t="s">
        <v>73</v>
      </c>
      <c r="X88" t="s">
        <v>39</v>
      </c>
      <c r="Y88" t="s">
        <v>40</v>
      </c>
      <c r="Z88" t="s">
        <v>78</v>
      </c>
      <c r="AA88" t="s">
        <v>82</v>
      </c>
      <c r="AB88" t="s">
        <v>34</v>
      </c>
      <c r="AC88" t="s">
        <v>95</v>
      </c>
      <c r="AD88" t="s">
        <v>62</v>
      </c>
      <c r="AE88" t="s">
        <v>34</v>
      </c>
      <c r="AF88" t="s">
        <v>34</v>
      </c>
      <c r="AG88" t="s">
        <v>34</v>
      </c>
      <c r="AH88" t="s">
        <v>135</v>
      </c>
      <c r="AI88" t="s">
        <v>134</v>
      </c>
      <c r="AJ88" t="s">
        <v>134</v>
      </c>
      <c r="AK88" t="s">
        <v>134</v>
      </c>
      <c r="AL88" t="s">
        <v>134</v>
      </c>
      <c r="AM88" t="s">
        <v>134</v>
      </c>
      <c r="AN88" t="s">
        <v>134</v>
      </c>
      <c r="AO88" t="s">
        <v>135</v>
      </c>
      <c r="AP88" t="s">
        <v>134</v>
      </c>
      <c r="AQ88" t="s">
        <v>134</v>
      </c>
      <c r="AR88" t="s">
        <v>134</v>
      </c>
      <c r="AS88" t="s">
        <v>134</v>
      </c>
      <c r="AT88" t="s">
        <v>134</v>
      </c>
      <c r="AU88" t="s">
        <v>134</v>
      </c>
      <c r="AV88">
        <v>2</v>
      </c>
      <c r="AW88">
        <v>1</v>
      </c>
      <c r="AX88">
        <v>1</v>
      </c>
      <c r="AY88">
        <v>1</v>
      </c>
      <c r="AZ88">
        <v>1</v>
      </c>
      <c r="BA88">
        <v>1</v>
      </c>
      <c r="BB88">
        <v>1</v>
      </c>
      <c r="BC88">
        <v>2</v>
      </c>
      <c r="BD88">
        <v>1</v>
      </c>
      <c r="BE88">
        <v>1</v>
      </c>
      <c r="BF88">
        <v>1</v>
      </c>
      <c r="BG88">
        <v>1</v>
      </c>
      <c r="BH88">
        <v>1</v>
      </c>
      <c r="BI88">
        <v>1</v>
      </c>
    </row>
    <row r="89" spans="1:61" x14ac:dyDescent="0.25">
      <c r="A89">
        <v>88</v>
      </c>
      <c r="B89" t="s">
        <v>131</v>
      </c>
      <c r="C89" t="s">
        <v>30</v>
      </c>
      <c r="D89">
        <v>59</v>
      </c>
      <c r="E89">
        <v>162</v>
      </c>
      <c r="F89" t="s">
        <v>31</v>
      </c>
      <c r="G89" t="s">
        <v>32</v>
      </c>
      <c r="H89" t="s">
        <v>32</v>
      </c>
      <c r="I89" t="s">
        <v>47</v>
      </c>
      <c r="J89" t="s">
        <v>34</v>
      </c>
      <c r="K89" t="s">
        <v>32</v>
      </c>
      <c r="L89" t="s">
        <v>44</v>
      </c>
      <c r="N89" t="s">
        <v>69</v>
      </c>
      <c r="O89" t="s">
        <v>100</v>
      </c>
      <c r="P89" t="s">
        <v>50</v>
      </c>
      <c r="Q89" s="1" t="s">
        <v>105</v>
      </c>
      <c r="T89">
        <v>8</v>
      </c>
      <c r="U89" t="s">
        <v>34</v>
      </c>
      <c r="V89" t="s">
        <v>127</v>
      </c>
      <c r="W89" t="s">
        <v>73</v>
      </c>
      <c r="X89" t="s">
        <v>39</v>
      </c>
      <c r="Y89" t="s">
        <v>40</v>
      </c>
      <c r="Z89" t="s">
        <v>78</v>
      </c>
      <c r="AA89" t="s">
        <v>82</v>
      </c>
      <c r="AB89" t="s">
        <v>54</v>
      </c>
      <c r="AC89" t="s">
        <v>43</v>
      </c>
      <c r="AD89" t="s">
        <v>104</v>
      </c>
      <c r="AE89" t="s">
        <v>34</v>
      </c>
      <c r="AF89" t="s">
        <v>34</v>
      </c>
      <c r="AG89" t="s">
        <v>34</v>
      </c>
      <c r="AH89" t="s">
        <v>134</v>
      </c>
      <c r="AI89" t="s">
        <v>135</v>
      </c>
      <c r="AJ89" t="s">
        <v>134</v>
      </c>
      <c r="AK89" t="s">
        <v>135</v>
      </c>
      <c r="AL89" t="s">
        <v>134</v>
      </c>
      <c r="AM89" t="s">
        <v>134</v>
      </c>
      <c r="AN89" t="s">
        <v>134</v>
      </c>
      <c r="AO89" t="s">
        <v>134</v>
      </c>
      <c r="AP89" t="s">
        <v>134</v>
      </c>
      <c r="AQ89" t="s">
        <v>134</v>
      </c>
      <c r="AR89" t="s">
        <v>134</v>
      </c>
      <c r="AS89" t="s">
        <v>134</v>
      </c>
      <c r="AT89" t="s">
        <v>134</v>
      </c>
      <c r="AU89" t="s">
        <v>134</v>
      </c>
      <c r="AV89">
        <v>1</v>
      </c>
      <c r="AW89">
        <v>2</v>
      </c>
      <c r="AX89">
        <v>1</v>
      </c>
      <c r="AY89">
        <v>2</v>
      </c>
      <c r="AZ89">
        <v>1</v>
      </c>
      <c r="BA89">
        <v>1</v>
      </c>
      <c r="BB89">
        <v>1</v>
      </c>
      <c r="BC89">
        <v>1</v>
      </c>
      <c r="BD89">
        <v>1</v>
      </c>
      <c r="BE89">
        <v>1</v>
      </c>
      <c r="BF89">
        <v>1</v>
      </c>
      <c r="BG89">
        <v>1</v>
      </c>
      <c r="BH89">
        <v>1</v>
      </c>
      <c r="BI89">
        <v>1</v>
      </c>
    </row>
    <row r="90" spans="1:61" x14ac:dyDescent="0.25">
      <c r="A90">
        <v>89</v>
      </c>
      <c r="B90" t="s">
        <v>131</v>
      </c>
      <c r="C90" t="s">
        <v>46</v>
      </c>
      <c r="D90">
        <v>62</v>
      </c>
      <c r="E90">
        <v>165</v>
      </c>
      <c r="F90" t="s">
        <v>31</v>
      </c>
      <c r="G90" t="s">
        <v>32</v>
      </c>
      <c r="H90" t="s">
        <v>32</v>
      </c>
      <c r="I90" t="s">
        <v>47</v>
      </c>
      <c r="J90" t="s">
        <v>34</v>
      </c>
      <c r="K90" t="s">
        <v>32</v>
      </c>
      <c r="L90" t="s">
        <v>32</v>
      </c>
      <c r="N90" t="s">
        <v>69</v>
      </c>
      <c r="O90" t="s">
        <v>100</v>
      </c>
      <c r="P90" t="s">
        <v>50</v>
      </c>
      <c r="Q90" s="1" t="s">
        <v>105</v>
      </c>
      <c r="T90">
        <v>8</v>
      </c>
      <c r="U90" t="s">
        <v>34</v>
      </c>
      <c r="V90" t="s">
        <v>127</v>
      </c>
      <c r="W90" t="s">
        <v>51</v>
      </c>
      <c r="X90" t="s">
        <v>40</v>
      </c>
      <c r="Y90" t="s">
        <v>40</v>
      </c>
      <c r="Z90" t="s">
        <v>78</v>
      </c>
      <c r="AA90" t="s">
        <v>82</v>
      </c>
      <c r="AB90" t="s">
        <v>34</v>
      </c>
      <c r="AC90" t="s">
        <v>43</v>
      </c>
      <c r="AD90" t="s">
        <v>44</v>
      </c>
      <c r="AE90" t="s">
        <v>34</v>
      </c>
      <c r="AF90" t="s">
        <v>34</v>
      </c>
      <c r="AG90" t="s">
        <v>55</v>
      </c>
      <c r="AH90" t="s">
        <v>135</v>
      </c>
      <c r="AI90" t="s">
        <v>134</v>
      </c>
      <c r="AJ90" t="s">
        <v>134</v>
      </c>
      <c r="AK90" t="s">
        <v>134</v>
      </c>
      <c r="AL90" t="s">
        <v>134</v>
      </c>
      <c r="AM90" t="s">
        <v>134</v>
      </c>
      <c r="AN90" t="s">
        <v>134</v>
      </c>
      <c r="AO90" t="s">
        <v>134</v>
      </c>
      <c r="AP90" t="s">
        <v>134</v>
      </c>
      <c r="AQ90" t="s">
        <v>134</v>
      </c>
      <c r="AR90" t="s">
        <v>134</v>
      </c>
      <c r="AS90" t="s">
        <v>134</v>
      </c>
      <c r="AT90" t="s">
        <v>134</v>
      </c>
      <c r="AU90" t="s">
        <v>134</v>
      </c>
      <c r="AV90">
        <v>2</v>
      </c>
      <c r="AW90">
        <v>1</v>
      </c>
      <c r="AX90">
        <v>1</v>
      </c>
      <c r="AY90">
        <v>1</v>
      </c>
      <c r="AZ90">
        <v>1</v>
      </c>
      <c r="BA90">
        <v>1</v>
      </c>
      <c r="BB90">
        <v>1</v>
      </c>
      <c r="BC90">
        <v>1</v>
      </c>
      <c r="BD90">
        <v>1</v>
      </c>
      <c r="BE90">
        <v>1</v>
      </c>
      <c r="BF90">
        <v>1</v>
      </c>
      <c r="BG90">
        <v>1</v>
      </c>
      <c r="BH90">
        <v>1</v>
      </c>
      <c r="BI90">
        <v>1</v>
      </c>
    </row>
    <row r="91" spans="1:61" x14ac:dyDescent="0.25">
      <c r="A91">
        <v>90</v>
      </c>
      <c r="B91" t="s">
        <v>131</v>
      </c>
      <c r="C91" t="s">
        <v>46</v>
      </c>
      <c r="D91">
        <v>58</v>
      </c>
      <c r="E91">
        <v>162</v>
      </c>
      <c r="F91" t="s">
        <v>31</v>
      </c>
      <c r="G91" t="s">
        <v>32</v>
      </c>
      <c r="H91" t="s">
        <v>32</v>
      </c>
      <c r="I91" t="s">
        <v>47</v>
      </c>
      <c r="J91" t="s">
        <v>34</v>
      </c>
      <c r="K91" t="s">
        <v>32</v>
      </c>
      <c r="L91" t="s">
        <v>32</v>
      </c>
      <c r="N91" t="s">
        <v>69</v>
      </c>
      <c r="O91" t="s">
        <v>100</v>
      </c>
      <c r="P91" t="s">
        <v>50</v>
      </c>
      <c r="Q91" s="1" t="s">
        <v>105</v>
      </c>
      <c r="T91">
        <v>8</v>
      </c>
      <c r="U91" t="s">
        <v>34</v>
      </c>
      <c r="V91" t="s">
        <v>127</v>
      </c>
      <c r="W91" t="s">
        <v>51</v>
      </c>
      <c r="X91" t="s">
        <v>40</v>
      </c>
      <c r="Y91" t="s">
        <v>40</v>
      </c>
      <c r="Z91" t="s">
        <v>78</v>
      </c>
      <c r="AA91" t="s">
        <v>82</v>
      </c>
      <c r="AB91" t="s">
        <v>34</v>
      </c>
      <c r="AC91" t="s">
        <v>43</v>
      </c>
      <c r="AD91" t="s">
        <v>44</v>
      </c>
      <c r="AE91" t="s">
        <v>54</v>
      </c>
      <c r="AF91" t="s">
        <v>54</v>
      </c>
      <c r="AG91" t="s">
        <v>55</v>
      </c>
      <c r="AH91" t="s">
        <v>134</v>
      </c>
      <c r="AI91" t="s">
        <v>134</v>
      </c>
      <c r="AJ91" t="s">
        <v>134</v>
      </c>
      <c r="AK91" t="s">
        <v>134</v>
      </c>
      <c r="AL91" t="s">
        <v>134</v>
      </c>
      <c r="AM91" t="s">
        <v>134</v>
      </c>
      <c r="AN91" t="s">
        <v>134</v>
      </c>
      <c r="AO91" t="s">
        <v>135</v>
      </c>
      <c r="AP91" t="s">
        <v>135</v>
      </c>
      <c r="AQ91" t="s">
        <v>134</v>
      </c>
      <c r="AR91" t="s">
        <v>134</v>
      </c>
      <c r="AS91" t="s">
        <v>134</v>
      </c>
      <c r="AT91" t="s">
        <v>134</v>
      </c>
      <c r="AU91" t="s">
        <v>134</v>
      </c>
      <c r="AV91">
        <v>1</v>
      </c>
      <c r="AW91">
        <v>1</v>
      </c>
      <c r="AX91">
        <v>1</v>
      </c>
      <c r="AY91">
        <v>1</v>
      </c>
      <c r="AZ91">
        <v>1</v>
      </c>
      <c r="BA91">
        <v>1</v>
      </c>
      <c r="BB91">
        <v>1</v>
      </c>
      <c r="BC91">
        <v>1</v>
      </c>
      <c r="BD91">
        <v>1</v>
      </c>
      <c r="BE91">
        <v>2</v>
      </c>
      <c r="BF91">
        <v>1</v>
      </c>
      <c r="BG91">
        <v>1</v>
      </c>
      <c r="BH91">
        <v>1</v>
      </c>
      <c r="BI91">
        <v>1</v>
      </c>
    </row>
    <row r="92" spans="1:61" x14ac:dyDescent="0.25">
      <c r="A92">
        <v>91</v>
      </c>
      <c r="B92" t="s">
        <v>131</v>
      </c>
      <c r="C92" t="s">
        <v>46</v>
      </c>
      <c r="D92">
        <v>55</v>
      </c>
      <c r="E92">
        <v>160</v>
      </c>
      <c r="F92" t="s">
        <v>31</v>
      </c>
      <c r="G92" t="s">
        <v>32</v>
      </c>
      <c r="H92" t="s">
        <v>32</v>
      </c>
      <c r="I92" t="s">
        <v>47</v>
      </c>
      <c r="J92" t="s">
        <v>34</v>
      </c>
      <c r="K92" t="s">
        <v>35</v>
      </c>
      <c r="L92" t="s">
        <v>32</v>
      </c>
      <c r="N92" t="s">
        <v>69</v>
      </c>
      <c r="O92" t="s">
        <v>103</v>
      </c>
      <c r="P92" t="s">
        <v>50</v>
      </c>
      <c r="Q92" s="1" t="s">
        <v>105</v>
      </c>
      <c r="T92">
        <v>8</v>
      </c>
      <c r="U92" t="s">
        <v>34</v>
      </c>
      <c r="V92" t="s">
        <v>127</v>
      </c>
      <c r="W92" t="s">
        <v>73</v>
      </c>
      <c r="X92" t="s">
        <v>40</v>
      </c>
      <c r="Y92" t="s">
        <v>40</v>
      </c>
      <c r="Z92" t="s">
        <v>78</v>
      </c>
      <c r="AA92" t="s">
        <v>74</v>
      </c>
      <c r="AB92" t="s">
        <v>34</v>
      </c>
      <c r="AC92" t="s">
        <v>53</v>
      </c>
      <c r="AD92" t="s">
        <v>62</v>
      </c>
      <c r="AE92" t="s">
        <v>54</v>
      </c>
      <c r="AF92" t="s">
        <v>34</v>
      </c>
      <c r="AG92" t="s">
        <v>45</v>
      </c>
      <c r="AH92" t="s">
        <v>135</v>
      </c>
      <c r="AI92" t="s">
        <v>134</v>
      </c>
      <c r="AJ92" t="s">
        <v>135</v>
      </c>
      <c r="AK92" t="s">
        <v>134</v>
      </c>
      <c r="AL92" t="s">
        <v>134</v>
      </c>
      <c r="AM92" t="s">
        <v>134</v>
      </c>
      <c r="AN92" t="s">
        <v>134</v>
      </c>
      <c r="AO92" t="s">
        <v>134</v>
      </c>
      <c r="AP92" t="s">
        <v>134</v>
      </c>
      <c r="AQ92" t="s">
        <v>134</v>
      </c>
      <c r="AR92" t="s">
        <v>134</v>
      </c>
      <c r="AS92" t="s">
        <v>134</v>
      </c>
      <c r="AT92" t="s">
        <v>134</v>
      </c>
      <c r="AU92" t="s">
        <v>134</v>
      </c>
      <c r="AV92">
        <v>2</v>
      </c>
      <c r="AW92">
        <v>1</v>
      </c>
      <c r="AX92">
        <v>3</v>
      </c>
      <c r="AY92">
        <v>1</v>
      </c>
      <c r="AZ92">
        <v>1</v>
      </c>
      <c r="BA92">
        <v>1</v>
      </c>
      <c r="BB92">
        <v>1</v>
      </c>
      <c r="BC92">
        <v>1</v>
      </c>
      <c r="BD92">
        <v>1</v>
      </c>
      <c r="BE92">
        <v>1</v>
      </c>
      <c r="BF92">
        <v>1</v>
      </c>
      <c r="BG92">
        <v>1</v>
      </c>
      <c r="BH92">
        <v>1</v>
      </c>
      <c r="BI92">
        <v>1</v>
      </c>
    </row>
    <row r="93" spans="1:61" x14ac:dyDescent="0.25">
      <c r="A93">
        <v>92</v>
      </c>
      <c r="B93" t="s">
        <v>131</v>
      </c>
      <c r="C93" t="s">
        <v>30</v>
      </c>
      <c r="D93">
        <v>67</v>
      </c>
      <c r="E93">
        <v>170</v>
      </c>
      <c r="F93" t="s">
        <v>31</v>
      </c>
      <c r="G93" t="s">
        <v>32</v>
      </c>
      <c r="H93" t="s">
        <v>32</v>
      </c>
      <c r="I93" t="s">
        <v>47</v>
      </c>
      <c r="J93" t="s">
        <v>34</v>
      </c>
      <c r="K93" t="s">
        <v>35</v>
      </c>
      <c r="L93" t="s">
        <v>44</v>
      </c>
      <c r="N93" t="s">
        <v>69</v>
      </c>
      <c r="O93" t="s">
        <v>101</v>
      </c>
      <c r="P93" t="s">
        <v>32</v>
      </c>
      <c r="Q93" t="s">
        <v>114</v>
      </c>
      <c r="T93">
        <v>8</v>
      </c>
      <c r="U93" t="s">
        <v>34</v>
      </c>
      <c r="V93" t="s">
        <v>127</v>
      </c>
      <c r="W93" t="s">
        <v>73</v>
      </c>
      <c r="X93" t="s">
        <v>40</v>
      </c>
      <c r="Y93" t="s">
        <v>40</v>
      </c>
      <c r="Z93" t="s">
        <v>41</v>
      </c>
      <c r="AA93" t="s">
        <v>42</v>
      </c>
      <c r="AB93" t="s">
        <v>34</v>
      </c>
      <c r="AC93" t="s">
        <v>43</v>
      </c>
      <c r="AD93" t="s">
        <v>62</v>
      </c>
      <c r="AE93" t="s">
        <v>34</v>
      </c>
      <c r="AF93" t="s">
        <v>34</v>
      </c>
      <c r="AG93" t="s">
        <v>34</v>
      </c>
      <c r="AH93" t="s">
        <v>134</v>
      </c>
      <c r="AI93" t="s">
        <v>134</v>
      </c>
      <c r="AJ93" t="s">
        <v>134</v>
      </c>
      <c r="AK93" t="s">
        <v>134</v>
      </c>
      <c r="AL93" t="s">
        <v>134</v>
      </c>
      <c r="AM93" t="s">
        <v>134</v>
      </c>
      <c r="AN93" t="s">
        <v>134</v>
      </c>
      <c r="AO93" t="s">
        <v>134</v>
      </c>
      <c r="AP93" t="s">
        <v>134</v>
      </c>
      <c r="AQ93" t="s">
        <v>134</v>
      </c>
      <c r="AR93" t="s">
        <v>134</v>
      </c>
      <c r="AS93" t="s">
        <v>134</v>
      </c>
      <c r="AT93" t="s">
        <v>134</v>
      </c>
      <c r="AU93" t="s">
        <v>134</v>
      </c>
      <c r="AV93">
        <v>1</v>
      </c>
      <c r="AW93">
        <v>1</v>
      </c>
      <c r="AX93">
        <v>1</v>
      </c>
      <c r="AY93">
        <v>1</v>
      </c>
      <c r="AZ93">
        <v>1</v>
      </c>
      <c r="BA93">
        <v>1</v>
      </c>
      <c r="BB93">
        <v>1</v>
      </c>
      <c r="BC93">
        <v>1</v>
      </c>
      <c r="BD93">
        <v>1</v>
      </c>
      <c r="BE93">
        <v>1</v>
      </c>
      <c r="BF93">
        <v>1</v>
      </c>
      <c r="BG93">
        <v>1</v>
      </c>
      <c r="BH93">
        <v>1</v>
      </c>
      <c r="BI93">
        <v>1</v>
      </c>
    </row>
    <row r="94" spans="1:61" x14ac:dyDescent="0.25">
      <c r="A94">
        <v>93</v>
      </c>
      <c r="B94" t="s">
        <v>131</v>
      </c>
      <c r="C94" t="s">
        <v>30</v>
      </c>
      <c r="D94">
        <v>65</v>
      </c>
      <c r="E94">
        <v>167</v>
      </c>
      <c r="F94" t="s">
        <v>31</v>
      </c>
      <c r="G94" t="s">
        <v>32</v>
      </c>
      <c r="H94" t="s">
        <v>32</v>
      </c>
      <c r="I94" t="s">
        <v>47</v>
      </c>
      <c r="J94" t="s">
        <v>34</v>
      </c>
      <c r="K94" t="s">
        <v>35</v>
      </c>
      <c r="L94" t="s">
        <v>102</v>
      </c>
      <c r="N94" t="s">
        <v>69</v>
      </c>
      <c r="O94" t="s">
        <v>101</v>
      </c>
      <c r="P94" t="s">
        <v>32</v>
      </c>
      <c r="Q94" s="1" t="s">
        <v>115</v>
      </c>
      <c r="T94">
        <v>8</v>
      </c>
      <c r="U94" t="s">
        <v>34</v>
      </c>
      <c r="V94" t="s">
        <v>127</v>
      </c>
      <c r="W94" t="s">
        <v>73</v>
      </c>
      <c r="X94" t="s">
        <v>40</v>
      </c>
      <c r="Y94" t="s">
        <v>40</v>
      </c>
      <c r="Z94" t="s">
        <v>41</v>
      </c>
      <c r="AA94" t="s">
        <v>42</v>
      </c>
      <c r="AB94" t="s">
        <v>34</v>
      </c>
      <c r="AC94" t="s">
        <v>43</v>
      </c>
      <c r="AD94" t="s">
        <v>62</v>
      </c>
      <c r="AE94" t="s">
        <v>34</v>
      </c>
      <c r="AF94" t="s">
        <v>34</v>
      </c>
      <c r="AG94" t="s">
        <v>34</v>
      </c>
      <c r="AH94" t="s">
        <v>135</v>
      </c>
      <c r="AI94" t="s">
        <v>134</v>
      </c>
      <c r="AJ94" t="s">
        <v>134</v>
      </c>
      <c r="AK94" t="s">
        <v>134</v>
      </c>
      <c r="AL94" t="s">
        <v>134</v>
      </c>
      <c r="AM94" t="s">
        <v>134</v>
      </c>
      <c r="AN94" t="s">
        <v>134</v>
      </c>
      <c r="AO94" t="s">
        <v>134</v>
      </c>
      <c r="AP94" t="s">
        <v>134</v>
      </c>
      <c r="AQ94" t="s">
        <v>134</v>
      </c>
      <c r="AR94" t="s">
        <v>134</v>
      </c>
      <c r="AS94" t="s">
        <v>134</v>
      </c>
      <c r="AT94" t="s">
        <v>134</v>
      </c>
      <c r="AU94" t="s">
        <v>134</v>
      </c>
      <c r="AV94">
        <v>2</v>
      </c>
      <c r="AW94">
        <v>1</v>
      </c>
      <c r="AX94">
        <v>1</v>
      </c>
      <c r="AY94">
        <v>1</v>
      </c>
      <c r="AZ94">
        <v>1</v>
      </c>
      <c r="BA94">
        <v>1</v>
      </c>
      <c r="BB94">
        <v>1</v>
      </c>
      <c r="BC94">
        <v>1</v>
      </c>
      <c r="BD94">
        <v>1</v>
      </c>
      <c r="BE94">
        <v>1</v>
      </c>
      <c r="BF94">
        <v>1</v>
      </c>
      <c r="BG94">
        <v>1</v>
      </c>
      <c r="BH94">
        <v>1</v>
      </c>
      <c r="BI94">
        <v>1</v>
      </c>
    </row>
    <row r="95" spans="1:61" x14ac:dyDescent="0.25">
      <c r="A95">
        <v>94</v>
      </c>
      <c r="B95" t="s">
        <v>131</v>
      </c>
      <c r="C95" t="s">
        <v>30</v>
      </c>
      <c r="D95">
        <v>66</v>
      </c>
      <c r="E95">
        <v>168</v>
      </c>
      <c r="F95" t="s">
        <v>31</v>
      </c>
      <c r="G95" t="s">
        <v>32</v>
      </c>
      <c r="H95" t="s">
        <v>32</v>
      </c>
      <c r="I95" t="s">
        <v>47</v>
      </c>
      <c r="J95" t="s">
        <v>34</v>
      </c>
      <c r="K95" t="s">
        <v>32</v>
      </c>
      <c r="L95" t="s">
        <v>102</v>
      </c>
      <c r="N95" t="s">
        <v>69</v>
      </c>
      <c r="O95" t="s">
        <v>101</v>
      </c>
      <c r="P95" t="s">
        <v>32</v>
      </c>
      <c r="Q95" t="s">
        <v>114</v>
      </c>
      <c r="T95">
        <v>8</v>
      </c>
      <c r="U95" t="s">
        <v>34</v>
      </c>
      <c r="V95" t="s">
        <v>127</v>
      </c>
      <c r="W95" t="s">
        <v>73</v>
      </c>
      <c r="X95" t="s">
        <v>40</v>
      </c>
      <c r="Y95" t="s">
        <v>40</v>
      </c>
      <c r="Z95" t="s">
        <v>41</v>
      </c>
      <c r="AA95" t="s">
        <v>42</v>
      </c>
      <c r="AB95" t="s">
        <v>34</v>
      </c>
      <c r="AC95" t="s">
        <v>43</v>
      </c>
      <c r="AD95" t="s">
        <v>102</v>
      </c>
      <c r="AE95" t="s">
        <v>34</v>
      </c>
      <c r="AF95" t="s">
        <v>34</v>
      </c>
      <c r="AG95" t="s">
        <v>34</v>
      </c>
      <c r="AH95" t="s">
        <v>134</v>
      </c>
      <c r="AI95" t="s">
        <v>134</v>
      </c>
      <c r="AJ95" t="s">
        <v>134</v>
      </c>
      <c r="AK95" t="s">
        <v>134</v>
      </c>
      <c r="AL95" t="s">
        <v>134</v>
      </c>
      <c r="AM95" t="s">
        <v>134</v>
      </c>
      <c r="AN95" t="s">
        <v>134</v>
      </c>
      <c r="AO95" t="s">
        <v>134</v>
      </c>
      <c r="AP95" t="s">
        <v>134</v>
      </c>
      <c r="AQ95" t="s">
        <v>134</v>
      </c>
      <c r="AR95" t="s">
        <v>134</v>
      </c>
      <c r="AS95" t="s">
        <v>134</v>
      </c>
      <c r="AT95" t="s">
        <v>134</v>
      </c>
      <c r="AU95" t="s">
        <v>134</v>
      </c>
      <c r="AV95">
        <v>1</v>
      </c>
      <c r="AW95">
        <v>1</v>
      </c>
      <c r="AX95">
        <v>1</v>
      </c>
      <c r="AY95">
        <v>1</v>
      </c>
      <c r="AZ95">
        <v>1</v>
      </c>
      <c r="BA95">
        <v>1</v>
      </c>
      <c r="BB95">
        <v>1</v>
      </c>
      <c r="BC95">
        <v>1</v>
      </c>
      <c r="BD95">
        <v>1</v>
      </c>
      <c r="BE95">
        <v>1</v>
      </c>
      <c r="BF95">
        <v>1</v>
      </c>
      <c r="BG95">
        <v>1</v>
      </c>
      <c r="BH95">
        <v>1</v>
      </c>
      <c r="BI95">
        <v>1</v>
      </c>
    </row>
    <row r="96" spans="1:61" x14ac:dyDescent="0.25">
      <c r="A96">
        <v>95</v>
      </c>
      <c r="B96" t="s">
        <v>131</v>
      </c>
      <c r="C96" t="s">
        <v>30</v>
      </c>
      <c r="D96">
        <v>59</v>
      </c>
      <c r="E96">
        <v>162</v>
      </c>
      <c r="F96" t="s">
        <v>31</v>
      </c>
      <c r="G96" t="s">
        <v>32</v>
      </c>
      <c r="H96" t="s">
        <v>32</v>
      </c>
      <c r="I96" t="s">
        <v>47</v>
      </c>
      <c r="J96" t="s">
        <v>34</v>
      </c>
      <c r="K96" t="s">
        <v>32</v>
      </c>
      <c r="L96" t="s">
        <v>32</v>
      </c>
      <c r="N96" t="s">
        <v>69</v>
      </c>
      <c r="O96" t="s">
        <v>101</v>
      </c>
      <c r="P96" t="s">
        <v>32</v>
      </c>
      <c r="Q96" s="1" t="s">
        <v>115</v>
      </c>
      <c r="T96">
        <v>8</v>
      </c>
      <c r="U96" t="s">
        <v>34</v>
      </c>
      <c r="V96" t="s">
        <v>127</v>
      </c>
      <c r="W96" t="s">
        <v>51</v>
      </c>
      <c r="X96" t="s">
        <v>40</v>
      </c>
      <c r="Y96" t="s">
        <v>40</v>
      </c>
      <c r="Z96" t="s">
        <v>41</v>
      </c>
      <c r="AA96" t="s">
        <v>42</v>
      </c>
      <c r="AB96" t="s">
        <v>34</v>
      </c>
      <c r="AC96" t="s">
        <v>43</v>
      </c>
      <c r="AD96" t="s">
        <v>102</v>
      </c>
      <c r="AE96" t="s">
        <v>34</v>
      </c>
      <c r="AF96" t="s">
        <v>34</v>
      </c>
      <c r="AG96" t="s">
        <v>34</v>
      </c>
      <c r="AH96" t="s">
        <v>134</v>
      </c>
      <c r="AI96" t="s">
        <v>134</v>
      </c>
      <c r="AJ96" t="s">
        <v>134</v>
      </c>
      <c r="AK96" t="s">
        <v>134</v>
      </c>
      <c r="AL96" t="s">
        <v>134</v>
      </c>
      <c r="AM96" t="s">
        <v>134</v>
      </c>
      <c r="AN96" t="s">
        <v>134</v>
      </c>
      <c r="AO96" t="s">
        <v>134</v>
      </c>
      <c r="AP96" t="s">
        <v>134</v>
      </c>
      <c r="AQ96" t="s">
        <v>134</v>
      </c>
      <c r="AR96" t="s">
        <v>134</v>
      </c>
      <c r="AS96" t="s">
        <v>134</v>
      </c>
      <c r="AT96" t="s">
        <v>134</v>
      </c>
      <c r="AU96" t="s">
        <v>134</v>
      </c>
      <c r="AV96">
        <v>1</v>
      </c>
      <c r="AW96">
        <v>1</v>
      </c>
      <c r="AX96">
        <v>1</v>
      </c>
      <c r="AY96">
        <v>1</v>
      </c>
      <c r="AZ96">
        <v>1</v>
      </c>
      <c r="BA96">
        <v>1</v>
      </c>
      <c r="BB96">
        <v>1</v>
      </c>
      <c r="BC96">
        <v>1</v>
      </c>
      <c r="BD96">
        <v>1</v>
      </c>
      <c r="BE96">
        <v>1</v>
      </c>
      <c r="BF96">
        <v>1</v>
      </c>
      <c r="BG96">
        <v>1</v>
      </c>
      <c r="BH96">
        <v>1</v>
      </c>
      <c r="BI96">
        <v>1</v>
      </c>
    </row>
    <row r="97" spans="1:61" x14ac:dyDescent="0.25">
      <c r="A97">
        <v>96</v>
      </c>
      <c r="B97" t="s">
        <v>131</v>
      </c>
      <c r="C97" t="s">
        <v>46</v>
      </c>
      <c r="D97">
        <v>67</v>
      </c>
      <c r="E97">
        <v>167</v>
      </c>
      <c r="F97" t="s">
        <v>60</v>
      </c>
      <c r="G97" t="s">
        <v>32</v>
      </c>
      <c r="H97" t="s">
        <v>32</v>
      </c>
      <c r="I97" t="s">
        <v>47</v>
      </c>
      <c r="J97" t="s">
        <v>34</v>
      </c>
      <c r="K97" t="s">
        <v>32</v>
      </c>
      <c r="L97" t="s">
        <v>32</v>
      </c>
      <c r="N97" t="s">
        <v>69</v>
      </c>
      <c r="O97" t="s">
        <v>101</v>
      </c>
      <c r="P97" t="s">
        <v>32</v>
      </c>
      <c r="Q97" t="s">
        <v>114</v>
      </c>
      <c r="T97">
        <v>8</v>
      </c>
      <c r="U97" t="s">
        <v>34</v>
      </c>
      <c r="V97" t="s">
        <v>127</v>
      </c>
      <c r="W97" t="s">
        <v>51</v>
      </c>
      <c r="X97" t="s">
        <v>40</v>
      </c>
      <c r="Y97" t="s">
        <v>40</v>
      </c>
      <c r="Z97" t="s">
        <v>41</v>
      </c>
      <c r="AA97" t="s">
        <v>42</v>
      </c>
      <c r="AB97" t="s">
        <v>34</v>
      </c>
      <c r="AC97" t="s">
        <v>43</v>
      </c>
      <c r="AD97" t="s">
        <v>62</v>
      </c>
      <c r="AE97" t="s">
        <v>34</v>
      </c>
      <c r="AF97" t="s">
        <v>34</v>
      </c>
      <c r="AG97" t="s">
        <v>34</v>
      </c>
      <c r="AH97" t="s">
        <v>135</v>
      </c>
      <c r="AI97" t="s">
        <v>134</v>
      </c>
      <c r="AJ97" t="s">
        <v>134</v>
      </c>
      <c r="AK97" t="s">
        <v>134</v>
      </c>
      <c r="AL97" t="s">
        <v>134</v>
      </c>
      <c r="AM97" t="s">
        <v>135</v>
      </c>
      <c r="AN97" t="s">
        <v>134</v>
      </c>
      <c r="AO97" t="s">
        <v>134</v>
      </c>
      <c r="AP97" t="s">
        <v>134</v>
      </c>
      <c r="AQ97" t="s">
        <v>134</v>
      </c>
      <c r="AR97" t="s">
        <v>134</v>
      </c>
      <c r="AS97" t="s">
        <v>134</v>
      </c>
      <c r="AT97" t="s">
        <v>134</v>
      </c>
      <c r="AU97" t="s">
        <v>134</v>
      </c>
      <c r="AV97">
        <v>2</v>
      </c>
      <c r="AW97">
        <v>1</v>
      </c>
      <c r="AX97">
        <v>1</v>
      </c>
      <c r="AY97">
        <v>1</v>
      </c>
      <c r="AZ97">
        <v>1</v>
      </c>
      <c r="BA97">
        <v>2</v>
      </c>
      <c r="BB97">
        <v>1</v>
      </c>
      <c r="BC97">
        <v>1</v>
      </c>
      <c r="BD97">
        <v>1</v>
      </c>
      <c r="BE97">
        <v>1</v>
      </c>
      <c r="BF97">
        <v>1</v>
      </c>
      <c r="BG97">
        <v>1</v>
      </c>
      <c r="BH97">
        <v>1</v>
      </c>
      <c r="BI97">
        <v>1</v>
      </c>
    </row>
    <row r="98" spans="1:61" x14ac:dyDescent="0.25">
      <c r="A98">
        <v>97</v>
      </c>
      <c r="B98" t="s">
        <v>131</v>
      </c>
      <c r="C98" t="s">
        <v>46</v>
      </c>
      <c r="D98">
        <v>56</v>
      </c>
      <c r="E98">
        <v>162</v>
      </c>
      <c r="F98" t="s">
        <v>31</v>
      </c>
      <c r="G98" t="s">
        <v>32</v>
      </c>
      <c r="H98" t="s">
        <v>32</v>
      </c>
      <c r="I98" t="s">
        <v>47</v>
      </c>
      <c r="J98" t="s">
        <v>34</v>
      </c>
      <c r="K98" t="s">
        <v>32</v>
      </c>
      <c r="L98" t="s">
        <v>32</v>
      </c>
      <c r="N98" t="s">
        <v>69</v>
      </c>
      <c r="O98" t="s">
        <v>101</v>
      </c>
      <c r="P98" t="s">
        <v>32</v>
      </c>
      <c r="Q98" s="1" t="s">
        <v>115</v>
      </c>
      <c r="T98">
        <v>8</v>
      </c>
      <c r="U98" t="s">
        <v>34</v>
      </c>
      <c r="V98" t="s">
        <v>127</v>
      </c>
      <c r="W98" t="s">
        <v>51</v>
      </c>
      <c r="X98" t="s">
        <v>40</v>
      </c>
      <c r="Y98" t="s">
        <v>40</v>
      </c>
      <c r="Z98" t="s">
        <v>41</v>
      </c>
      <c r="AA98" t="s">
        <v>42</v>
      </c>
      <c r="AB98" t="s">
        <v>34</v>
      </c>
      <c r="AC98" t="s">
        <v>43</v>
      </c>
      <c r="AD98" t="s">
        <v>62</v>
      </c>
      <c r="AE98" t="s">
        <v>34</v>
      </c>
      <c r="AF98" t="s">
        <v>34</v>
      </c>
      <c r="AG98" t="s">
        <v>34</v>
      </c>
      <c r="AH98" t="s">
        <v>134</v>
      </c>
      <c r="AI98" t="s">
        <v>134</v>
      </c>
      <c r="AJ98" t="s">
        <v>134</v>
      </c>
      <c r="AK98" t="s">
        <v>134</v>
      </c>
      <c r="AL98" t="s">
        <v>134</v>
      </c>
      <c r="AM98" t="s">
        <v>134</v>
      </c>
      <c r="AN98" t="s">
        <v>134</v>
      </c>
      <c r="AO98" t="s">
        <v>134</v>
      </c>
      <c r="AP98" t="s">
        <v>134</v>
      </c>
      <c r="AQ98" t="s">
        <v>134</v>
      </c>
      <c r="AR98" t="s">
        <v>134</v>
      </c>
      <c r="AS98" t="s">
        <v>134</v>
      </c>
      <c r="AT98" t="s">
        <v>134</v>
      </c>
      <c r="AU98" t="s">
        <v>134</v>
      </c>
      <c r="AV98">
        <v>1</v>
      </c>
      <c r="AW98">
        <v>1</v>
      </c>
      <c r="AX98">
        <v>1</v>
      </c>
      <c r="AY98">
        <v>1</v>
      </c>
      <c r="AZ98">
        <v>1</v>
      </c>
      <c r="BA98">
        <v>1</v>
      </c>
      <c r="BB98">
        <v>1</v>
      </c>
      <c r="BC98">
        <v>1</v>
      </c>
      <c r="BD98">
        <v>1</v>
      </c>
      <c r="BE98">
        <v>1</v>
      </c>
      <c r="BF98">
        <v>1</v>
      </c>
      <c r="BG98">
        <v>1</v>
      </c>
      <c r="BH98">
        <v>1</v>
      </c>
      <c r="BI98">
        <v>1</v>
      </c>
    </row>
    <row r="99" spans="1:61" x14ac:dyDescent="0.25">
      <c r="A99">
        <v>98</v>
      </c>
      <c r="B99" t="s">
        <v>131</v>
      </c>
      <c r="C99" t="s">
        <v>46</v>
      </c>
      <c r="D99">
        <v>54</v>
      </c>
      <c r="E99">
        <v>160</v>
      </c>
      <c r="F99" t="s">
        <v>31</v>
      </c>
      <c r="G99" t="s">
        <v>32</v>
      </c>
      <c r="H99" t="s">
        <v>32</v>
      </c>
      <c r="I99" t="s">
        <v>47</v>
      </c>
      <c r="J99" t="s">
        <v>34</v>
      </c>
      <c r="K99" t="s">
        <v>32</v>
      </c>
      <c r="L99" t="s">
        <v>32</v>
      </c>
      <c r="N99" t="s">
        <v>69</v>
      </c>
      <c r="O99" t="s">
        <v>101</v>
      </c>
      <c r="P99" t="s">
        <v>32</v>
      </c>
      <c r="Q99" t="s">
        <v>114</v>
      </c>
      <c r="T99">
        <v>8</v>
      </c>
      <c r="U99" t="s">
        <v>34</v>
      </c>
      <c r="V99" t="s">
        <v>123</v>
      </c>
      <c r="W99" t="s">
        <v>51</v>
      </c>
      <c r="X99" t="s">
        <v>40</v>
      </c>
      <c r="Y99" t="s">
        <v>40</v>
      </c>
      <c r="Z99" t="s">
        <v>41</v>
      </c>
      <c r="AA99" t="s">
        <v>42</v>
      </c>
      <c r="AB99" t="s">
        <v>34</v>
      </c>
      <c r="AC99" t="s">
        <v>43</v>
      </c>
      <c r="AD99" t="s">
        <v>62</v>
      </c>
      <c r="AE99" t="s">
        <v>34</v>
      </c>
      <c r="AF99" t="s">
        <v>34</v>
      </c>
      <c r="AG99" t="s">
        <v>34</v>
      </c>
      <c r="AH99" t="s">
        <v>134</v>
      </c>
      <c r="AI99" t="s">
        <v>134</v>
      </c>
      <c r="AJ99" t="s">
        <v>134</v>
      </c>
      <c r="AK99" t="s">
        <v>134</v>
      </c>
      <c r="AL99" t="s">
        <v>134</v>
      </c>
      <c r="AM99" t="s">
        <v>134</v>
      </c>
      <c r="AN99" t="s">
        <v>134</v>
      </c>
      <c r="AO99" t="s">
        <v>134</v>
      </c>
      <c r="AP99" t="s">
        <v>134</v>
      </c>
      <c r="AQ99" t="s">
        <v>134</v>
      </c>
      <c r="AR99" t="s">
        <v>134</v>
      </c>
      <c r="AS99" t="s">
        <v>134</v>
      </c>
      <c r="AT99" t="s">
        <v>134</v>
      </c>
      <c r="AU99" t="s">
        <v>134</v>
      </c>
      <c r="AV99">
        <v>1</v>
      </c>
      <c r="AW99">
        <v>1</v>
      </c>
      <c r="AX99">
        <v>1</v>
      </c>
      <c r="AY99">
        <v>1</v>
      </c>
      <c r="AZ99">
        <v>1</v>
      </c>
      <c r="BA99">
        <v>1</v>
      </c>
      <c r="BB99">
        <v>1</v>
      </c>
      <c r="BC99">
        <v>1</v>
      </c>
      <c r="BD99">
        <v>1</v>
      </c>
      <c r="BE99">
        <v>1</v>
      </c>
      <c r="BF99">
        <v>1</v>
      </c>
      <c r="BG99">
        <v>1</v>
      </c>
      <c r="BH99">
        <v>1</v>
      </c>
      <c r="BI99">
        <v>1</v>
      </c>
    </row>
    <row r="100" spans="1:61" x14ac:dyDescent="0.25">
      <c r="A100">
        <v>99</v>
      </c>
      <c r="B100" t="s">
        <v>131</v>
      </c>
      <c r="C100" t="s">
        <v>46</v>
      </c>
      <c r="D100">
        <v>65</v>
      </c>
      <c r="E100">
        <v>163</v>
      </c>
      <c r="F100" t="s">
        <v>31</v>
      </c>
      <c r="G100" t="s">
        <v>32</v>
      </c>
      <c r="H100" t="s">
        <v>32</v>
      </c>
      <c r="I100" t="s">
        <v>47</v>
      </c>
      <c r="J100" t="s">
        <v>34</v>
      </c>
      <c r="K100" t="s">
        <v>32</v>
      </c>
      <c r="L100" t="s">
        <v>32</v>
      </c>
      <c r="N100" t="s">
        <v>69</v>
      </c>
      <c r="O100" t="s">
        <v>101</v>
      </c>
      <c r="P100" t="s">
        <v>32</v>
      </c>
      <c r="Q100" s="1" t="s">
        <v>115</v>
      </c>
      <c r="T100">
        <v>8</v>
      </c>
      <c r="U100" t="s">
        <v>34</v>
      </c>
      <c r="V100" t="s">
        <v>123</v>
      </c>
      <c r="W100" t="s">
        <v>51</v>
      </c>
      <c r="X100" t="s">
        <v>40</v>
      </c>
      <c r="Y100" t="s">
        <v>40</v>
      </c>
      <c r="Z100" t="s">
        <v>41</v>
      </c>
      <c r="AA100" t="s">
        <v>82</v>
      </c>
      <c r="AB100" t="s">
        <v>34</v>
      </c>
      <c r="AC100" t="s">
        <v>95</v>
      </c>
      <c r="AD100" t="s">
        <v>104</v>
      </c>
      <c r="AE100" t="s">
        <v>34</v>
      </c>
      <c r="AF100" t="s">
        <v>34</v>
      </c>
      <c r="AG100" t="s">
        <v>34</v>
      </c>
      <c r="AH100" t="s">
        <v>134</v>
      </c>
      <c r="AI100" t="s">
        <v>134</v>
      </c>
      <c r="AJ100" t="s">
        <v>134</v>
      </c>
      <c r="AK100" t="s">
        <v>134</v>
      </c>
      <c r="AL100" t="s">
        <v>134</v>
      </c>
      <c r="AM100" t="s">
        <v>134</v>
      </c>
      <c r="AN100" t="s">
        <v>134</v>
      </c>
      <c r="AO100" t="s">
        <v>134</v>
      </c>
      <c r="AP100" t="s">
        <v>134</v>
      </c>
      <c r="AQ100" t="s">
        <v>134</v>
      </c>
      <c r="AR100" t="s">
        <v>134</v>
      </c>
      <c r="AS100" t="s">
        <v>134</v>
      </c>
      <c r="AT100" t="s">
        <v>134</v>
      </c>
      <c r="AU100" t="s">
        <v>134</v>
      </c>
      <c r="AV100">
        <v>1</v>
      </c>
      <c r="AW100">
        <v>1</v>
      </c>
      <c r="AX100">
        <v>1</v>
      </c>
      <c r="AY100">
        <v>1</v>
      </c>
      <c r="AZ100">
        <v>1</v>
      </c>
      <c r="BA100">
        <v>1</v>
      </c>
      <c r="BB100">
        <v>1</v>
      </c>
      <c r="BC100">
        <v>1</v>
      </c>
      <c r="BD100">
        <v>1</v>
      </c>
      <c r="BE100">
        <v>1</v>
      </c>
      <c r="BF100">
        <v>1</v>
      </c>
      <c r="BG100">
        <v>1</v>
      </c>
      <c r="BH100">
        <v>1</v>
      </c>
      <c r="BI100">
        <v>1</v>
      </c>
    </row>
    <row r="101" spans="1:61" x14ac:dyDescent="0.25">
      <c r="A101">
        <v>100</v>
      </c>
      <c r="B101" t="s">
        <v>131</v>
      </c>
      <c r="C101" t="s">
        <v>46</v>
      </c>
      <c r="D101">
        <v>66</v>
      </c>
      <c r="E101">
        <v>164</v>
      </c>
      <c r="F101" t="s">
        <v>31</v>
      </c>
      <c r="G101" t="s">
        <v>32</v>
      </c>
      <c r="H101" t="s">
        <v>32</v>
      </c>
      <c r="I101" t="s">
        <v>47</v>
      </c>
      <c r="J101" t="s">
        <v>34</v>
      </c>
      <c r="K101" t="s">
        <v>32</v>
      </c>
      <c r="L101" t="s">
        <v>44</v>
      </c>
      <c r="N101" t="s">
        <v>69</v>
      </c>
      <c r="O101" t="s">
        <v>101</v>
      </c>
      <c r="P101" t="s">
        <v>32</v>
      </c>
      <c r="Q101" t="s">
        <v>114</v>
      </c>
      <c r="T101">
        <v>8</v>
      </c>
      <c r="U101" t="s">
        <v>34</v>
      </c>
      <c r="V101" t="s">
        <v>123</v>
      </c>
      <c r="W101" t="s">
        <v>51</v>
      </c>
      <c r="X101" t="s">
        <v>40</v>
      </c>
      <c r="Y101" t="s">
        <v>40</v>
      </c>
      <c r="Z101" t="s">
        <v>41</v>
      </c>
      <c r="AA101" t="s">
        <v>82</v>
      </c>
      <c r="AB101" t="s">
        <v>54</v>
      </c>
      <c r="AC101" t="s">
        <v>95</v>
      </c>
      <c r="AD101" t="s">
        <v>44</v>
      </c>
      <c r="AE101" t="s">
        <v>34</v>
      </c>
      <c r="AF101" t="s">
        <v>34</v>
      </c>
      <c r="AG101" t="s">
        <v>34</v>
      </c>
      <c r="AH101" t="s">
        <v>134</v>
      </c>
      <c r="AI101" t="s">
        <v>134</v>
      </c>
      <c r="AJ101" t="s">
        <v>134</v>
      </c>
      <c r="AK101" t="s">
        <v>134</v>
      </c>
      <c r="AL101" t="s">
        <v>134</v>
      </c>
      <c r="AM101" t="s">
        <v>134</v>
      </c>
      <c r="AN101" t="s">
        <v>134</v>
      </c>
      <c r="AO101" t="s">
        <v>134</v>
      </c>
      <c r="AP101" t="s">
        <v>134</v>
      </c>
      <c r="AQ101" t="s">
        <v>134</v>
      </c>
      <c r="AR101" t="s">
        <v>134</v>
      </c>
      <c r="AS101" t="s">
        <v>134</v>
      </c>
      <c r="AT101" t="s">
        <v>134</v>
      </c>
      <c r="AU101" t="s">
        <v>134</v>
      </c>
      <c r="AV101">
        <v>1</v>
      </c>
      <c r="AW101">
        <v>1</v>
      </c>
      <c r="AX101">
        <v>1</v>
      </c>
      <c r="AY101">
        <v>1</v>
      </c>
      <c r="AZ101">
        <v>1</v>
      </c>
      <c r="BA101">
        <v>1</v>
      </c>
      <c r="BB101">
        <v>1</v>
      </c>
      <c r="BC101">
        <v>1</v>
      </c>
      <c r="BD101">
        <v>1</v>
      </c>
      <c r="BE101">
        <v>1</v>
      </c>
      <c r="BF101">
        <v>1</v>
      </c>
      <c r="BG101">
        <v>1</v>
      </c>
      <c r="BH101">
        <v>1</v>
      </c>
      <c r="BI101">
        <v>1</v>
      </c>
    </row>
    <row r="102" spans="1:61" x14ac:dyDescent="0.25">
      <c r="A102">
        <v>101</v>
      </c>
      <c r="B102" t="s">
        <v>131</v>
      </c>
      <c r="C102" t="s">
        <v>46</v>
      </c>
      <c r="D102">
        <v>52</v>
      </c>
      <c r="E102">
        <v>158</v>
      </c>
      <c r="F102" t="s">
        <v>31</v>
      </c>
      <c r="G102" t="s">
        <v>32</v>
      </c>
      <c r="H102" t="s">
        <v>32</v>
      </c>
      <c r="I102" t="s">
        <v>47</v>
      </c>
      <c r="J102" t="s">
        <v>34</v>
      </c>
      <c r="K102" t="s">
        <v>32</v>
      </c>
      <c r="L102" t="s">
        <v>102</v>
      </c>
      <c r="N102" t="s">
        <v>69</v>
      </c>
      <c r="O102" t="s">
        <v>101</v>
      </c>
      <c r="P102" t="s">
        <v>32</v>
      </c>
      <c r="Q102" s="1" t="s">
        <v>115</v>
      </c>
      <c r="T102">
        <v>8</v>
      </c>
      <c r="U102" t="s">
        <v>34</v>
      </c>
      <c r="V102" t="s">
        <v>127</v>
      </c>
      <c r="W102" t="s">
        <v>51</v>
      </c>
      <c r="X102" t="s">
        <v>40</v>
      </c>
      <c r="Y102" t="s">
        <v>40</v>
      </c>
      <c r="Z102" t="s">
        <v>78</v>
      </c>
      <c r="AA102" t="s">
        <v>82</v>
      </c>
      <c r="AB102" t="s">
        <v>34</v>
      </c>
      <c r="AC102" t="s">
        <v>95</v>
      </c>
      <c r="AD102" t="s">
        <v>44</v>
      </c>
      <c r="AE102" t="s">
        <v>34</v>
      </c>
      <c r="AF102" t="s">
        <v>34</v>
      </c>
      <c r="AG102" t="s">
        <v>34</v>
      </c>
      <c r="AH102" t="s">
        <v>135</v>
      </c>
      <c r="AI102" t="s">
        <v>134</v>
      </c>
      <c r="AJ102" t="s">
        <v>134</v>
      </c>
      <c r="AK102" t="s">
        <v>134</v>
      </c>
      <c r="AL102" t="s">
        <v>134</v>
      </c>
      <c r="AM102" t="s">
        <v>134</v>
      </c>
      <c r="AN102" t="s">
        <v>134</v>
      </c>
      <c r="AO102" t="s">
        <v>134</v>
      </c>
      <c r="AP102" t="s">
        <v>134</v>
      </c>
      <c r="AQ102" t="s">
        <v>134</v>
      </c>
      <c r="AR102" t="s">
        <v>134</v>
      </c>
      <c r="AS102" t="s">
        <v>134</v>
      </c>
      <c r="AT102" t="s">
        <v>134</v>
      </c>
      <c r="AU102" t="s">
        <v>134</v>
      </c>
      <c r="AV102">
        <v>2</v>
      </c>
      <c r="AW102">
        <v>1</v>
      </c>
      <c r="AX102">
        <v>1</v>
      </c>
      <c r="AY102">
        <v>1</v>
      </c>
      <c r="AZ102">
        <v>1</v>
      </c>
      <c r="BA102">
        <v>1</v>
      </c>
      <c r="BB102">
        <v>1</v>
      </c>
      <c r="BC102">
        <v>1</v>
      </c>
      <c r="BD102">
        <v>1</v>
      </c>
      <c r="BE102">
        <v>1</v>
      </c>
      <c r="BF102">
        <v>1</v>
      </c>
      <c r="BG102">
        <v>1</v>
      </c>
      <c r="BH102">
        <v>1</v>
      </c>
      <c r="BI102">
        <v>1</v>
      </c>
    </row>
    <row r="103" spans="1:61" x14ac:dyDescent="0.25">
      <c r="A103">
        <v>102</v>
      </c>
      <c r="B103" t="s">
        <v>131</v>
      </c>
      <c r="C103" t="s">
        <v>30</v>
      </c>
      <c r="D103">
        <v>65</v>
      </c>
      <c r="E103">
        <v>167</v>
      </c>
      <c r="F103" t="s">
        <v>31</v>
      </c>
      <c r="G103" t="s">
        <v>32</v>
      </c>
      <c r="H103" t="s">
        <v>32</v>
      </c>
      <c r="I103" t="s">
        <v>47</v>
      </c>
      <c r="J103" t="s">
        <v>34</v>
      </c>
      <c r="K103" t="s">
        <v>35</v>
      </c>
      <c r="L103" t="s">
        <v>102</v>
      </c>
      <c r="N103" t="s">
        <v>69</v>
      </c>
      <c r="O103" t="s">
        <v>101</v>
      </c>
      <c r="P103" t="s">
        <v>32</v>
      </c>
      <c r="Q103" t="s">
        <v>114</v>
      </c>
      <c r="T103">
        <v>8</v>
      </c>
      <c r="U103" t="s">
        <v>34</v>
      </c>
      <c r="V103" t="s">
        <v>127</v>
      </c>
      <c r="W103" t="s">
        <v>51</v>
      </c>
      <c r="X103" t="s">
        <v>40</v>
      </c>
      <c r="Y103" t="s">
        <v>40</v>
      </c>
      <c r="Z103" t="s">
        <v>78</v>
      </c>
      <c r="AA103" t="s">
        <v>74</v>
      </c>
      <c r="AB103" t="s">
        <v>34</v>
      </c>
      <c r="AC103" t="s">
        <v>95</v>
      </c>
      <c r="AD103" t="s">
        <v>62</v>
      </c>
      <c r="AE103" t="s">
        <v>34</v>
      </c>
      <c r="AF103" t="s">
        <v>34</v>
      </c>
      <c r="AG103" t="s">
        <v>55</v>
      </c>
      <c r="AH103" t="s">
        <v>134</v>
      </c>
      <c r="AI103" t="s">
        <v>134</v>
      </c>
      <c r="AJ103" t="s">
        <v>134</v>
      </c>
      <c r="AK103" t="s">
        <v>134</v>
      </c>
      <c r="AL103" t="s">
        <v>134</v>
      </c>
      <c r="AM103" t="s">
        <v>134</v>
      </c>
      <c r="AN103" t="s">
        <v>134</v>
      </c>
      <c r="AO103" t="s">
        <v>135</v>
      </c>
      <c r="AP103" t="s">
        <v>134</v>
      </c>
      <c r="AQ103" t="s">
        <v>134</v>
      </c>
      <c r="AR103" t="s">
        <v>134</v>
      </c>
      <c r="AS103" t="s">
        <v>134</v>
      </c>
      <c r="AT103" t="s">
        <v>134</v>
      </c>
      <c r="AU103" t="s">
        <v>134</v>
      </c>
      <c r="AV103">
        <v>1</v>
      </c>
      <c r="AW103">
        <v>1</v>
      </c>
      <c r="AX103">
        <v>1</v>
      </c>
      <c r="AY103">
        <v>1</v>
      </c>
      <c r="AZ103">
        <v>1</v>
      </c>
      <c r="BA103">
        <v>1</v>
      </c>
      <c r="BB103">
        <v>1</v>
      </c>
      <c r="BC103">
        <v>2</v>
      </c>
      <c r="BD103">
        <v>1</v>
      </c>
      <c r="BE103">
        <v>1</v>
      </c>
      <c r="BF103">
        <v>1</v>
      </c>
      <c r="BG103">
        <v>1</v>
      </c>
      <c r="BH103">
        <v>1</v>
      </c>
      <c r="BI103">
        <v>1</v>
      </c>
    </row>
    <row r="104" spans="1:61" x14ac:dyDescent="0.25">
      <c r="A104">
        <v>103</v>
      </c>
      <c r="B104" t="s">
        <v>131</v>
      </c>
      <c r="C104" t="s">
        <v>30</v>
      </c>
      <c r="D104">
        <v>66</v>
      </c>
      <c r="E104">
        <v>168</v>
      </c>
      <c r="F104" t="s">
        <v>31</v>
      </c>
      <c r="G104" t="s">
        <v>32</v>
      </c>
      <c r="H104" t="s">
        <v>32</v>
      </c>
      <c r="I104" t="s">
        <v>47</v>
      </c>
      <c r="J104" t="s">
        <v>34</v>
      </c>
      <c r="K104" t="s">
        <v>32</v>
      </c>
      <c r="L104" t="s">
        <v>32</v>
      </c>
      <c r="N104" t="s">
        <v>69</v>
      </c>
      <c r="O104" t="s">
        <v>101</v>
      </c>
      <c r="P104" t="s">
        <v>32</v>
      </c>
      <c r="Q104" s="1" t="s">
        <v>115</v>
      </c>
      <c r="T104">
        <v>8</v>
      </c>
      <c r="U104" t="s">
        <v>34</v>
      </c>
      <c r="V104" t="s">
        <v>127</v>
      </c>
      <c r="W104" t="s">
        <v>51</v>
      </c>
      <c r="X104" t="s">
        <v>40</v>
      </c>
      <c r="Y104" t="s">
        <v>40</v>
      </c>
      <c r="Z104" t="s">
        <v>78</v>
      </c>
      <c r="AA104" t="s">
        <v>74</v>
      </c>
      <c r="AB104" t="s">
        <v>34</v>
      </c>
      <c r="AC104" t="s">
        <v>53</v>
      </c>
      <c r="AD104" t="s">
        <v>44</v>
      </c>
      <c r="AE104" t="s">
        <v>34</v>
      </c>
      <c r="AF104" t="s">
        <v>34</v>
      </c>
      <c r="AG104" t="s">
        <v>45</v>
      </c>
      <c r="AH104" t="s">
        <v>135</v>
      </c>
      <c r="AI104" t="s">
        <v>134</v>
      </c>
      <c r="AJ104" t="s">
        <v>134</v>
      </c>
      <c r="AK104" t="s">
        <v>134</v>
      </c>
      <c r="AL104" t="s">
        <v>134</v>
      </c>
      <c r="AM104" t="s">
        <v>134</v>
      </c>
      <c r="AN104" t="s">
        <v>134</v>
      </c>
      <c r="AO104" t="s">
        <v>134</v>
      </c>
      <c r="AP104" t="s">
        <v>134</v>
      </c>
      <c r="AQ104" t="s">
        <v>134</v>
      </c>
      <c r="AR104" t="s">
        <v>134</v>
      </c>
      <c r="AS104" t="s">
        <v>134</v>
      </c>
      <c r="AT104" t="s">
        <v>134</v>
      </c>
      <c r="AU104" t="s">
        <v>134</v>
      </c>
      <c r="AV104">
        <v>2</v>
      </c>
      <c r="AW104">
        <v>1</v>
      </c>
      <c r="AX104">
        <v>1</v>
      </c>
      <c r="AY104">
        <v>1</v>
      </c>
      <c r="AZ104">
        <v>1</v>
      </c>
      <c r="BA104">
        <v>1</v>
      </c>
      <c r="BB104">
        <v>1</v>
      </c>
      <c r="BC104">
        <v>1</v>
      </c>
      <c r="BD104">
        <v>1</v>
      </c>
      <c r="BE104">
        <v>1</v>
      </c>
      <c r="BF104">
        <v>1</v>
      </c>
      <c r="BG104">
        <v>1</v>
      </c>
      <c r="BH104">
        <v>1</v>
      </c>
      <c r="BI104">
        <v>1</v>
      </c>
    </row>
    <row r="105" spans="1:61" x14ac:dyDescent="0.25">
      <c r="A105">
        <v>104</v>
      </c>
      <c r="B105" t="s">
        <v>131</v>
      </c>
      <c r="C105" t="s">
        <v>30</v>
      </c>
      <c r="D105">
        <v>59</v>
      </c>
      <c r="E105">
        <v>162</v>
      </c>
      <c r="F105" t="s">
        <v>31</v>
      </c>
      <c r="G105" t="s">
        <v>32</v>
      </c>
      <c r="H105" t="s">
        <v>32</v>
      </c>
      <c r="I105" t="s">
        <v>47</v>
      </c>
      <c r="J105" t="s">
        <v>34</v>
      </c>
      <c r="K105" t="s">
        <v>35</v>
      </c>
      <c r="L105" t="s">
        <v>32</v>
      </c>
      <c r="N105" t="s">
        <v>69</v>
      </c>
      <c r="O105" t="s">
        <v>87</v>
      </c>
      <c r="P105" t="s">
        <v>32</v>
      </c>
      <c r="Q105" s="1" t="s">
        <v>105</v>
      </c>
      <c r="T105">
        <v>8</v>
      </c>
      <c r="U105" t="s">
        <v>54</v>
      </c>
      <c r="V105" t="s">
        <v>127</v>
      </c>
      <c r="W105" t="s">
        <v>73</v>
      </c>
      <c r="X105" t="s">
        <v>40</v>
      </c>
      <c r="Y105" t="s">
        <v>40</v>
      </c>
      <c r="Z105" t="s">
        <v>41</v>
      </c>
      <c r="AA105" t="s">
        <v>42</v>
      </c>
      <c r="AB105" t="s">
        <v>34</v>
      </c>
      <c r="AC105" t="s">
        <v>53</v>
      </c>
      <c r="AD105" t="s">
        <v>44</v>
      </c>
      <c r="AE105" t="s">
        <v>34</v>
      </c>
      <c r="AF105" t="s">
        <v>34</v>
      </c>
      <c r="AG105" t="s">
        <v>55</v>
      </c>
      <c r="AH105" t="s">
        <v>135</v>
      </c>
      <c r="AI105" t="s">
        <v>134</v>
      </c>
      <c r="AJ105" t="s">
        <v>134</v>
      </c>
      <c r="AK105" t="s">
        <v>134</v>
      </c>
      <c r="AL105" t="s">
        <v>134</v>
      </c>
      <c r="AM105" t="s">
        <v>134</v>
      </c>
      <c r="AN105" t="s">
        <v>134</v>
      </c>
      <c r="AO105" t="s">
        <v>134</v>
      </c>
      <c r="AP105" t="s">
        <v>134</v>
      </c>
      <c r="AQ105" t="s">
        <v>134</v>
      </c>
      <c r="AR105" t="s">
        <v>134</v>
      </c>
      <c r="AS105" t="s">
        <v>134</v>
      </c>
      <c r="AT105" t="s">
        <v>134</v>
      </c>
      <c r="AU105" t="s">
        <v>134</v>
      </c>
      <c r="AV105">
        <v>3</v>
      </c>
      <c r="AW105">
        <v>1</v>
      </c>
      <c r="AX105">
        <v>1</v>
      </c>
      <c r="AY105">
        <v>1</v>
      </c>
      <c r="AZ105">
        <v>1</v>
      </c>
      <c r="BA105">
        <v>1</v>
      </c>
      <c r="BB105">
        <v>1</v>
      </c>
      <c r="BC105">
        <v>1</v>
      </c>
      <c r="BD105">
        <v>1</v>
      </c>
      <c r="BE105">
        <v>1</v>
      </c>
      <c r="BF105">
        <v>1</v>
      </c>
      <c r="BG105">
        <v>1</v>
      </c>
      <c r="BH105">
        <v>1</v>
      </c>
      <c r="BI105">
        <v>1</v>
      </c>
    </row>
    <row r="106" spans="1:61" x14ac:dyDescent="0.25">
      <c r="A106">
        <v>105</v>
      </c>
      <c r="B106" t="s">
        <v>131</v>
      </c>
      <c r="C106" t="s">
        <v>46</v>
      </c>
      <c r="D106">
        <v>68</v>
      </c>
      <c r="E106">
        <v>170</v>
      </c>
      <c r="F106" t="s">
        <v>31</v>
      </c>
      <c r="G106" t="s">
        <v>32</v>
      </c>
      <c r="H106" t="s">
        <v>32</v>
      </c>
      <c r="I106" t="s">
        <v>47</v>
      </c>
      <c r="J106" t="s">
        <v>35</v>
      </c>
      <c r="K106" t="s">
        <v>68</v>
      </c>
      <c r="L106" t="s">
        <v>34</v>
      </c>
      <c r="N106" t="s">
        <v>69</v>
      </c>
      <c r="O106" t="s">
        <v>87</v>
      </c>
      <c r="P106" t="s">
        <v>32</v>
      </c>
      <c r="Q106" s="1" t="s">
        <v>105</v>
      </c>
      <c r="T106">
        <v>8</v>
      </c>
      <c r="U106" t="s">
        <v>54</v>
      </c>
      <c r="V106" t="s">
        <v>127</v>
      </c>
      <c r="W106" t="s">
        <v>73</v>
      </c>
      <c r="X106" t="s">
        <v>40</v>
      </c>
      <c r="Y106" t="s">
        <v>40</v>
      </c>
      <c r="Z106" t="s">
        <v>41</v>
      </c>
      <c r="AA106" t="s">
        <v>42</v>
      </c>
      <c r="AB106" t="s">
        <v>34</v>
      </c>
      <c r="AC106" t="s">
        <v>43</v>
      </c>
      <c r="AD106" t="s">
        <v>62</v>
      </c>
      <c r="AE106" t="s">
        <v>34</v>
      </c>
      <c r="AF106" t="s">
        <v>34</v>
      </c>
      <c r="AG106" t="s">
        <v>45</v>
      </c>
      <c r="AH106" t="s">
        <v>135</v>
      </c>
      <c r="AI106" t="s">
        <v>135</v>
      </c>
      <c r="AJ106" t="s">
        <v>134</v>
      </c>
      <c r="AK106" t="s">
        <v>134</v>
      </c>
      <c r="AL106" t="s">
        <v>134</v>
      </c>
      <c r="AM106" t="s">
        <v>135</v>
      </c>
      <c r="AN106" t="s">
        <v>134</v>
      </c>
      <c r="AO106" t="s">
        <v>134</v>
      </c>
      <c r="AP106" t="s">
        <v>134</v>
      </c>
      <c r="AQ106" t="s">
        <v>134</v>
      </c>
      <c r="AR106" t="s">
        <v>134</v>
      </c>
      <c r="AS106" t="s">
        <v>134</v>
      </c>
      <c r="AT106" t="s">
        <v>134</v>
      </c>
      <c r="AU106" t="s">
        <v>134</v>
      </c>
      <c r="AV106">
        <v>2</v>
      </c>
      <c r="AW106">
        <v>2</v>
      </c>
      <c r="AX106">
        <v>1</v>
      </c>
      <c r="AY106">
        <v>1</v>
      </c>
      <c r="AZ106">
        <v>1</v>
      </c>
      <c r="BA106">
        <v>3</v>
      </c>
      <c r="BB106">
        <v>1</v>
      </c>
      <c r="BC106">
        <v>1</v>
      </c>
      <c r="BD106">
        <v>1</v>
      </c>
      <c r="BE106">
        <v>1</v>
      </c>
      <c r="BF106">
        <v>1</v>
      </c>
      <c r="BG106">
        <v>1</v>
      </c>
      <c r="BH106">
        <v>1</v>
      </c>
      <c r="BI106">
        <v>1</v>
      </c>
    </row>
    <row r="107" spans="1:61" x14ac:dyDescent="0.25">
      <c r="A107">
        <v>106</v>
      </c>
      <c r="B107" t="s">
        <v>131</v>
      </c>
      <c r="C107" t="s">
        <v>46</v>
      </c>
      <c r="D107">
        <v>70</v>
      </c>
      <c r="E107">
        <v>172</v>
      </c>
      <c r="F107" t="s">
        <v>31</v>
      </c>
      <c r="G107" t="s">
        <v>32</v>
      </c>
      <c r="H107" t="s">
        <v>32</v>
      </c>
      <c r="I107" t="s">
        <v>47</v>
      </c>
      <c r="J107" t="s">
        <v>34</v>
      </c>
      <c r="K107" t="s">
        <v>32</v>
      </c>
      <c r="L107" t="s">
        <v>62</v>
      </c>
      <c r="N107" t="s">
        <v>69</v>
      </c>
      <c r="O107" t="s">
        <v>87</v>
      </c>
      <c r="P107" t="s">
        <v>32</v>
      </c>
      <c r="Q107" s="1" t="s">
        <v>105</v>
      </c>
      <c r="T107">
        <v>8</v>
      </c>
      <c r="U107" t="s">
        <v>54</v>
      </c>
      <c r="V107" t="s">
        <v>127</v>
      </c>
      <c r="W107" t="s">
        <v>73</v>
      </c>
      <c r="X107" t="s">
        <v>40</v>
      </c>
      <c r="Y107" t="s">
        <v>40</v>
      </c>
      <c r="Z107" t="s">
        <v>41</v>
      </c>
      <c r="AA107" t="s">
        <v>42</v>
      </c>
      <c r="AB107" t="s">
        <v>34</v>
      </c>
      <c r="AC107" t="s">
        <v>43</v>
      </c>
      <c r="AD107" t="s">
        <v>62</v>
      </c>
      <c r="AE107" t="s">
        <v>34</v>
      </c>
      <c r="AF107" t="s">
        <v>34</v>
      </c>
      <c r="AG107" t="s">
        <v>34</v>
      </c>
      <c r="AH107" t="s">
        <v>134</v>
      </c>
      <c r="AI107" t="s">
        <v>134</v>
      </c>
      <c r="AJ107" t="s">
        <v>134</v>
      </c>
      <c r="AK107" t="s">
        <v>134</v>
      </c>
      <c r="AL107" t="s">
        <v>134</v>
      </c>
      <c r="AM107" t="s">
        <v>134</v>
      </c>
      <c r="AN107" t="s">
        <v>134</v>
      </c>
      <c r="AO107" t="s">
        <v>134</v>
      </c>
      <c r="AP107" t="s">
        <v>134</v>
      </c>
      <c r="AQ107" t="s">
        <v>134</v>
      </c>
      <c r="AR107" t="s">
        <v>134</v>
      </c>
      <c r="AS107" t="s">
        <v>134</v>
      </c>
      <c r="AT107" t="s">
        <v>134</v>
      </c>
      <c r="AU107" t="s">
        <v>134</v>
      </c>
      <c r="AV107">
        <v>1</v>
      </c>
      <c r="AW107">
        <v>1</v>
      </c>
      <c r="AX107">
        <v>1</v>
      </c>
      <c r="AY107">
        <v>1</v>
      </c>
      <c r="AZ107">
        <v>1</v>
      </c>
      <c r="BA107">
        <v>1</v>
      </c>
      <c r="BB107">
        <v>1</v>
      </c>
      <c r="BC107">
        <v>1</v>
      </c>
      <c r="BD107">
        <v>1</v>
      </c>
      <c r="BE107">
        <v>1</v>
      </c>
      <c r="BF107">
        <v>1</v>
      </c>
      <c r="BG107">
        <v>1</v>
      </c>
      <c r="BH107">
        <v>1</v>
      </c>
      <c r="BI107">
        <v>1</v>
      </c>
    </row>
    <row r="108" spans="1:61" x14ac:dyDescent="0.25">
      <c r="A108">
        <v>107</v>
      </c>
      <c r="B108" t="s">
        <v>131</v>
      </c>
      <c r="C108" t="s">
        <v>46</v>
      </c>
      <c r="D108">
        <v>72</v>
      </c>
      <c r="E108">
        <v>169</v>
      </c>
      <c r="F108" t="s">
        <v>31</v>
      </c>
      <c r="G108" t="s">
        <v>32</v>
      </c>
      <c r="H108" t="s">
        <v>32</v>
      </c>
      <c r="I108" t="s">
        <v>47</v>
      </c>
      <c r="J108" t="s">
        <v>34</v>
      </c>
      <c r="K108" t="s">
        <v>32</v>
      </c>
      <c r="L108" t="s">
        <v>102</v>
      </c>
      <c r="N108" t="s">
        <v>69</v>
      </c>
      <c r="O108" t="s">
        <v>87</v>
      </c>
      <c r="P108" t="s">
        <v>32</v>
      </c>
      <c r="Q108" s="1" t="s">
        <v>105</v>
      </c>
      <c r="T108">
        <v>8</v>
      </c>
      <c r="U108" t="s">
        <v>54</v>
      </c>
      <c r="V108" t="s">
        <v>127</v>
      </c>
      <c r="W108" t="s">
        <v>73</v>
      </c>
      <c r="X108" t="s">
        <v>40</v>
      </c>
      <c r="Y108" t="s">
        <v>40</v>
      </c>
      <c r="Z108" t="s">
        <v>41</v>
      </c>
      <c r="AA108" t="s">
        <v>42</v>
      </c>
      <c r="AB108" t="s">
        <v>34</v>
      </c>
      <c r="AC108" t="s">
        <v>43</v>
      </c>
      <c r="AD108" t="s">
        <v>62</v>
      </c>
      <c r="AE108" t="s">
        <v>34</v>
      </c>
      <c r="AF108" t="s">
        <v>34</v>
      </c>
      <c r="AG108" t="s">
        <v>34</v>
      </c>
      <c r="AH108" t="s">
        <v>134</v>
      </c>
      <c r="AI108" t="s">
        <v>134</v>
      </c>
      <c r="AJ108" t="s">
        <v>134</v>
      </c>
      <c r="AK108" t="s">
        <v>134</v>
      </c>
      <c r="AL108" t="s">
        <v>134</v>
      </c>
      <c r="AM108" t="s">
        <v>134</v>
      </c>
      <c r="AN108" t="s">
        <v>134</v>
      </c>
      <c r="AO108" t="s">
        <v>135</v>
      </c>
      <c r="AP108" t="s">
        <v>134</v>
      </c>
      <c r="AQ108" t="s">
        <v>134</v>
      </c>
      <c r="AR108" t="s">
        <v>134</v>
      </c>
      <c r="AS108" t="s">
        <v>134</v>
      </c>
      <c r="AT108" t="s">
        <v>134</v>
      </c>
      <c r="AU108" t="s">
        <v>134</v>
      </c>
      <c r="AV108">
        <v>1</v>
      </c>
      <c r="AW108">
        <v>1</v>
      </c>
      <c r="AX108">
        <v>1</v>
      </c>
      <c r="AY108">
        <v>1</v>
      </c>
      <c r="AZ108">
        <v>1</v>
      </c>
      <c r="BA108">
        <v>1</v>
      </c>
      <c r="BB108">
        <v>1</v>
      </c>
      <c r="BC108">
        <v>2</v>
      </c>
      <c r="BD108">
        <v>1</v>
      </c>
      <c r="BE108">
        <v>1</v>
      </c>
      <c r="BF108">
        <v>1</v>
      </c>
      <c r="BG108">
        <v>1</v>
      </c>
      <c r="BH108">
        <v>1</v>
      </c>
      <c r="BI108">
        <v>1</v>
      </c>
    </row>
    <row r="109" spans="1:61" x14ac:dyDescent="0.25">
      <c r="A109">
        <v>108</v>
      </c>
      <c r="B109" t="s">
        <v>131</v>
      </c>
      <c r="C109" t="s">
        <v>30</v>
      </c>
      <c r="D109">
        <v>74</v>
      </c>
      <c r="E109">
        <v>173</v>
      </c>
      <c r="F109" t="s">
        <v>31</v>
      </c>
      <c r="G109" t="s">
        <v>32</v>
      </c>
      <c r="H109" t="s">
        <v>32</v>
      </c>
      <c r="I109" t="s">
        <v>47</v>
      </c>
      <c r="J109" t="s">
        <v>34</v>
      </c>
      <c r="K109" t="s">
        <v>32</v>
      </c>
      <c r="L109" t="s">
        <v>44</v>
      </c>
      <c r="N109" t="s">
        <v>69</v>
      </c>
      <c r="O109" t="s">
        <v>87</v>
      </c>
      <c r="P109" t="s">
        <v>32</v>
      </c>
      <c r="Q109" s="1" t="s">
        <v>105</v>
      </c>
      <c r="T109">
        <v>8</v>
      </c>
      <c r="U109" t="s">
        <v>54</v>
      </c>
      <c r="V109" t="s">
        <v>127</v>
      </c>
      <c r="W109" t="s">
        <v>73</v>
      </c>
      <c r="X109" t="s">
        <v>40</v>
      </c>
      <c r="Y109" t="s">
        <v>40</v>
      </c>
      <c r="Z109" t="s">
        <v>41</v>
      </c>
      <c r="AA109" t="s">
        <v>42</v>
      </c>
      <c r="AB109" t="s">
        <v>34</v>
      </c>
      <c r="AC109" t="s">
        <v>43</v>
      </c>
      <c r="AD109" t="s">
        <v>62</v>
      </c>
      <c r="AE109" t="s">
        <v>34</v>
      </c>
      <c r="AF109" t="s">
        <v>34</v>
      </c>
      <c r="AG109" t="s">
        <v>55</v>
      </c>
      <c r="AH109" t="s">
        <v>135</v>
      </c>
      <c r="AI109" t="s">
        <v>134</v>
      </c>
      <c r="AJ109" t="s">
        <v>134</v>
      </c>
      <c r="AK109" t="s">
        <v>134</v>
      </c>
      <c r="AL109" t="s">
        <v>134</v>
      </c>
      <c r="AM109" t="s">
        <v>135</v>
      </c>
      <c r="AN109" t="s">
        <v>134</v>
      </c>
      <c r="AO109" t="s">
        <v>134</v>
      </c>
      <c r="AP109" t="s">
        <v>134</v>
      </c>
      <c r="AQ109" t="s">
        <v>135</v>
      </c>
      <c r="AR109" t="s">
        <v>134</v>
      </c>
      <c r="AS109" t="s">
        <v>134</v>
      </c>
      <c r="AT109" t="s">
        <v>134</v>
      </c>
      <c r="AU109" t="s">
        <v>134</v>
      </c>
      <c r="AV109">
        <v>2</v>
      </c>
      <c r="AW109">
        <v>1</v>
      </c>
      <c r="AX109">
        <v>1</v>
      </c>
      <c r="AY109">
        <v>1</v>
      </c>
      <c r="AZ109">
        <v>1</v>
      </c>
      <c r="BA109">
        <v>2</v>
      </c>
      <c r="BB109">
        <v>1</v>
      </c>
      <c r="BC109">
        <v>1</v>
      </c>
      <c r="BD109">
        <v>1</v>
      </c>
      <c r="BE109">
        <v>2</v>
      </c>
      <c r="BF109">
        <v>1</v>
      </c>
      <c r="BG109">
        <v>1</v>
      </c>
      <c r="BH109">
        <v>1</v>
      </c>
      <c r="BI109">
        <v>1</v>
      </c>
    </row>
    <row r="110" spans="1:61" x14ac:dyDescent="0.25">
      <c r="A110">
        <v>109</v>
      </c>
      <c r="B110" t="s">
        <v>131</v>
      </c>
      <c r="C110" t="s">
        <v>30</v>
      </c>
      <c r="D110">
        <v>60</v>
      </c>
      <c r="E110">
        <v>165</v>
      </c>
      <c r="F110" t="s">
        <v>31</v>
      </c>
      <c r="G110" t="s">
        <v>32</v>
      </c>
      <c r="H110" t="s">
        <v>32</v>
      </c>
      <c r="I110" t="s">
        <v>47</v>
      </c>
      <c r="J110" t="s">
        <v>34</v>
      </c>
      <c r="K110" t="s">
        <v>32</v>
      </c>
      <c r="L110" t="s">
        <v>32</v>
      </c>
      <c r="N110" t="s">
        <v>69</v>
      </c>
      <c r="O110" t="s">
        <v>87</v>
      </c>
      <c r="P110" t="s">
        <v>32</v>
      </c>
      <c r="Q110" s="1" t="s">
        <v>105</v>
      </c>
      <c r="T110">
        <v>8</v>
      </c>
      <c r="U110" t="s">
        <v>54</v>
      </c>
      <c r="V110" t="s">
        <v>127</v>
      </c>
      <c r="W110" t="s">
        <v>73</v>
      </c>
      <c r="X110" t="s">
        <v>40</v>
      </c>
      <c r="Y110" t="s">
        <v>40</v>
      </c>
      <c r="Z110" t="s">
        <v>41</v>
      </c>
      <c r="AA110" t="s">
        <v>42</v>
      </c>
      <c r="AB110" t="s">
        <v>34</v>
      </c>
      <c r="AC110" t="s">
        <v>43</v>
      </c>
      <c r="AD110" t="s">
        <v>62</v>
      </c>
      <c r="AE110" t="s">
        <v>34</v>
      </c>
      <c r="AF110" t="s">
        <v>34</v>
      </c>
      <c r="AG110" t="s">
        <v>55</v>
      </c>
      <c r="AH110" t="s">
        <v>134</v>
      </c>
      <c r="AI110" t="s">
        <v>134</v>
      </c>
      <c r="AJ110" t="s">
        <v>134</v>
      </c>
      <c r="AK110" t="s">
        <v>134</v>
      </c>
      <c r="AL110" t="s">
        <v>134</v>
      </c>
      <c r="AM110" t="s">
        <v>134</v>
      </c>
      <c r="AN110" t="s">
        <v>134</v>
      </c>
      <c r="AO110" t="s">
        <v>134</v>
      </c>
      <c r="AP110" t="s">
        <v>134</v>
      </c>
      <c r="AQ110" t="s">
        <v>134</v>
      </c>
      <c r="AR110" t="s">
        <v>134</v>
      </c>
      <c r="AS110" t="s">
        <v>134</v>
      </c>
      <c r="AT110" t="s">
        <v>135</v>
      </c>
      <c r="AU110" t="s">
        <v>134</v>
      </c>
      <c r="AV110">
        <v>1</v>
      </c>
      <c r="AW110">
        <v>1</v>
      </c>
      <c r="AX110">
        <v>1</v>
      </c>
      <c r="AY110">
        <v>1</v>
      </c>
      <c r="AZ110">
        <v>1</v>
      </c>
      <c r="BA110">
        <v>1</v>
      </c>
      <c r="BB110">
        <v>1</v>
      </c>
      <c r="BC110">
        <v>1</v>
      </c>
      <c r="BD110">
        <v>1</v>
      </c>
      <c r="BE110">
        <v>1</v>
      </c>
      <c r="BF110">
        <v>1</v>
      </c>
      <c r="BG110">
        <v>1</v>
      </c>
      <c r="BH110">
        <v>2</v>
      </c>
      <c r="BI110">
        <v>1</v>
      </c>
    </row>
    <row r="111" spans="1:61" x14ac:dyDescent="0.25">
      <c r="A111">
        <v>110</v>
      </c>
      <c r="B111" t="s">
        <v>131</v>
      </c>
      <c r="C111" t="s">
        <v>30</v>
      </c>
      <c r="D111">
        <v>56</v>
      </c>
      <c r="E111">
        <v>164</v>
      </c>
      <c r="F111" t="s">
        <v>31</v>
      </c>
      <c r="G111" t="s">
        <v>32</v>
      </c>
      <c r="H111" t="s">
        <v>32</v>
      </c>
      <c r="I111" t="s">
        <v>47</v>
      </c>
      <c r="J111" t="s">
        <v>34</v>
      </c>
      <c r="K111" t="s">
        <v>32</v>
      </c>
      <c r="L111" t="s">
        <v>32</v>
      </c>
      <c r="N111" t="s">
        <v>69</v>
      </c>
      <c r="O111" t="s">
        <v>87</v>
      </c>
      <c r="P111" t="s">
        <v>32</v>
      </c>
      <c r="Q111" s="1" t="s">
        <v>105</v>
      </c>
      <c r="T111">
        <v>8</v>
      </c>
      <c r="U111" t="s">
        <v>54</v>
      </c>
      <c r="V111" t="s">
        <v>127</v>
      </c>
      <c r="W111" t="s">
        <v>73</v>
      </c>
      <c r="X111" t="s">
        <v>40</v>
      </c>
      <c r="Y111" t="s">
        <v>40</v>
      </c>
      <c r="Z111" t="s">
        <v>41</v>
      </c>
      <c r="AA111" t="s">
        <v>42</v>
      </c>
      <c r="AB111" t="s">
        <v>34</v>
      </c>
      <c r="AC111" t="s">
        <v>43</v>
      </c>
      <c r="AD111" t="s">
        <v>44</v>
      </c>
      <c r="AE111" t="s">
        <v>34</v>
      </c>
      <c r="AF111" t="s">
        <v>34</v>
      </c>
      <c r="AG111" t="s">
        <v>45</v>
      </c>
      <c r="AH111" t="s">
        <v>135</v>
      </c>
      <c r="AI111" t="s">
        <v>134</v>
      </c>
      <c r="AJ111" t="s">
        <v>135</v>
      </c>
      <c r="AK111" t="s">
        <v>134</v>
      </c>
      <c r="AL111" t="s">
        <v>134</v>
      </c>
      <c r="AM111" t="s">
        <v>134</v>
      </c>
      <c r="AN111" t="s">
        <v>134</v>
      </c>
      <c r="AO111" t="s">
        <v>134</v>
      </c>
      <c r="AP111" t="s">
        <v>134</v>
      </c>
      <c r="AQ111" t="s">
        <v>134</v>
      </c>
      <c r="AR111" t="s">
        <v>134</v>
      </c>
      <c r="AS111" t="s">
        <v>134</v>
      </c>
      <c r="AT111" t="s">
        <v>134</v>
      </c>
      <c r="AU111" t="s">
        <v>134</v>
      </c>
      <c r="AV111">
        <v>2</v>
      </c>
      <c r="AW111">
        <v>1</v>
      </c>
      <c r="AX111">
        <v>2</v>
      </c>
      <c r="AY111">
        <v>1</v>
      </c>
      <c r="AZ111">
        <v>1</v>
      </c>
      <c r="BA111">
        <v>1</v>
      </c>
      <c r="BB111">
        <v>1</v>
      </c>
      <c r="BC111">
        <v>1</v>
      </c>
      <c r="BD111">
        <v>1</v>
      </c>
      <c r="BE111">
        <v>1</v>
      </c>
      <c r="BF111">
        <v>1</v>
      </c>
      <c r="BG111">
        <v>1</v>
      </c>
      <c r="BH111">
        <v>1</v>
      </c>
      <c r="BI111">
        <v>1</v>
      </c>
    </row>
    <row r="112" spans="1:61" x14ac:dyDescent="0.25">
      <c r="A112">
        <v>111</v>
      </c>
      <c r="B112" t="s">
        <v>131</v>
      </c>
      <c r="C112" t="s">
        <v>30</v>
      </c>
      <c r="D112">
        <v>55</v>
      </c>
      <c r="E112">
        <v>162</v>
      </c>
      <c r="F112" t="s">
        <v>31</v>
      </c>
      <c r="G112" t="s">
        <v>32</v>
      </c>
      <c r="H112" t="s">
        <v>32</v>
      </c>
      <c r="I112" t="s">
        <v>33</v>
      </c>
      <c r="J112" t="s">
        <v>34</v>
      </c>
      <c r="K112" t="s">
        <v>32</v>
      </c>
      <c r="L112" t="s">
        <v>32</v>
      </c>
      <c r="N112" t="s">
        <v>69</v>
      </c>
      <c r="O112" t="s">
        <v>87</v>
      </c>
      <c r="P112" t="s">
        <v>32</v>
      </c>
      <c r="Q112" s="1" t="s">
        <v>105</v>
      </c>
      <c r="T112">
        <v>8</v>
      </c>
      <c r="U112" t="s">
        <v>54</v>
      </c>
      <c r="V112" t="s">
        <v>127</v>
      </c>
      <c r="W112" t="s">
        <v>73</v>
      </c>
      <c r="X112" t="s">
        <v>40</v>
      </c>
      <c r="Y112" t="s">
        <v>40</v>
      </c>
      <c r="Z112" t="s">
        <v>41</v>
      </c>
      <c r="AA112" t="s">
        <v>42</v>
      </c>
      <c r="AB112" t="s">
        <v>34</v>
      </c>
      <c r="AC112" t="s">
        <v>43</v>
      </c>
      <c r="AD112" t="s">
        <v>44</v>
      </c>
      <c r="AE112" t="s">
        <v>34</v>
      </c>
      <c r="AF112" t="s">
        <v>34</v>
      </c>
      <c r="AG112" t="s">
        <v>34</v>
      </c>
      <c r="AH112" t="s">
        <v>134</v>
      </c>
      <c r="AI112" t="s">
        <v>134</v>
      </c>
      <c r="AJ112" t="s">
        <v>134</v>
      </c>
      <c r="AK112" t="s">
        <v>134</v>
      </c>
      <c r="AL112" t="s">
        <v>134</v>
      </c>
      <c r="AM112" t="s">
        <v>134</v>
      </c>
      <c r="AN112" t="s">
        <v>134</v>
      </c>
      <c r="AO112" t="s">
        <v>134</v>
      </c>
      <c r="AP112" t="s">
        <v>134</v>
      </c>
      <c r="AQ112" t="s">
        <v>134</v>
      </c>
      <c r="AR112" t="s">
        <v>134</v>
      </c>
      <c r="AS112" t="s">
        <v>134</v>
      </c>
      <c r="AT112" t="s">
        <v>134</v>
      </c>
      <c r="AU112" t="s">
        <v>134</v>
      </c>
      <c r="AV112">
        <v>1</v>
      </c>
      <c r="AW112">
        <v>1</v>
      </c>
      <c r="AX112">
        <v>1</v>
      </c>
      <c r="AY112">
        <v>1</v>
      </c>
      <c r="AZ112">
        <v>1</v>
      </c>
      <c r="BA112">
        <v>1</v>
      </c>
      <c r="BB112">
        <v>1</v>
      </c>
      <c r="BC112">
        <v>1</v>
      </c>
      <c r="BD112">
        <v>1</v>
      </c>
      <c r="BE112">
        <v>1</v>
      </c>
      <c r="BF112">
        <v>1</v>
      </c>
      <c r="BG112">
        <v>1</v>
      </c>
      <c r="BH112">
        <v>1</v>
      </c>
      <c r="BI112">
        <v>1</v>
      </c>
    </row>
    <row r="113" spans="1:61" x14ac:dyDescent="0.25">
      <c r="A113">
        <v>112</v>
      </c>
      <c r="B113" t="s">
        <v>131</v>
      </c>
      <c r="C113" t="s">
        <v>46</v>
      </c>
      <c r="D113">
        <v>56</v>
      </c>
      <c r="E113">
        <v>162</v>
      </c>
      <c r="F113" t="s">
        <v>31</v>
      </c>
      <c r="G113" t="s">
        <v>32</v>
      </c>
      <c r="H113" t="s">
        <v>32</v>
      </c>
      <c r="I113" t="s">
        <v>47</v>
      </c>
      <c r="J113" t="s">
        <v>34</v>
      </c>
      <c r="K113" t="s">
        <v>68</v>
      </c>
      <c r="L113" t="s">
        <v>32</v>
      </c>
      <c r="N113" t="s">
        <v>69</v>
      </c>
      <c r="O113" t="s">
        <v>87</v>
      </c>
      <c r="P113" t="s">
        <v>32</v>
      </c>
      <c r="Q113" s="1" t="s">
        <v>105</v>
      </c>
      <c r="T113">
        <v>8</v>
      </c>
      <c r="U113" t="s">
        <v>54</v>
      </c>
      <c r="V113" t="s">
        <v>127</v>
      </c>
      <c r="W113" t="s">
        <v>73</v>
      </c>
      <c r="X113" t="s">
        <v>39</v>
      </c>
      <c r="Y113" t="s">
        <v>40</v>
      </c>
      <c r="Z113" t="s">
        <v>41</v>
      </c>
      <c r="AA113" t="s">
        <v>82</v>
      </c>
      <c r="AB113" t="s">
        <v>34</v>
      </c>
      <c r="AC113" t="s">
        <v>95</v>
      </c>
      <c r="AD113" t="s">
        <v>62</v>
      </c>
      <c r="AE113" t="s">
        <v>34</v>
      </c>
      <c r="AF113" t="s">
        <v>34</v>
      </c>
      <c r="AG113" t="s">
        <v>34</v>
      </c>
      <c r="AH113" t="s">
        <v>135</v>
      </c>
      <c r="AI113" t="s">
        <v>135</v>
      </c>
      <c r="AJ113" t="s">
        <v>135</v>
      </c>
      <c r="AK113" t="s">
        <v>134</v>
      </c>
      <c r="AL113" t="s">
        <v>134</v>
      </c>
      <c r="AM113" t="s">
        <v>134</v>
      </c>
      <c r="AN113" t="s">
        <v>134</v>
      </c>
      <c r="AO113" t="s">
        <v>134</v>
      </c>
      <c r="AP113" t="s">
        <v>134</v>
      </c>
      <c r="AQ113" t="s">
        <v>134</v>
      </c>
      <c r="AR113" t="s">
        <v>134</v>
      </c>
      <c r="AS113" t="s">
        <v>134</v>
      </c>
      <c r="AT113" t="s">
        <v>134</v>
      </c>
      <c r="AU113" t="s">
        <v>134</v>
      </c>
      <c r="AV113">
        <v>2</v>
      </c>
      <c r="AW113">
        <v>2</v>
      </c>
      <c r="AX113">
        <v>2</v>
      </c>
      <c r="AY113">
        <v>1</v>
      </c>
      <c r="AZ113">
        <v>1</v>
      </c>
      <c r="BA113">
        <v>1</v>
      </c>
      <c r="BB113">
        <v>1</v>
      </c>
      <c r="BC113">
        <v>1</v>
      </c>
      <c r="BD113">
        <v>1</v>
      </c>
      <c r="BE113">
        <v>1</v>
      </c>
      <c r="BF113">
        <v>1</v>
      </c>
      <c r="BG113">
        <v>1</v>
      </c>
      <c r="BH113">
        <v>1</v>
      </c>
      <c r="BI113">
        <v>1</v>
      </c>
    </row>
    <row r="114" spans="1:61" x14ac:dyDescent="0.25">
      <c r="A114">
        <v>113</v>
      </c>
      <c r="B114" t="s">
        <v>131</v>
      </c>
      <c r="C114" t="s">
        <v>46</v>
      </c>
      <c r="D114">
        <v>54</v>
      </c>
      <c r="E114">
        <v>161</v>
      </c>
      <c r="F114" t="s">
        <v>31</v>
      </c>
      <c r="G114" t="s">
        <v>32</v>
      </c>
      <c r="H114" t="s">
        <v>32</v>
      </c>
      <c r="I114" t="s">
        <v>47</v>
      </c>
      <c r="J114" t="s">
        <v>34</v>
      </c>
      <c r="K114" t="s">
        <v>68</v>
      </c>
      <c r="L114" t="s">
        <v>102</v>
      </c>
      <c r="N114" t="s">
        <v>69</v>
      </c>
      <c r="O114" t="s">
        <v>87</v>
      </c>
      <c r="P114" t="s">
        <v>32</v>
      </c>
      <c r="Q114" s="1" t="s">
        <v>105</v>
      </c>
      <c r="T114">
        <v>8</v>
      </c>
      <c r="U114" t="s">
        <v>54</v>
      </c>
      <c r="V114" t="s">
        <v>127</v>
      </c>
      <c r="W114" t="s">
        <v>73</v>
      </c>
      <c r="X114" t="s">
        <v>40</v>
      </c>
      <c r="Y114" t="s">
        <v>40</v>
      </c>
      <c r="Z114" t="s">
        <v>41</v>
      </c>
      <c r="AA114" t="s">
        <v>82</v>
      </c>
      <c r="AB114" t="s">
        <v>34</v>
      </c>
      <c r="AC114" t="s">
        <v>95</v>
      </c>
      <c r="AD114" t="s">
        <v>62</v>
      </c>
      <c r="AE114" t="s">
        <v>34</v>
      </c>
      <c r="AF114" t="s">
        <v>34</v>
      </c>
      <c r="AG114" t="s">
        <v>55</v>
      </c>
      <c r="AH114" t="s">
        <v>134</v>
      </c>
      <c r="AI114" t="s">
        <v>134</v>
      </c>
      <c r="AJ114" t="s">
        <v>134</v>
      </c>
      <c r="AK114" t="s">
        <v>134</v>
      </c>
      <c r="AL114" t="s">
        <v>134</v>
      </c>
      <c r="AM114" t="s">
        <v>134</v>
      </c>
      <c r="AN114" t="s">
        <v>134</v>
      </c>
      <c r="AO114" t="s">
        <v>134</v>
      </c>
      <c r="AP114" t="s">
        <v>134</v>
      </c>
      <c r="AQ114" t="s">
        <v>134</v>
      </c>
      <c r="AR114" t="s">
        <v>134</v>
      </c>
      <c r="AS114" t="s">
        <v>134</v>
      </c>
      <c r="AT114" t="s">
        <v>134</v>
      </c>
      <c r="AU114" t="s">
        <v>134</v>
      </c>
      <c r="AV114">
        <v>1</v>
      </c>
      <c r="AW114">
        <v>1</v>
      </c>
      <c r="AX114">
        <v>2</v>
      </c>
      <c r="AY114">
        <v>1</v>
      </c>
      <c r="AZ114">
        <v>1</v>
      </c>
      <c r="BA114">
        <v>2</v>
      </c>
      <c r="BB114">
        <v>1</v>
      </c>
      <c r="BC114">
        <v>2</v>
      </c>
      <c r="BD114">
        <v>1</v>
      </c>
      <c r="BE114">
        <v>1</v>
      </c>
      <c r="BF114">
        <v>1</v>
      </c>
      <c r="BG114">
        <v>1</v>
      </c>
      <c r="BH114">
        <v>1</v>
      </c>
      <c r="BI114">
        <v>1</v>
      </c>
    </row>
    <row r="115" spans="1:61" x14ac:dyDescent="0.25">
      <c r="A115">
        <v>114</v>
      </c>
      <c r="B115" t="s">
        <v>131</v>
      </c>
      <c r="C115" t="s">
        <v>46</v>
      </c>
      <c r="D115">
        <v>52</v>
      </c>
      <c r="E115">
        <v>157</v>
      </c>
      <c r="F115" t="s">
        <v>31</v>
      </c>
      <c r="G115" t="s">
        <v>32</v>
      </c>
      <c r="H115" t="s">
        <v>32</v>
      </c>
      <c r="I115" t="s">
        <v>47</v>
      </c>
      <c r="J115" t="s">
        <v>34</v>
      </c>
      <c r="K115" t="s">
        <v>32</v>
      </c>
      <c r="L115" t="s">
        <v>102</v>
      </c>
      <c r="N115" t="s">
        <v>69</v>
      </c>
      <c r="O115" t="s">
        <v>87</v>
      </c>
      <c r="P115" t="s">
        <v>32</v>
      </c>
      <c r="Q115" s="1" t="s">
        <v>105</v>
      </c>
      <c r="T115">
        <v>8</v>
      </c>
      <c r="U115" t="s">
        <v>54</v>
      </c>
      <c r="V115" t="s">
        <v>127</v>
      </c>
      <c r="W115" t="s">
        <v>73</v>
      </c>
      <c r="X115" t="s">
        <v>40</v>
      </c>
      <c r="Y115" t="s">
        <v>40</v>
      </c>
      <c r="Z115" t="s">
        <v>78</v>
      </c>
      <c r="AA115" t="s">
        <v>82</v>
      </c>
      <c r="AB115" t="s">
        <v>34</v>
      </c>
      <c r="AC115" t="s">
        <v>95</v>
      </c>
      <c r="AD115" t="s">
        <v>62</v>
      </c>
      <c r="AE115" t="s">
        <v>34</v>
      </c>
      <c r="AF115" t="s">
        <v>34</v>
      </c>
      <c r="AG115" t="s">
        <v>55</v>
      </c>
      <c r="AH115" t="s">
        <v>135</v>
      </c>
      <c r="AI115" t="s">
        <v>134</v>
      </c>
      <c r="AJ115" t="s">
        <v>134</v>
      </c>
      <c r="AK115" t="s">
        <v>134</v>
      </c>
      <c r="AL115" t="s">
        <v>134</v>
      </c>
      <c r="AM115" t="s">
        <v>134</v>
      </c>
      <c r="AN115" t="s">
        <v>134</v>
      </c>
      <c r="AO115" t="s">
        <v>134</v>
      </c>
      <c r="AP115" t="s">
        <v>134</v>
      </c>
      <c r="AQ115" t="s">
        <v>134</v>
      </c>
      <c r="AR115" t="s">
        <v>134</v>
      </c>
      <c r="AS115" t="s">
        <v>134</v>
      </c>
      <c r="AT115" t="s">
        <v>134</v>
      </c>
      <c r="AU115" t="s">
        <v>134</v>
      </c>
      <c r="AV115">
        <v>3</v>
      </c>
      <c r="AW115">
        <v>1</v>
      </c>
      <c r="AX115">
        <v>1</v>
      </c>
      <c r="AY115">
        <v>1</v>
      </c>
      <c r="AZ115">
        <v>1</v>
      </c>
      <c r="BA115">
        <v>1</v>
      </c>
      <c r="BB115">
        <v>1</v>
      </c>
      <c r="BC115">
        <v>1</v>
      </c>
      <c r="BD115">
        <v>1</v>
      </c>
      <c r="BE115">
        <v>1</v>
      </c>
      <c r="BF115">
        <v>1</v>
      </c>
      <c r="BG115">
        <v>1</v>
      </c>
      <c r="BH115">
        <v>1</v>
      </c>
      <c r="BI115">
        <v>1</v>
      </c>
    </row>
    <row r="116" spans="1:61" x14ac:dyDescent="0.25">
      <c r="A116">
        <v>115</v>
      </c>
      <c r="B116" t="s">
        <v>131</v>
      </c>
      <c r="C116" t="s">
        <v>46</v>
      </c>
      <c r="D116">
        <v>67</v>
      </c>
      <c r="E116">
        <v>170</v>
      </c>
      <c r="F116" t="s">
        <v>31</v>
      </c>
      <c r="G116" t="s">
        <v>32</v>
      </c>
      <c r="H116" t="s">
        <v>32</v>
      </c>
      <c r="I116" t="s">
        <v>47</v>
      </c>
      <c r="J116" t="s">
        <v>34</v>
      </c>
      <c r="K116" t="s">
        <v>32</v>
      </c>
      <c r="L116" t="s">
        <v>44</v>
      </c>
      <c r="N116" t="s">
        <v>69</v>
      </c>
      <c r="O116" t="s">
        <v>87</v>
      </c>
      <c r="P116" t="s">
        <v>32</v>
      </c>
      <c r="Q116" s="1" t="s">
        <v>105</v>
      </c>
      <c r="T116">
        <v>8</v>
      </c>
      <c r="U116" t="s">
        <v>54</v>
      </c>
      <c r="V116" t="s">
        <v>127</v>
      </c>
      <c r="W116" t="s">
        <v>73</v>
      </c>
      <c r="X116" t="s">
        <v>40</v>
      </c>
      <c r="Y116" t="s">
        <v>40</v>
      </c>
      <c r="Z116" t="s">
        <v>78</v>
      </c>
      <c r="AA116" t="s">
        <v>82</v>
      </c>
      <c r="AB116" t="s">
        <v>34</v>
      </c>
      <c r="AC116" t="s">
        <v>95</v>
      </c>
      <c r="AD116" t="s">
        <v>62</v>
      </c>
      <c r="AE116" t="s">
        <v>34</v>
      </c>
      <c r="AF116" t="s">
        <v>34</v>
      </c>
      <c r="AG116" t="s">
        <v>45</v>
      </c>
      <c r="AH116" t="s">
        <v>134</v>
      </c>
      <c r="AI116" t="s">
        <v>134</v>
      </c>
      <c r="AJ116" t="s">
        <v>134</v>
      </c>
      <c r="AK116" t="s">
        <v>134</v>
      </c>
      <c r="AL116" t="s">
        <v>134</v>
      </c>
      <c r="AM116" t="s">
        <v>134</v>
      </c>
      <c r="AN116" t="s">
        <v>134</v>
      </c>
      <c r="AO116" t="s">
        <v>134</v>
      </c>
      <c r="AP116" t="s">
        <v>134</v>
      </c>
      <c r="AQ116" t="s">
        <v>134</v>
      </c>
      <c r="AR116" t="s">
        <v>134</v>
      </c>
      <c r="AS116" t="s">
        <v>134</v>
      </c>
      <c r="AT116" t="s">
        <v>134</v>
      </c>
      <c r="AU116" t="s">
        <v>134</v>
      </c>
      <c r="AV116">
        <v>1</v>
      </c>
      <c r="AW116">
        <v>1</v>
      </c>
      <c r="AX116">
        <v>1</v>
      </c>
      <c r="AY116">
        <v>1</v>
      </c>
      <c r="AZ116">
        <v>1</v>
      </c>
      <c r="BA116">
        <v>1</v>
      </c>
      <c r="BB116">
        <v>1</v>
      </c>
      <c r="BC116">
        <v>1</v>
      </c>
      <c r="BD116">
        <v>1</v>
      </c>
      <c r="BE116">
        <v>1</v>
      </c>
      <c r="BF116">
        <v>1</v>
      </c>
      <c r="BG116">
        <v>1</v>
      </c>
      <c r="BH116">
        <v>1</v>
      </c>
      <c r="BI116">
        <v>1</v>
      </c>
    </row>
    <row r="117" spans="1:61" x14ac:dyDescent="0.25">
      <c r="A117">
        <v>116</v>
      </c>
      <c r="B117" t="s">
        <v>131</v>
      </c>
      <c r="C117" t="s">
        <v>46</v>
      </c>
      <c r="D117">
        <v>65</v>
      </c>
      <c r="E117">
        <v>167</v>
      </c>
      <c r="F117" t="s">
        <v>31</v>
      </c>
      <c r="G117" t="s">
        <v>32</v>
      </c>
      <c r="H117" t="s">
        <v>32</v>
      </c>
      <c r="I117" t="s">
        <v>33</v>
      </c>
      <c r="J117" t="s">
        <v>34</v>
      </c>
      <c r="K117" t="s">
        <v>32</v>
      </c>
      <c r="L117" t="s">
        <v>32</v>
      </c>
      <c r="N117" t="s">
        <v>69</v>
      </c>
      <c r="O117" t="s">
        <v>87</v>
      </c>
      <c r="P117" t="s">
        <v>32</v>
      </c>
      <c r="Q117" s="1" t="s">
        <v>105</v>
      </c>
      <c r="T117">
        <v>8</v>
      </c>
      <c r="U117" t="s">
        <v>54</v>
      </c>
      <c r="V117" t="s">
        <v>127</v>
      </c>
      <c r="W117" t="s">
        <v>73</v>
      </c>
      <c r="X117" t="s">
        <v>39</v>
      </c>
      <c r="Y117" t="s">
        <v>40</v>
      </c>
      <c r="Z117" t="s">
        <v>78</v>
      </c>
      <c r="AA117" t="s">
        <v>82</v>
      </c>
      <c r="AB117" t="s">
        <v>34</v>
      </c>
      <c r="AC117" t="s">
        <v>53</v>
      </c>
      <c r="AD117" t="s">
        <v>85</v>
      </c>
      <c r="AE117" t="s">
        <v>34</v>
      </c>
      <c r="AF117" t="s">
        <v>34</v>
      </c>
      <c r="AG117" t="s">
        <v>34</v>
      </c>
      <c r="AH117" t="s">
        <v>135</v>
      </c>
      <c r="AI117" t="s">
        <v>135</v>
      </c>
      <c r="AJ117" t="s">
        <v>134</v>
      </c>
      <c r="AK117" t="s">
        <v>134</v>
      </c>
      <c r="AL117" t="s">
        <v>134</v>
      </c>
      <c r="AM117" t="s">
        <v>135</v>
      </c>
      <c r="AN117" t="s">
        <v>134</v>
      </c>
      <c r="AO117" t="s">
        <v>134</v>
      </c>
      <c r="AP117" t="s">
        <v>134</v>
      </c>
      <c r="AQ117" t="s">
        <v>134</v>
      </c>
      <c r="AR117" t="s">
        <v>134</v>
      </c>
      <c r="AS117" t="s">
        <v>134</v>
      </c>
      <c r="AT117" t="s">
        <v>134</v>
      </c>
      <c r="AU117" t="s">
        <v>134</v>
      </c>
      <c r="AV117">
        <v>2</v>
      </c>
      <c r="AW117">
        <v>2</v>
      </c>
      <c r="AX117">
        <v>1</v>
      </c>
      <c r="AY117">
        <v>1</v>
      </c>
      <c r="AZ117">
        <v>1</v>
      </c>
      <c r="BA117">
        <v>3</v>
      </c>
      <c r="BB117">
        <v>1</v>
      </c>
      <c r="BC117">
        <v>1</v>
      </c>
      <c r="BD117">
        <v>1</v>
      </c>
      <c r="BE117">
        <v>1</v>
      </c>
      <c r="BF117">
        <v>1</v>
      </c>
      <c r="BG117">
        <v>1</v>
      </c>
      <c r="BH117">
        <v>1</v>
      </c>
      <c r="BI117">
        <v>1</v>
      </c>
    </row>
    <row r="118" spans="1:61" x14ac:dyDescent="0.25">
      <c r="A118">
        <v>117</v>
      </c>
      <c r="B118" t="s">
        <v>131</v>
      </c>
      <c r="C118" t="s">
        <v>46</v>
      </c>
      <c r="D118">
        <v>66</v>
      </c>
      <c r="E118">
        <v>168</v>
      </c>
      <c r="F118" t="s">
        <v>31</v>
      </c>
      <c r="G118" t="s">
        <v>32</v>
      </c>
      <c r="H118" t="s">
        <v>32</v>
      </c>
      <c r="I118" t="s">
        <v>33</v>
      </c>
      <c r="J118" t="s">
        <v>34</v>
      </c>
      <c r="K118" t="s">
        <v>32</v>
      </c>
      <c r="L118" t="s">
        <v>32</v>
      </c>
      <c r="N118" t="s">
        <v>69</v>
      </c>
      <c r="O118" t="s">
        <v>87</v>
      </c>
      <c r="P118" t="s">
        <v>32</v>
      </c>
      <c r="Q118" s="1" t="s">
        <v>105</v>
      </c>
      <c r="T118">
        <v>8</v>
      </c>
      <c r="U118" t="s">
        <v>54</v>
      </c>
      <c r="V118" t="s">
        <v>127</v>
      </c>
      <c r="W118" t="s">
        <v>73</v>
      </c>
      <c r="X118" t="s">
        <v>39</v>
      </c>
      <c r="Y118" t="s">
        <v>40</v>
      </c>
      <c r="Z118" t="s">
        <v>41</v>
      </c>
      <c r="AA118" t="s">
        <v>42</v>
      </c>
      <c r="AB118" t="s">
        <v>34</v>
      </c>
      <c r="AC118" t="s">
        <v>95</v>
      </c>
      <c r="AD118" t="s">
        <v>102</v>
      </c>
      <c r="AE118" t="s">
        <v>34</v>
      </c>
      <c r="AF118" t="s">
        <v>34</v>
      </c>
      <c r="AG118" t="s">
        <v>34</v>
      </c>
      <c r="AH118" t="s">
        <v>134</v>
      </c>
      <c r="AI118" t="s">
        <v>134</v>
      </c>
      <c r="AJ118" t="s">
        <v>134</v>
      </c>
      <c r="AK118" t="s">
        <v>134</v>
      </c>
      <c r="AL118" t="s">
        <v>134</v>
      </c>
      <c r="AM118" t="s">
        <v>134</v>
      </c>
      <c r="AN118" t="s">
        <v>134</v>
      </c>
      <c r="AO118" t="s">
        <v>134</v>
      </c>
      <c r="AP118" t="s">
        <v>134</v>
      </c>
      <c r="AQ118" t="s">
        <v>134</v>
      </c>
      <c r="AR118" t="s">
        <v>134</v>
      </c>
      <c r="AS118" t="s">
        <v>134</v>
      </c>
      <c r="AT118" t="s">
        <v>134</v>
      </c>
      <c r="AU118" t="s">
        <v>134</v>
      </c>
      <c r="AV118">
        <v>1</v>
      </c>
      <c r="AW118">
        <v>1</v>
      </c>
      <c r="AX118">
        <v>1</v>
      </c>
      <c r="AY118">
        <v>1</v>
      </c>
      <c r="AZ118">
        <v>1</v>
      </c>
      <c r="BA118">
        <v>1</v>
      </c>
      <c r="BB118">
        <v>1</v>
      </c>
      <c r="BC118">
        <v>1</v>
      </c>
      <c r="BD118">
        <v>1</v>
      </c>
      <c r="BE118">
        <v>1</v>
      </c>
      <c r="BF118">
        <v>1</v>
      </c>
      <c r="BG118">
        <v>1</v>
      </c>
      <c r="BH118">
        <v>1</v>
      </c>
      <c r="BI118">
        <v>1</v>
      </c>
    </row>
    <row r="119" spans="1:61" x14ac:dyDescent="0.25">
      <c r="A119">
        <v>118</v>
      </c>
      <c r="B119" t="s">
        <v>131</v>
      </c>
      <c r="C119" t="s">
        <v>30</v>
      </c>
      <c r="D119">
        <v>59</v>
      </c>
      <c r="E119">
        <v>162</v>
      </c>
      <c r="F119" t="s">
        <v>31</v>
      </c>
      <c r="G119" t="s">
        <v>32</v>
      </c>
      <c r="H119" t="s">
        <v>32</v>
      </c>
      <c r="I119" t="s">
        <v>47</v>
      </c>
      <c r="J119" t="s">
        <v>34</v>
      </c>
      <c r="K119" t="s">
        <v>35</v>
      </c>
      <c r="L119" t="s">
        <v>32</v>
      </c>
      <c r="N119" t="s">
        <v>69</v>
      </c>
      <c r="O119" t="s">
        <v>87</v>
      </c>
      <c r="P119" t="s">
        <v>32</v>
      </c>
      <c r="Q119" s="1" t="s">
        <v>105</v>
      </c>
      <c r="T119">
        <v>8</v>
      </c>
      <c r="U119" t="s">
        <v>54</v>
      </c>
      <c r="V119" t="s">
        <v>123</v>
      </c>
      <c r="W119" t="s">
        <v>51</v>
      </c>
      <c r="X119" t="s">
        <v>40</v>
      </c>
      <c r="Y119" t="s">
        <v>40</v>
      </c>
      <c r="Z119" t="s">
        <v>66</v>
      </c>
      <c r="AA119" t="s">
        <v>42</v>
      </c>
      <c r="AB119" t="s">
        <v>34</v>
      </c>
      <c r="AC119" t="s">
        <v>95</v>
      </c>
      <c r="AD119" t="s">
        <v>102</v>
      </c>
      <c r="AE119" t="s">
        <v>34</v>
      </c>
      <c r="AF119" t="s">
        <v>34</v>
      </c>
      <c r="AG119" t="s">
        <v>34</v>
      </c>
      <c r="AH119" t="s">
        <v>134</v>
      </c>
      <c r="AI119" t="s">
        <v>134</v>
      </c>
      <c r="AJ119" t="s">
        <v>134</v>
      </c>
      <c r="AK119" t="s">
        <v>134</v>
      </c>
      <c r="AL119" t="s">
        <v>134</v>
      </c>
      <c r="AM119" t="s">
        <v>134</v>
      </c>
      <c r="AN119" t="s">
        <v>134</v>
      </c>
      <c r="AO119" t="s">
        <v>134</v>
      </c>
      <c r="AP119" t="s">
        <v>134</v>
      </c>
      <c r="AQ119" t="s">
        <v>134</v>
      </c>
      <c r="AR119" t="s">
        <v>134</v>
      </c>
      <c r="AS119" t="s">
        <v>134</v>
      </c>
      <c r="AT119" t="s">
        <v>134</v>
      </c>
      <c r="AU119" t="s">
        <v>134</v>
      </c>
      <c r="AV119">
        <v>1</v>
      </c>
      <c r="AW119">
        <v>1</v>
      </c>
      <c r="AX119">
        <v>1</v>
      </c>
      <c r="AY119">
        <v>1</v>
      </c>
      <c r="AZ119">
        <v>1</v>
      </c>
      <c r="BA119">
        <v>1</v>
      </c>
      <c r="BB119">
        <v>1</v>
      </c>
      <c r="BC119">
        <v>1</v>
      </c>
      <c r="BD119">
        <v>1</v>
      </c>
      <c r="BE119">
        <v>1</v>
      </c>
      <c r="BF119">
        <v>1</v>
      </c>
      <c r="BG119">
        <v>1</v>
      </c>
      <c r="BH119">
        <v>1</v>
      </c>
      <c r="BI119">
        <v>1</v>
      </c>
    </row>
    <row r="120" spans="1:61" x14ac:dyDescent="0.25">
      <c r="A120">
        <v>119</v>
      </c>
      <c r="B120" t="s">
        <v>131</v>
      </c>
      <c r="C120" t="s">
        <v>30</v>
      </c>
      <c r="D120">
        <v>62</v>
      </c>
      <c r="E120">
        <v>165</v>
      </c>
      <c r="F120" t="s">
        <v>31</v>
      </c>
      <c r="G120" t="s">
        <v>32</v>
      </c>
      <c r="H120" t="s">
        <v>32</v>
      </c>
      <c r="I120" t="s">
        <v>33</v>
      </c>
      <c r="J120" t="s">
        <v>34</v>
      </c>
      <c r="K120" t="s">
        <v>35</v>
      </c>
      <c r="L120" t="s">
        <v>44</v>
      </c>
      <c r="N120" t="s">
        <v>69</v>
      </c>
      <c r="O120" t="s">
        <v>87</v>
      </c>
      <c r="P120" t="s">
        <v>32</v>
      </c>
      <c r="Q120" s="1" t="s">
        <v>105</v>
      </c>
      <c r="T120">
        <v>8</v>
      </c>
      <c r="U120" t="s">
        <v>54</v>
      </c>
      <c r="V120" t="s">
        <v>123</v>
      </c>
      <c r="W120" t="s">
        <v>51</v>
      </c>
      <c r="X120" t="s">
        <v>39</v>
      </c>
      <c r="Y120" t="s">
        <v>40</v>
      </c>
      <c r="Z120" t="s">
        <v>41</v>
      </c>
      <c r="AA120" t="s">
        <v>42</v>
      </c>
      <c r="AB120" t="s">
        <v>34</v>
      </c>
      <c r="AC120" t="s">
        <v>95</v>
      </c>
      <c r="AD120" t="s">
        <v>62</v>
      </c>
      <c r="AE120" t="s">
        <v>34</v>
      </c>
      <c r="AF120" t="s">
        <v>34</v>
      </c>
      <c r="AG120" t="s">
        <v>34</v>
      </c>
      <c r="AH120" t="s">
        <v>134</v>
      </c>
      <c r="AI120" t="s">
        <v>134</v>
      </c>
      <c r="AJ120" t="s">
        <v>134</v>
      </c>
      <c r="AK120" t="s">
        <v>134</v>
      </c>
      <c r="AL120" t="s">
        <v>134</v>
      </c>
      <c r="AM120" t="s">
        <v>134</v>
      </c>
      <c r="AN120" t="s">
        <v>134</v>
      </c>
      <c r="AO120" t="s">
        <v>134</v>
      </c>
      <c r="AP120" t="s">
        <v>134</v>
      </c>
      <c r="AQ120" t="s">
        <v>134</v>
      </c>
      <c r="AR120" t="s">
        <v>134</v>
      </c>
      <c r="AS120" t="s">
        <v>134</v>
      </c>
      <c r="AT120" t="s">
        <v>134</v>
      </c>
      <c r="AU120" t="s">
        <v>134</v>
      </c>
      <c r="AV120">
        <v>1</v>
      </c>
      <c r="AW120">
        <v>1</v>
      </c>
      <c r="AX120">
        <v>1</v>
      </c>
      <c r="AY120">
        <v>1</v>
      </c>
      <c r="AZ120">
        <v>1</v>
      </c>
      <c r="BA120">
        <v>1</v>
      </c>
      <c r="BB120">
        <v>1</v>
      </c>
      <c r="BC120">
        <v>1</v>
      </c>
      <c r="BD120">
        <v>1</v>
      </c>
      <c r="BE120">
        <v>1</v>
      </c>
      <c r="BF120">
        <v>1</v>
      </c>
      <c r="BG120">
        <v>1</v>
      </c>
      <c r="BH120">
        <v>1</v>
      </c>
      <c r="BI120">
        <v>1</v>
      </c>
    </row>
    <row r="121" spans="1:61" x14ac:dyDescent="0.25">
      <c r="A121">
        <v>120</v>
      </c>
      <c r="B121" t="s">
        <v>131</v>
      </c>
      <c r="C121" t="s">
        <v>30</v>
      </c>
      <c r="D121">
        <v>64</v>
      </c>
      <c r="E121">
        <v>167</v>
      </c>
      <c r="F121" t="s">
        <v>31</v>
      </c>
      <c r="G121" t="s">
        <v>32</v>
      </c>
      <c r="H121" t="s">
        <v>32</v>
      </c>
      <c r="I121" t="s">
        <v>47</v>
      </c>
      <c r="J121" t="s">
        <v>34</v>
      </c>
      <c r="K121" t="s">
        <v>35</v>
      </c>
      <c r="L121" t="s">
        <v>102</v>
      </c>
      <c r="N121" t="s">
        <v>69</v>
      </c>
      <c r="O121" t="s">
        <v>87</v>
      </c>
      <c r="P121" t="s">
        <v>32</v>
      </c>
      <c r="Q121" s="1" t="s">
        <v>105</v>
      </c>
      <c r="T121">
        <v>8</v>
      </c>
      <c r="U121" t="s">
        <v>54</v>
      </c>
      <c r="V121" t="s">
        <v>123</v>
      </c>
      <c r="W121" t="s">
        <v>51</v>
      </c>
      <c r="X121" t="s">
        <v>40</v>
      </c>
      <c r="Y121" t="s">
        <v>40</v>
      </c>
      <c r="Z121" t="s">
        <v>41</v>
      </c>
      <c r="AA121" t="s">
        <v>42</v>
      </c>
      <c r="AB121" t="s">
        <v>34</v>
      </c>
      <c r="AC121" t="s">
        <v>53</v>
      </c>
      <c r="AD121" t="s">
        <v>44</v>
      </c>
      <c r="AE121" t="s">
        <v>34</v>
      </c>
      <c r="AF121" t="s">
        <v>34</v>
      </c>
      <c r="AG121" t="s">
        <v>34</v>
      </c>
      <c r="AH121" t="s">
        <v>135</v>
      </c>
      <c r="AI121" t="s">
        <v>134</v>
      </c>
      <c r="AJ121" t="s">
        <v>134</v>
      </c>
      <c r="AK121" t="s">
        <v>134</v>
      </c>
      <c r="AL121" t="s">
        <v>134</v>
      </c>
      <c r="AM121" t="s">
        <v>134</v>
      </c>
      <c r="AN121" t="s">
        <v>134</v>
      </c>
      <c r="AO121" t="s">
        <v>134</v>
      </c>
      <c r="AP121" t="s">
        <v>135</v>
      </c>
      <c r="AQ121" t="s">
        <v>134</v>
      </c>
      <c r="AR121" t="s">
        <v>134</v>
      </c>
      <c r="AS121" t="s">
        <v>134</v>
      </c>
      <c r="AT121" t="s">
        <v>134</v>
      </c>
      <c r="AU121" t="s">
        <v>134</v>
      </c>
      <c r="AV121">
        <v>2</v>
      </c>
      <c r="AW121">
        <v>1</v>
      </c>
      <c r="AX121">
        <v>1</v>
      </c>
      <c r="AY121">
        <v>1</v>
      </c>
      <c r="AZ121">
        <v>1</v>
      </c>
      <c r="BA121">
        <v>1</v>
      </c>
      <c r="BB121">
        <v>1</v>
      </c>
      <c r="BC121">
        <v>1</v>
      </c>
      <c r="BD121">
        <v>2</v>
      </c>
      <c r="BE121">
        <v>1</v>
      </c>
      <c r="BF121">
        <v>1</v>
      </c>
      <c r="BG121">
        <v>1</v>
      </c>
      <c r="BH121">
        <v>1</v>
      </c>
      <c r="BI121">
        <v>1</v>
      </c>
    </row>
    <row r="122" spans="1:61" x14ac:dyDescent="0.25">
      <c r="AH122">
        <v>72</v>
      </c>
      <c r="AI122">
        <v>39</v>
      </c>
      <c r="AJ122">
        <v>32</v>
      </c>
      <c r="AK122">
        <v>2</v>
      </c>
      <c r="AL122">
        <v>6</v>
      </c>
      <c r="AM122">
        <v>40</v>
      </c>
      <c r="AN122">
        <v>8</v>
      </c>
      <c r="AO122">
        <v>31</v>
      </c>
      <c r="AP122">
        <v>25</v>
      </c>
      <c r="AQ122">
        <v>14</v>
      </c>
      <c r="AR122">
        <v>7</v>
      </c>
      <c r="AS122">
        <v>9</v>
      </c>
      <c r="AT122">
        <v>8</v>
      </c>
      <c r="AU122">
        <v>4</v>
      </c>
    </row>
    <row r="123" spans="1:61" x14ac:dyDescent="0.25">
      <c r="B123" t="s">
        <v>167</v>
      </c>
      <c r="C123" t="s">
        <v>168</v>
      </c>
      <c r="D123">
        <f>MAX(D2:D121)</f>
        <v>88</v>
      </c>
      <c r="E123">
        <f>MAX(E2:E121)</f>
        <v>178</v>
      </c>
      <c r="F123" t="s">
        <v>170</v>
      </c>
      <c r="I123" t="s">
        <v>171</v>
      </c>
      <c r="L123" t="s">
        <v>184</v>
      </c>
      <c r="N123" t="s">
        <v>191</v>
      </c>
      <c r="O123" t="s">
        <v>193</v>
      </c>
      <c r="P123" t="s">
        <v>200</v>
      </c>
      <c r="Q123" s="1" t="s">
        <v>205</v>
      </c>
      <c r="U123" t="s">
        <v>206</v>
      </c>
      <c r="V123" t="s">
        <v>208</v>
      </c>
      <c r="W123" t="s">
        <v>211</v>
      </c>
      <c r="X123" t="s">
        <v>213</v>
      </c>
      <c r="Y123" t="s">
        <v>219</v>
      </c>
      <c r="Z123" t="s">
        <v>222</v>
      </c>
      <c r="AA123" t="s">
        <v>224</v>
      </c>
      <c r="AB123" t="s">
        <v>225</v>
      </c>
      <c r="AC123" t="s">
        <v>229</v>
      </c>
      <c r="AE123" t="s">
        <v>230</v>
      </c>
      <c r="AF123" t="s">
        <v>232</v>
      </c>
      <c r="AG123" t="s">
        <v>234</v>
      </c>
      <c r="AH123">
        <f>AH122/1.2</f>
        <v>60</v>
      </c>
      <c r="AI123">
        <f>AI122/1.2</f>
        <v>32.5</v>
      </c>
      <c r="AJ123">
        <f>AJ122/1.2</f>
        <v>26.666666666666668</v>
      </c>
      <c r="AK123">
        <f>AK122/1.2</f>
        <v>1.6666666666666667</v>
      </c>
      <c r="AL123">
        <f>AL122/1.2</f>
        <v>5</v>
      </c>
      <c r="AM123">
        <f>AM122/1.2</f>
        <v>33.333333333333336</v>
      </c>
      <c r="AN123">
        <f>AN122/1.2</f>
        <v>6.666666666666667</v>
      </c>
      <c r="AO123">
        <f>AO122/1.2</f>
        <v>25.833333333333336</v>
      </c>
      <c r="AP123">
        <f>AP122/1.2</f>
        <v>20.833333333333336</v>
      </c>
      <c r="AQ123">
        <f>AQ122/1.2</f>
        <v>11.666666666666668</v>
      </c>
      <c r="AR123">
        <f>AR122/1.2</f>
        <v>5.8333333333333339</v>
      </c>
      <c r="AS123">
        <f>AS122/1.2</f>
        <v>7.5</v>
      </c>
      <c r="AT123">
        <f>AT122/1.2</f>
        <v>6.666666666666667</v>
      </c>
      <c r="AU123">
        <f>AU122/1.2</f>
        <v>3.3333333333333335</v>
      </c>
    </row>
    <row r="124" spans="1:61" x14ac:dyDescent="0.25">
      <c r="B124" t="s">
        <v>163</v>
      </c>
      <c r="C124" t="s">
        <v>169</v>
      </c>
      <c r="D124">
        <f>MIN(D2:D121)</f>
        <v>40</v>
      </c>
      <c r="E124">
        <f>MIN(E2:E121)</f>
        <v>150</v>
      </c>
      <c r="J124" t="s">
        <v>178</v>
      </c>
      <c r="K124" t="s">
        <v>181</v>
      </c>
      <c r="L124" t="s">
        <v>186</v>
      </c>
      <c r="N124" t="s">
        <v>192</v>
      </c>
      <c r="O124" t="s">
        <v>194</v>
      </c>
      <c r="P124" t="s">
        <v>201</v>
      </c>
      <c r="Q124" s="1" t="s">
        <v>247</v>
      </c>
      <c r="U124" t="s">
        <v>207</v>
      </c>
      <c r="V124" t="s">
        <v>210</v>
      </c>
      <c r="W124" t="s">
        <v>212</v>
      </c>
      <c r="X124" t="s">
        <v>214</v>
      </c>
      <c r="Y124" t="s">
        <v>218</v>
      </c>
      <c r="Z124" t="s">
        <v>220</v>
      </c>
      <c r="AA124" t="s">
        <v>223</v>
      </c>
      <c r="AB124" t="s">
        <v>226</v>
      </c>
      <c r="AC124" t="s">
        <v>178</v>
      </c>
      <c r="AE124" t="s">
        <v>231</v>
      </c>
      <c r="AF124" t="s">
        <v>233</v>
      </c>
      <c r="AG124" t="s">
        <v>235</v>
      </c>
      <c r="AH124" t="s">
        <v>255</v>
      </c>
      <c r="AI124" t="s">
        <v>256</v>
      </c>
      <c r="AJ124" t="s">
        <v>257</v>
      </c>
      <c r="AK124" t="s">
        <v>258</v>
      </c>
      <c r="AL124" t="s">
        <v>259</v>
      </c>
      <c r="AM124" t="s">
        <v>261</v>
      </c>
      <c r="AN124" t="s">
        <v>260</v>
      </c>
      <c r="AO124" t="s">
        <v>262</v>
      </c>
      <c r="AP124" t="s">
        <v>263</v>
      </c>
      <c r="AQ124" t="s">
        <v>264</v>
      </c>
      <c r="AR124" t="s">
        <v>265</v>
      </c>
      <c r="AS124" t="s">
        <v>266</v>
      </c>
      <c r="AT124" t="s">
        <v>268</v>
      </c>
      <c r="AU124" t="s">
        <v>267</v>
      </c>
    </row>
    <row r="125" spans="1:61" x14ac:dyDescent="0.25">
      <c r="B125" t="s">
        <v>164</v>
      </c>
      <c r="D125">
        <f>AVERAGE(D2:D121)</f>
        <v>64.033333333333331</v>
      </c>
      <c r="E125">
        <f>AVERAGE(E2:E121)</f>
        <v>165.13333333333333</v>
      </c>
      <c r="J125" t="s">
        <v>179</v>
      </c>
      <c r="K125" t="s">
        <v>182</v>
      </c>
      <c r="L125" t="s">
        <v>185</v>
      </c>
      <c r="N125" t="s">
        <v>190</v>
      </c>
      <c r="O125" t="s">
        <v>195</v>
      </c>
      <c r="P125" t="s">
        <v>202</v>
      </c>
      <c r="Q125" s="1" t="s">
        <v>248</v>
      </c>
      <c r="V125" t="s">
        <v>209</v>
      </c>
      <c r="X125" t="s">
        <v>215</v>
      </c>
      <c r="Y125" t="s">
        <v>216</v>
      </c>
      <c r="Z125" t="s">
        <v>221</v>
      </c>
      <c r="AC125" t="s">
        <v>227</v>
      </c>
      <c r="AG125" t="s">
        <v>236</v>
      </c>
    </row>
    <row r="126" spans="1:61" x14ac:dyDescent="0.25">
      <c r="B126" t="s">
        <v>165</v>
      </c>
      <c r="D126">
        <f>_xlfn.STDEV.P(D2:D121)</f>
        <v>8.4763723897012042</v>
      </c>
      <c r="E126">
        <f>_xlfn.STDEV.P(E2:E121)</f>
        <v>5.6714685536953775</v>
      </c>
      <c r="J126" t="s">
        <v>180</v>
      </c>
      <c r="K126" t="s">
        <v>183</v>
      </c>
      <c r="L126" t="s">
        <v>187</v>
      </c>
      <c r="O126" t="s">
        <v>196</v>
      </c>
      <c r="P126" t="s">
        <v>203</v>
      </c>
      <c r="Q126" s="1" t="s">
        <v>249</v>
      </c>
      <c r="Y126" t="s">
        <v>217</v>
      </c>
      <c r="AC126" t="s">
        <v>228</v>
      </c>
      <c r="AH126" t="s">
        <v>255</v>
      </c>
      <c r="AI126" t="s">
        <v>256</v>
      </c>
      <c r="AJ126" t="s">
        <v>257</v>
      </c>
      <c r="AK126" t="s">
        <v>258</v>
      </c>
      <c r="AL126" t="s">
        <v>259</v>
      </c>
      <c r="AM126" t="s">
        <v>261</v>
      </c>
      <c r="AN126" t="s">
        <v>260</v>
      </c>
      <c r="AO126" t="s">
        <v>262</v>
      </c>
      <c r="AP126" t="s">
        <v>263</v>
      </c>
      <c r="AQ126" t="s">
        <v>264</v>
      </c>
      <c r="AR126" t="s">
        <v>265</v>
      </c>
      <c r="AS126" t="s">
        <v>266</v>
      </c>
      <c r="AT126" t="s">
        <v>268</v>
      </c>
      <c r="AU126" t="s">
        <v>267</v>
      </c>
      <c r="AV126">
        <f>COUNTIF(AV2:AV121,"1")</f>
        <v>46</v>
      </c>
      <c r="AW126" t="s">
        <v>276</v>
      </c>
      <c r="AX126">
        <f>COUNTIF(AX2:AX121,"1")</f>
        <v>90</v>
      </c>
      <c r="AY126" t="s">
        <v>286</v>
      </c>
      <c r="AZ126">
        <f>COUNTIF(AZ2:AZ121,"1")</f>
        <v>112</v>
      </c>
      <c r="BA126" t="s">
        <v>288</v>
      </c>
      <c r="BB126">
        <f>COUNTIF(BB2:BB121,"1")</f>
        <v>110</v>
      </c>
      <c r="BC126" t="s">
        <v>290</v>
      </c>
      <c r="BD126">
        <f>COUNTIF(BD2:BD121,"1")</f>
        <v>98</v>
      </c>
      <c r="BE126" t="s">
        <v>292</v>
      </c>
      <c r="BF126">
        <f>COUNTIF(BF2:BF121,"1")</f>
        <v>110</v>
      </c>
      <c r="BG126" t="s">
        <v>294</v>
      </c>
      <c r="BH126">
        <f>COUNTIF(BH2:BH121,"1")</f>
        <v>112</v>
      </c>
    </row>
    <row r="127" spans="1:61" x14ac:dyDescent="0.25">
      <c r="B127" t="s">
        <v>166</v>
      </c>
      <c r="L127" t="s">
        <v>188</v>
      </c>
      <c r="O127" t="s">
        <v>197</v>
      </c>
      <c r="P127" t="s">
        <v>204</v>
      </c>
      <c r="Q127" s="1" t="s">
        <v>250</v>
      </c>
      <c r="V127" t="s">
        <v>38</v>
      </c>
      <c r="W127">
        <f>30/1.2</f>
        <v>25</v>
      </c>
      <c r="AG127" t="s">
        <v>96</v>
      </c>
      <c r="AH127" s="2">
        <v>60</v>
      </c>
      <c r="AI127" s="2">
        <v>32.5</v>
      </c>
      <c r="AJ127" s="2">
        <v>26.666666666666668</v>
      </c>
      <c r="AK127" s="2">
        <v>1.6666666666666667</v>
      </c>
      <c r="AL127" s="2">
        <v>5</v>
      </c>
      <c r="AM127" s="2">
        <v>33.333333333333336</v>
      </c>
      <c r="AN127" s="2">
        <v>6.666666666666667</v>
      </c>
      <c r="AO127" s="2">
        <v>25.833333333333336</v>
      </c>
      <c r="AP127" s="2">
        <v>20.833333333333336</v>
      </c>
      <c r="AQ127" s="2">
        <v>11.666666666666668</v>
      </c>
      <c r="AR127" s="2">
        <v>5.8333333333333339</v>
      </c>
      <c r="AS127" s="2">
        <v>7.5</v>
      </c>
      <c r="AT127" s="2">
        <v>6.666666666666667</v>
      </c>
      <c r="AU127" s="2">
        <v>3.3333333333333335</v>
      </c>
      <c r="AV127">
        <f>COUNTIF(AV2:AV121,"2")</f>
        <v>33</v>
      </c>
      <c r="AW127" t="s">
        <v>277</v>
      </c>
      <c r="AX127">
        <f>COUNTIF(AX2:AX121,"2")</f>
        <v>11</v>
      </c>
      <c r="AY127" t="s">
        <v>296</v>
      </c>
      <c r="AZ127">
        <f>COUNTIF(AZ2:AZ121,"2")</f>
        <v>4</v>
      </c>
      <c r="BA127" t="s">
        <v>304</v>
      </c>
      <c r="BB127">
        <f>COUNTIF(BB3:BB121,"2")</f>
        <v>6</v>
      </c>
      <c r="BC127" t="s">
        <v>312</v>
      </c>
      <c r="BD127">
        <f>COUNTIF(BD2:BD121,"2")</f>
        <v>11</v>
      </c>
      <c r="BE127" t="s">
        <v>320</v>
      </c>
      <c r="BF127">
        <f>COUNTIF(BF2:BF121,"2")</f>
        <v>2</v>
      </c>
      <c r="BG127" t="s">
        <v>328</v>
      </c>
      <c r="BH127">
        <f>COUNTIF(BH2:BH121,"2")</f>
        <v>6</v>
      </c>
    </row>
    <row r="128" spans="1:61" x14ac:dyDescent="0.25">
      <c r="L128" t="s">
        <v>189</v>
      </c>
      <c r="O128" t="s">
        <v>198</v>
      </c>
      <c r="Q128" s="1" t="s">
        <v>251</v>
      </c>
      <c r="V128" t="s">
        <v>51</v>
      </c>
      <c r="W128">
        <f>90/1.2</f>
        <v>75</v>
      </c>
      <c r="AG128" t="s">
        <v>343</v>
      </c>
      <c r="AH128" s="2">
        <v>40</v>
      </c>
      <c r="AI128" s="2">
        <v>67.5</v>
      </c>
      <c r="AJ128" s="2">
        <v>73.34</v>
      </c>
      <c r="AK128" s="2">
        <v>98.34</v>
      </c>
      <c r="AL128" s="2">
        <v>95</v>
      </c>
      <c r="AM128" s="2">
        <v>66.67</v>
      </c>
      <c r="AN128" s="2">
        <v>93.33</v>
      </c>
      <c r="AO128" s="2">
        <v>74.17</v>
      </c>
      <c r="AP128" s="2">
        <v>79.167000000000002</v>
      </c>
      <c r="AQ128" s="2">
        <v>88.33</v>
      </c>
      <c r="AR128" s="2">
        <v>94.17</v>
      </c>
      <c r="AS128" s="2">
        <v>92.5</v>
      </c>
      <c r="AT128" s="2">
        <v>93.33</v>
      </c>
      <c r="AU128" s="2">
        <v>96.67</v>
      </c>
      <c r="AV128">
        <f>COUNTIF(AV2:AV121,"3")</f>
        <v>10</v>
      </c>
      <c r="AW128" t="s">
        <v>278</v>
      </c>
      <c r="AX128">
        <f>COUNTIF(AX2:AX121,"2")</f>
        <v>11</v>
      </c>
      <c r="AY128" t="s">
        <v>297</v>
      </c>
      <c r="AZ128">
        <f>COUNTIF(AZ2:AZ121,"3")</f>
        <v>2</v>
      </c>
      <c r="BA128" t="s">
        <v>305</v>
      </c>
      <c r="BB128">
        <f>COUNTIF(BB2:BB121,"3")</f>
        <v>3</v>
      </c>
      <c r="BC128" t="s">
        <v>313</v>
      </c>
      <c r="BD128">
        <f>COUNTIF(BD2:BD121,"3")</f>
        <v>9</v>
      </c>
      <c r="BE128" t="s">
        <v>321</v>
      </c>
      <c r="BF128">
        <f>COUNTIF(BF2:BF121,"3")</f>
        <v>6</v>
      </c>
      <c r="BG128" t="s">
        <v>329</v>
      </c>
      <c r="BH128">
        <f>COUNTIF(BH2:BH121,"3")</f>
        <v>2</v>
      </c>
    </row>
    <row r="129" spans="2:61" x14ac:dyDescent="0.25">
      <c r="B129">
        <f>((60*25)+(24*35)+(29*45)+(5*55)+(2*65))/(60+24+29+5+2)</f>
        <v>33.75</v>
      </c>
      <c r="O129" t="s">
        <v>199</v>
      </c>
      <c r="Q129" s="1" t="s">
        <v>252</v>
      </c>
      <c r="W129" t="s">
        <v>39</v>
      </c>
      <c r="X129" s="2">
        <f>26/1.2</f>
        <v>21.666666666666668</v>
      </c>
      <c r="Y129" t="s">
        <v>41</v>
      </c>
      <c r="Z129" s="2">
        <f>67/1.2</f>
        <v>55.833333333333336</v>
      </c>
      <c r="AA129" t="s">
        <v>54</v>
      </c>
      <c r="AB129">
        <f>35/1.2</f>
        <v>29.166666666666668</v>
      </c>
      <c r="AU129" t="s">
        <v>269</v>
      </c>
      <c r="AV129">
        <f>COUNTIF(AV2:AV121,"4")</f>
        <v>18</v>
      </c>
      <c r="AW129" t="s">
        <v>279</v>
      </c>
      <c r="AX129">
        <f>COUNTIF(AX2:AX121,"4")</f>
        <v>4</v>
      </c>
      <c r="AY129" t="s">
        <v>298</v>
      </c>
      <c r="AZ129">
        <v>0</v>
      </c>
      <c r="BA129" t="s">
        <v>306</v>
      </c>
      <c r="BB129">
        <f>COUNTIF(BB2:BB121,"4")</f>
        <v>1</v>
      </c>
      <c r="BC129" t="s">
        <v>314</v>
      </c>
      <c r="BD129">
        <f>COUNTIF(BD2:BD121,"4")</f>
        <v>2</v>
      </c>
      <c r="BE129" t="s">
        <v>322</v>
      </c>
      <c r="BF129">
        <f>COUNTIF(BF2:BF121,"4")</f>
        <v>0</v>
      </c>
      <c r="BG129" t="s">
        <v>330</v>
      </c>
      <c r="BH129">
        <f>COUNTIF(BH2:BH121,"4")</f>
        <v>0</v>
      </c>
    </row>
    <row r="130" spans="2:61" x14ac:dyDescent="0.25">
      <c r="W130" t="s">
        <v>52</v>
      </c>
      <c r="X130" s="2">
        <f>10/1.2</f>
        <v>8.3333333333333339</v>
      </c>
      <c r="Y130" t="s">
        <v>66</v>
      </c>
      <c r="Z130" s="2">
        <f>33/1.2</f>
        <v>27.5</v>
      </c>
      <c r="AA130" t="s">
        <v>34</v>
      </c>
      <c r="AB130">
        <f>85/1.2</f>
        <v>70.833333333333343</v>
      </c>
      <c r="AU130" t="s">
        <v>270</v>
      </c>
      <c r="AV130">
        <f>COUNTIF(AV2:AV121,"5")</f>
        <v>13</v>
      </c>
      <c r="AW130" t="s">
        <v>280</v>
      </c>
      <c r="AX130">
        <f>COUNTIF(AX2:AX121,"5")</f>
        <v>5</v>
      </c>
      <c r="AY130" t="s">
        <v>299</v>
      </c>
      <c r="AZ130">
        <v>0</v>
      </c>
      <c r="BA130" t="s">
        <v>307</v>
      </c>
      <c r="BB130">
        <f>COUNTIF(BB2:BB121,"5")</f>
        <v>0</v>
      </c>
      <c r="BC130" t="s">
        <v>315</v>
      </c>
      <c r="BD130">
        <f>COUNTIF(BD2:BD121,"5")</f>
        <v>0</v>
      </c>
      <c r="BE130" t="s">
        <v>323</v>
      </c>
      <c r="BF130">
        <f>COUNTIF(BF2:BF121,"5")</f>
        <v>1</v>
      </c>
      <c r="BG130" t="s">
        <v>331</v>
      </c>
      <c r="BH130">
        <f>COUNTIF(BH2:BH121,"5")</f>
        <v>0</v>
      </c>
    </row>
    <row r="131" spans="2:61" x14ac:dyDescent="0.25">
      <c r="R131" t="s">
        <v>122</v>
      </c>
      <c r="S131" s="2">
        <f>72/1.2</f>
        <v>60</v>
      </c>
      <c r="W131" t="s">
        <v>40</v>
      </c>
      <c r="X131" s="2">
        <f>84/1.2</f>
        <v>70</v>
      </c>
      <c r="Y131" t="s">
        <v>253</v>
      </c>
      <c r="Z131" s="2">
        <f>20/1.2</f>
        <v>16.666666666666668</v>
      </c>
      <c r="AD131" t="s">
        <v>54</v>
      </c>
      <c r="AE131" s="2">
        <f>20/1.2</f>
        <v>16.666666666666668</v>
      </c>
    </row>
    <row r="132" spans="2:61" x14ac:dyDescent="0.25">
      <c r="R132" t="s">
        <v>123</v>
      </c>
      <c r="S132" s="2">
        <f>47/1.2</f>
        <v>39.166666666666671</v>
      </c>
      <c r="AB132" t="s">
        <v>95</v>
      </c>
      <c r="AC132" s="2">
        <f>36/1.2</f>
        <v>30</v>
      </c>
      <c r="AD132" t="s">
        <v>34</v>
      </c>
      <c r="AE132" s="2">
        <f>100/1.2</f>
        <v>83.333333333333343</v>
      </c>
      <c r="AV132" t="s">
        <v>271</v>
      </c>
      <c r="AW132">
        <f>COUNTIF(AW2:AW121,"1")</f>
        <v>84</v>
      </c>
      <c r="AX132" t="s">
        <v>281</v>
      </c>
      <c r="AY132">
        <f>COUNTIF(AY2:AY121,"1")</f>
        <v>114</v>
      </c>
      <c r="AZ132" t="s">
        <v>287</v>
      </c>
      <c r="BA132">
        <f>COUNTIF(BA2:BA121,"1")</f>
        <v>80</v>
      </c>
      <c r="BB132" t="s">
        <v>289</v>
      </c>
      <c r="BC132">
        <f>COUNTIF(BC2:BC121,"1")</f>
        <v>85</v>
      </c>
      <c r="BD132" t="s">
        <v>291</v>
      </c>
      <c r="BE132">
        <f>COUNTIF(BE2:BE121,"1")</f>
        <v>105</v>
      </c>
      <c r="BF132" t="s">
        <v>293</v>
      </c>
      <c r="BG132">
        <f>COUNTIF(BG2:BG121,"1")</f>
        <v>107</v>
      </c>
      <c r="BH132" t="s">
        <v>295</v>
      </c>
      <c r="BI132">
        <f>COUNTIF(BI2:BI121,"1")</f>
        <v>116</v>
      </c>
    </row>
    <row r="133" spans="2:61" x14ac:dyDescent="0.25">
      <c r="J133" t="s">
        <v>8</v>
      </c>
      <c r="K133" t="s">
        <v>9</v>
      </c>
      <c r="L133" t="s">
        <v>48</v>
      </c>
      <c r="M133" s="2">
        <f>12/1.2</f>
        <v>10</v>
      </c>
      <c r="N133" t="s">
        <v>49</v>
      </c>
      <c r="O133" s="2">
        <f>15/1.2</f>
        <v>12.5</v>
      </c>
      <c r="P133" s="1" t="s">
        <v>114</v>
      </c>
      <c r="Q133" s="2">
        <f>18/1.2</f>
        <v>15</v>
      </c>
      <c r="R133" t="s">
        <v>126</v>
      </c>
      <c r="S133" s="2">
        <f>1/1.2</f>
        <v>0.83333333333333337</v>
      </c>
      <c r="AB133" t="s">
        <v>254</v>
      </c>
      <c r="AC133" s="2">
        <f>11/1.2</f>
        <v>9.1666666666666679</v>
      </c>
      <c r="AV133" t="s">
        <v>272</v>
      </c>
      <c r="AW133">
        <f>COUNTIF(AW2:AW121,"2")</f>
        <v>17</v>
      </c>
      <c r="AX133" t="s">
        <v>282</v>
      </c>
      <c r="AY133">
        <f>COUNTIF(AY2:AY121,"2")</f>
        <v>6</v>
      </c>
      <c r="AZ133" t="s">
        <v>300</v>
      </c>
      <c r="BA133">
        <f>COUNTIF(BA2:BA121,"2")</f>
        <v>11</v>
      </c>
      <c r="BB133" t="s">
        <v>308</v>
      </c>
      <c r="BC133">
        <f>COUNTIF(BC2:BC121,"2")</f>
        <v>17</v>
      </c>
      <c r="BD133" t="s">
        <v>316</v>
      </c>
      <c r="BE133">
        <f>COUNTIF(BE2:BE12,"2")</f>
        <v>1</v>
      </c>
      <c r="BF133" t="s">
        <v>324</v>
      </c>
      <c r="BG133">
        <f>COUNTIF(BG2:BG121,"2")</f>
        <v>4</v>
      </c>
      <c r="BH133" t="s">
        <v>332</v>
      </c>
      <c r="BI133">
        <f>COUNTIF(BI2:BI121,"2")</f>
        <v>1</v>
      </c>
    </row>
    <row r="134" spans="2:61" x14ac:dyDescent="0.25">
      <c r="B134" t="s">
        <v>172</v>
      </c>
      <c r="C134">
        <f>88/(1.5*1.5)</f>
        <v>39.111111111111114</v>
      </c>
      <c r="F134" t="s">
        <v>173</v>
      </c>
      <c r="G134">
        <f>115/1.2</f>
        <v>95.833333333333343</v>
      </c>
      <c r="I134" t="s">
        <v>239</v>
      </c>
      <c r="J134" s="2">
        <f>11/1.2</f>
        <v>9.1666666666666679</v>
      </c>
      <c r="K134" s="2">
        <f>17/1.2</f>
        <v>14.166666666666668</v>
      </c>
      <c r="L134" t="s">
        <v>240</v>
      </c>
      <c r="M134" s="2">
        <f>13/1.2</f>
        <v>10.833333333333334</v>
      </c>
      <c r="N134" t="s">
        <v>63</v>
      </c>
      <c r="O134" s="2">
        <f>35/1.2</f>
        <v>29.166666666666668</v>
      </c>
      <c r="P134" s="1" t="s">
        <v>105</v>
      </c>
      <c r="Q134" s="2">
        <f>42/1.2</f>
        <v>35</v>
      </c>
      <c r="X134" t="s">
        <v>40</v>
      </c>
      <c r="Y134" s="2">
        <f>91/1.2</f>
        <v>75.833333333333343</v>
      </c>
      <c r="AB134" t="s">
        <v>43</v>
      </c>
      <c r="AC134" s="2">
        <f>39/1.2</f>
        <v>32.5</v>
      </c>
      <c r="AV134" t="s">
        <v>273</v>
      </c>
      <c r="AW134">
        <f>COUNTIF(AW2:AW121,"3")</f>
        <v>9</v>
      </c>
      <c r="AX134" t="s">
        <v>283</v>
      </c>
      <c r="AY134">
        <f>COUNTIF(AY2:AY121,"3")</f>
        <v>0</v>
      </c>
      <c r="AZ134" t="s">
        <v>301</v>
      </c>
      <c r="BA134">
        <f>COUNTIF(BA2:BA121,"3")</f>
        <v>13</v>
      </c>
      <c r="BB134" t="s">
        <v>309</v>
      </c>
      <c r="BC134">
        <f>COUNTIF(BC2:BC121,"3")</f>
        <v>14</v>
      </c>
      <c r="BD134" t="s">
        <v>317</v>
      </c>
      <c r="BE134">
        <f>COUNTIF(BE2:BE121,"3")</f>
        <v>4</v>
      </c>
      <c r="BF134" t="s">
        <v>325</v>
      </c>
      <c r="BG134">
        <f>COUNTIF(BG2:BG121,"3")</f>
        <v>4</v>
      </c>
      <c r="BH134" t="s">
        <v>333</v>
      </c>
      <c r="BI134">
        <f>COUNTIF(BI2:BI121,"3")</f>
        <v>0</v>
      </c>
    </row>
    <row r="135" spans="2:61" x14ac:dyDescent="0.25">
      <c r="C135">
        <f>40/(1.78*1.78)</f>
        <v>12.624668602449185</v>
      </c>
      <c r="F135" t="s">
        <v>174</v>
      </c>
      <c r="G135">
        <f>5/1.2</f>
        <v>4.166666666666667</v>
      </c>
      <c r="I135" t="s">
        <v>237</v>
      </c>
      <c r="J135" s="2">
        <f>2/1.2</f>
        <v>1.6666666666666667</v>
      </c>
      <c r="K135" s="2">
        <f>26/1.2</f>
        <v>21.666666666666668</v>
      </c>
      <c r="L135" t="s">
        <v>241</v>
      </c>
      <c r="M135" s="2">
        <f>8/1.2</f>
        <v>6.666666666666667</v>
      </c>
      <c r="N135" t="s">
        <v>80</v>
      </c>
      <c r="O135" s="2">
        <f>10/1.2</f>
        <v>8.3333333333333339</v>
      </c>
      <c r="P135" s="1" t="s">
        <v>112</v>
      </c>
      <c r="Q135" s="2">
        <f>11/1.2</f>
        <v>9.1666666666666679</v>
      </c>
      <c r="X135" t="s">
        <v>71</v>
      </c>
      <c r="Y135" s="2">
        <f>6/1.2</f>
        <v>5</v>
      </c>
      <c r="AB135" t="s">
        <v>53</v>
      </c>
      <c r="AC135" s="2">
        <f>40/1.2</f>
        <v>33.333333333333336</v>
      </c>
      <c r="AF135" t="s">
        <v>55</v>
      </c>
      <c r="AG135" s="2">
        <f>35/1.2</f>
        <v>29.166666666666668</v>
      </c>
      <c r="AV135" t="s">
        <v>274</v>
      </c>
      <c r="AW135">
        <f>COUNTIF(AW2:AW121,"4")</f>
        <v>6</v>
      </c>
      <c r="AX135" t="s">
        <v>284</v>
      </c>
      <c r="AY135">
        <v>0</v>
      </c>
      <c r="AZ135" t="s">
        <v>302</v>
      </c>
      <c r="BA135">
        <f>COUNTIF(BA2:BA121,"4")</f>
        <v>9</v>
      </c>
      <c r="BB135" t="s">
        <v>310</v>
      </c>
      <c r="BC135">
        <f>COUNTIF(BC2:BC121,"4")</f>
        <v>3</v>
      </c>
      <c r="BD135" t="s">
        <v>318</v>
      </c>
      <c r="BE135">
        <f>COUNTIF(BE2:BE121,"4")</f>
        <v>2</v>
      </c>
      <c r="BF135" t="s">
        <v>326</v>
      </c>
      <c r="BG135">
        <f>COUNTIF(BG2:BG121,"4")</f>
        <v>2</v>
      </c>
      <c r="BH135" t="s">
        <v>334</v>
      </c>
      <c r="BI135">
        <f>COUNTIF(BI2:BI121,"4")</f>
        <v>1</v>
      </c>
    </row>
    <row r="136" spans="2:61" x14ac:dyDescent="0.25">
      <c r="I136" t="s">
        <v>238</v>
      </c>
      <c r="J136" s="2">
        <f>108/1.2</f>
        <v>90</v>
      </c>
      <c r="K136" s="2">
        <f>77/1.2</f>
        <v>64.166666666666671</v>
      </c>
      <c r="L136" t="s">
        <v>242</v>
      </c>
      <c r="M136" s="2">
        <f>1/1.2</f>
        <v>0.83333333333333337</v>
      </c>
      <c r="N136" t="s">
        <v>87</v>
      </c>
      <c r="O136" s="2">
        <f>27/1.2</f>
        <v>22.5</v>
      </c>
      <c r="P136" s="1" t="s">
        <v>111</v>
      </c>
      <c r="Q136" s="2">
        <f>12/1.2</f>
        <v>10</v>
      </c>
      <c r="X136" t="s">
        <v>65</v>
      </c>
      <c r="Y136" s="2">
        <f>21/1.2</f>
        <v>17.5</v>
      </c>
      <c r="AF136" t="s">
        <v>45</v>
      </c>
      <c r="AG136" s="2">
        <f>26/1.2</f>
        <v>21.666666666666668</v>
      </c>
      <c r="AV136" t="s">
        <v>275</v>
      </c>
      <c r="AW136">
        <f>COUNTIF(AW2:AW121,"5")</f>
        <v>4</v>
      </c>
      <c r="AX136" t="s">
        <v>285</v>
      </c>
      <c r="AY136">
        <v>0</v>
      </c>
      <c r="AZ136" t="s">
        <v>303</v>
      </c>
      <c r="BA136">
        <f>COUNTIF(BA2:BA121,"5")</f>
        <v>7</v>
      </c>
      <c r="BB136" t="s">
        <v>311</v>
      </c>
      <c r="BC136">
        <f>COUNTIF(BC2:BC121,"5")</f>
        <v>1</v>
      </c>
      <c r="BD136" t="s">
        <v>319</v>
      </c>
      <c r="BE136">
        <f>COUNTIF(BE2:BE121,"5")</f>
        <v>2</v>
      </c>
      <c r="BF136" t="s">
        <v>327</v>
      </c>
      <c r="BG136">
        <f>COUNTIF(BG2:BG121,"5")</f>
        <v>2</v>
      </c>
      <c r="BH136" t="s">
        <v>335</v>
      </c>
      <c r="BI136">
        <f>COUNTIF(BI2:BI121,"5")</f>
        <v>2</v>
      </c>
    </row>
    <row r="137" spans="2:61" x14ac:dyDescent="0.25">
      <c r="L137" t="s">
        <v>243</v>
      </c>
      <c r="M137" s="2">
        <f>3/1.2</f>
        <v>2.5</v>
      </c>
      <c r="N137" t="s">
        <v>91</v>
      </c>
      <c r="O137" s="2">
        <f>15/1.2</f>
        <v>12.5</v>
      </c>
      <c r="P137" s="1" t="s">
        <v>107</v>
      </c>
      <c r="Q137" s="2">
        <f>26/1.2</f>
        <v>21.666666666666668</v>
      </c>
      <c r="X137" t="s">
        <v>77</v>
      </c>
      <c r="Y137" s="2">
        <f>2/1.2</f>
        <v>1.6666666666666667</v>
      </c>
      <c r="AF137" t="s">
        <v>34</v>
      </c>
      <c r="AG137" s="2">
        <f>59/1.2</f>
        <v>49.166666666666671</v>
      </c>
      <c r="AV137" t="s">
        <v>255</v>
      </c>
      <c r="AW137" t="s">
        <v>256</v>
      </c>
      <c r="AX137" t="s">
        <v>336</v>
      </c>
      <c r="AY137" t="s">
        <v>258</v>
      </c>
      <c r="AZ137" t="s">
        <v>259</v>
      </c>
      <c r="BA137" t="s">
        <v>261</v>
      </c>
      <c r="BB137" t="s">
        <v>260</v>
      </c>
      <c r="BC137" t="s">
        <v>262</v>
      </c>
      <c r="BD137" t="s">
        <v>263</v>
      </c>
      <c r="BE137" t="s">
        <v>337</v>
      </c>
      <c r="BF137" t="s">
        <v>265</v>
      </c>
      <c r="BG137" t="s">
        <v>266</v>
      </c>
      <c r="BH137" t="s">
        <v>268</v>
      </c>
      <c r="BI137" t="s">
        <v>267</v>
      </c>
    </row>
    <row r="138" spans="2:61" x14ac:dyDescent="0.25">
      <c r="C138">
        <f>(C134+C135)/2</f>
        <v>25.867889856780149</v>
      </c>
      <c r="L138" t="s">
        <v>244</v>
      </c>
      <c r="M138" s="2">
        <f>83/1.2</f>
        <v>69.166666666666671</v>
      </c>
      <c r="N138" t="s">
        <v>245</v>
      </c>
      <c r="O138" s="2">
        <f>16/1.2</f>
        <v>13.333333333333334</v>
      </c>
      <c r="P138" s="1" t="s">
        <v>110</v>
      </c>
      <c r="Q138" s="2">
        <f>9/1.2</f>
        <v>7.5</v>
      </c>
      <c r="AU138" t="s">
        <v>338</v>
      </c>
      <c r="AV138">
        <f>46/1.2</f>
        <v>38.333333333333336</v>
      </c>
      <c r="AW138">
        <f>84/1.2</f>
        <v>70</v>
      </c>
      <c r="AX138">
        <f>90/1.2</f>
        <v>75</v>
      </c>
      <c r="AY138">
        <f>114/1.2</f>
        <v>95</v>
      </c>
      <c r="AZ138">
        <f>112/1.2</f>
        <v>93.333333333333343</v>
      </c>
      <c r="BA138">
        <f>80/1.2</f>
        <v>66.666666666666671</v>
      </c>
      <c r="BB138">
        <f>110/1.2</f>
        <v>91.666666666666671</v>
      </c>
      <c r="BC138">
        <f>85/1.2</f>
        <v>70.833333333333343</v>
      </c>
      <c r="BD138">
        <f>98/1.2</f>
        <v>81.666666666666671</v>
      </c>
      <c r="BE138">
        <f>105/1.2</f>
        <v>87.5</v>
      </c>
      <c r="BF138">
        <f>110/1.2</f>
        <v>91.666666666666671</v>
      </c>
      <c r="BG138">
        <f>107/1.2</f>
        <v>89.166666666666671</v>
      </c>
      <c r="BH138">
        <f>112/1.2</f>
        <v>93.333333333333343</v>
      </c>
      <c r="BI138">
        <f>116/1.2</f>
        <v>96.666666666666671</v>
      </c>
    </row>
    <row r="139" spans="2:61" x14ac:dyDescent="0.25">
      <c r="N139" t="s">
        <v>86</v>
      </c>
      <c r="O139" s="2">
        <f>2/1.2</f>
        <v>1.6666666666666667</v>
      </c>
      <c r="P139" s="1" t="s">
        <v>119</v>
      </c>
      <c r="Q139" s="2">
        <f>2/1.2</f>
        <v>1.6666666666666667</v>
      </c>
      <c r="AU139" t="s">
        <v>339</v>
      </c>
      <c r="AV139">
        <f>33/1.2</f>
        <v>27.5</v>
      </c>
      <c r="AW139">
        <f>17/1.2</f>
        <v>14.166666666666668</v>
      </c>
      <c r="AX139">
        <f>11/1.2</f>
        <v>9.1666666666666679</v>
      </c>
      <c r="AY139">
        <f>6/1.2</f>
        <v>5</v>
      </c>
      <c r="AZ139">
        <f>4/1.2</f>
        <v>3.3333333333333335</v>
      </c>
      <c r="BA139">
        <f>11/1.2</f>
        <v>9.1666666666666679</v>
      </c>
      <c r="BB139">
        <f>6/1.2</f>
        <v>5</v>
      </c>
      <c r="BC139">
        <f>17/1.2</f>
        <v>14.166666666666668</v>
      </c>
      <c r="BD139">
        <f>11/1.2</f>
        <v>9.1666666666666679</v>
      </c>
      <c r="BE139">
        <f>1/1.2</f>
        <v>0.83333333333333337</v>
      </c>
      <c r="BF139">
        <f>2/1.2</f>
        <v>1.6666666666666667</v>
      </c>
      <c r="BG139">
        <f>4/1.2</f>
        <v>3.3333333333333335</v>
      </c>
      <c r="BH139">
        <f>6/1.2</f>
        <v>5</v>
      </c>
      <c r="BI139">
        <f>1/1.2</f>
        <v>0.83333333333333337</v>
      </c>
    </row>
    <row r="140" spans="2:61" x14ac:dyDescent="0.25">
      <c r="M140" t="s">
        <v>36</v>
      </c>
      <c r="N140" s="2">
        <f>37/1.2</f>
        <v>30.833333333333336</v>
      </c>
      <c r="AU140" t="s">
        <v>340</v>
      </c>
      <c r="AV140">
        <f>10/1.2</f>
        <v>8.3333333333333339</v>
      </c>
      <c r="AW140">
        <f>9/1.2</f>
        <v>7.5</v>
      </c>
      <c r="AX140">
        <f>11/1.2</f>
        <v>9.1666666666666679</v>
      </c>
      <c r="AY140">
        <v>0</v>
      </c>
      <c r="AZ140">
        <f>2/1.2</f>
        <v>1.6666666666666667</v>
      </c>
      <c r="BA140">
        <f>13/1.2</f>
        <v>10.833333333333334</v>
      </c>
      <c r="BB140">
        <f>3/1.2</f>
        <v>2.5</v>
      </c>
      <c r="BC140">
        <f>14/1.2</f>
        <v>11.666666666666668</v>
      </c>
      <c r="BD140">
        <f>9/1.2</f>
        <v>7.5</v>
      </c>
      <c r="BE140">
        <f>4/1.2</f>
        <v>3.3333333333333335</v>
      </c>
      <c r="BF140">
        <f>6/1.2</f>
        <v>5</v>
      </c>
      <c r="BG140">
        <f>4/1.2</f>
        <v>3.3333333333333335</v>
      </c>
      <c r="BH140">
        <f>2/1.2</f>
        <v>1.6666666666666667</v>
      </c>
      <c r="BI140">
        <v>0</v>
      </c>
    </row>
    <row r="141" spans="2:61" x14ac:dyDescent="0.25">
      <c r="M141" t="s">
        <v>69</v>
      </c>
      <c r="N141" s="2">
        <f>73/1.2</f>
        <v>60.833333333333336</v>
      </c>
      <c r="O141" t="s">
        <v>37</v>
      </c>
      <c r="P141" s="2">
        <f>1/1.2</f>
        <v>0.83333333333333337</v>
      </c>
      <c r="AU141" t="s">
        <v>341</v>
      </c>
      <c r="AV141">
        <f>18/1.2</f>
        <v>15</v>
      </c>
      <c r="AW141">
        <f>6/1.2</f>
        <v>5</v>
      </c>
      <c r="AX141">
        <f>4/1.2</f>
        <v>3.3333333333333335</v>
      </c>
      <c r="AY141">
        <v>0</v>
      </c>
      <c r="AZ141">
        <v>0</v>
      </c>
      <c r="BA141">
        <f>9/1.2</f>
        <v>7.5</v>
      </c>
      <c r="BB141">
        <f>1/1.2</f>
        <v>0.83333333333333337</v>
      </c>
      <c r="BC141">
        <f>3/1.2</f>
        <v>2.5</v>
      </c>
      <c r="BD141">
        <f>2/1.2</f>
        <v>1.6666666666666667</v>
      </c>
      <c r="BE141">
        <f>2/1.2</f>
        <v>1.6666666666666667</v>
      </c>
      <c r="BF141">
        <v>0</v>
      </c>
      <c r="BG141">
        <f>2/1.2</f>
        <v>1.6666666666666667</v>
      </c>
      <c r="BH141">
        <v>0</v>
      </c>
      <c r="BI141">
        <f>1/1.2</f>
        <v>0.83333333333333337</v>
      </c>
    </row>
    <row r="142" spans="2:61" x14ac:dyDescent="0.25">
      <c r="M142" t="s">
        <v>81</v>
      </c>
      <c r="N142" s="2">
        <f>10/1.2</f>
        <v>8.3333333333333339</v>
      </c>
      <c r="O142" t="s">
        <v>50</v>
      </c>
      <c r="P142" s="2">
        <f>26/1.2</f>
        <v>21.666666666666668</v>
      </c>
      <c r="AU142" t="s">
        <v>342</v>
      </c>
      <c r="AV142">
        <f>13/1.2</f>
        <v>10.833333333333334</v>
      </c>
      <c r="AW142">
        <f>4/1.2</f>
        <v>3.3333333333333335</v>
      </c>
      <c r="AX142">
        <f>5/1.2</f>
        <v>4.166666666666667</v>
      </c>
      <c r="AY142">
        <v>0</v>
      </c>
      <c r="AZ142">
        <v>0</v>
      </c>
      <c r="BA142">
        <f>7/1.2</f>
        <v>5.8333333333333339</v>
      </c>
      <c r="BB142">
        <v>0</v>
      </c>
      <c r="BC142">
        <f>1/1.2</f>
        <v>0.83333333333333337</v>
      </c>
      <c r="BD142">
        <v>0</v>
      </c>
      <c r="BE142">
        <f>2/1.2</f>
        <v>1.6666666666666667</v>
      </c>
      <c r="BF142">
        <f>1/1.2</f>
        <v>0.83333333333333337</v>
      </c>
      <c r="BG142">
        <f>2/1.2</f>
        <v>1.6666666666666667</v>
      </c>
      <c r="BH142">
        <v>0</v>
      </c>
      <c r="BI142">
        <f>2/1.2</f>
        <v>1.6666666666666667</v>
      </c>
    </row>
    <row r="143" spans="2:61" x14ac:dyDescent="0.25">
      <c r="O143" t="s">
        <v>57</v>
      </c>
      <c r="P143" s="2">
        <f>8/1.2</f>
        <v>6.666666666666667</v>
      </c>
    </row>
    <row r="144" spans="2:61" x14ac:dyDescent="0.25">
      <c r="O144" t="s">
        <v>64</v>
      </c>
      <c r="P144" s="2">
        <f>10/1.2</f>
        <v>8.3333333333333339</v>
      </c>
    </row>
    <row r="145" spans="8:16" x14ac:dyDescent="0.25">
      <c r="O145" t="s">
        <v>246</v>
      </c>
      <c r="P145" s="2">
        <f>75/1.2</f>
        <v>62.5</v>
      </c>
    </row>
    <row r="151" spans="8:16" x14ac:dyDescent="0.25">
      <c r="H151" t="s">
        <v>175</v>
      </c>
      <c r="I151">
        <f>62/1.2</f>
        <v>51.666666666666671</v>
      </c>
    </row>
    <row r="152" spans="8:16" x14ac:dyDescent="0.25">
      <c r="H152" t="s">
        <v>176</v>
      </c>
      <c r="I152">
        <f>57/1.2</f>
        <v>47.5</v>
      </c>
    </row>
    <row r="153" spans="8:16" x14ac:dyDescent="0.25">
      <c r="H153" t="s">
        <v>177</v>
      </c>
      <c r="I153">
        <f>1/1.2</f>
        <v>0.83333333333333337</v>
      </c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2021-04-08T18:26:24Z</dcterms:modified>
</cp:coreProperties>
</file>