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hang 1999" sheetId="1" r:id="rId4"/>
    <sheet state="visible" name="Handmaker 1999" sheetId="2" r:id="rId5"/>
    <sheet state="visible" name="Reynold 1995" sheetId="3" r:id="rId6"/>
    <sheet state="visible" name="van der Wulp 2014" sheetId="4" r:id="rId7"/>
  </sheets>
  <definedNames/>
  <calcPr/>
  <extLst>
    <ext uri="GoogleSheetsCustomDataVersion2">
      <go:sheetsCustomData xmlns:go="http://customooxmlschemas.google.com/" r:id="rId8" roundtripDataChecksum="xQNSFHLW7QFduebaghSmjbekKxnC3bpKQlE88zNYGK4="/>
    </ext>
  </extLst>
</workbook>
</file>

<file path=xl/sharedStrings.xml><?xml version="1.0" encoding="utf-8"?>
<sst xmlns="http://schemas.openxmlformats.org/spreadsheetml/2006/main" count="79" uniqueCount="49">
  <si>
    <t>Groups</t>
  </si>
  <si>
    <t>n</t>
  </si>
  <si>
    <t>BI</t>
  </si>
  <si>
    <t xml:space="preserve">AO </t>
  </si>
  <si>
    <t>% abstinent during pregnancy</t>
  </si>
  <si>
    <t>AO</t>
  </si>
  <si>
    <t>% of women who were drinking during pregnancy</t>
  </si>
  <si>
    <t>n of women who were drinking during pregnancy</t>
  </si>
  <si>
    <t>Exp</t>
  </si>
  <si>
    <t>Control</t>
  </si>
  <si>
    <t>Abstinent</t>
  </si>
  <si>
    <t>Exp ITT</t>
  </si>
  <si>
    <t>Control ITT</t>
  </si>
  <si>
    <t>exp modified ITT</t>
  </si>
  <si>
    <t>usati dati modified ITT</t>
  </si>
  <si>
    <t>control  modified ITT</t>
  </si>
  <si>
    <t>Without Attrition</t>
  </si>
  <si>
    <t>Nominator</t>
  </si>
  <si>
    <t>Denomitor</t>
  </si>
  <si>
    <t>%</t>
  </si>
  <si>
    <t>Number of drinks per month (mean)</t>
  </si>
  <si>
    <t>Number of drinks per day (mean)</t>
  </si>
  <si>
    <t>SH</t>
  </si>
  <si>
    <t>UC</t>
  </si>
  <si>
    <t>With attrition (6 women lost in FU)</t>
  </si>
  <si>
    <t>Reffering to all population</t>
  </si>
  <si>
    <t>Study ID</t>
  </si>
  <si>
    <t>n° events Interv</t>
  </si>
  <si>
    <t>Tot number Interv</t>
  </si>
  <si>
    <t>n° events control</t>
  </si>
  <si>
    <t>Tot number Control</t>
  </si>
  <si>
    <t>n° cluster Interv</t>
  </si>
  <si>
    <t>n° cluster Control</t>
  </si>
  <si>
    <t>n° patients/cluster</t>
  </si>
  <si>
    <t>ICC</t>
  </si>
  <si>
    <t>Adjusted n° events Interv</t>
  </si>
  <si>
    <t>Adjusted sample size Interv</t>
  </si>
  <si>
    <t>Adjusted n° events Control</t>
  </si>
  <si>
    <t>Adjusted sample size Control</t>
  </si>
  <si>
    <t>van der Wulp 2014</t>
  </si>
  <si>
    <t>n of continuously abstinent individuals  </t>
  </si>
  <si>
    <t>end of treatment</t>
  </si>
  <si>
    <t>/</t>
  </si>
  <si>
    <t>M = ((Tot number Interv+Tot number Control) / (n° cluster Interv+n° cluster control))</t>
  </si>
  <si>
    <t>M</t>
  </si>
  <si>
    <t>1 + (M - 1) ICC</t>
  </si>
  <si>
    <t>DE</t>
  </si>
  <si>
    <t>n of individuals who completed the treatment</t>
  </si>
  <si>
    <t>number of drinks per week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</si>
</sst>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10">
    <font>
      <sz val="11.0"/>
      <color theme="1"/>
      <name val="Calibri"/>
      <scheme val="minor"/>
    </font>
    <font>
      <b/>
      <sz val="11.0"/>
      <color theme="1"/>
      <name val="Calibri"/>
    </font>
    <font>
      <sz val="11.0"/>
      <color theme="1"/>
      <name val="Calibri"/>
    </font>
    <font>
      <sz val="12.0"/>
      <color rgb="FF000000"/>
      <name val="Calibri"/>
    </font>
    <font>
      <b/>
      <sz val="12.0"/>
      <color rgb="FF000000"/>
      <name val="Calibri"/>
    </font>
    <font>
      <b/>
      <sz val="12.0"/>
      <color rgb="FFFF0000"/>
      <name val="Calibri"/>
    </font>
    <font>
      <b/>
      <sz val="12.0"/>
      <color rgb="FFF2F2F2"/>
      <name val="Calibri"/>
    </font>
    <font>
      <color theme="1"/>
      <name val="Calibri"/>
      <scheme val="minor"/>
    </font>
    <font>
      <sz val="12.0"/>
      <color rgb="FFFF0000"/>
      <name val="Calibri"/>
    </font>
    <font/>
  </fonts>
  <fills count="7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305496"/>
        <bgColor rgb="FF305496"/>
      </patternFill>
    </fill>
    <fill>
      <patternFill patternType="solid">
        <fgColor rgb="FFFF7E79"/>
        <bgColor rgb="FFFF7E79"/>
      </patternFill>
    </fill>
    <fill>
      <patternFill patternType="solid">
        <fgColor rgb="FF8EFA00"/>
        <bgColor rgb="FF8EFA00"/>
      </patternFill>
    </fill>
    <fill>
      <patternFill patternType="solid">
        <fgColor rgb="FF999999"/>
        <bgColor rgb="FF999999"/>
      </patternFill>
    </fill>
  </fills>
  <borders count="5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1" fillId="2" fontId="2" numFmtId="0" xfId="0" applyBorder="1" applyFill="1" applyFont="1"/>
    <xf borderId="0" fillId="0" fontId="3" numFmtId="0" xfId="0" applyFont="1"/>
    <xf borderId="0" fillId="0" fontId="4" numFmtId="0" xfId="0" applyAlignment="1" applyFont="1">
      <alignment horizontal="center"/>
    </xf>
    <xf borderId="0" fillId="0" fontId="3" numFmtId="0" xfId="0" applyAlignment="1" applyFont="1">
      <alignment horizontal="right"/>
    </xf>
    <xf borderId="0" fillId="0" fontId="4" numFmtId="0" xfId="0" applyFont="1"/>
    <xf borderId="0" fillId="0" fontId="5" numFmtId="0" xfId="0" applyAlignment="1" applyFont="1">
      <alignment horizontal="right"/>
    </xf>
    <xf borderId="1" fillId="3" fontId="6" numFmtId="0" xfId="0" applyAlignment="1" applyBorder="1" applyFill="1" applyFont="1">
      <alignment horizontal="left" readingOrder="1" shrinkToFit="0" vertical="center" wrapText="1"/>
    </xf>
    <xf borderId="1" fillId="3" fontId="6" numFmtId="0" xfId="0" applyAlignment="1" applyBorder="1" applyFont="1">
      <alignment readingOrder="0" shrinkToFit="0" vertical="center" wrapText="1"/>
    </xf>
    <xf borderId="1" fillId="3" fontId="6" numFmtId="0" xfId="0" applyAlignment="1" applyBorder="1" applyFont="1">
      <alignment shrinkToFit="0" vertical="center" wrapText="1"/>
    </xf>
    <xf borderId="0" fillId="0" fontId="3" numFmtId="0" xfId="0" applyAlignment="1" applyFont="1">
      <alignment shrinkToFit="0" vertical="center" wrapText="1"/>
    </xf>
    <xf borderId="1" fillId="4" fontId="4" numFmtId="0" xfId="0" applyAlignment="1" applyBorder="1" applyFill="1" applyFont="1">
      <alignment readingOrder="0" shrinkToFit="0" vertical="center" wrapText="1"/>
    </xf>
    <xf borderId="1" fillId="5" fontId="4" numFmtId="0" xfId="0" applyAlignment="1" applyBorder="1" applyFill="1" applyFont="1">
      <alignment readingOrder="0" shrinkToFit="0" vertical="center" wrapText="1"/>
    </xf>
    <xf borderId="0" fillId="0" fontId="7" numFmtId="0" xfId="0" applyAlignment="1" applyFont="1">
      <alignment shrinkToFit="0" vertical="center" wrapText="1"/>
    </xf>
    <xf borderId="0" fillId="0" fontId="8" numFmtId="0" xfId="0" applyAlignment="1" applyFont="1">
      <alignment horizontal="left" readingOrder="1" shrinkToFit="0" wrapText="1"/>
    </xf>
    <xf borderId="0" fillId="0" fontId="3" numFmtId="0" xfId="0" applyAlignment="1" applyFont="1">
      <alignment readingOrder="0"/>
    </xf>
    <xf borderId="1" fillId="4" fontId="3" numFmtId="1" xfId="0" applyBorder="1" applyFont="1" applyNumberFormat="1"/>
    <xf borderId="1" fillId="5" fontId="3" numFmtId="1" xfId="0" applyBorder="1" applyFont="1" applyNumberFormat="1"/>
    <xf borderId="2" fillId="2" fontId="3" numFmtId="0" xfId="0" applyAlignment="1" applyBorder="1" applyFont="1">
      <alignment readingOrder="0"/>
    </xf>
    <xf borderId="3" fillId="0" fontId="9" numFmtId="0" xfId="0" applyBorder="1" applyFont="1"/>
    <xf borderId="4" fillId="0" fontId="9" numFmtId="0" xfId="0" applyBorder="1" applyFont="1"/>
    <xf borderId="0" fillId="0" fontId="3" numFmtId="164" xfId="0" applyFont="1" applyNumberFormat="1"/>
    <xf borderId="2" fillId="2" fontId="3" numFmtId="0" xfId="0" applyBorder="1" applyFont="1"/>
    <xf borderId="0" fillId="6" fontId="3" numFmtId="0" xfId="0" applyFill="1" applyFont="1"/>
    <xf borderId="0" fillId="6" fontId="7" numFmtId="0" xfId="0" applyFont="1"/>
    <xf borderId="0" fillId="0" fontId="8" numFmtId="0" xfId="0" applyAlignment="1" applyFont="1">
      <alignment horizontal="left" readingOrder="1" shrinkToFit="0" wrapText="1"/>
    </xf>
    <xf borderId="2" fillId="0" fontId="3" numFmtId="0" xfId="0" applyBorder="1" applyFont="1"/>
    <xf borderId="0" fillId="0" fontId="3" numFmtId="0" xfId="0" applyAlignment="1" applyFont="1">
      <alignment shrinkToFit="0" wrapText="1"/>
    </xf>
    <xf borderId="0" fillId="0" fontId="8" numFmtId="0" xfId="0" applyAlignment="1" applyFont="1">
      <alignment shrinkToFit="0" wrapText="1"/>
    </xf>
    <xf borderId="0" fillId="0" fontId="7" numFmtId="0" xfId="0" applyAlignment="1" applyFont="1">
      <alignment readingOrder="0" shrinkToFit="0" wrapText="1"/>
    </xf>
    <xf borderId="0" fillId="0" fontId="7" numFmtId="0" xfId="0" applyAlignment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>
      <c r="A1" s="1" t="s">
        <v>0</v>
      </c>
      <c r="B1" s="1" t="s">
        <v>1</v>
      </c>
    </row>
    <row r="2" ht="14.25" customHeight="1">
      <c r="A2" s="2" t="s">
        <v>2</v>
      </c>
      <c r="B2" s="2">
        <v>123.0</v>
      </c>
    </row>
    <row r="3" ht="14.25" customHeight="1">
      <c r="A3" s="2" t="s">
        <v>3</v>
      </c>
      <c r="B3" s="2">
        <v>127.0</v>
      </c>
    </row>
    <row r="4" ht="14.25" customHeight="1"/>
    <row r="5" ht="14.25" customHeight="1"/>
    <row r="6" ht="14.25" customHeight="1">
      <c r="A6" s="1" t="s">
        <v>4</v>
      </c>
      <c r="B6" s="1"/>
      <c r="C6" s="1"/>
    </row>
    <row r="7" ht="14.25" customHeight="1">
      <c r="A7" s="2" t="s">
        <v>2</v>
      </c>
      <c r="B7" s="2">
        <v>58.0</v>
      </c>
    </row>
    <row r="8" ht="14.25" customHeight="1">
      <c r="A8" s="2" t="s">
        <v>5</v>
      </c>
      <c r="B8" s="2">
        <v>56.0</v>
      </c>
    </row>
    <row r="9" ht="14.25" customHeight="1"/>
    <row r="10" ht="14.25" customHeight="1">
      <c r="A10" s="1" t="s">
        <v>6</v>
      </c>
      <c r="B10" s="1"/>
      <c r="C10" s="1"/>
      <c r="D10" s="1"/>
      <c r="E10" s="1"/>
    </row>
    <row r="11" ht="14.25" customHeight="1">
      <c r="A11" s="1" t="s">
        <v>2</v>
      </c>
      <c r="B11" s="1">
        <f t="shared" ref="B11:B12" si="1">100-C11</f>
        <v>42</v>
      </c>
      <c r="C11" s="2">
        <v>58.0</v>
      </c>
    </row>
    <row r="12" ht="14.25" customHeight="1">
      <c r="A12" s="1" t="s">
        <v>5</v>
      </c>
      <c r="B12" s="1">
        <f t="shared" si="1"/>
        <v>44</v>
      </c>
      <c r="C12" s="2">
        <v>56.0</v>
      </c>
    </row>
    <row r="13" ht="14.25" customHeight="1"/>
    <row r="14" ht="14.25" customHeight="1">
      <c r="A14" s="1" t="s">
        <v>7</v>
      </c>
      <c r="B14" s="1"/>
      <c r="C14" s="1"/>
      <c r="D14" s="1"/>
      <c r="E14" s="1"/>
    </row>
    <row r="15" ht="14.25" customHeight="1">
      <c r="A15" s="1" t="s">
        <v>2</v>
      </c>
      <c r="B15" s="2">
        <v>42.0</v>
      </c>
      <c r="C15" s="2">
        <v>100.0</v>
      </c>
      <c r="D15" s="2">
        <f t="shared" ref="D15:D16" si="2">(B15*E15)/C15</f>
        <v>51.66</v>
      </c>
      <c r="E15" s="2">
        <v>123.0</v>
      </c>
      <c r="G15" s="1">
        <v>52.0</v>
      </c>
      <c r="H15" s="2">
        <f>G15+G16</f>
        <v>108</v>
      </c>
    </row>
    <row r="16" ht="14.25" customHeight="1">
      <c r="A16" s="1" t="s">
        <v>5</v>
      </c>
      <c r="B16" s="2">
        <v>44.0</v>
      </c>
      <c r="C16" s="2">
        <v>100.0</v>
      </c>
      <c r="D16" s="2">
        <f t="shared" si="2"/>
        <v>55.88</v>
      </c>
      <c r="E16" s="2">
        <v>127.0</v>
      </c>
      <c r="G16" s="1">
        <v>56.0</v>
      </c>
    </row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86"/>
    <col customWidth="1" min="2" max="26" width="8.71"/>
  </cols>
  <sheetData>
    <row r="1" ht="14.25" customHeight="1">
      <c r="B1" s="2" t="s">
        <v>1</v>
      </c>
    </row>
    <row r="2" ht="14.25" customHeight="1">
      <c r="A2" s="1" t="s">
        <v>8</v>
      </c>
      <c r="B2" s="2">
        <v>20.0</v>
      </c>
    </row>
    <row r="3" ht="14.25" customHeight="1">
      <c r="A3" s="1" t="s">
        <v>9</v>
      </c>
      <c r="B3" s="2">
        <v>22.0</v>
      </c>
    </row>
    <row r="4" ht="14.25" customHeight="1"/>
    <row r="5" ht="14.25" customHeight="1"/>
    <row r="6" ht="14.25" customHeight="1">
      <c r="A6" s="1" t="s">
        <v>10</v>
      </c>
    </row>
    <row r="7" ht="14.25" customHeight="1">
      <c r="A7" s="2" t="s">
        <v>11</v>
      </c>
      <c r="B7" s="2">
        <v>44.0</v>
      </c>
      <c r="C7" s="2">
        <v>100.0</v>
      </c>
      <c r="D7" s="2">
        <f t="shared" ref="D7:D8" si="1">(B7*E7)/C7</f>
        <v>8.8</v>
      </c>
      <c r="E7" s="2">
        <v>20.0</v>
      </c>
      <c r="G7" s="1">
        <v>9.0</v>
      </c>
    </row>
    <row r="8" ht="14.25" customHeight="1">
      <c r="A8" s="2" t="s">
        <v>12</v>
      </c>
      <c r="B8" s="2">
        <v>33.0</v>
      </c>
      <c r="C8" s="2">
        <v>100.0</v>
      </c>
      <c r="D8" s="2">
        <f t="shared" si="1"/>
        <v>7.26</v>
      </c>
      <c r="E8" s="2">
        <v>22.0</v>
      </c>
      <c r="G8" s="1">
        <v>7.0</v>
      </c>
    </row>
    <row r="9" ht="14.25" customHeight="1">
      <c r="A9" s="2" t="s">
        <v>13</v>
      </c>
      <c r="B9" s="2">
        <v>44.0</v>
      </c>
      <c r="E9" s="3">
        <v>16.0</v>
      </c>
      <c r="G9" s="3">
        <v>7.0</v>
      </c>
      <c r="H9" s="2" t="s">
        <v>14</v>
      </c>
    </row>
    <row r="10" ht="14.25" customHeight="1">
      <c r="A10" s="2" t="s">
        <v>15</v>
      </c>
      <c r="B10" s="2">
        <v>33.0</v>
      </c>
      <c r="E10" s="3">
        <v>18.0</v>
      </c>
      <c r="G10" s="3">
        <v>6.0</v>
      </c>
    </row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7" max="7" width="36.0"/>
    <col customWidth="1" min="8" max="8" width="32.0"/>
  </cols>
  <sheetData>
    <row r="1">
      <c r="A1" s="4"/>
      <c r="B1" s="5" t="s">
        <v>16</v>
      </c>
      <c r="E1" s="4"/>
      <c r="F1" s="4"/>
      <c r="G1" s="4"/>
      <c r="H1" s="4"/>
    </row>
    <row r="2">
      <c r="A2" s="4"/>
      <c r="B2" s="4" t="s">
        <v>17</v>
      </c>
      <c r="C2" s="4" t="s">
        <v>18</v>
      </c>
      <c r="D2" s="6" t="s">
        <v>19</v>
      </c>
      <c r="E2" s="4"/>
      <c r="F2" s="4"/>
      <c r="G2" s="4" t="s">
        <v>20</v>
      </c>
      <c r="H2" s="7" t="s">
        <v>21</v>
      </c>
    </row>
    <row r="3">
      <c r="A3" s="7" t="s">
        <v>22</v>
      </c>
      <c r="B3" s="8">
        <f t="shared" ref="B3:B4" si="1">ROUND(C3 * (D3/100),0)</f>
        <v>37</v>
      </c>
      <c r="C3" s="6">
        <v>42.0</v>
      </c>
      <c r="D3" s="6">
        <v>88.0</v>
      </c>
      <c r="E3" s="4"/>
      <c r="F3" s="7" t="s">
        <v>22</v>
      </c>
      <c r="G3" s="6">
        <v>0.36</v>
      </c>
      <c r="H3" s="8">
        <f t="shared" ref="H3:H4" si="2">G3/30</f>
        <v>0.012</v>
      </c>
    </row>
    <row r="4">
      <c r="A4" s="7" t="s">
        <v>23</v>
      </c>
      <c r="B4" s="8">
        <f t="shared" si="1"/>
        <v>25</v>
      </c>
      <c r="C4" s="6">
        <v>36.0</v>
      </c>
      <c r="D4" s="6">
        <v>69.0</v>
      </c>
      <c r="E4" s="4"/>
      <c r="F4" s="7" t="s">
        <v>23</v>
      </c>
      <c r="G4" s="6">
        <v>1.14</v>
      </c>
      <c r="H4" s="8">
        <f t="shared" si="2"/>
        <v>0.038</v>
      </c>
    </row>
    <row r="5">
      <c r="A5" s="4"/>
      <c r="B5" s="4"/>
      <c r="C5" s="4"/>
      <c r="D5" s="4"/>
      <c r="E5" s="4"/>
      <c r="F5" s="4"/>
      <c r="G5" s="4"/>
      <c r="H5" s="4"/>
    </row>
    <row r="6">
      <c r="A6" s="4"/>
      <c r="B6" s="5" t="s">
        <v>24</v>
      </c>
      <c r="E6" s="4"/>
      <c r="F6" s="4"/>
      <c r="G6" s="4"/>
      <c r="H6" s="4"/>
    </row>
    <row r="7">
      <c r="A7" s="4"/>
      <c r="B7" s="4" t="s">
        <v>17</v>
      </c>
      <c r="C7" s="4" t="s">
        <v>18</v>
      </c>
      <c r="D7" s="6" t="s">
        <v>19</v>
      </c>
      <c r="E7" s="4"/>
      <c r="F7" s="4"/>
      <c r="G7" s="4"/>
      <c r="H7" s="4"/>
    </row>
    <row r="8">
      <c r="A8" s="7" t="s">
        <v>22</v>
      </c>
      <c r="B8" s="8">
        <f t="shared" ref="B8:B9" si="3">ROUND(C8 * (D8/100),0)</f>
        <v>34</v>
      </c>
      <c r="C8" s="6">
        <v>39.0</v>
      </c>
      <c r="D8" s="6">
        <v>88.0</v>
      </c>
      <c r="E8" s="4"/>
      <c r="F8" s="4"/>
      <c r="G8" s="4"/>
      <c r="H8" s="4"/>
    </row>
    <row r="9">
      <c r="A9" s="7" t="s">
        <v>23</v>
      </c>
      <c r="B9" s="8">
        <f t="shared" si="3"/>
        <v>23</v>
      </c>
      <c r="C9" s="6">
        <v>33.0</v>
      </c>
      <c r="D9" s="6">
        <v>69.0</v>
      </c>
      <c r="E9" s="4"/>
      <c r="F9" s="4"/>
      <c r="G9" s="4"/>
      <c r="H9" s="4"/>
    </row>
    <row r="10">
      <c r="A10" s="4"/>
      <c r="B10" s="4"/>
      <c r="C10" s="4"/>
      <c r="D10" s="4"/>
      <c r="E10" s="4"/>
      <c r="F10" s="4"/>
      <c r="G10" s="4"/>
      <c r="H10" s="4"/>
    </row>
    <row r="11">
      <c r="A11" s="4"/>
      <c r="B11" s="5" t="s">
        <v>25</v>
      </c>
      <c r="E11" s="4"/>
      <c r="F11" s="4"/>
      <c r="G11" s="4"/>
      <c r="H11" s="4"/>
    </row>
    <row r="12">
      <c r="A12" s="4"/>
      <c r="B12" s="4" t="s">
        <v>17</v>
      </c>
      <c r="C12" s="4" t="s">
        <v>18</v>
      </c>
      <c r="D12" s="6" t="s">
        <v>19</v>
      </c>
      <c r="E12" s="4"/>
      <c r="F12" s="4"/>
      <c r="G12" s="4"/>
      <c r="H12" s="4"/>
    </row>
    <row r="13">
      <c r="A13" s="7" t="s">
        <v>22</v>
      </c>
      <c r="B13" s="6">
        <v>34.0</v>
      </c>
      <c r="C13" s="6">
        <v>42.0</v>
      </c>
      <c r="D13" s="8">
        <f t="shared" ref="D13:D14" si="4">ROUND((B13/C13)* 100,0)</f>
        <v>81</v>
      </c>
      <c r="E13" s="4"/>
      <c r="F13" s="4"/>
      <c r="G13" s="4"/>
      <c r="H13" s="4"/>
    </row>
    <row r="14">
      <c r="A14" s="7" t="s">
        <v>23</v>
      </c>
      <c r="B14" s="6">
        <v>23.0</v>
      </c>
      <c r="C14" s="6">
        <v>36.0</v>
      </c>
      <c r="D14" s="8">
        <f t="shared" si="4"/>
        <v>64</v>
      </c>
      <c r="E14" s="4"/>
      <c r="F14" s="4"/>
      <c r="G14" s="4"/>
      <c r="H14" s="4"/>
    </row>
  </sheetData>
  <mergeCells count="3">
    <mergeCell ref="B1:D1"/>
    <mergeCell ref="B6:D6"/>
    <mergeCell ref="B11:D11"/>
  </mergeCells>
  <printOptions/>
  <pageMargins bottom="0.0" footer="0.0" header="0.0" left="0.0" right="0.0" top="0.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19.14"/>
    <col customWidth="1" min="2" max="2" width="15.86"/>
    <col customWidth="1" min="3" max="3" width="17.86"/>
    <col customWidth="1" min="4" max="4" width="18.86"/>
    <col customWidth="1" min="5" max="5" width="16.86"/>
    <col customWidth="1" min="6" max="6" width="23.57"/>
    <col customWidth="1" min="7" max="7" width="27.71"/>
    <col customWidth="1" min="8" max="8" width="27.86"/>
    <col customWidth="1" min="9" max="10" width="8.71"/>
    <col customWidth="1" min="11" max="11" width="32.86"/>
    <col customWidth="1" min="12" max="12" width="27.29"/>
    <col customWidth="1" min="13" max="13" width="34.43"/>
    <col customWidth="1" min="14" max="14" width="28.71"/>
    <col customWidth="1" min="15" max="26" width="8.71"/>
  </cols>
  <sheetData>
    <row r="1" ht="38.25" customHeight="1">
      <c r="A1" s="9" t="s">
        <v>26</v>
      </c>
      <c r="B1" s="10" t="s">
        <v>27</v>
      </c>
      <c r="C1" s="10" t="s">
        <v>28</v>
      </c>
      <c r="D1" s="10" t="s">
        <v>29</v>
      </c>
      <c r="E1" s="10" t="s">
        <v>30</v>
      </c>
      <c r="F1" s="10" t="s">
        <v>31</v>
      </c>
      <c r="G1" s="10" t="s">
        <v>32</v>
      </c>
      <c r="H1" s="10" t="s">
        <v>33</v>
      </c>
      <c r="I1" s="11" t="s">
        <v>34</v>
      </c>
      <c r="J1" s="12"/>
      <c r="K1" s="13" t="s">
        <v>35</v>
      </c>
      <c r="L1" s="13" t="s">
        <v>36</v>
      </c>
      <c r="M1" s="14" t="s">
        <v>37</v>
      </c>
      <c r="N1" s="14" t="s">
        <v>38</v>
      </c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>
      <c r="A2" s="7" t="s">
        <v>39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>
      <c r="A3" s="16" t="s">
        <v>40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>
      <c r="A4" s="6" t="s">
        <v>41</v>
      </c>
      <c r="B4" s="4">
        <v>115.0</v>
      </c>
      <c r="C4" s="4">
        <v>154.0</v>
      </c>
      <c r="D4" s="4">
        <v>51.0</v>
      </c>
      <c r="E4" s="4">
        <v>93.0</v>
      </c>
      <c r="F4" s="17">
        <v>30.0</v>
      </c>
      <c r="G4" s="17">
        <v>30.0</v>
      </c>
      <c r="H4" s="4" t="s">
        <v>42</v>
      </c>
      <c r="I4" s="4">
        <v>0.01</v>
      </c>
      <c r="J4" s="4"/>
      <c r="K4" s="18">
        <f t="shared" ref="K4:N4" si="1">B4/$B$13</f>
        <v>111.5241636</v>
      </c>
      <c r="L4" s="18">
        <f t="shared" si="1"/>
        <v>149.3454016</v>
      </c>
      <c r="M4" s="19">
        <f t="shared" si="1"/>
        <v>49.4585421</v>
      </c>
      <c r="N4" s="19">
        <f t="shared" si="1"/>
        <v>90.18910619</v>
      </c>
    </row>
    <row r="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>
      <c r="A7" s="20" t="s">
        <v>43</v>
      </c>
      <c r="B7" s="21"/>
      <c r="C7" s="21"/>
      <c r="D7" s="21"/>
      <c r="E7" s="22"/>
      <c r="F7" s="4"/>
      <c r="G7" s="4"/>
      <c r="H7" s="4"/>
      <c r="I7" s="4"/>
      <c r="J7" s="4"/>
      <c r="K7" s="4"/>
      <c r="L7" s="4"/>
      <c r="M7" s="4"/>
      <c r="N7" s="4"/>
    </row>
    <row r="8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>
      <c r="A9" s="7" t="s">
        <v>44</v>
      </c>
      <c r="B9" s="23">
        <f> (C4+E4)/(F4+G4)</f>
        <v>4.116666667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>
      <c r="A11" s="24" t="s">
        <v>45</v>
      </c>
      <c r="B11" s="21"/>
      <c r="C11" s="21"/>
      <c r="D11" s="22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>
      <c r="A13" s="7" t="s">
        <v>46</v>
      </c>
      <c r="B13" s="23">
        <f> 1 + (B9 -  1 ) * I4</f>
        <v>1.031166667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>
      <c r="A15" s="16" t="s">
        <v>47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>
      <c r="A16" s="6" t="s">
        <v>41</v>
      </c>
      <c r="B16" s="4">
        <v>154.0</v>
      </c>
      <c r="C16" s="4">
        <v>251.0</v>
      </c>
      <c r="D16" s="4">
        <v>93.0</v>
      </c>
      <c r="E16" s="4">
        <v>142.0</v>
      </c>
      <c r="F16" s="17">
        <v>30.0</v>
      </c>
      <c r="G16" s="17">
        <v>30.0</v>
      </c>
      <c r="H16" s="4" t="s">
        <v>42</v>
      </c>
      <c r="I16" s="4">
        <v>0.01</v>
      </c>
      <c r="J16" s="4"/>
      <c r="K16" s="18">
        <f t="shared" ref="K16:N16" si="2">B16/$B$25</f>
        <v>145.9024159</v>
      </c>
      <c r="L16" s="18">
        <f t="shared" si="2"/>
        <v>237.8019896</v>
      </c>
      <c r="M16" s="19">
        <f t="shared" si="2"/>
        <v>88.10990052</v>
      </c>
      <c r="N16" s="19">
        <f t="shared" si="2"/>
        <v>134.5333965</v>
      </c>
    </row>
    <row r="17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>
      <c r="A19" s="20" t="s">
        <v>43</v>
      </c>
      <c r="B19" s="21"/>
      <c r="C19" s="21"/>
      <c r="D19" s="21"/>
      <c r="E19" s="22"/>
      <c r="F19" s="4"/>
      <c r="G19" s="4"/>
      <c r="H19" s="4"/>
      <c r="I19" s="4"/>
      <c r="J19" s="4"/>
      <c r="K19" s="4"/>
      <c r="L19" s="4"/>
      <c r="M19" s="4"/>
      <c r="N19" s="4"/>
    </row>
    <row r="20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ht="15.75" customHeight="1">
      <c r="A21" s="7" t="s">
        <v>44</v>
      </c>
      <c r="B21" s="23">
        <f> (C16+E16)/(F16+G16)</f>
        <v>6.55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ht="15.7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</row>
    <row r="23" ht="15.75" customHeight="1">
      <c r="A23" s="4" t="s">
        <v>45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  <row r="24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ht="15.75" customHeight="1">
      <c r="A25" s="7" t="s">
        <v>46</v>
      </c>
      <c r="B25" s="23">
        <f> 1 + (B21 -  1 ) * I16</f>
        <v>1.0555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ht="15.75" customHeight="1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</row>
    <row r="27" ht="15.75" customHeight="1">
      <c r="A27" s="27" t="s">
        <v>48</v>
      </c>
      <c r="B27" s="4"/>
      <c r="J27" s="4"/>
    </row>
    <row r="28" ht="15.75" customHeight="1">
      <c r="A28" s="6" t="s">
        <v>41</v>
      </c>
      <c r="B28" s="4"/>
      <c r="C28" s="17">
        <v>38.0</v>
      </c>
      <c r="D28" s="4"/>
      <c r="E28" s="17">
        <v>41.0</v>
      </c>
      <c r="F28" s="17">
        <v>30.0</v>
      </c>
      <c r="G28" s="17">
        <v>30.0</v>
      </c>
      <c r="H28" s="17" t="s">
        <v>42</v>
      </c>
      <c r="I28" s="17">
        <v>0.01</v>
      </c>
      <c r="J28" s="4"/>
      <c r="K28" s="18">
        <f t="shared" ref="K28:N28" si="3">B28/$B$37</f>
        <v>0</v>
      </c>
      <c r="L28" s="18">
        <f t="shared" si="3"/>
        <v>37.88004652</v>
      </c>
      <c r="M28" s="19">
        <f t="shared" si="3"/>
        <v>0</v>
      </c>
      <c r="N28" s="19">
        <f t="shared" si="3"/>
        <v>40.87057651</v>
      </c>
    </row>
    <row r="29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ht="15.75" customHeight="1">
      <c r="A31" s="20" t="s">
        <v>43</v>
      </c>
      <c r="B31" s="21"/>
      <c r="C31" s="21"/>
      <c r="D31" s="21"/>
      <c r="E31" s="22"/>
      <c r="F31" s="4"/>
      <c r="G31" s="4"/>
      <c r="H31" s="4"/>
      <c r="I31" s="4"/>
      <c r="J31" s="4"/>
      <c r="K31" s="4"/>
      <c r="L31" s="4"/>
      <c r="M31" s="4"/>
      <c r="N31" s="4"/>
    </row>
    <row r="32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ht="15.75" customHeight="1">
      <c r="A33" s="7" t="s">
        <v>44</v>
      </c>
      <c r="B33" s="23">
        <f> (C28+E28)/(F28+G28)</f>
        <v>1.316666667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ht="15.75" customHeight="1">
      <c r="A35" s="24" t="s">
        <v>45</v>
      </c>
      <c r="B35" s="21"/>
      <c r="C35" s="21"/>
      <c r="D35" s="22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ht="15.75" customHeight="1">
      <c r="A37" s="7" t="s">
        <v>46</v>
      </c>
      <c r="B37" s="23">
        <f> 1 + (B33 -  1 ) * I28</f>
        <v>1.003166667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</row>
    <row r="38" ht="15.75" customHeight="1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</row>
    <row r="39" ht="15.75" customHeight="1">
      <c r="A39" s="28"/>
      <c r="B39" s="21"/>
      <c r="C39" s="21"/>
      <c r="D39" s="21"/>
      <c r="E39" s="21"/>
      <c r="F39" s="21"/>
      <c r="G39" s="22"/>
      <c r="H39" s="4"/>
      <c r="I39" s="4"/>
      <c r="J39" s="4"/>
      <c r="K39" s="4"/>
      <c r="L39" s="4"/>
      <c r="M39" s="4"/>
      <c r="N39" s="4"/>
    </row>
    <row r="40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ht="15.75" customHeight="1">
      <c r="A41" s="29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ht="15.75" customHeight="1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</row>
    <row r="44" ht="15.75" customHeight="1">
      <c r="A44" s="30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ht="28.5" customHeight="1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ht="15.75" customHeight="1"/>
    <row r="47" ht="15.75" customHeight="1">
      <c r="B47" s="31"/>
      <c r="C47" s="32"/>
    </row>
    <row r="48" ht="15.75" customHeight="1">
      <c r="B48" s="31"/>
      <c r="C48" s="32"/>
    </row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</sheetData>
  <mergeCells count="10">
    <mergeCell ref="A44:A45"/>
    <mergeCell ref="C47:D47"/>
    <mergeCell ref="C48:D48"/>
    <mergeCell ref="A7:E7"/>
    <mergeCell ref="A11:D11"/>
    <mergeCell ref="A19:E19"/>
    <mergeCell ref="A31:E31"/>
    <mergeCell ref="A35:D35"/>
    <mergeCell ref="A39:G39"/>
    <mergeCell ref="A41:A42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2023-06-23T07:56:43Z</dcterms:created>
  <dc:creator>Roberta Agabio</dc:creator>
</cp:coreProperties>
</file>