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er-lopresti\Documents\NASA_EPSCoR_Grant\Papers\Broyles 2022\"/>
    </mc:Choice>
  </mc:AlternateContent>
  <xr:revisionPtr revIDLastSave="0" documentId="13_ncr:1_{D3BE5D5B-0D2C-4868-A47F-DF3FFFEFF512}" xr6:coauthVersionLast="47" xr6:coauthVersionMax="47" xr10:uidLastSave="{00000000-0000-0000-0000-000000000000}"/>
  <bookViews>
    <workbookView xWindow="32295" yWindow="0" windowWidth="21600" windowHeight="11265" xr2:uid="{1C83D4A1-F5B9-4CDF-8A4E-75B3341259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9" i="1" l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98" i="1"/>
  <c r="AJ7" i="1" l="1"/>
  <c r="AJ8" i="1"/>
  <c r="AJ9" i="1"/>
  <c r="AJ10" i="1"/>
  <c r="AJ11" i="1"/>
  <c r="AJ12" i="1"/>
  <c r="AJ13" i="1"/>
  <c r="AJ14" i="1"/>
  <c r="AJ15" i="1"/>
  <c r="AJ16" i="1"/>
  <c r="AJ17" i="1"/>
  <c r="AJ18" i="1"/>
  <c r="AJ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6" i="1"/>
  <c r="AJ95" i="1"/>
  <c r="X95" i="1"/>
  <c r="L95" i="1"/>
  <c r="AI95" i="1"/>
  <c r="W95" i="1"/>
  <c r="K95" i="1"/>
  <c r="AI94" i="1"/>
  <c r="AI93" i="1"/>
  <c r="AI92" i="1"/>
  <c r="AI91" i="1"/>
  <c r="AI90" i="1"/>
  <c r="AI89" i="1"/>
  <c r="AI88" i="1"/>
  <c r="AI87" i="1"/>
  <c r="AI86" i="1"/>
  <c r="AI85" i="1"/>
  <c r="AI84" i="1"/>
  <c r="AI83" i="1"/>
  <c r="AI82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K83" i="1"/>
  <c r="K84" i="1"/>
  <c r="K85" i="1"/>
  <c r="K86" i="1"/>
  <c r="K87" i="1"/>
  <c r="K88" i="1"/>
  <c r="K89" i="1"/>
  <c r="K90" i="1"/>
  <c r="K91" i="1"/>
  <c r="K92" i="1"/>
  <c r="K93" i="1"/>
  <c r="K94" i="1"/>
  <c r="K82" i="1"/>
  <c r="AG94" i="1"/>
  <c r="AH94" i="1" s="1"/>
  <c r="U94" i="1"/>
  <c r="V94" i="1" s="1"/>
  <c r="I94" i="1"/>
  <c r="J94" i="1" s="1"/>
  <c r="AG93" i="1"/>
  <c r="AH93" i="1" s="1"/>
  <c r="U93" i="1"/>
  <c r="V93" i="1" s="1"/>
  <c r="I93" i="1"/>
  <c r="J93" i="1" s="1"/>
  <c r="AG92" i="1"/>
  <c r="AH92" i="1" s="1"/>
  <c r="U92" i="1"/>
  <c r="V92" i="1" s="1"/>
  <c r="I92" i="1"/>
  <c r="J92" i="1" s="1"/>
  <c r="AG91" i="1"/>
  <c r="AH91" i="1" s="1"/>
  <c r="U91" i="1"/>
  <c r="V91" i="1" s="1"/>
  <c r="I91" i="1"/>
  <c r="J91" i="1" s="1"/>
  <c r="AG90" i="1"/>
  <c r="AH90" i="1" s="1"/>
  <c r="U90" i="1"/>
  <c r="V90" i="1" s="1"/>
  <c r="I90" i="1"/>
  <c r="J90" i="1" s="1"/>
  <c r="AG89" i="1"/>
  <c r="AH89" i="1" s="1"/>
  <c r="U89" i="1"/>
  <c r="V89" i="1" s="1"/>
  <c r="I89" i="1"/>
  <c r="J89" i="1" s="1"/>
  <c r="AG88" i="1"/>
  <c r="AH88" i="1" s="1"/>
  <c r="U88" i="1"/>
  <c r="V88" i="1" s="1"/>
  <c r="I88" i="1"/>
  <c r="J88" i="1" s="1"/>
  <c r="AG87" i="1"/>
  <c r="AH87" i="1" s="1"/>
  <c r="U87" i="1"/>
  <c r="V87" i="1" s="1"/>
  <c r="I87" i="1"/>
  <c r="J87" i="1" s="1"/>
  <c r="AG86" i="1"/>
  <c r="AH86" i="1" s="1"/>
  <c r="U86" i="1"/>
  <c r="V86" i="1" s="1"/>
  <c r="I86" i="1"/>
  <c r="J86" i="1" s="1"/>
  <c r="AG85" i="1"/>
  <c r="AH85" i="1" s="1"/>
  <c r="U85" i="1"/>
  <c r="V85" i="1" s="1"/>
  <c r="M85" i="1"/>
  <c r="M86" i="1" s="1"/>
  <c r="M87" i="1" s="1"/>
  <c r="M88" i="1" s="1"/>
  <c r="M89" i="1" s="1"/>
  <c r="M90" i="1" s="1"/>
  <c r="M91" i="1" s="1"/>
  <c r="M92" i="1" s="1"/>
  <c r="M93" i="1" s="1"/>
  <c r="M94" i="1" s="1"/>
  <c r="I85" i="1"/>
  <c r="J85" i="1" s="1"/>
  <c r="AG84" i="1"/>
  <c r="AH84" i="1" s="1"/>
  <c r="U84" i="1"/>
  <c r="V84" i="1" s="1"/>
  <c r="M84" i="1"/>
  <c r="I84" i="1"/>
  <c r="J84" i="1" s="1"/>
  <c r="A84" i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G83" i="1"/>
  <c r="AH83" i="1" s="1"/>
  <c r="Y83" i="1"/>
  <c r="Y84" i="1" s="1"/>
  <c r="Y85" i="1" s="1"/>
  <c r="Y86" i="1" s="1"/>
  <c r="Y87" i="1" s="1"/>
  <c r="Y88" i="1" s="1"/>
  <c r="Y89" i="1" s="1"/>
  <c r="Y90" i="1" s="1"/>
  <c r="Y91" i="1" s="1"/>
  <c r="Y92" i="1" s="1"/>
  <c r="Y93" i="1" s="1"/>
  <c r="Y94" i="1" s="1"/>
  <c r="U83" i="1"/>
  <c r="V83" i="1" s="1"/>
  <c r="M83" i="1"/>
  <c r="I83" i="1"/>
  <c r="J83" i="1" s="1"/>
  <c r="A83" i="1"/>
  <c r="AG82" i="1"/>
  <c r="AH82" i="1" s="1"/>
  <c r="V82" i="1"/>
  <c r="U82" i="1"/>
  <c r="J82" i="1"/>
  <c r="I82" i="1"/>
  <c r="O74" i="1"/>
  <c r="J74" i="1"/>
  <c r="E74" i="1"/>
  <c r="V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4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6" i="1"/>
  <c r="V7" i="1"/>
  <c r="V8" i="1"/>
  <c r="V9" i="1"/>
  <c r="V10" i="1"/>
  <c r="V11" i="1"/>
  <c r="V12" i="1"/>
  <c r="V13" i="1"/>
  <c r="V14" i="1"/>
  <c r="V15" i="1"/>
  <c r="V16" i="1"/>
  <c r="V17" i="1"/>
  <c r="V18" i="1"/>
  <c r="V6" i="1"/>
  <c r="K7" i="1"/>
  <c r="K8" i="1"/>
  <c r="K9" i="1"/>
  <c r="K10" i="1"/>
  <c r="K11" i="1"/>
  <c r="K12" i="1"/>
  <c r="K13" i="1"/>
  <c r="K14" i="1"/>
  <c r="K15" i="1"/>
  <c r="K16" i="1"/>
  <c r="K17" i="1"/>
  <c r="K18" i="1"/>
  <c r="K6" i="1"/>
  <c r="P36" i="1"/>
  <c r="O36" i="1"/>
  <c r="K36" i="1"/>
  <c r="J36" i="1"/>
  <c r="E36" i="1"/>
  <c r="F36" i="1"/>
  <c r="AE56" i="1"/>
  <c r="AF56" i="1" s="1"/>
  <c r="AE55" i="1"/>
  <c r="AF55" i="1" s="1"/>
  <c r="AE54" i="1"/>
  <c r="AF54" i="1" s="1"/>
  <c r="AF53" i="1"/>
  <c r="AE53" i="1"/>
  <c r="AF52" i="1"/>
  <c r="AE52" i="1"/>
  <c r="AE51" i="1"/>
  <c r="AF51" i="1" s="1"/>
  <c r="AE50" i="1"/>
  <c r="AF50" i="1" s="1"/>
  <c r="AE49" i="1"/>
  <c r="AF49" i="1" s="1"/>
  <c r="AE48" i="1"/>
  <c r="AF48" i="1" s="1"/>
  <c r="AF47" i="1"/>
  <c r="AE47" i="1"/>
  <c r="AF46" i="1"/>
  <c r="AE46" i="1"/>
  <c r="AE45" i="1"/>
  <c r="AF45" i="1" s="1"/>
  <c r="AE44" i="1"/>
  <c r="AF44" i="1" s="1"/>
  <c r="T57" i="1"/>
  <c r="U57" i="1" s="1"/>
  <c r="T56" i="1"/>
  <c r="U56" i="1" s="1"/>
  <c r="T55" i="1"/>
  <c r="U55" i="1" s="1"/>
  <c r="T54" i="1"/>
  <c r="U54" i="1" s="1"/>
  <c r="T53" i="1"/>
  <c r="U53" i="1" s="1"/>
  <c r="U52" i="1"/>
  <c r="T52" i="1"/>
  <c r="T51" i="1"/>
  <c r="U51" i="1" s="1"/>
  <c r="T50" i="1"/>
  <c r="U50" i="1" s="1"/>
  <c r="T49" i="1"/>
  <c r="U49" i="1" s="1"/>
  <c r="T48" i="1"/>
  <c r="U48" i="1" s="1"/>
  <c r="T47" i="1"/>
  <c r="U47" i="1" s="1"/>
  <c r="U46" i="1"/>
  <c r="T46" i="1"/>
  <c r="T45" i="1"/>
  <c r="U45" i="1" s="1"/>
  <c r="T44" i="1"/>
  <c r="U44" i="1" s="1"/>
  <c r="J56" i="1"/>
  <c r="I56" i="1"/>
  <c r="J55" i="1"/>
  <c r="I55" i="1"/>
  <c r="I54" i="1"/>
  <c r="J54" i="1" s="1"/>
  <c r="J53" i="1"/>
  <c r="I53" i="1"/>
  <c r="I52" i="1"/>
  <c r="J52" i="1" s="1"/>
  <c r="I51" i="1"/>
  <c r="J51" i="1" s="1"/>
  <c r="J50" i="1"/>
  <c r="I50" i="1"/>
  <c r="I49" i="1"/>
  <c r="J49" i="1" s="1"/>
  <c r="I48" i="1"/>
  <c r="J48" i="1" s="1"/>
  <c r="J47" i="1"/>
  <c r="I47" i="1"/>
  <c r="J46" i="1"/>
  <c r="I46" i="1"/>
  <c r="I45" i="1"/>
  <c r="J45" i="1" s="1"/>
  <c r="J44" i="1"/>
  <c r="I44" i="1"/>
  <c r="AE18" i="1"/>
  <c r="AF18" i="1" s="1"/>
  <c r="AE17" i="1"/>
  <c r="AF17" i="1" s="1"/>
  <c r="AE16" i="1"/>
  <c r="AF16" i="1" s="1"/>
  <c r="AF15" i="1"/>
  <c r="AE15" i="1"/>
  <c r="AE14" i="1"/>
  <c r="AF14" i="1" s="1"/>
  <c r="AF13" i="1"/>
  <c r="AE13" i="1"/>
  <c r="AE12" i="1"/>
  <c r="AF12" i="1" s="1"/>
  <c r="AE11" i="1"/>
  <c r="AF11" i="1" s="1"/>
  <c r="AE10" i="1"/>
  <c r="AF10" i="1" s="1"/>
  <c r="AF9" i="1"/>
  <c r="AE9" i="1"/>
  <c r="AE8" i="1"/>
  <c r="AF8" i="1" s="1"/>
  <c r="AF7" i="1"/>
  <c r="AE7" i="1"/>
  <c r="AE6" i="1"/>
  <c r="AF6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T12" i="1"/>
  <c r="U12" i="1" s="1"/>
  <c r="T11" i="1"/>
  <c r="U11" i="1" s="1"/>
  <c r="T10" i="1"/>
  <c r="U10" i="1" s="1"/>
  <c r="T9" i="1"/>
  <c r="U9" i="1" s="1"/>
  <c r="T8" i="1"/>
  <c r="U8" i="1" s="1"/>
  <c r="T7" i="1"/>
  <c r="U7" i="1" s="1"/>
  <c r="T6" i="1"/>
  <c r="U6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S28" i="1" l="1"/>
</calcChain>
</file>

<file path=xl/sharedStrings.xml><?xml version="1.0" encoding="utf-8"?>
<sst xmlns="http://schemas.openxmlformats.org/spreadsheetml/2006/main" count="160" uniqueCount="32">
  <si>
    <t>May 18 - May 23  2022 Broyles Analysis.</t>
  </si>
  <si>
    <t>Amp current (mA)</t>
  </si>
  <si>
    <t>BER</t>
  </si>
  <si>
    <t>no. ones</t>
  </si>
  <si>
    <t>no. zeros</t>
  </si>
  <si>
    <t>mean1</t>
  </si>
  <si>
    <t>mean0</t>
  </si>
  <si>
    <t>std1</t>
  </si>
  <si>
    <t>std0</t>
  </si>
  <si>
    <t>eyeheight</t>
  </si>
  <si>
    <t>SNR</t>
  </si>
  <si>
    <t>Base Bundle Design</t>
  </si>
  <si>
    <t>Medium Heat, No Fan</t>
  </si>
  <si>
    <t>High Heat, No Fan</t>
  </si>
  <si>
    <t>Low</t>
  </si>
  <si>
    <t>med</t>
  </si>
  <si>
    <t>high</t>
  </si>
  <si>
    <t>Base Homogenizer Design</t>
  </si>
  <si>
    <t>Low Heat, no fan</t>
  </si>
  <si>
    <t>High Heat, No Fan, Run #2</t>
  </si>
  <si>
    <t>High</t>
  </si>
  <si>
    <t>Medium</t>
  </si>
  <si>
    <t>Cn2 (adapt)</t>
  </si>
  <si>
    <t>Cn2(std1)</t>
  </si>
  <si>
    <t>High Heat, No Fan, Run #3, Altered Tx position</t>
  </si>
  <si>
    <t>Med Heat, No Fan, Run #1, Altered Tx position</t>
  </si>
  <si>
    <t>Low Heat, No Fan, Altered Tx</t>
  </si>
  <si>
    <t>Cn2(adapt)</t>
  </si>
  <si>
    <t>SNR2-high</t>
  </si>
  <si>
    <t>SNR2-med</t>
  </si>
  <si>
    <t>SNR-low</t>
  </si>
  <si>
    <t>Low heat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</si>
</sst>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16" fontId="1" fillId="0" borderId="0" xfId="0" applyNumberFormat="1" applyFont="1"/>
    <xf numFmtId="15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69816272965886E-2"/>
          <c:y val="0.19486111111111112"/>
          <c:w val="0.89019685039370078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v>Low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Sheet1!$AJ$6:$AJ$18</c:f>
              <c:numCache>
                <c:formatCode>General</c:formatCode>
                <c:ptCount val="13"/>
                <c:pt idx="0">
                  <c:v>15.721113391037761</c:v>
                </c:pt>
                <c:pt idx="1">
                  <c:v>10.826757804699499</c:v>
                </c:pt>
                <c:pt idx="2">
                  <c:v>13.582154470389042</c:v>
                </c:pt>
                <c:pt idx="3">
                  <c:v>13.024263449329309</c:v>
                </c:pt>
                <c:pt idx="4">
                  <c:v>10.546777173231932</c:v>
                </c:pt>
                <c:pt idx="5">
                  <c:v>11.416399290023021</c:v>
                </c:pt>
                <c:pt idx="6">
                  <c:v>9.7200283426728546</c:v>
                </c:pt>
                <c:pt idx="7">
                  <c:v>9.47363146193495</c:v>
                </c:pt>
                <c:pt idx="8">
                  <c:v>7.398501062736127</c:v>
                </c:pt>
                <c:pt idx="9">
                  <c:v>6.0023490616773074</c:v>
                </c:pt>
                <c:pt idx="10">
                  <c:v>4.4976243108150902</c:v>
                </c:pt>
                <c:pt idx="11">
                  <c:v>3.2967624852078012</c:v>
                </c:pt>
                <c:pt idx="12">
                  <c:v>2.6052688057526763</c:v>
                </c:pt>
              </c:numCache>
            </c:numRef>
          </c:xVal>
          <c:yVal>
            <c:numRef>
              <c:f>Sheet1!$B$6:$B$18</c:f>
              <c:numCache>
                <c:formatCode>0.00E+00</c:formatCode>
                <c:ptCount val="13"/>
                <c:pt idx="0">
                  <c:v>4.7458725497068596E-31</c:v>
                </c:pt>
                <c:pt idx="1">
                  <c:v>9.3026603190611497E-17</c:v>
                </c:pt>
                <c:pt idx="2">
                  <c:v>8.6524261881474E-24</c:v>
                </c:pt>
                <c:pt idx="3">
                  <c:v>9.1402022830944007E-22</c:v>
                </c:pt>
                <c:pt idx="4">
                  <c:v>5.03820163831486E-15</c:v>
                </c:pt>
                <c:pt idx="5">
                  <c:v>1.62678001023682E-16</c:v>
                </c:pt>
                <c:pt idx="6">
                  <c:v>1.4082065268498599E-12</c:v>
                </c:pt>
                <c:pt idx="7">
                  <c:v>8.5273313965217307E-12</c:v>
                </c:pt>
                <c:pt idx="8">
                  <c:v>7.4984033968812402E-8</c:v>
                </c:pt>
                <c:pt idx="9">
                  <c:v>1.06853997675179E-5</c:v>
                </c:pt>
                <c:pt idx="10">
                  <c:v>7.2602658538297197E-4</c:v>
                </c:pt>
                <c:pt idx="11">
                  <c:v>9.8551933656351107E-3</c:v>
                </c:pt>
                <c:pt idx="12">
                  <c:v>3.2713681143794797E-2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54-4F24-B6B8-AA0E9DBBF953}"/>
            </c:ext>
          </c:extLst>
        </c:ser>
        <c:ser>
          <c:idx val="1"/>
          <c:order val="1"/>
          <c:tx>
            <c:v>Medium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Sheet1!$AI$6:$AI$18</c:f>
              <c:numCache>
                <c:formatCode>General</c:formatCode>
                <c:ptCount val="13"/>
                <c:pt idx="0">
                  <c:v>10.114547952474027</c:v>
                </c:pt>
                <c:pt idx="1">
                  <c:v>10.810808600818389</c:v>
                </c:pt>
                <c:pt idx="2">
                  <c:v>9.6616874100523127</c:v>
                </c:pt>
                <c:pt idx="3">
                  <c:v>9.8300892647793301</c:v>
                </c:pt>
                <c:pt idx="4">
                  <c:v>8.5374898834620438</c:v>
                </c:pt>
                <c:pt idx="5">
                  <c:v>9.7213656850392454</c:v>
                </c:pt>
                <c:pt idx="6">
                  <c:v>8.5213420263994752</c:v>
                </c:pt>
                <c:pt idx="7">
                  <c:v>8.1135876502098601</c:v>
                </c:pt>
                <c:pt idx="8">
                  <c:v>6.8196853247609939</c:v>
                </c:pt>
                <c:pt idx="9">
                  <c:v>5.5740719799007428</c:v>
                </c:pt>
                <c:pt idx="10">
                  <c:v>4.485655371245941</c:v>
                </c:pt>
                <c:pt idx="11">
                  <c:v>3.3460259639851624</c:v>
                </c:pt>
                <c:pt idx="12">
                  <c:v>2.6331393069742641</c:v>
                </c:pt>
              </c:numCache>
            </c:numRef>
          </c:xVal>
          <c:yVal>
            <c:numRef>
              <c:f>Sheet1!$M$6:$M$18</c:f>
              <c:numCache>
                <c:formatCode>0.00E+00</c:formatCode>
                <c:ptCount val="13"/>
                <c:pt idx="0">
                  <c:v>2.6889325836606302E-15</c:v>
                </c:pt>
                <c:pt idx="1">
                  <c:v>8.0884004133284897E-17</c:v>
                </c:pt>
                <c:pt idx="2">
                  <c:v>1.37867631112588E-13</c:v>
                </c:pt>
                <c:pt idx="3">
                  <c:v>6.8791679223909305E-14</c:v>
                </c:pt>
                <c:pt idx="4">
                  <c:v>5.09813229337448E-11</c:v>
                </c:pt>
                <c:pt idx="5">
                  <c:v>8.4307979311246504E-13</c:v>
                </c:pt>
                <c:pt idx="6">
                  <c:v>3.5634785538263599E-10</c:v>
                </c:pt>
                <c:pt idx="7">
                  <c:v>2.8635917264574701E-9</c:v>
                </c:pt>
                <c:pt idx="8">
                  <c:v>6.0183302914543901E-7</c:v>
                </c:pt>
                <c:pt idx="9">
                  <c:v>3.8466517651796198E-5</c:v>
                </c:pt>
                <c:pt idx="10">
                  <c:v>7.5431807086639199E-4</c:v>
                </c:pt>
                <c:pt idx="11">
                  <c:v>8.9883983975728495E-3</c:v>
                </c:pt>
                <c:pt idx="12">
                  <c:v>3.1292617068946302E-2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554-4F24-B6B8-AA0E9DBBF953}"/>
            </c:ext>
          </c:extLst>
        </c:ser>
        <c:ser>
          <c:idx val="2"/>
          <c:order val="2"/>
          <c:tx>
            <c:v>high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Sheet1!$AH$6:$AH$18</c:f>
              <c:numCache>
                <c:formatCode>General</c:formatCode>
                <c:ptCount val="13"/>
                <c:pt idx="0">
                  <c:v>6.9448687401764229</c:v>
                </c:pt>
                <c:pt idx="1">
                  <c:v>7.506352176092995</c:v>
                </c:pt>
                <c:pt idx="2">
                  <c:v>6.9839034888427927</c:v>
                </c:pt>
                <c:pt idx="3">
                  <c:v>6.8944531482840876</c:v>
                </c:pt>
                <c:pt idx="4">
                  <c:v>7.7559093167101691</c:v>
                </c:pt>
                <c:pt idx="5">
                  <c:v>7.692966595987861</c:v>
                </c:pt>
                <c:pt idx="6">
                  <c:v>6.3150341601247462</c:v>
                </c:pt>
                <c:pt idx="7">
                  <c:v>5.5568530988176423</c:v>
                </c:pt>
                <c:pt idx="8">
                  <c:v>5.2798499140844557</c:v>
                </c:pt>
                <c:pt idx="9">
                  <c:v>4.9220041499192577</c:v>
                </c:pt>
                <c:pt idx="10">
                  <c:v>4.3416159444064251</c:v>
                </c:pt>
                <c:pt idx="11">
                  <c:v>3.3687966414976711</c:v>
                </c:pt>
                <c:pt idx="12">
                  <c:v>2.5808613600145307</c:v>
                </c:pt>
              </c:numCache>
            </c:numRef>
          </c:xVal>
          <c:yVal>
            <c:numRef>
              <c:f>Sheet1!$X$6:$X$18</c:f>
              <c:numCache>
                <c:formatCode>0.00E+00</c:formatCode>
                <c:ptCount val="13"/>
                <c:pt idx="0">
                  <c:v>1.0771990707684399E-8</c:v>
                </c:pt>
                <c:pt idx="1">
                  <c:v>1.00815134036241E-9</c:v>
                </c:pt>
                <c:pt idx="2">
                  <c:v>1.3240238225078101E-8</c:v>
                </c:pt>
                <c:pt idx="3">
                  <c:v>2.1664955900589399E-8</c:v>
                </c:pt>
                <c:pt idx="4">
                  <c:v>1.58259920558182E-9</c:v>
                </c:pt>
                <c:pt idx="5">
                  <c:v>5.5124314695928202E-9</c:v>
                </c:pt>
                <c:pt idx="6">
                  <c:v>9.3646954339992195E-7</c:v>
                </c:pt>
                <c:pt idx="7">
                  <c:v>1.18261995040716E-5</c:v>
                </c:pt>
                <c:pt idx="8">
                  <c:v>4.6993167355999903E-5</c:v>
                </c:pt>
                <c:pt idx="9">
                  <c:v>2.14877205793818E-4</c:v>
                </c:pt>
                <c:pt idx="10">
                  <c:v>1.0415991589835601E-3</c:v>
                </c:pt>
                <c:pt idx="11">
                  <c:v>8.5828210417504408E-3</c:v>
                </c:pt>
                <c:pt idx="12">
                  <c:v>3.3918865835677797E-2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554-4F24-B6B8-AA0E9DBBF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9143712"/>
        <c:axId val="659141632"/>
      </c:scatterChart>
      <c:valAx>
        <c:axId val="659143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141632"/>
        <c:crosses val="autoZero"/>
        <c:crossBetween val="midCat"/>
      </c:valAx>
      <c:valAx>
        <c:axId val="65914163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143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228600</xdr:colOff>
      <xdr:row>19</xdr:row>
      <xdr:rowOff>109537</xdr:rowOff>
    </xdr:from>
    <xdr:to>
      <xdr:col>29</xdr:col>
      <xdr:colOff>142875</xdr:colOff>
      <xdr:row>33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F79B38-9E10-8790-01ED-0EB490631D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5D321-7E10-4512-9700-B8D7CC567F5D}">
  <dimension ref="A1:AJ109"/>
  <sheetViews>
    <sheetView tabSelected="1" topLeftCell="A85" workbookViewId="0">
      <selection activeCell="P98" sqref="P98"/>
    </sheetView>
  </sheetViews>
  <sheetFormatPr defaultRowHeight="14.5" x14ac:dyDescent="0.35"/>
  <cols>
    <col min="1" max="1" width="12.81640625" customWidth="1"/>
    <col min="5" max="5" width="14.81640625" customWidth="1"/>
    <col min="6" max="6" width="11.81640625" bestFit="1" customWidth="1"/>
    <col min="10" max="10" width="13.7265625" customWidth="1"/>
    <col min="11" max="11" width="11.81640625" bestFit="1" customWidth="1"/>
    <col min="12" max="12" width="11" customWidth="1"/>
    <col min="15" max="15" width="14.453125" customWidth="1"/>
    <col min="16" max="16" width="17.7265625" customWidth="1"/>
    <col min="22" max="22" width="12" bestFit="1" customWidth="1"/>
    <col min="23" max="23" width="12.26953125" customWidth="1"/>
    <col min="24" max="24" width="11.81640625" customWidth="1"/>
    <col min="33" max="33" width="12" bestFit="1" customWidth="1"/>
    <col min="35" max="35" width="14.1796875" customWidth="1"/>
    <col min="36" max="36" width="13.453125" customWidth="1"/>
  </cols>
  <sheetData>
    <row r="1" spans="1:36" x14ac:dyDescent="0.35">
      <c r="A1" t="s">
        <v>0</v>
      </c>
      <c r="L1" s="3">
        <v>44700</v>
      </c>
      <c r="W1" s="3">
        <v>44701</v>
      </c>
    </row>
    <row r="2" spans="1:36" x14ac:dyDescent="0.35">
      <c r="L2" t="s">
        <v>11</v>
      </c>
      <c r="W2" t="s">
        <v>11</v>
      </c>
    </row>
    <row r="3" spans="1:36" x14ac:dyDescent="0.35">
      <c r="L3" t="s">
        <v>12</v>
      </c>
      <c r="W3" t="s">
        <v>13</v>
      </c>
    </row>
    <row r="4" spans="1:36" x14ac:dyDescent="0.35">
      <c r="A4" s="2">
        <v>45069</v>
      </c>
      <c r="B4" t="s">
        <v>31</v>
      </c>
    </row>
    <row r="5" spans="1:36" x14ac:dyDescent="0.35">
      <c r="A5" t="s">
        <v>1</v>
      </c>
      <c r="B5" t="s">
        <v>2</v>
      </c>
      <c r="C5" t="s">
        <v>3</v>
      </c>
      <c r="D5" t="s">
        <v>4</v>
      </c>
      <c r="E5" t="s">
        <v>5</v>
      </c>
      <c r="F5" t="s">
        <v>6</v>
      </c>
      <c r="G5" t="s">
        <v>7</v>
      </c>
      <c r="H5" t="s">
        <v>8</v>
      </c>
      <c r="I5" t="s">
        <v>9</v>
      </c>
      <c r="J5" t="s">
        <v>10</v>
      </c>
      <c r="K5" t="s">
        <v>23</v>
      </c>
      <c r="L5" t="s">
        <v>1</v>
      </c>
      <c r="M5" t="s">
        <v>2</v>
      </c>
      <c r="N5" t="s">
        <v>3</v>
      </c>
      <c r="O5" t="s">
        <v>4</v>
      </c>
      <c r="P5" t="s">
        <v>5</v>
      </c>
      <c r="Q5" t="s">
        <v>6</v>
      </c>
      <c r="R5" t="s">
        <v>7</v>
      </c>
      <c r="S5" t="s">
        <v>8</v>
      </c>
      <c r="T5" t="s">
        <v>9</v>
      </c>
      <c r="U5" t="s">
        <v>10</v>
      </c>
      <c r="W5" t="s">
        <v>1</v>
      </c>
      <c r="X5" t="s">
        <v>2</v>
      </c>
      <c r="Y5" t="s">
        <v>3</v>
      </c>
      <c r="Z5" t="s">
        <v>4</v>
      </c>
      <c r="AA5" t="s">
        <v>5</v>
      </c>
      <c r="AB5" t="s">
        <v>6</v>
      </c>
      <c r="AC5" t="s">
        <v>7</v>
      </c>
      <c r="AD5" t="s">
        <v>8</v>
      </c>
      <c r="AE5" t="s">
        <v>9</v>
      </c>
      <c r="AF5" t="s">
        <v>10</v>
      </c>
      <c r="AH5" t="s">
        <v>28</v>
      </c>
      <c r="AI5" t="s">
        <v>29</v>
      </c>
      <c r="AJ5" t="s">
        <v>30</v>
      </c>
    </row>
    <row r="6" spans="1:36" x14ac:dyDescent="0.35">
      <c r="A6">
        <v>120</v>
      </c>
      <c r="B6" s="1">
        <v>4.7458725497068596E-31</v>
      </c>
      <c r="C6">
        <v>15823</v>
      </c>
      <c r="D6">
        <v>14017</v>
      </c>
      <c r="E6">
        <v>7.0006383113189602E-2</v>
      </c>
      <c r="F6">
        <v>-4.0005329243062299E-2</v>
      </c>
      <c r="G6">
        <v>6.0821482905871896E-3</v>
      </c>
      <c r="H6">
        <v>3.46054131156672E-3</v>
      </c>
      <c r="I6">
        <f>E6-F6</f>
        <v>0.1100117123562519</v>
      </c>
      <c r="J6">
        <f>(I6*I6)/(G6*G6 + H6*H6)</f>
        <v>247.15340625386682</v>
      </c>
      <c r="K6">
        <f>(G6*G6)/(1.23*(2*3.141592654/0.00000131)^(7/6)*(4.572)^(11/6))</f>
        <v>2.9759170597027441E-14</v>
      </c>
      <c r="L6">
        <v>120</v>
      </c>
      <c r="M6" s="1">
        <v>2.6889325836606302E-15</v>
      </c>
      <c r="N6">
        <v>14829</v>
      </c>
      <c r="O6">
        <v>14843</v>
      </c>
      <c r="P6">
        <v>5.6844520871265403E-2</v>
      </c>
      <c r="Q6">
        <v>-3.9977369803948497E-2</v>
      </c>
      <c r="R6">
        <v>8.9256416572618992E-3</v>
      </c>
      <c r="S6">
        <v>3.45924808099791E-3</v>
      </c>
      <c r="T6">
        <f>P6-Q6</f>
        <v>9.6821890675213906E-2</v>
      </c>
      <c r="U6">
        <f>(T6*T6)/(R6*R6 + S6*S6)</f>
        <v>102.30408028289651</v>
      </c>
      <c r="V6">
        <f>(R6*R6)/(1.23*(2*3.141592654/0.00000131)^(7/6)*(4.572)^(11/6))</f>
        <v>6.4089326518149367E-14</v>
      </c>
      <c r="W6">
        <v>120</v>
      </c>
      <c r="X6" s="1">
        <v>1.0771990707684399E-8</v>
      </c>
      <c r="Y6">
        <v>14742</v>
      </c>
      <c r="Z6">
        <v>14838</v>
      </c>
      <c r="AA6">
        <v>4.4354992538325998E-2</v>
      </c>
      <c r="AB6">
        <v>-4.1550552635126199E-2</v>
      </c>
      <c r="AC6">
        <v>1.18730742712111E-2</v>
      </c>
      <c r="AD6">
        <v>3.4696064328451201E-3</v>
      </c>
      <c r="AE6">
        <f>AA6-AB6</f>
        <v>8.5905545173452197E-2</v>
      </c>
      <c r="AF6">
        <f>(AE6*AE6)/(AC6*AC6 + AD6*AD6)</f>
        <v>48.231201818279644</v>
      </c>
      <c r="AG6">
        <f>(AC6*AC6)/(1.23*(2*3.141592654/0.00000131)^(7/6)*(4.572)^(11/6))</f>
        <v>1.1340525588935334E-13</v>
      </c>
      <c r="AH6">
        <f>AE6/SQRT(AC6*AC6 + AD6*AD6)</f>
        <v>6.9448687401764229</v>
      </c>
      <c r="AI6">
        <f>T6/(SQRT(R6*R6 + S6*S6))</f>
        <v>10.114547952474027</v>
      </c>
      <c r="AJ6">
        <f>I6/(SQRT(G6*G6 + H6*H6))</f>
        <v>15.721113391037761</v>
      </c>
    </row>
    <row r="7" spans="1:36" x14ac:dyDescent="0.35">
      <c r="A7">
        <v>115</v>
      </c>
      <c r="B7" s="1">
        <v>9.3026603190611497E-17</v>
      </c>
      <c r="C7">
        <v>16217</v>
      </c>
      <c r="D7">
        <v>13622</v>
      </c>
      <c r="E7">
        <v>5.3033366220632601E-2</v>
      </c>
      <c r="F7">
        <v>-4.1059903097929999E-2</v>
      </c>
      <c r="G7">
        <v>7.9726936524676904E-3</v>
      </c>
      <c r="H7">
        <v>3.4592330299612899E-3</v>
      </c>
      <c r="I7">
        <f t="shared" ref="I7:I18" si="0">E7-F7</f>
        <v>9.40932693185626E-2</v>
      </c>
      <c r="J7">
        <f t="shared" ref="J7:J18" si="1">(I7*I7)/(G7*G7 + H7*H7)</f>
        <v>117.21868456162153</v>
      </c>
      <c r="K7">
        <f t="shared" ref="K7:K18" si="2">(G7*G7)/(1.23*(2*3.141592654/0.00000131)^(7/6)*(4.572)^(11/6))</f>
        <v>5.1134847783942866E-14</v>
      </c>
      <c r="L7">
        <v>115</v>
      </c>
      <c r="M7" s="1">
        <v>8.0884004133284897E-17</v>
      </c>
      <c r="N7">
        <v>14840</v>
      </c>
      <c r="O7">
        <v>14835</v>
      </c>
      <c r="P7">
        <v>5.41296832884091E-2</v>
      </c>
      <c r="Q7">
        <v>-4.0613717559825402E-2</v>
      </c>
      <c r="R7">
        <v>8.0698938764061905E-3</v>
      </c>
      <c r="S7">
        <v>3.4176620387749101E-3</v>
      </c>
      <c r="T7">
        <f t="shared" ref="T7:T18" si="3">P7-Q7</f>
        <v>9.4743400848234502E-2</v>
      </c>
      <c r="U7">
        <f t="shared" ref="U7:U18" si="4">(T7*T7)/(R7*R7 + S7*S7)</f>
        <v>116.87358260352886</v>
      </c>
      <c r="V7">
        <f t="shared" ref="V7:V18" si="5">(R7*R7)/(1.23*(2*3.141592654/0.00000131)^(7/6)*(4.572)^(11/6))</f>
        <v>5.238928374889749E-14</v>
      </c>
      <c r="W7">
        <v>115</v>
      </c>
      <c r="X7" s="1">
        <v>1.00815134036241E-9</v>
      </c>
      <c r="Y7">
        <v>14768</v>
      </c>
      <c r="Z7">
        <v>14837</v>
      </c>
      <c r="AA7">
        <v>4.5705654117009997E-2</v>
      </c>
      <c r="AB7">
        <v>-4.1886216890207099E-2</v>
      </c>
      <c r="AC7">
        <v>1.11429502440911E-2</v>
      </c>
      <c r="AD7">
        <v>3.4642445425143299E-3</v>
      </c>
      <c r="AE7">
        <f t="shared" ref="AE7:AE18" si="6">AA7-AB7</f>
        <v>8.7591871007217104E-2</v>
      </c>
      <c r="AF7">
        <f t="shared" ref="AF7:AF18" si="7">(AE7*AE7)/(AC7*AC7 + AD7*AD7)</f>
        <v>56.345322991536037</v>
      </c>
      <c r="AG7">
        <f t="shared" ref="AG7:AG18" si="8">(AC7*AC7)/(1.23*(2*3.141592654/0.00000131)^(7/6)*(4.572)^(11/6))</f>
        <v>9.9886592142165836E-14</v>
      </c>
      <c r="AH7">
        <f t="shared" ref="AH7:AH18" si="9">AE7/SQRT(AC7*AC7 + AD7*AD7)</f>
        <v>7.506352176092995</v>
      </c>
      <c r="AI7">
        <f t="shared" ref="AI7:AI18" si="10">T7/(SQRT(R7*R7 + S7*S7))</f>
        <v>10.810808600818389</v>
      </c>
      <c r="AJ7">
        <f t="shared" ref="AJ7:AJ18" si="11">I7/(SQRT(G7*G7 + H7*H7))</f>
        <v>10.826757804699499</v>
      </c>
    </row>
    <row r="8" spans="1:36" x14ac:dyDescent="0.35">
      <c r="A8">
        <v>110</v>
      </c>
      <c r="B8" s="1">
        <v>8.6524261881474E-24</v>
      </c>
      <c r="C8">
        <v>15035</v>
      </c>
      <c r="D8">
        <v>14817</v>
      </c>
      <c r="E8">
        <v>5.5938949118722901E-2</v>
      </c>
      <c r="F8">
        <v>-4.1743605318215297E-2</v>
      </c>
      <c r="G8">
        <v>6.2857703875640498E-3</v>
      </c>
      <c r="H8">
        <v>3.4948013362497399E-3</v>
      </c>
      <c r="I8">
        <f t="shared" si="0"/>
        <v>9.7682554436938199E-2</v>
      </c>
      <c r="J8">
        <f t="shared" si="1"/>
        <v>184.47492005750908</v>
      </c>
      <c r="K8">
        <f t="shared" si="2"/>
        <v>3.1785118813372749E-14</v>
      </c>
      <c r="L8">
        <v>110</v>
      </c>
      <c r="M8" s="1">
        <v>1.37867631112588E-13</v>
      </c>
      <c r="N8">
        <v>14835</v>
      </c>
      <c r="O8">
        <v>14839</v>
      </c>
      <c r="P8">
        <v>4.0168924839905799E-2</v>
      </c>
      <c r="Q8">
        <v>-4.1326329267471602E-2</v>
      </c>
      <c r="R8">
        <v>7.6906303002379599E-3</v>
      </c>
      <c r="S8">
        <v>3.4643247889170701E-3</v>
      </c>
      <c r="T8">
        <f t="shared" si="3"/>
        <v>8.1495254107377402E-2</v>
      </c>
      <c r="U8">
        <f t="shared" si="4"/>
        <v>93.34820360956337</v>
      </c>
      <c r="V8">
        <f t="shared" si="5"/>
        <v>4.7580684246336958E-14</v>
      </c>
      <c r="W8">
        <v>110</v>
      </c>
      <c r="X8" s="1">
        <v>1.3240238225078101E-8</v>
      </c>
      <c r="Y8">
        <v>13943</v>
      </c>
      <c r="Z8">
        <v>15786</v>
      </c>
      <c r="AA8">
        <v>3.8253008678190002E-2</v>
      </c>
      <c r="AB8">
        <v>-4.2370670214113698E-2</v>
      </c>
      <c r="AC8">
        <v>1.1004884191308901E-2</v>
      </c>
      <c r="AD8">
        <v>3.48732117134553E-3</v>
      </c>
      <c r="AE8">
        <f t="shared" si="6"/>
        <v>8.0623678892303707E-2</v>
      </c>
      <c r="AF8">
        <f t="shared" si="7"/>
        <v>48.774907941470524</v>
      </c>
      <c r="AG8">
        <f t="shared" si="8"/>
        <v>9.7426649442759882E-14</v>
      </c>
      <c r="AH8">
        <f t="shared" si="9"/>
        <v>6.9839034888427927</v>
      </c>
      <c r="AI8">
        <f t="shared" si="10"/>
        <v>9.6616874100523127</v>
      </c>
      <c r="AJ8">
        <f t="shared" si="11"/>
        <v>13.582154470389042</v>
      </c>
    </row>
    <row r="9" spans="1:36" x14ac:dyDescent="0.35">
      <c r="A9">
        <v>105</v>
      </c>
      <c r="B9" s="1">
        <v>9.1402022830944007E-22</v>
      </c>
      <c r="C9">
        <v>14420</v>
      </c>
      <c r="D9">
        <v>15422</v>
      </c>
      <c r="E9">
        <v>4.6844237170596097E-2</v>
      </c>
      <c r="F9">
        <v>-4.2384580469458699E-2</v>
      </c>
      <c r="G9">
        <v>5.9055827451730703E-3</v>
      </c>
      <c r="H9">
        <v>3.4727310275271001E-3</v>
      </c>
      <c r="I9">
        <f t="shared" si="0"/>
        <v>8.9228817640054803E-2</v>
      </c>
      <c r="J9">
        <f t="shared" si="1"/>
        <v>169.63143839753536</v>
      </c>
      <c r="K9">
        <f t="shared" si="2"/>
        <v>2.8056425005964075E-14</v>
      </c>
      <c r="L9">
        <v>105</v>
      </c>
      <c r="M9" s="1">
        <v>6.8791679223909305E-14</v>
      </c>
      <c r="N9">
        <v>14838</v>
      </c>
      <c r="O9">
        <v>14841</v>
      </c>
      <c r="P9">
        <v>3.8996347216605803E-2</v>
      </c>
      <c r="Q9">
        <v>-4.2056202412237301E-2</v>
      </c>
      <c r="R9">
        <v>7.4749271180060304E-3</v>
      </c>
      <c r="S9">
        <v>3.4801293037595902E-3</v>
      </c>
      <c r="T9">
        <f t="shared" si="3"/>
        <v>8.1052549628843104E-2</v>
      </c>
      <c r="U9">
        <f t="shared" si="4"/>
        <v>96.630654953529827</v>
      </c>
      <c r="V9">
        <f t="shared" si="5"/>
        <v>4.4949072939235619E-14</v>
      </c>
      <c r="W9">
        <v>105</v>
      </c>
      <c r="X9" s="1">
        <v>2.1664955900589399E-8</v>
      </c>
      <c r="Y9">
        <v>14907</v>
      </c>
      <c r="Z9">
        <v>14824</v>
      </c>
      <c r="AA9">
        <v>3.49649091031062E-2</v>
      </c>
      <c r="AB9">
        <v>-4.3102806260118497E-2</v>
      </c>
      <c r="AC9">
        <v>1.0775608833691899E-2</v>
      </c>
      <c r="AD9">
        <v>3.4788747031961101E-3</v>
      </c>
      <c r="AE9">
        <f t="shared" si="6"/>
        <v>7.8067715363224696E-2</v>
      </c>
      <c r="AF9">
        <f t="shared" si="7"/>
        <v>47.533484213884357</v>
      </c>
      <c r="AG9">
        <f t="shared" si="8"/>
        <v>9.3409371320640475E-14</v>
      </c>
      <c r="AH9">
        <f t="shared" si="9"/>
        <v>6.8944531482840876</v>
      </c>
      <c r="AI9">
        <f t="shared" si="10"/>
        <v>9.8300892647793301</v>
      </c>
      <c r="AJ9">
        <f t="shared" si="11"/>
        <v>13.024263449329309</v>
      </c>
    </row>
    <row r="10" spans="1:36" x14ac:dyDescent="0.35">
      <c r="A10">
        <v>100</v>
      </c>
      <c r="B10" s="1">
        <v>5.03820163831486E-15</v>
      </c>
      <c r="C10">
        <v>15328</v>
      </c>
      <c r="D10">
        <v>14515</v>
      </c>
      <c r="E10">
        <v>3.0758194154489101E-2</v>
      </c>
      <c r="F10">
        <v>-4.3114522907336902E-2</v>
      </c>
      <c r="G10">
        <v>6.0948116215278399E-3</v>
      </c>
      <c r="H10">
        <v>3.4515780608354901E-3</v>
      </c>
      <c r="I10">
        <f t="shared" si="0"/>
        <v>7.3872717061826007E-2</v>
      </c>
      <c r="J10">
        <f t="shared" si="1"/>
        <v>111.23450874180617</v>
      </c>
      <c r="K10">
        <f t="shared" si="2"/>
        <v>2.9883219705365206E-14</v>
      </c>
      <c r="L10">
        <v>100</v>
      </c>
      <c r="M10" s="1">
        <v>5.09813229337448E-11</v>
      </c>
      <c r="N10">
        <v>14833</v>
      </c>
      <c r="O10">
        <v>14841</v>
      </c>
      <c r="P10">
        <v>2.9079579316389301E-2</v>
      </c>
      <c r="Q10">
        <v>-4.2587938818139902E-2</v>
      </c>
      <c r="R10">
        <v>7.66539829003766E-3</v>
      </c>
      <c r="S10">
        <v>3.4217587123006299E-3</v>
      </c>
      <c r="T10">
        <f t="shared" si="3"/>
        <v>7.1667518134529207E-2</v>
      </c>
      <c r="U10">
        <f t="shared" si="4"/>
        <v>72.888733510216753</v>
      </c>
      <c r="V10">
        <f t="shared" si="5"/>
        <v>4.7268983689997187E-14</v>
      </c>
      <c r="W10">
        <v>100</v>
      </c>
      <c r="X10" s="1">
        <v>1.58259920558182E-9</v>
      </c>
      <c r="Y10">
        <v>13470</v>
      </c>
      <c r="Z10">
        <v>16310</v>
      </c>
      <c r="AA10">
        <v>2.6102642910170702E-2</v>
      </c>
      <c r="AB10">
        <v>-4.3380232985897799E-2</v>
      </c>
      <c r="AC10">
        <v>8.2578949142208102E-3</v>
      </c>
      <c r="AD10">
        <v>3.4735432802158002E-3</v>
      </c>
      <c r="AE10">
        <f t="shared" si="6"/>
        <v>6.9482875896068497E-2</v>
      </c>
      <c r="AF10">
        <f t="shared" si="7"/>
        <v>60.154129329031583</v>
      </c>
      <c r="AG10">
        <f t="shared" si="8"/>
        <v>5.4858700753651809E-14</v>
      </c>
      <c r="AH10">
        <f t="shared" si="9"/>
        <v>7.7559093167101691</v>
      </c>
      <c r="AI10">
        <f t="shared" si="10"/>
        <v>8.5374898834620438</v>
      </c>
      <c r="AJ10">
        <f t="shared" si="11"/>
        <v>10.546777173231932</v>
      </c>
    </row>
    <row r="11" spans="1:36" x14ac:dyDescent="0.35">
      <c r="A11">
        <v>95</v>
      </c>
      <c r="B11" s="1">
        <v>1.62678001023682E-16</v>
      </c>
      <c r="C11">
        <v>13523</v>
      </c>
      <c r="D11">
        <v>16313</v>
      </c>
      <c r="E11">
        <v>2.20219477926493E-2</v>
      </c>
      <c r="F11">
        <v>-4.3834169067614101E-2</v>
      </c>
      <c r="G11">
        <v>4.6406417473427901E-3</v>
      </c>
      <c r="H11">
        <v>3.42646472406397E-3</v>
      </c>
      <c r="I11">
        <f t="shared" si="0"/>
        <v>6.5856116860263408E-2</v>
      </c>
      <c r="J11">
        <f t="shared" si="1"/>
        <v>130.33417274923812</v>
      </c>
      <c r="K11">
        <f t="shared" si="2"/>
        <v>1.7324587352632642E-14</v>
      </c>
      <c r="L11">
        <v>95</v>
      </c>
      <c r="M11" s="1">
        <v>8.4307979311246504E-13</v>
      </c>
      <c r="N11">
        <v>14836</v>
      </c>
      <c r="O11">
        <v>14836</v>
      </c>
      <c r="P11">
        <v>2.0249804529522498E-2</v>
      </c>
      <c r="Q11">
        <v>-4.3189747910488997E-2</v>
      </c>
      <c r="R11">
        <v>5.5413263670208799E-3</v>
      </c>
      <c r="S11">
        <v>3.4466774557736302E-3</v>
      </c>
      <c r="T11">
        <f t="shared" si="3"/>
        <v>6.3439552440011496E-2</v>
      </c>
      <c r="U11">
        <f t="shared" si="4"/>
        <v>94.504950782258575</v>
      </c>
      <c r="V11">
        <f t="shared" si="5"/>
        <v>2.4702122602021631E-14</v>
      </c>
      <c r="W11">
        <v>95</v>
      </c>
      <c r="X11" s="1">
        <v>5.5124314695928202E-9</v>
      </c>
      <c r="Y11">
        <v>13939</v>
      </c>
      <c r="Z11">
        <v>15880</v>
      </c>
      <c r="AA11">
        <v>1.41044407776741E-2</v>
      </c>
      <c r="AB11">
        <v>-4.4000031486145397E-2</v>
      </c>
      <c r="AC11">
        <v>6.71941850902522E-3</v>
      </c>
      <c r="AD11">
        <v>3.4490916759373799E-3</v>
      </c>
      <c r="AE11">
        <f t="shared" si="6"/>
        <v>5.8104472263819498E-2</v>
      </c>
      <c r="AF11">
        <f t="shared" si="7"/>
        <v>59.181735046985054</v>
      </c>
      <c r="AG11">
        <f t="shared" si="8"/>
        <v>3.6322037000331381E-14</v>
      </c>
      <c r="AH11">
        <f t="shared" si="9"/>
        <v>7.692966595987861</v>
      </c>
      <c r="AI11">
        <f t="shared" si="10"/>
        <v>9.7213656850392454</v>
      </c>
      <c r="AJ11">
        <f t="shared" si="11"/>
        <v>11.416399290023021</v>
      </c>
    </row>
    <row r="12" spans="1:36" x14ac:dyDescent="0.35">
      <c r="A12">
        <v>90</v>
      </c>
      <c r="B12" s="1">
        <v>1.4082065268498599E-12</v>
      </c>
      <c r="C12">
        <v>15210</v>
      </c>
      <c r="D12">
        <v>14629</v>
      </c>
      <c r="E12">
        <v>1.4362255095332E-2</v>
      </c>
      <c r="F12">
        <v>-4.4357468042928103E-2</v>
      </c>
      <c r="G12">
        <v>4.9691489573561298E-3</v>
      </c>
      <c r="H12">
        <v>3.4354799269038501E-3</v>
      </c>
      <c r="I12">
        <f t="shared" si="0"/>
        <v>5.8719723138260099E-2</v>
      </c>
      <c r="J12">
        <f t="shared" si="1"/>
        <v>94.4789509823636</v>
      </c>
      <c r="K12">
        <f t="shared" si="2"/>
        <v>1.986418928449356E-14</v>
      </c>
      <c r="L12">
        <v>90</v>
      </c>
      <c r="M12" s="1">
        <v>3.5634785538263599E-10</v>
      </c>
      <c r="N12">
        <v>14836</v>
      </c>
      <c r="O12">
        <v>14839</v>
      </c>
      <c r="P12">
        <v>1.08224656241576E-2</v>
      </c>
      <c r="Q12">
        <v>-4.3743095895950802E-2</v>
      </c>
      <c r="R12">
        <v>5.3786195106245802E-3</v>
      </c>
      <c r="S12">
        <v>3.4747638340306601E-3</v>
      </c>
      <c r="T12">
        <f t="shared" si="3"/>
        <v>5.4565561520108399E-2</v>
      </c>
      <c r="U12">
        <f t="shared" si="4"/>
        <v>72.613269930881913</v>
      </c>
      <c r="V12">
        <f t="shared" si="5"/>
        <v>2.3272790479589579E-14</v>
      </c>
      <c r="W12">
        <v>90</v>
      </c>
      <c r="X12" s="1">
        <v>9.3646954339992195E-7</v>
      </c>
      <c r="Y12">
        <v>15208</v>
      </c>
      <c r="Z12">
        <v>14512</v>
      </c>
      <c r="AA12">
        <v>8.2460021041556204E-3</v>
      </c>
      <c r="AB12">
        <v>-4.4529196527011497E-2</v>
      </c>
      <c r="AC12">
        <v>7.6033771821089899E-3</v>
      </c>
      <c r="AD12">
        <v>3.4683305826625601E-3</v>
      </c>
      <c r="AE12">
        <f t="shared" si="6"/>
        <v>5.2775198631167114E-2</v>
      </c>
      <c r="AF12">
        <f t="shared" si="7"/>
        <v>39.879656443542459</v>
      </c>
      <c r="AG12">
        <f t="shared" si="8"/>
        <v>4.6507166895185725E-14</v>
      </c>
      <c r="AH12">
        <f t="shared" si="9"/>
        <v>6.3150341601247462</v>
      </c>
      <c r="AI12">
        <f t="shared" si="10"/>
        <v>8.5213420263994752</v>
      </c>
      <c r="AJ12">
        <f t="shared" si="11"/>
        <v>9.7200283426728546</v>
      </c>
    </row>
    <row r="13" spans="1:36" x14ac:dyDescent="0.35">
      <c r="A13">
        <v>85</v>
      </c>
      <c r="B13" s="1">
        <v>8.5273313965217307E-12</v>
      </c>
      <c r="C13">
        <v>14514</v>
      </c>
      <c r="D13">
        <v>15309</v>
      </c>
      <c r="E13">
        <v>6.5882733912082502E-3</v>
      </c>
      <c r="F13">
        <v>-4.4836416487033397E-2</v>
      </c>
      <c r="G13">
        <v>4.1852699812274796E-3</v>
      </c>
      <c r="H13">
        <v>3.4567011508264702E-3</v>
      </c>
      <c r="I13">
        <f t="shared" si="0"/>
        <v>5.1424689878241649E-2</v>
      </c>
      <c r="J13">
        <f t="shared" si="1"/>
        <v>89.749693076563744</v>
      </c>
      <c r="K13">
        <f t="shared" si="2"/>
        <v>1.4091387923164259E-14</v>
      </c>
      <c r="L13">
        <v>85</v>
      </c>
      <c r="M13" s="1">
        <v>2.8635917264574701E-9</v>
      </c>
      <c r="N13">
        <v>14835</v>
      </c>
      <c r="O13">
        <v>14838</v>
      </c>
      <c r="P13">
        <v>3.5529760701044498E-3</v>
      </c>
      <c r="Q13">
        <v>-4.4031904569350001E-2</v>
      </c>
      <c r="R13">
        <v>4.8004357479009604E-3</v>
      </c>
      <c r="S13">
        <v>3.3692946466850099E-3</v>
      </c>
      <c r="T13">
        <f t="shared" si="3"/>
        <v>4.7584880639454451E-2</v>
      </c>
      <c r="U13">
        <f t="shared" si="4"/>
        <v>65.830304557637945</v>
      </c>
      <c r="V13">
        <f t="shared" si="5"/>
        <v>1.8538224458316987E-14</v>
      </c>
      <c r="W13">
        <v>85</v>
      </c>
      <c r="X13" s="1">
        <v>1.18261995040716E-5</v>
      </c>
      <c r="Y13">
        <v>15819</v>
      </c>
      <c r="Z13">
        <v>13874</v>
      </c>
      <c r="AA13">
        <v>3.7091219419685502E-3</v>
      </c>
      <c r="AB13">
        <v>-4.47062490990335E-2</v>
      </c>
      <c r="AC13">
        <v>7.9986919436677607E-3</v>
      </c>
      <c r="AD13">
        <v>3.45436299078499E-3</v>
      </c>
      <c r="AE13">
        <f t="shared" si="6"/>
        <v>4.8415371041002048E-2</v>
      </c>
      <c r="AF13">
        <f t="shared" si="7"/>
        <v>30.878616361839228</v>
      </c>
      <c r="AG13">
        <f t="shared" si="8"/>
        <v>5.1468884505551122E-14</v>
      </c>
      <c r="AH13">
        <f t="shared" si="9"/>
        <v>5.5568530988176423</v>
      </c>
      <c r="AI13">
        <f t="shared" si="10"/>
        <v>8.1135876502098601</v>
      </c>
      <c r="AJ13">
        <f t="shared" si="11"/>
        <v>9.47363146193495</v>
      </c>
    </row>
    <row r="14" spans="1:36" x14ac:dyDescent="0.35">
      <c r="A14">
        <v>80</v>
      </c>
      <c r="B14" s="1">
        <v>7.4984033968812402E-8</v>
      </c>
      <c r="C14">
        <v>14609</v>
      </c>
      <c r="D14">
        <v>13219</v>
      </c>
      <c r="E14">
        <v>-4.9004312410156998E-3</v>
      </c>
      <c r="F14">
        <v>-4.5101172554655997E-2</v>
      </c>
      <c r="G14">
        <v>4.1705298497958301E-3</v>
      </c>
      <c r="H14">
        <v>3.4829658307056902E-3</v>
      </c>
      <c r="I14">
        <f t="shared" si="0"/>
        <v>4.0200741313640299E-2</v>
      </c>
      <c r="J14">
        <f t="shared" si="1"/>
        <v>54.737817975307586</v>
      </c>
      <c r="K14">
        <f t="shared" si="2"/>
        <v>1.399230559622002E-14</v>
      </c>
      <c r="L14">
        <v>80</v>
      </c>
      <c r="M14" s="1">
        <v>6.0183302914543901E-7</v>
      </c>
      <c r="N14">
        <v>14836</v>
      </c>
      <c r="O14">
        <v>14838</v>
      </c>
      <c r="P14">
        <v>-6.5561000269615897E-3</v>
      </c>
      <c r="Q14">
        <v>-4.4474888799029701E-2</v>
      </c>
      <c r="R14">
        <v>4.3612566250276E-3</v>
      </c>
      <c r="S14">
        <v>3.4489452002469802E-3</v>
      </c>
      <c r="T14">
        <f t="shared" si="3"/>
        <v>3.7918788772068113E-2</v>
      </c>
      <c r="U14">
        <f t="shared" si="4"/>
        <v>46.508107928760467</v>
      </c>
      <c r="V14">
        <f t="shared" si="5"/>
        <v>1.530136229536251E-14</v>
      </c>
      <c r="W14">
        <v>80</v>
      </c>
      <c r="X14" s="1">
        <v>4.6993167355999903E-5</v>
      </c>
      <c r="Y14">
        <v>15215</v>
      </c>
      <c r="Z14">
        <v>14501</v>
      </c>
      <c r="AA14">
        <v>-6.2556227407162797E-3</v>
      </c>
      <c r="AB14">
        <v>-4.4962574994827198E-2</v>
      </c>
      <c r="AC14">
        <v>6.4775761516948699E-3</v>
      </c>
      <c r="AD14">
        <v>3.4330165628304698E-3</v>
      </c>
      <c r="AE14">
        <f t="shared" si="6"/>
        <v>3.8706952254110916E-2</v>
      </c>
      <c r="AF14">
        <f t="shared" si="7"/>
        <v>27.876815115257632</v>
      </c>
      <c r="AG14">
        <f t="shared" si="8"/>
        <v>3.3754514712457148E-14</v>
      </c>
      <c r="AH14">
        <f t="shared" si="9"/>
        <v>5.2798499140844557</v>
      </c>
      <c r="AI14">
        <f t="shared" si="10"/>
        <v>6.8196853247609939</v>
      </c>
      <c r="AJ14">
        <f t="shared" si="11"/>
        <v>7.398501062736127</v>
      </c>
    </row>
    <row r="15" spans="1:36" x14ac:dyDescent="0.35">
      <c r="A15">
        <v>75</v>
      </c>
      <c r="B15" s="1">
        <v>1.06853997675179E-5</v>
      </c>
      <c r="C15">
        <v>15204</v>
      </c>
      <c r="D15">
        <v>14635</v>
      </c>
      <c r="E15">
        <v>-1.4559431728492399E-2</v>
      </c>
      <c r="F15">
        <v>-4.5336542535018502E-2</v>
      </c>
      <c r="G15">
        <v>3.8095432419866702E-3</v>
      </c>
      <c r="H15">
        <v>3.43201825258329E-3</v>
      </c>
      <c r="I15">
        <f t="shared" si="0"/>
        <v>3.0777110806526103E-2</v>
      </c>
      <c r="J15">
        <f t="shared" si="1"/>
        <v>36.028194258218441</v>
      </c>
      <c r="K15">
        <f t="shared" si="2"/>
        <v>1.1674885475143453E-14</v>
      </c>
      <c r="L15">
        <v>75</v>
      </c>
      <c r="M15" s="1">
        <v>3.8466517651796198E-5</v>
      </c>
      <c r="N15">
        <v>14841</v>
      </c>
      <c r="O15">
        <v>14841</v>
      </c>
      <c r="P15">
        <v>-1.5477184825820599E-2</v>
      </c>
      <c r="Q15">
        <v>-4.4823266626238402E-2</v>
      </c>
      <c r="R15">
        <v>4.00451509646525E-3</v>
      </c>
      <c r="S15">
        <v>3.41781006036868E-3</v>
      </c>
      <c r="T15">
        <f t="shared" si="3"/>
        <v>2.9346081800417805E-2</v>
      </c>
      <c r="U15">
        <f t="shared" si="4"/>
        <v>31.070278437114588</v>
      </c>
      <c r="V15">
        <f t="shared" si="5"/>
        <v>1.2900504194886939E-14</v>
      </c>
      <c r="W15">
        <v>75</v>
      </c>
      <c r="X15" s="1">
        <v>2.14877205793818E-4</v>
      </c>
      <c r="Y15">
        <v>14842</v>
      </c>
      <c r="Z15">
        <v>14916</v>
      </c>
      <c r="AA15">
        <v>-1.67643309527017E-2</v>
      </c>
      <c r="AB15">
        <v>-4.5312805041565103E-2</v>
      </c>
      <c r="AC15">
        <v>4.6758559558986801E-3</v>
      </c>
      <c r="AD15">
        <v>3.4319636367674002E-3</v>
      </c>
      <c r="AE15">
        <f t="shared" si="6"/>
        <v>2.8548474088863404E-2</v>
      </c>
      <c r="AF15">
        <f t="shared" si="7"/>
        <v>24.226124851822394</v>
      </c>
      <c r="AG15">
        <f t="shared" si="8"/>
        <v>1.7588510466836515E-14</v>
      </c>
      <c r="AH15">
        <f t="shared" si="9"/>
        <v>4.9220041499192577</v>
      </c>
      <c r="AI15">
        <f t="shared" si="10"/>
        <v>5.5740719799007428</v>
      </c>
      <c r="AJ15">
        <f t="shared" si="11"/>
        <v>6.0023490616773074</v>
      </c>
    </row>
    <row r="16" spans="1:36" x14ac:dyDescent="0.35">
      <c r="A16">
        <v>70</v>
      </c>
      <c r="B16" s="1">
        <v>7.2602658538297197E-4</v>
      </c>
      <c r="C16">
        <v>14412</v>
      </c>
      <c r="D16">
        <v>15399</v>
      </c>
      <c r="E16">
        <v>-2.2677005273383E-2</v>
      </c>
      <c r="F16">
        <v>-4.5476829664263398E-2</v>
      </c>
      <c r="G16">
        <v>3.7552984292786701E-3</v>
      </c>
      <c r="H16">
        <v>3.4052276844312398E-3</v>
      </c>
      <c r="I16">
        <f t="shared" si="0"/>
        <v>2.2799824390880397E-2</v>
      </c>
      <c r="J16">
        <f t="shared" si="1"/>
        <v>20.228624441234917</v>
      </c>
      <c r="K16">
        <f t="shared" si="2"/>
        <v>1.134477076991976E-14</v>
      </c>
      <c r="L16">
        <v>70</v>
      </c>
      <c r="M16" s="1">
        <v>7.5431807086639199E-4</v>
      </c>
      <c r="N16">
        <v>14821</v>
      </c>
      <c r="O16">
        <v>14833</v>
      </c>
      <c r="P16">
        <v>-2.2871243505836601E-2</v>
      </c>
      <c r="Q16">
        <v>-4.5079060203600398E-2</v>
      </c>
      <c r="R16">
        <v>3.5949370604272798E-3</v>
      </c>
      <c r="S16">
        <v>3.4040218702913899E-3</v>
      </c>
      <c r="T16">
        <f t="shared" si="3"/>
        <v>2.2207816697763796E-2</v>
      </c>
      <c r="U16">
        <f t="shared" si="4"/>
        <v>20.121104109587563</v>
      </c>
      <c r="V16">
        <f t="shared" si="5"/>
        <v>1.0396553584879796E-14</v>
      </c>
      <c r="W16">
        <v>70</v>
      </c>
      <c r="X16" s="1">
        <v>1.0415991589835601E-3</v>
      </c>
      <c r="Y16">
        <v>15257</v>
      </c>
      <c r="Z16">
        <v>14420</v>
      </c>
      <c r="AA16">
        <v>-2.26572196368875E-2</v>
      </c>
      <c r="AB16">
        <v>-4.5474133148404199E-2</v>
      </c>
      <c r="AC16">
        <v>3.9760896147605198E-3</v>
      </c>
      <c r="AD16">
        <v>3.4365541474527602E-3</v>
      </c>
      <c r="AE16">
        <f t="shared" si="6"/>
        <v>2.2816913511516698E-2</v>
      </c>
      <c r="AF16">
        <f t="shared" si="7"/>
        <v>18.849629008724094</v>
      </c>
      <c r="AG16">
        <f t="shared" si="8"/>
        <v>1.2718009414657929E-14</v>
      </c>
      <c r="AH16">
        <f t="shared" si="9"/>
        <v>4.3416159444064251</v>
      </c>
      <c r="AI16">
        <f t="shared" si="10"/>
        <v>4.485655371245941</v>
      </c>
      <c r="AJ16">
        <f t="shared" si="11"/>
        <v>4.4976243108150902</v>
      </c>
    </row>
    <row r="17" spans="1:36" x14ac:dyDescent="0.35">
      <c r="A17">
        <v>65</v>
      </c>
      <c r="B17" s="1">
        <v>9.8551933656351107E-3</v>
      </c>
      <c r="C17">
        <v>14552</v>
      </c>
      <c r="D17">
        <v>14971</v>
      </c>
      <c r="E17">
        <v>-2.9761537932930002E-2</v>
      </c>
      <c r="F17">
        <v>-4.5695250818248302E-2</v>
      </c>
      <c r="G17">
        <v>3.4974401114103602E-3</v>
      </c>
      <c r="H17">
        <v>3.33573826737884E-3</v>
      </c>
      <c r="I17">
        <f t="shared" si="0"/>
        <v>1.59337128853183E-2</v>
      </c>
      <c r="J17">
        <f t="shared" si="1"/>
        <v>10.868642883873516</v>
      </c>
      <c r="K17">
        <f t="shared" si="2"/>
        <v>9.8402784309113482E-15</v>
      </c>
      <c r="L17">
        <v>65</v>
      </c>
      <c r="M17" s="1">
        <v>8.9883983975728495E-3</v>
      </c>
      <c r="N17">
        <v>14601</v>
      </c>
      <c r="O17">
        <v>14727</v>
      </c>
      <c r="P17">
        <v>-2.93490103417576E-2</v>
      </c>
      <c r="Q17">
        <v>-4.5355075711279003E-2</v>
      </c>
      <c r="R17">
        <v>3.41317299249165E-3</v>
      </c>
      <c r="S17">
        <v>3.3515852364334902E-3</v>
      </c>
      <c r="T17">
        <f t="shared" si="3"/>
        <v>1.6006065369521403E-2</v>
      </c>
      <c r="U17">
        <f t="shared" si="4"/>
        <v>11.195889751662836</v>
      </c>
      <c r="V17">
        <f t="shared" si="5"/>
        <v>9.3718086960186251E-15</v>
      </c>
      <c r="W17">
        <v>65</v>
      </c>
      <c r="X17" s="1">
        <v>8.5828210417504408E-3</v>
      </c>
      <c r="Y17">
        <v>12859</v>
      </c>
      <c r="Z17">
        <v>16591</v>
      </c>
      <c r="AA17">
        <v>-2.9563558597091599E-2</v>
      </c>
      <c r="AB17">
        <v>-4.59465011150611E-2</v>
      </c>
      <c r="AC17">
        <v>3.5389148704078198E-3</v>
      </c>
      <c r="AD17">
        <v>3.33560327523349E-3</v>
      </c>
      <c r="AE17">
        <f t="shared" si="6"/>
        <v>1.6382942517969502E-2</v>
      </c>
      <c r="AF17">
        <f t="shared" si="7"/>
        <v>11.348790811765991</v>
      </c>
      <c r="AG17">
        <f t="shared" si="8"/>
        <v>1.0075046174733984E-14</v>
      </c>
      <c r="AH17">
        <f t="shared" si="9"/>
        <v>3.3687966414976711</v>
      </c>
      <c r="AI17">
        <f t="shared" si="10"/>
        <v>3.3460259639851624</v>
      </c>
      <c r="AJ17">
        <f t="shared" si="11"/>
        <v>3.2967624852078012</v>
      </c>
    </row>
    <row r="18" spans="1:36" x14ac:dyDescent="0.35">
      <c r="A18">
        <v>60</v>
      </c>
      <c r="B18" s="1">
        <v>3.2713681143794797E-2</v>
      </c>
      <c r="C18">
        <v>13722</v>
      </c>
      <c r="D18">
        <v>13707</v>
      </c>
      <c r="E18">
        <v>-3.5506850313365902E-2</v>
      </c>
      <c r="F18">
        <v>-4.63299044283942E-2</v>
      </c>
      <c r="G18">
        <v>2.9033122590420299E-3</v>
      </c>
      <c r="H18">
        <v>2.97135347917993E-3</v>
      </c>
      <c r="I18">
        <f t="shared" si="0"/>
        <v>1.0823054115028298E-2</v>
      </c>
      <c r="J18">
        <f t="shared" si="1"/>
        <v>6.787425550227975</v>
      </c>
      <c r="K18">
        <f t="shared" si="2"/>
        <v>6.7810088255461611E-15</v>
      </c>
      <c r="L18">
        <v>60</v>
      </c>
      <c r="M18" s="1">
        <v>3.1292617068946302E-2</v>
      </c>
      <c r="N18">
        <v>13775</v>
      </c>
      <c r="O18">
        <v>13905</v>
      </c>
      <c r="P18">
        <v>-3.4651252268602002E-2</v>
      </c>
      <c r="Q18">
        <v>-4.5976375404531103E-2</v>
      </c>
      <c r="R18">
        <v>3.0872357898304899E-3</v>
      </c>
      <c r="S18">
        <v>2.9945862318954998E-3</v>
      </c>
      <c r="T18">
        <f t="shared" si="3"/>
        <v>1.1325123135929101E-2</v>
      </c>
      <c r="U18">
        <f t="shared" si="4"/>
        <v>6.933422609932907</v>
      </c>
      <c r="V18">
        <f t="shared" si="5"/>
        <v>7.6673698795655134E-15</v>
      </c>
      <c r="W18">
        <v>60</v>
      </c>
      <c r="X18" s="1">
        <v>3.3918865835677797E-2</v>
      </c>
      <c r="Y18">
        <v>14103</v>
      </c>
      <c r="Z18">
        <v>13556</v>
      </c>
      <c r="AA18">
        <v>-3.5348060696306E-2</v>
      </c>
      <c r="AB18">
        <v>-4.6502485984064999E-2</v>
      </c>
      <c r="AC18">
        <v>3.1620998803171801E-3</v>
      </c>
      <c r="AD18">
        <v>2.9462884668954902E-3</v>
      </c>
      <c r="AE18">
        <f t="shared" si="6"/>
        <v>1.1154425287759E-2</v>
      </c>
      <c r="AF18">
        <f t="shared" si="7"/>
        <v>6.6608453596160544</v>
      </c>
      <c r="AG18">
        <f t="shared" si="8"/>
        <v>8.0437392036866406E-15</v>
      </c>
      <c r="AH18">
        <f t="shared" si="9"/>
        <v>2.5808613600145307</v>
      </c>
      <c r="AI18">
        <f t="shared" si="10"/>
        <v>2.6331393069742641</v>
      </c>
      <c r="AJ18">
        <f t="shared" si="11"/>
        <v>2.6052688057526763</v>
      </c>
    </row>
    <row r="21" spans="1:36" x14ac:dyDescent="0.35">
      <c r="C21" t="s">
        <v>14</v>
      </c>
      <c r="H21" t="s">
        <v>15</v>
      </c>
      <c r="M21" t="s">
        <v>16</v>
      </c>
    </row>
    <row r="22" spans="1:36" x14ac:dyDescent="0.35">
      <c r="A22" t="s">
        <v>1</v>
      </c>
      <c r="B22" t="s">
        <v>2</v>
      </c>
      <c r="C22" t="s">
        <v>9</v>
      </c>
      <c r="D22" t="s">
        <v>10</v>
      </c>
      <c r="E22" t="s">
        <v>22</v>
      </c>
      <c r="G22" t="s">
        <v>2</v>
      </c>
      <c r="H22" t="s">
        <v>9</v>
      </c>
      <c r="I22" t="s">
        <v>10</v>
      </c>
      <c r="J22" t="s">
        <v>22</v>
      </c>
      <c r="L22" t="s">
        <v>2</v>
      </c>
      <c r="M22" t="s">
        <v>9</v>
      </c>
      <c r="N22" t="s">
        <v>10</v>
      </c>
      <c r="O22" t="s">
        <v>22</v>
      </c>
    </row>
    <row r="23" spans="1:36" x14ac:dyDescent="0.35">
      <c r="A23">
        <v>120</v>
      </c>
      <c r="B23" s="1">
        <v>4.7458725497068596E-31</v>
      </c>
      <c r="C23">
        <v>0.1100117123562519</v>
      </c>
      <c r="D23">
        <v>247.15340625386682</v>
      </c>
      <c r="E23" s="1">
        <v>5.5627000000000002E-15</v>
      </c>
      <c r="F23">
        <v>2.9759170597027441E-14</v>
      </c>
      <c r="G23" s="1">
        <v>2.6889325836606302E-15</v>
      </c>
      <c r="H23">
        <v>9.6821890675213906E-2</v>
      </c>
      <c r="I23">
        <v>102.30408028289651</v>
      </c>
      <c r="J23" s="1">
        <v>1.0822999999999999E-14</v>
      </c>
      <c r="K23">
        <v>6.4089326518149367E-14</v>
      </c>
      <c r="L23" s="1">
        <v>1.0771990707684399E-8</v>
      </c>
      <c r="M23">
        <v>8.5905545173452197E-2</v>
      </c>
      <c r="N23">
        <v>48.231201818279644</v>
      </c>
      <c r="O23" s="1">
        <v>3.4482000000000001E-14</v>
      </c>
      <c r="P23">
        <v>1.1340525588935334E-13</v>
      </c>
    </row>
    <row r="24" spans="1:36" x14ac:dyDescent="0.35">
      <c r="A24">
        <v>115</v>
      </c>
      <c r="B24" s="1">
        <v>9.3026603190611497E-17</v>
      </c>
      <c r="C24">
        <v>9.40932693185626E-2</v>
      </c>
      <c r="D24">
        <v>117.21868456162153</v>
      </c>
      <c r="E24" s="1">
        <v>5.2708999999999997E-15</v>
      </c>
      <c r="F24">
        <v>5.1134847783942866E-14</v>
      </c>
      <c r="G24" s="1">
        <v>8.0884004133284897E-17</v>
      </c>
      <c r="H24">
        <v>9.4743400848234502E-2</v>
      </c>
      <c r="I24">
        <v>116.87358260352886</v>
      </c>
      <c r="J24" s="1">
        <v>9.5914000000000004E-15</v>
      </c>
      <c r="K24">
        <v>5.238928374889749E-14</v>
      </c>
      <c r="L24" s="1">
        <v>1.00815134036241E-9</v>
      </c>
      <c r="M24">
        <v>8.7591871007217104E-2</v>
      </c>
      <c r="N24">
        <v>56.345322991536037</v>
      </c>
      <c r="O24" s="1">
        <v>2.9106000000000002E-14</v>
      </c>
      <c r="P24">
        <v>9.9886592142165836E-14</v>
      </c>
    </row>
    <row r="25" spans="1:36" x14ac:dyDescent="0.35">
      <c r="A25">
        <v>110</v>
      </c>
      <c r="B25" s="1">
        <v>8.6524261881474E-24</v>
      </c>
      <c r="C25">
        <v>9.7682554436938199E-2</v>
      </c>
      <c r="D25">
        <v>184.47492005750908</v>
      </c>
      <c r="E25" s="1">
        <v>7.1137999999999998E-15</v>
      </c>
      <c r="F25">
        <v>3.1785118813372749E-14</v>
      </c>
      <c r="G25" s="1">
        <v>1.37867631112588E-13</v>
      </c>
      <c r="H25">
        <v>8.1495254107377402E-2</v>
      </c>
      <c r="I25">
        <v>93.34820360956337</v>
      </c>
      <c r="J25" s="1">
        <v>1.6759999999999999E-14</v>
      </c>
      <c r="K25">
        <v>4.7580684246336958E-14</v>
      </c>
      <c r="L25" s="1">
        <v>1.3240238225078101E-8</v>
      </c>
      <c r="M25">
        <v>8.0623678892303707E-2</v>
      </c>
      <c r="N25">
        <v>48.774907941470524</v>
      </c>
      <c r="O25" s="1">
        <v>3.9245000000000001E-14</v>
      </c>
      <c r="P25">
        <v>9.7426649442759882E-14</v>
      </c>
    </row>
    <row r="26" spans="1:36" x14ac:dyDescent="0.35">
      <c r="A26">
        <v>105</v>
      </c>
      <c r="B26" s="1">
        <v>9.1402022830944007E-22</v>
      </c>
      <c r="C26">
        <v>8.9228817640054803E-2</v>
      </c>
      <c r="D26">
        <v>169.63143839753536</v>
      </c>
      <c r="E26" s="1">
        <v>1.0442E-14</v>
      </c>
      <c r="F26">
        <v>2.8056425005964075E-14</v>
      </c>
      <c r="G26" s="1">
        <v>6.8791679223909305E-14</v>
      </c>
      <c r="H26">
        <v>8.1052549628843104E-2</v>
      </c>
      <c r="I26">
        <v>96.630654953529827</v>
      </c>
      <c r="J26" s="1">
        <v>1.7394000000000001E-14</v>
      </c>
      <c r="K26">
        <v>4.4949072939235619E-14</v>
      </c>
      <c r="L26" s="1">
        <v>2.1664955900589399E-8</v>
      </c>
      <c r="M26">
        <v>7.8067715363224696E-2</v>
      </c>
      <c r="N26">
        <v>47.533484213884357</v>
      </c>
      <c r="O26" s="1">
        <v>3.9928E-14</v>
      </c>
      <c r="P26">
        <v>9.3409371320640475E-14</v>
      </c>
    </row>
    <row r="27" spans="1:36" x14ac:dyDescent="0.35">
      <c r="A27">
        <v>100</v>
      </c>
      <c r="B27" s="1">
        <v>5.03820163831486E-15</v>
      </c>
      <c r="C27">
        <v>7.3872717061826007E-2</v>
      </c>
      <c r="D27">
        <v>111.23450874180617</v>
      </c>
      <c r="E27" s="1">
        <v>2.8658000000000001E-14</v>
      </c>
      <c r="F27">
        <v>2.9883219705365206E-14</v>
      </c>
      <c r="G27" s="1">
        <v>5.09813229337448E-11</v>
      </c>
      <c r="H27">
        <v>7.1667518134529207E-2</v>
      </c>
      <c r="I27">
        <v>72.888733510216753</v>
      </c>
      <c r="J27" s="1">
        <v>3.2297999999999999E-14</v>
      </c>
      <c r="K27">
        <v>4.7268983689997187E-14</v>
      </c>
      <c r="L27" s="1">
        <v>1.58259920558182E-9</v>
      </c>
      <c r="M27">
        <v>6.9482875896068497E-2</v>
      </c>
      <c r="N27">
        <v>60.154129329031583</v>
      </c>
      <c r="O27" s="1">
        <v>4.5759000000000002E-14</v>
      </c>
      <c r="P27">
        <v>5.4858700753651809E-14</v>
      </c>
    </row>
    <row r="28" spans="1:36" x14ac:dyDescent="0.35">
      <c r="A28">
        <v>95</v>
      </c>
      <c r="B28" s="1">
        <v>1.62678001023682E-16</v>
      </c>
      <c r="C28">
        <v>6.5856116860263408E-2</v>
      </c>
      <c r="D28">
        <v>130.33417274923812</v>
      </c>
      <c r="E28" s="1">
        <v>6.5087000000000001E-14</v>
      </c>
      <c r="F28">
        <v>1.7324587352632642E-14</v>
      </c>
      <c r="G28" s="1">
        <v>8.4307979311246504E-13</v>
      </c>
      <c r="H28">
        <v>6.3439552440011496E-2</v>
      </c>
      <c r="I28">
        <v>94.504950782258575</v>
      </c>
      <c r="J28" s="1">
        <v>3.2377999999999997E-14</v>
      </c>
      <c r="K28">
        <v>2.4702122602021631E-14</v>
      </c>
      <c r="L28" s="1">
        <v>5.5124314695928202E-9</v>
      </c>
      <c r="M28">
        <v>5.8104472263819498E-2</v>
      </c>
      <c r="N28">
        <v>59.181735046985054</v>
      </c>
      <c r="O28" s="1">
        <v>1.3258E-13</v>
      </c>
      <c r="P28">
        <v>3.6322037000331381E-14</v>
      </c>
      <c r="S28">
        <f>P36/F36</f>
        <v>2.4514902025881149</v>
      </c>
    </row>
    <row r="29" spans="1:36" x14ac:dyDescent="0.35">
      <c r="A29">
        <v>90</v>
      </c>
      <c r="B29" s="1">
        <v>1.4082065268498599E-12</v>
      </c>
      <c r="C29">
        <v>5.8719723138260099E-2</v>
      </c>
      <c r="D29">
        <v>94.4789509823636</v>
      </c>
      <c r="E29" s="1">
        <v>2.7342000000000001E-13</v>
      </c>
      <c r="F29">
        <v>1.986418928449356E-14</v>
      </c>
      <c r="G29" s="1">
        <v>3.5634785538263599E-10</v>
      </c>
      <c r="H29">
        <v>5.4565561520108399E-2</v>
      </c>
      <c r="I29">
        <v>72.613269930881913</v>
      </c>
      <c r="J29" s="1">
        <v>1.0666E-13</v>
      </c>
      <c r="K29">
        <v>2.3272790479589579E-14</v>
      </c>
      <c r="L29" s="1">
        <v>9.3646954339992195E-7</v>
      </c>
      <c r="M29">
        <v>5.2775198631167114E-2</v>
      </c>
      <c r="N29">
        <v>39.879656443542459</v>
      </c>
      <c r="O29" s="1">
        <v>4.0342999999999998E-13</v>
      </c>
      <c r="P29">
        <v>4.6507166895185725E-14</v>
      </c>
    </row>
    <row r="30" spans="1:36" x14ac:dyDescent="0.35">
      <c r="A30">
        <v>85</v>
      </c>
      <c r="B30" s="1">
        <v>8.5273313965217307E-12</v>
      </c>
      <c r="C30">
        <v>5.1424689878241649E-2</v>
      </c>
      <c r="D30">
        <v>89.749693076563744</v>
      </c>
      <c r="E30" s="1">
        <v>1.2177999999999999E-12</v>
      </c>
      <c r="F30">
        <v>1.4091387923164259E-14</v>
      </c>
      <c r="G30" s="1">
        <v>2.8635917264574701E-9</v>
      </c>
      <c r="H30">
        <v>4.7584880639454451E-2</v>
      </c>
      <c r="I30">
        <v>65.830304557637945</v>
      </c>
      <c r="J30" s="1">
        <v>8.0779999999999995E-13</v>
      </c>
      <c r="K30">
        <v>1.8538224458316987E-14</v>
      </c>
      <c r="L30" s="1">
        <v>1.18261995040716E-5</v>
      </c>
      <c r="M30">
        <v>4.8415371041002048E-2</v>
      </c>
      <c r="N30">
        <v>30.878616361839228</v>
      </c>
      <c r="O30" s="1">
        <v>2.2743000000000001E-12</v>
      </c>
      <c r="P30">
        <v>5.1468884505551122E-14</v>
      </c>
    </row>
    <row r="31" spans="1:36" x14ac:dyDescent="0.35">
      <c r="A31">
        <v>80</v>
      </c>
      <c r="B31" s="1">
        <v>7.4984033968812402E-8</v>
      </c>
      <c r="C31">
        <v>4.0200741313640299E-2</v>
      </c>
      <c r="D31">
        <v>54.737817975307586</v>
      </c>
      <c r="E31" s="1">
        <v>1.8441000000000002E-12</v>
      </c>
      <c r="F31">
        <v>1.399230559622002E-14</v>
      </c>
      <c r="G31" s="1">
        <v>6.0183302914543901E-7</v>
      </c>
      <c r="H31">
        <v>3.7918788772068113E-2</v>
      </c>
      <c r="I31">
        <v>46.508107928760467</v>
      </c>
      <c r="J31" s="1">
        <v>2.1113000000000001E-13</v>
      </c>
      <c r="K31">
        <v>1.530136229536251E-14</v>
      </c>
      <c r="L31" s="1">
        <v>4.6993167355999903E-5</v>
      </c>
      <c r="M31">
        <v>3.8706952254110916E-2</v>
      </c>
      <c r="N31">
        <v>27.876815115257632</v>
      </c>
      <c r="O31" s="1">
        <v>6.4523999999999998E-13</v>
      </c>
      <c r="P31">
        <v>3.3754514712457148E-14</v>
      </c>
    </row>
    <row r="32" spans="1:36" x14ac:dyDescent="0.35">
      <c r="A32">
        <v>75</v>
      </c>
      <c r="B32" s="1">
        <v>1.06853997675179E-5</v>
      </c>
      <c r="C32">
        <v>3.0777110806526103E-2</v>
      </c>
      <c r="D32">
        <v>36.028194258218441</v>
      </c>
      <c r="E32" s="1">
        <v>3.6857999999999998E-13</v>
      </c>
      <c r="F32">
        <v>1.1674885475143453E-14</v>
      </c>
      <c r="G32" s="1">
        <v>3.8466517651796198E-5</v>
      </c>
      <c r="H32">
        <v>2.9346081800417805E-2</v>
      </c>
      <c r="I32">
        <v>31.070278437114588</v>
      </c>
      <c r="J32" s="1">
        <v>3.1380000000000001E-14</v>
      </c>
      <c r="K32">
        <v>1.2900504194886939E-14</v>
      </c>
      <c r="L32" s="1">
        <v>2.14877205793818E-4</v>
      </c>
      <c r="M32">
        <v>2.8548474088863404E-2</v>
      </c>
      <c r="N32">
        <v>24.226124851822394</v>
      </c>
      <c r="O32" s="1">
        <v>8.3630000000000006E-14</v>
      </c>
      <c r="P32">
        <v>1.7588510466836515E-14</v>
      </c>
    </row>
    <row r="33" spans="1:33" x14ac:dyDescent="0.35">
      <c r="A33">
        <v>70</v>
      </c>
      <c r="B33" s="1">
        <v>7.2602658538297197E-4</v>
      </c>
      <c r="C33">
        <v>2.2799824390880397E-2</v>
      </c>
      <c r="D33">
        <v>20.228624441234917</v>
      </c>
      <c r="E33" s="1">
        <v>5.2223E-14</v>
      </c>
      <c r="F33">
        <v>1.134477076991976E-14</v>
      </c>
      <c r="G33" s="1">
        <v>7.5431807086639199E-4</v>
      </c>
      <c r="H33">
        <v>2.2207816697763796E-2</v>
      </c>
      <c r="I33">
        <v>20.121104109587563</v>
      </c>
      <c r="J33" s="1">
        <v>1.1279E-14</v>
      </c>
      <c r="K33">
        <v>1.0396553584879796E-14</v>
      </c>
      <c r="L33" s="1">
        <v>1.0415991589835601E-3</v>
      </c>
      <c r="M33">
        <v>2.2816913511516698E-2</v>
      </c>
      <c r="N33">
        <v>18.849629008724094</v>
      </c>
      <c r="O33" s="1">
        <v>3.9549000000000003E-14</v>
      </c>
      <c r="P33">
        <v>1.2718009414657929E-14</v>
      </c>
    </row>
    <row r="34" spans="1:33" x14ac:dyDescent="0.35">
      <c r="A34">
        <v>65</v>
      </c>
      <c r="B34" s="1">
        <v>9.8551933656351107E-3</v>
      </c>
      <c r="C34">
        <v>1.59337128853183E-2</v>
      </c>
      <c r="D34">
        <v>10.868642883873516</v>
      </c>
      <c r="E34" s="1">
        <v>5.4076999999999999E-15</v>
      </c>
      <c r="F34">
        <v>9.8402784309113482E-15</v>
      </c>
      <c r="G34" s="1">
        <v>8.9883983975728495E-3</v>
      </c>
      <c r="H34">
        <v>1.6006065369521403E-2</v>
      </c>
      <c r="I34">
        <v>11.195889751662836</v>
      </c>
      <c r="J34" s="1">
        <v>6.9436000000000003E-15</v>
      </c>
      <c r="K34">
        <v>9.3718086960186251E-15</v>
      </c>
      <c r="L34" s="1">
        <v>8.5828210417504408E-3</v>
      </c>
      <c r="M34">
        <v>1.6382942517969502E-2</v>
      </c>
      <c r="N34">
        <v>11.348790811765991</v>
      </c>
      <c r="O34" s="1">
        <v>3.3710000000000002E-14</v>
      </c>
      <c r="P34">
        <v>1.0075046174733984E-14</v>
      </c>
    </row>
    <row r="35" spans="1:33" x14ac:dyDescent="0.35">
      <c r="A35">
        <v>60</v>
      </c>
      <c r="B35" s="1">
        <v>3.2713681143794797E-2</v>
      </c>
      <c r="C35">
        <v>1.0823054115028298E-2</v>
      </c>
      <c r="D35">
        <v>6.787425550227975</v>
      </c>
      <c r="E35" s="1">
        <v>4.7639E-15</v>
      </c>
      <c r="F35">
        <v>6.7810088255461611E-15</v>
      </c>
      <c r="G35" s="1">
        <v>3.1292617068946302E-2</v>
      </c>
      <c r="H35">
        <v>1.1325123135929101E-2</v>
      </c>
      <c r="I35">
        <v>6.933422609932907</v>
      </c>
      <c r="J35" s="1">
        <v>5.2650000000000002E-15</v>
      </c>
      <c r="K35">
        <v>7.6673698795655134E-15</v>
      </c>
      <c r="L35" s="1">
        <v>3.3918865835677797E-2</v>
      </c>
      <c r="M35">
        <v>1.1154425287759E-2</v>
      </c>
      <c r="N35">
        <v>6.6608453596160544</v>
      </c>
      <c r="O35" s="1">
        <v>2.9036000000000002E-14</v>
      </c>
      <c r="P35">
        <v>8.0437392036866406E-15</v>
      </c>
    </row>
    <row r="36" spans="1:33" x14ac:dyDescent="0.35">
      <c r="E36">
        <f>AVERAGE(E23:E35)</f>
        <v>2.991099230769231E-13</v>
      </c>
      <c r="F36">
        <f>AVERAGE(F23:F35)</f>
        <v>2.1194784274131045E-14</v>
      </c>
      <c r="J36">
        <f>AVERAGE(J23:J35)</f>
        <v>9.997707692307692E-14</v>
      </c>
      <c r="K36">
        <f>AVERAGE(K23:K35)</f>
        <v>2.9109852871789097E-14</v>
      </c>
      <c r="O36">
        <f>AVERAGE(O23:O35)</f>
        <v>2.94615E-13</v>
      </c>
      <c r="P36">
        <f>AVERAGE(P23:P35)</f>
        <v>5.1958805994000903E-14</v>
      </c>
    </row>
    <row r="39" spans="1:33" x14ac:dyDescent="0.35">
      <c r="A39" s="3">
        <v>44706</v>
      </c>
      <c r="L39" s="3">
        <v>44708</v>
      </c>
      <c r="W39" s="3">
        <v>44713</v>
      </c>
    </row>
    <row r="40" spans="1:33" x14ac:dyDescent="0.35">
      <c r="A40" t="s">
        <v>17</v>
      </c>
      <c r="L40" t="s">
        <v>17</v>
      </c>
      <c r="W40" t="s">
        <v>17</v>
      </c>
    </row>
    <row r="41" spans="1:33" x14ac:dyDescent="0.35">
      <c r="A41" t="s">
        <v>18</v>
      </c>
      <c r="L41" t="s">
        <v>12</v>
      </c>
      <c r="W41" t="s">
        <v>19</v>
      </c>
    </row>
    <row r="43" spans="1:33" x14ac:dyDescent="0.35">
      <c r="A43" t="s">
        <v>1</v>
      </c>
      <c r="B43" t="s">
        <v>2</v>
      </c>
      <c r="C43" t="s">
        <v>3</v>
      </c>
      <c r="D43" t="s">
        <v>4</v>
      </c>
      <c r="E43" t="s">
        <v>5</v>
      </c>
      <c r="F43" t="s">
        <v>6</v>
      </c>
      <c r="G43" t="s">
        <v>7</v>
      </c>
      <c r="H43" t="s">
        <v>8</v>
      </c>
      <c r="I43" t="s">
        <v>9</v>
      </c>
      <c r="J43" t="s">
        <v>10</v>
      </c>
      <c r="K43" t="s">
        <v>23</v>
      </c>
      <c r="L43" t="s">
        <v>1</v>
      </c>
      <c r="M43" t="s">
        <v>2</v>
      </c>
      <c r="N43" t="s">
        <v>3</v>
      </c>
      <c r="O43" t="s">
        <v>4</v>
      </c>
      <c r="P43" t="s">
        <v>5</v>
      </c>
      <c r="Q43" t="s">
        <v>6</v>
      </c>
      <c r="R43" t="s">
        <v>7</v>
      </c>
      <c r="S43" t="s">
        <v>8</v>
      </c>
      <c r="T43" t="s">
        <v>9</v>
      </c>
      <c r="U43" t="s">
        <v>10</v>
      </c>
      <c r="V43" t="s">
        <v>23</v>
      </c>
      <c r="W43" t="s">
        <v>1</v>
      </c>
      <c r="X43" t="s">
        <v>2</v>
      </c>
      <c r="Y43" t="s">
        <v>3</v>
      </c>
      <c r="Z43" t="s">
        <v>4</v>
      </c>
      <c r="AA43" t="s">
        <v>5</v>
      </c>
      <c r="AB43" t="s">
        <v>6</v>
      </c>
      <c r="AC43" t="s">
        <v>7</v>
      </c>
      <c r="AD43" t="s">
        <v>8</v>
      </c>
      <c r="AE43" t="s">
        <v>9</v>
      </c>
      <c r="AF43" t="s">
        <v>10</v>
      </c>
      <c r="AG43" t="s">
        <v>23</v>
      </c>
    </row>
    <row r="44" spans="1:33" x14ac:dyDescent="0.35">
      <c r="A44">
        <v>120</v>
      </c>
      <c r="B44" s="1">
        <v>1.29961180002981E-15</v>
      </c>
      <c r="C44">
        <v>14034</v>
      </c>
      <c r="D44">
        <v>15809</v>
      </c>
      <c r="E44">
        <v>1.91874661536269E-2</v>
      </c>
      <c r="F44">
        <v>-4.1641893857929699E-2</v>
      </c>
      <c r="G44">
        <v>4.3127491375435497E-3</v>
      </c>
      <c r="H44">
        <v>3.3786211988894302E-3</v>
      </c>
      <c r="I44">
        <f>E44-F44</f>
        <v>6.0829360011556602E-2</v>
      </c>
      <c r="J44">
        <f>(I44*I44)/(G44*G44 + H44*H44)</f>
        <v>123.2791954918866</v>
      </c>
      <c r="K44">
        <f>(G44*G44)/(1.23*(2*3.141592654/0.00000131)^(7/6)*(4.572)^(11/6))</f>
        <v>1.4962880512017449E-14</v>
      </c>
      <c r="L44">
        <v>120</v>
      </c>
      <c r="M44" s="1"/>
      <c r="N44">
        <v>14823</v>
      </c>
      <c r="O44">
        <v>15022</v>
      </c>
      <c r="P44">
        <v>3.42444646832624E-2</v>
      </c>
      <c r="Q44">
        <v>-4.0924224470775497E-2</v>
      </c>
      <c r="R44">
        <v>7.9978052554104707E-3</v>
      </c>
      <c r="S44">
        <v>3.40755762276621E-3</v>
      </c>
      <c r="T44">
        <f>P44-Q44</f>
        <v>7.5168689154037904E-2</v>
      </c>
      <c r="U44">
        <f>(T44*T44)/(R44*R44 + S44*S44)</f>
        <v>74.763239254943912</v>
      </c>
      <c r="V44">
        <f>(R44*R44)/(1.23*(2*3.141592654/0.00000131)^(7/6)*(4.572)^(11/6))</f>
        <v>5.1457474058365341E-14</v>
      </c>
      <c r="W44">
        <v>120</v>
      </c>
      <c r="X44" s="1">
        <v>1.61105417800428E-15</v>
      </c>
      <c r="Y44">
        <v>14816</v>
      </c>
      <c r="Z44">
        <v>15011</v>
      </c>
      <c r="AA44">
        <v>3.8655386069114103E-2</v>
      </c>
      <c r="AB44">
        <v>-4.2356245420024599E-2</v>
      </c>
      <c r="AC44">
        <v>6.8982890275810704E-3</v>
      </c>
      <c r="AD44">
        <v>3.3797807898343201E-3</v>
      </c>
      <c r="AE44">
        <f>AA44-AB44</f>
        <v>8.1011631489138702E-2</v>
      </c>
      <c r="AF44">
        <f>(AE44*AE44)/(AC44*AC44 + AD44*AD44)</f>
        <v>111.2177802182628</v>
      </c>
      <c r="AG44">
        <f>(AC44*AC44)/(1.23*(2*3.141592654/0.00000131)^(7/6)*(4.572)^(11/6))</f>
        <v>3.8281556468451461E-14</v>
      </c>
    </row>
    <row r="45" spans="1:33" x14ac:dyDescent="0.35">
      <c r="A45">
        <v>115</v>
      </c>
      <c r="B45" s="1">
        <v>2.8806340743586602E-14</v>
      </c>
      <c r="C45">
        <v>9700</v>
      </c>
      <c r="D45">
        <v>13814</v>
      </c>
      <c r="E45">
        <v>1.53106494845359E-2</v>
      </c>
      <c r="F45">
        <v>-4.2171861879253203E-2</v>
      </c>
      <c r="G45">
        <v>4.2751343703742997E-3</v>
      </c>
      <c r="H45">
        <v>3.3755348223918199E-3</v>
      </c>
      <c r="I45">
        <f t="shared" ref="I45:I56" si="12">E45-F45</f>
        <v>5.7482511363789103E-2</v>
      </c>
      <c r="J45">
        <f t="shared" ref="J45:J56" si="13">(I45*I45)/(G45*G45 + H45*H45)</f>
        <v>111.36254543864176</v>
      </c>
      <c r="K45">
        <f t="shared" ref="K45:K56" si="14">(G45*G45)/(1.23*(2*3.141592654/0.00000131)^(7/6)*(4.572)^(11/6))</f>
        <v>1.4703013390122281E-14</v>
      </c>
      <c r="L45">
        <v>115</v>
      </c>
      <c r="M45" s="1">
        <v>1.21156055701436E-13</v>
      </c>
      <c r="N45">
        <v>14331</v>
      </c>
      <c r="O45">
        <v>15524</v>
      </c>
      <c r="P45">
        <v>2.9549340590328901E-2</v>
      </c>
      <c r="Q45">
        <v>-4.1542321566605797E-2</v>
      </c>
      <c r="R45">
        <v>6.2774069638991499E-3</v>
      </c>
      <c r="S45">
        <v>3.4304611677449998E-3</v>
      </c>
      <c r="T45">
        <f t="shared" ref="T45:T57" si="15">P45-Q45</f>
        <v>7.1091662156934701E-2</v>
      </c>
      <c r="U45">
        <f t="shared" ref="U45:U57" si="16">(T45*T45)/(R45*R45 + S45*S45)</f>
        <v>98.761756077761206</v>
      </c>
      <c r="V45">
        <f t="shared" ref="V45:V57" si="17">(R45*R45)/(1.23*(2*3.141592654/0.00000131)^(7/6)*(4.572)^(11/6))</f>
        <v>3.1700592796950788E-14</v>
      </c>
      <c r="W45">
        <v>115</v>
      </c>
      <c r="X45" s="1">
        <v>1.8621823670261901E-14</v>
      </c>
      <c r="Y45">
        <v>14019</v>
      </c>
      <c r="Z45">
        <v>15810</v>
      </c>
      <c r="AA45">
        <v>2.9623817676011101E-2</v>
      </c>
      <c r="AB45">
        <v>-4.27286527514225E-2</v>
      </c>
      <c r="AC45">
        <v>6.1322068154846896E-3</v>
      </c>
      <c r="AD45">
        <v>3.4252366645364401E-3</v>
      </c>
      <c r="AE45">
        <f t="shared" ref="AE45:AE56" si="18">AA45-AB45</f>
        <v>7.2352470427433604E-2</v>
      </c>
      <c r="AF45">
        <f t="shared" ref="AF45:AF56" si="19">(AE45*AE45)/(AC45*AC45 + AD45*AD45)</f>
        <v>106.10625205904876</v>
      </c>
      <c r="AG45">
        <f t="shared" ref="AG45:AG56" si="20">(AC45*AC45)/(1.23*(2*3.141592654/0.00000131)^(7/6)*(4.572)^(11/6))</f>
        <v>3.0251046337770769E-14</v>
      </c>
    </row>
    <row r="46" spans="1:33" x14ac:dyDescent="0.35">
      <c r="A46">
        <v>110</v>
      </c>
      <c r="B46" s="1">
        <v>1.71273138613062E-6</v>
      </c>
      <c r="C46">
        <v>14521</v>
      </c>
      <c r="D46">
        <v>15316</v>
      </c>
      <c r="E46">
        <v>-8.6790028234971506E-3</v>
      </c>
      <c r="F46">
        <v>-4.2984369287020603E-2</v>
      </c>
      <c r="G46">
        <v>3.9675907085237397E-3</v>
      </c>
      <c r="H46">
        <v>3.4202252047220798E-3</v>
      </c>
      <c r="I46">
        <f t="shared" si="12"/>
        <v>3.4305366463523453E-2</v>
      </c>
      <c r="J46">
        <f t="shared" si="13"/>
        <v>42.888860349385375</v>
      </c>
      <c r="K46">
        <f t="shared" si="14"/>
        <v>1.2663697938058769E-14</v>
      </c>
      <c r="L46">
        <v>110</v>
      </c>
      <c r="M46" s="1">
        <v>3.19231097247024E-13</v>
      </c>
      <c r="N46">
        <v>15332</v>
      </c>
      <c r="O46">
        <v>14532</v>
      </c>
      <c r="P46">
        <v>2.9237627184972598E-2</v>
      </c>
      <c r="Q46">
        <v>-4.1578316818055898E-2</v>
      </c>
      <c r="R46">
        <v>6.5064679984973804E-3</v>
      </c>
      <c r="S46">
        <v>3.34001209500937E-3</v>
      </c>
      <c r="T46">
        <f t="shared" si="15"/>
        <v>7.08159440030285E-2</v>
      </c>
      <c r="U46">
        <f t="shared" si="16"/>
        <v>93.754272876289136</v>
      </c>
      <c r="V46">
        <f t="shared" si="17"/>
        <v>3.4056295856630917E-14</v>
      </c>
      <c r="W46">
        <v>110</v>
      </c>
      <c r="X46" s="1">
        <v>1.15148403128296E-12</v>
      </c>
      <c r="Y46">
        <v>14406</v>
      </c>
      <c r="Z46">
        <v>15416</v>
      </c>
      <c r="AA46">
        <v>2.4406434818825699E-2</v>
      </c>
      <c r="AB46">
        <v>-4.3147223663725497E-2</v>
      </c>
      <c r="AC46">
        <v>6.2305673099071002E-3</v>
      </c>
      <c r="AD46">
        <v>3.3996099943534499E-3</v>
      </c>
      <c r="AE46">
        <f t="shared" si="18"/>
        <v>6.7553658482551196E-2</v>
      </c>
      <c r="AF46">
        <f t="shared" si="19"/>
        <v>90.586339954932242</v>
      </c>
      <c r="AG46">
        <f t="shared" si="20"/>
        <v>3.1229281910385275E-14</v>
      </c>
    </row>
    <row r="47" spans="1:33" x14ac:dyDescent="0.35">
      <c r="A47">
        <v>105</v>
      </c>
      <c r="B47" s="1">
        <v>7.2442236175332204E-6</v>
      </c>
      <c r="C47">
        <v>15907</v>
      </c>
      <c r="D47">
        <v>13926</v>
      </c>
      <c r="E47">
        <v>-1.19167284843152E-2</v>
      </c>
      <c r="F47">
        <v>-4.3227638948729198E-2</v>
      </c>
      <c r="G47">
        <v>3.8257512134133001E-3</v>
      </c>
      <c r="H47">
        <v>3.3948579954451198E-3</v>
      </c>
      <c r="I47">
        <f t="shared" si="12"/>
        <v>3.1310910464413998E-2</v>
      </c>
      <c r="J47">
        <f t="shared" si="13"/>
        <v>37.473983487762332</v>
      </c>
      <c r="K47">
        <f t="shared" si="14"/>
        <v>1.17744400601941E-14</v>
      </c>
      <c r="L47">
        <v>110</v>
      </c>
      <c r="M47" s="1">
        <v>2.6094378849889699E-13</v>
      </c>
      <c r="N47">
        <v>14314</v>
      </c>
      <c r="O47">
        <v>15511</v>
      </c>
      <c r="P47">
        <v>2.2314719854688001E-2</v>
      </c>
      <c r="Q47">
        <v>-4.21710721423499E-2</v>
      </c>
      <c r="R47">
        <v>5.5180993108727202E-3</v>
      </c>
      <c r="S47">
        <v>3.4141006395063201E-3</v>
      </c>
      <c r="T47">
        <f t="shared" si="15"/>
        <v>6.4485791997037897E-2</v>
      </c>
      <c r="U47">
        <f t="shared" si="16"/>
        <v>98.761849527759054</v>
      </c>
      <c r="V47">
        <f t="shared" si="17"/>
        <v>2.4495473483058313E-14</v>
      </c>
      <c r="W47">
        <v>105</v>
      </c>
      <c r="X47" s="1">
        <v>4.33067612772417E-13</v>
      </c>
      <c r="Y47">
        <v>15103</v>
      </c>
      <c r="Z47">
        <v>14702</v>
      </c>
      <c r="AA47">
        <v>1.9412613388068899E-2</v>
      </c>
      <c r="AB47">
        <v>-4.3646898381172097E-2</v>
      </c>
      <c r="AC47">
        <v>5.4389545565875696E-3</v>
      </c>
      <c r="AD47">
        <v>3.3802365529974399E-3</v>
      </c>
      <c r="AE47">
        <f t="shared" si="18"/>
        <v>6.3059511769240989E-2</v>
      </c>
      <c r="AF47">
        <f t="shared" si="19"/>
        <v>96.968399504858098</v>
      </c>
      <c r="AG47">
        <f t="shared" si="20"/>
        <v>2.3797847342260099E-14</v>
      </c>
    </row>
    <row r="48" spans="1:33" x14ac:dyDescent="0.35">
      <c r="A48">
        <v>100</v>
      </c>
      <c r="B48" s="1">
        <v>4.0746721533030602E-5</v>
      </c>
      <c r="C48">
        <v>16019</v>
      </c>
      <c r="D48">
        <v>13823</v>
      </c>
      <c r="E48">
        <v>-1.5197309445033899E-2</v>
      </c>
      <c r="F48">
        <v>-4.3548889531939701E-2</v>
      </c>
      <c r="G48">
        <v>3.8025344115303898E-3</v>
      </c>
      <c r="H48">
        <v>3.3933617268804301E-3</v>
      </c>
      <c r="I48">
        <f t="shared" si="12"/>
        <v>2.8351580086905803E-2</v>
      </c>
      <c r="J48">
        <f t="shared" si="13"/>
        <v>30.946591900647014</v>
      </c>
      <c r="K48">
        <f t="shared" si="14"/>
        <v>1.1631965883780503E-14</v>
      </c>
      <c r="L48">
        <v>105</v>
      </c>
      <c r="M48" s="1">
        <v>1.2888208016000901E-11</v>
      </c>
      <c r="N48">
        <v>13427</v>
      </c>
      <c r="O48">
        <v>16421</v>
      </c>
      <c r="P48">
        <v>1.3825560437923601E-2</v>
      </c>
      <c r="Q48">
        <v>-4.2544717130502903E-2</v>
      </c>
      <c r="R48">
        <v>5.0996997809897998E-3</v>
      </c>
      <c r="S48">
        <v>3.3530364573369502E-3</v>
      </c>
      <c r="T48">
        <f t="shared" si="15"/>
        <v>5.6370277568426504E-2</v>
      </c>
      <c r="U48">
        <f t="shared" si="16"/>
        <v>85.305395783255065</v>
      </c>
      <c r="V48">
        <f t="shared" si="17"/>
        <v>2.0921654879974557E-14</v>
      </c>
      <c r="W48">
        <v>100</v>
      </c>
      <c r="X48" s="1">
        <v>3.2194384447138102E-10</v>
      </c>
      <c r="Y48">
        <v>14607</v>
      </c>
      <c r="Z48">
        <v>15217</v>
      </c>
      <c r="AA48">
        <v>9.24797699733035E-3</v>
      </c>
      <c r="AB48">
        <v>-4.3881849247551799E-2</v>
      </c>
      <c r="AC48">
        <v>5.2436610252356002E-3</v>
      </c>
      <c r="AD48">
        <v>3.3543800599168702E-3</v>
      </c>
      <c r="AE48">
        <f t="shared" si="18"/>
        <v>5.3129826244882147E-2</v>
      </c>
      <c r="AF48">
        <f t="shared" si="19"/>
        <v>72.849943656575562</v>
      </c>
      <c r="AG48">
        <f t="shared" si="20"/>
        <v>2.2119536992463323E-14</v>
      </c>
    </row>
    <row r="49" spans="1:33" x14ac:dyDescent="0.35">
      <c r="A49">
        <v>95</v>
      </c>
      <c r="B49" s="1">
        <v>2.1941245432611299E-4</v>
      </c>
      <c r="C49">
        <v>15518</v>
      </c>
      <c r="D49">
        <v>14308</v>
      </c>
      <c r="E49">
        <v>-1.9006051037504499E-2</v>
      </c>
      <c r="F49">
        <v>-4.4035700307520298E-2</v>
      </c>
      <c r="G49">
        <v>3.6872650159050198E-3</v>
      </c>
      <c r="H49">
        <v>3.4324080143372398E-3</v>
      </c>
      <c r="I49">
        <f t="shared" si="12"/>
        <v>2.5029649270015799E-2</v>
      </c>
      <c r="J49">
        <f t="shared" si="13"/>
        <v>24.686714338441629</v>
      </c>
      <c r="K49">
        <f t="shared" si="14"/>
        <v>1.0937435871064894E-14</v>
      </c>
      <c r="L49">
        <v>100</v>
      </c>
      <c r="M49" s="1">
        <v>1.38384594929242E-10</v>
      </c>
      <c r="N49">
        <v>15535</v>
      </c>
      <c r="O49">
        <v>14310</v>
      </c>
      <c r="P49">
        <v>9.0166784679757105E-3</v>
      </c>
      <c r="Q49">
        <v>-4.2866813417190203E-2</v>
      </c>
      <c r="R49">
        <v>4.8225664803884603E-3</v>
      </c>
      <c r="S49">
        <v>3.3982128071189301E-3</v>
      </c>
      <c r="T49">
        <f t="shared" si="15"/>
        <v>5.1883491885165917E-2</v>
      </c>
      <c r="U49">
        <f t="shared" si="16"/>
        <v>77.342246946516269</v>
      </c>
      <c r="V49">
        <f t="shared" si="17"/>
        <v>1.8709546479250455E-14</v>
      </c>
      <c r="W49">
        <v>95</v>
      </c>
      <c r="X49" s="1">
        <v>4.64424865021382E-8</v>
      </c>
      <c r="Y49">
        <v>14406</v>
      </c>
      <c r="Z49">
        <v>15422</v>
      </c>
      <c r="AA49">
        <v>3.6175204775787998E-3</v>
      </c>
      <c r="AB49">
        <v>-4.4225081053041002E-2</v>
      </c>
      <c r="AC49">
        <v>5.5582153226078502E-3</v>
      </c>
      <c r="AD49">
        <v>3.4008716812003398E-3</v>
      </c>
      <c r="AE49">
        <f t="shared" si="18"/>
        <v>4.7842601530619804E-2</v>
      </c>
      <c r="AF49">
        <f t="shared" si="19"/>
        <v>53.907947739297335</v>
      </c>
      <c r="AG49">
        <f t="shared" si="20"/>
        <v>2.4852927224652272E-14</v>
      </c>
    </row>
    <row r="50" spans="1:33" x14ac:dyDescent="0.35">
      <c r="A50">
        <v>95</v>
      </c>
      <c r="B50" s="1">
        <v>2.35178250721111E-4</v>
      </c>
      <c r="C50">
        <v>14604</v>
      </c>
      <c r="D50">
        <v>15218</v>
      </c>
      <c r="E50">
        <v>-1.90313818132016E-2</v>
      </c>
      <c r="F50">
        <v>-4.3957188855303198E-2</v>
      </c>
      <c r="G50">
        <v>3.7405807903837401E-3</v>
      </c>
      <c r="H50">
        <v>3.3869967953622502E-3</v>
      </c>
      <c r="I50">
        <f t="shared" si="12"/>
        <v>2.4925807042101598E-2</v>
      </c>
      <c r="J50">
        <f t="shared" si="13"/>
        <v>24.399284209658159</v>
      </c>
      <c r="K50">
        <f t="shared" si="14"/>
        <v>1.1256020938432135E-14</v>
      </c>
      <c r="L50">
        <v>95</v>
      </c>
      <c r="M50" s="1">
        <v>3.04788026241714E-9</v>
      </c>
      <c r="N50">
        <v>15313</v>
      </c>
      <c r="O50">
        <v>14523</v>
      </c>
      <c r="P50">
        <v>2.1802455430026501E-3</v>
      </c>
      <c r="Q50">
        <v>-4.3391702816221997E-2</v>
      </c>
      <c r="R50">
        <v>4.4358353153525496E-3</v>
      </c>
      <c r="S50">
        <v>3.4023298460074199E-3</v>
      </c>
      <c r="T50">
        <f t="shared" si="15"/>
        <v>4.5571948359224644E-2</v>
      </c>
      <c r="U50">
        <f t="shared" si="16"/>
        <v>66.452398537258603</v>
      </c>
      <c r="V50">
        <f t="shared" si="17"/>
        <v>1.5829151736080837E-14</v>
      </c>
      <c r="W50">
        <v>90</v>
      </c>
      <c r="X50" s="1">
        <v>1.4631804260651899E-6</v>
      </c>
      <c r="Y50">
        <v>14499</v>
      </c>
      <c r="Z50">
        <v>15328</v>
      </c>
      <c r="AA50">
        <v>-3.0558383336781601E-3</v>
      </c>
      <c r="AB50">
        <v>-4.4512454331941502E-2</v>
      </c>
      <c r="AC50">
        <v>5.5313990625071897E-3</v>
      </c>
      <c r="AD50">
        <v>3.3345780849507799E-3</v>
      </c>
      <c r="AE50">
        <f t="shared" si="18"/>
        <v>4.1456615998263342E-2</v>
      </c>
      <c r="AF50">
        <f t="shared" si="19"/>
        <v>41.199055570532458</v>
      </c>
      <c r="AG50">
        <f t="shared" si="20"/>
        <v>2.4613694014410598E-14</v>
      </c>
    </row>
    <row r="51" spans="1:33" x14ac:dyDescent="0.35">
      <c r="A51">
        <v>90</v>
      </c>
      <c r="B51" s="1">
        <v>9.2306260528755802E-4</v>
      </c>
      <c r="C51">
        <v>15312</v>
      </c>
      <c r="D51">
        <v>14515</v>
      </c>
      <c r="E51">
        <v>-2.2515876436781702E-2</v>
      </c>
      <c r="F51">
        <v>-4.4214095763003898E-2</v>
      </c>
      <c r="G51">
        <v>3.5574836690277899E-3</v>
      </c>
      <c r="H51">
        <v>3.4106276363909502E-3</v>
      </c>
      <c r="I51">
        <f t="shared" si="12"/>
        <v>2.1698219326222196E-2</v>
      </c>
      <c r="J51">
        <f t="shared" si="13"/>
        <v>19.384525156205143</v>
      </c>
      <c r="K51">
        <f t="shared" si="14"/>
        <v>1.018105172822533E-14</v>
      </c>
      <c r="L51">
        <v>90</v>
      </c>
      <c r="M51" s="1">
        <v>5.5935298861680999E-8</v>
      </c>
      <c r="N51">
        <v>16404</v>
      </c>
      <c r="O51">
        <v>13432</v>
      </c>
      <c r="P51">
        <v>-4.0762435991221098E-3</v>
      </c>
      <c r="Q51">
        <v>-4.3753186420487901E-2</v>
      </c>
      <c r="R51">
        <v>4.0762130140801697E-3</v>
      </c>
      <c r="S51">
        <v>3.4011094514579802E-3</v>
      </c>
      <c r="T51">
        <f t="shared" si="15"/>
        <v>3.9676942821365788E-2</v>
      </c>
      <c r="U51">
        <f t="shared" si="16"/>
        <v>55.85837383529411</v>
      </c>
      <c r="V51">
        <f t="shared" si="17"/>
        <v>1.33665878257989E-14</v>
      </c>
      <c r="W51">
        <v>85</v>
      </c>
      <c r="X51" s="1">
        <v>1.0433301986683899E-5</v>
      </c>
      <c r="Y51">
        <v>14118</v>
      </c>
      <c r="Z51">
        <v>15725</v>
      </c>
      <c r="AA51">
        <v>-9.8404660716818401E-3</v>
      </c>
      <c r="AB51">
        <v>-4.4842244833068597E-2</v>
      </c>
      <c r="AC51">
        <v>4.8784840862462703E-3</v>
      </c>
      <c r="AD51">
        <v>3.3467577984099802E-3</v>
      </c>
      <c r="AE51">
        <f t="shared" si="18"/>
        <v>3.5001778761386756E-2</v>
      </c>
      <c r="AF51">
        <f t="shared" si="19"/>
        <v>35.003162836525703</v>
      </c>
      <c r="AG51">
        <f t="shared" si="20"/>
        <v>1.9145935836898346E-14</v>
      </c>
    </row>
    <row r="52" spans="1:33" x14ac:dyDescent="0.35">
      <c r="A52">
        <v>85</v>
      </c>
      <c r="B52" s="1">
        <v>3.6044418179920598E-3</v>
      </c>
      <c r="C52">
        <v>15312</v>
      </c>
      <c r="D52">
        <v>14880</v>
      </c>
      <c r="E52">
        <v>-2.6141993207941999E-2</v>
      </c>
      <c r="F52">
        <v>-4.4610638440860099E-2</v>
      </c>
      <c r="G52">
        <v>3.43549322520519E-3</v>
      </c>
      <c r="H52">
        <v>3.43774338350891E-3</v>
      </c>
      <c r="I52">
        <f t="shared" si="12"/>
        <v>1.84686452329181E-2</v>
      </c>
      <c r="J52">
        <f t="shared" si="13"/>
        <v>14.440340629373905</v>
      </c>
      <c r="K52">
        <f t="shared" si="14"/>
        <v>9.4947821957033583E-15</v>
      </c>
      <c r="L52">
        <v>85</v>
      </c>
      <c r="M52" s="1">
        <v>1.5655264307433199E-6</v>
      </c>
      <c r="N52">
        <v>15119</v>
      </c>
      <c r="O52">
        <v>14729</v>
      </c>
      <c r="P52">
        <v>-1.0324492360605999E-2</v>
      </c>
      <c r="Q52">
        <v>-4.3928983637721103E-2</v>
      </c>
      <c r="R52">
        <v>3.87927864213978E-3</v>
      </c>
      <c r="S52">
        <v>3.32884530831782E-3</v>
      </c>
      <c r="T52">
        <f t="shared" si="15"/>
        <v>3.3604491277115102E-2</v>
      </c>
      <c r="U52">
        <f t="shared" si="16"/>
        <v>43.217039210496921</v>
      </c>
      <c r="V52">
        <f t="shared" si="17"/>
        <v>1.21062256514335E-14</v>
      </c>
      <c r="W52">
        <v>80</v>
      </c>
      <c r="X52" s="1">
        <v>4.3631252107182403E-5</v>
      </c>
      <c r="Y52">
        <v>15506</v>
      </c>
      <c r="Z52">
        <v>14333</v>
      </c>
      <c r="AA52">
        <v>-1.69812782148848E-2</v>
      </c>
      <c r="AB52">
        <v>-4.5257357147840897E-2</v>
      </c>
      <c r="AC52">
        <v>3.8598766638032701E-3</v>
      </c>
      <c r="AD52">
        <v>3.3469271493508498E-3</v>
      </c>
      <c r="AE52">
        <f t="shared" si="18"/>
        <v>2.8276078932956097E-2</v>
      </c>
      <c r="AF52">
        <f t="shared" si="19"/>
        <v>30.632919673488324</v>
      </c>
      <c r="AG52">
        <f t="shared" si="20"/>
        <v>1.1985431365415645E-14</v>
      </c>
    </row>
    <row r="53" spans="1:33" x14ac:dyDescent="0.35">
      <c r="A53">
        <v>80</v>
      </c>
      <c r="B53" s="1">
        <v>1.0393685377695701E-2</v>
      </c>
      <c r="C53">
        <v>15312</v>
      </c>
      <c r="D53">
        <v>15182</v>
      </c>
      <c r="E53">
        <v>-2.87543038140026E-2</v>
      </c>
      <c r="F53">
        <v>-4.4690627058358599E-2</v>
      </c>
      <c r="G53">
        <v>3.5679739363528198E-3</v>
      </c>
      <c r="H53">
        <v>3.3254234654527099E-3</v>
      </c>
      <c r="I53">
        <f t="shared" si="12"/>
        <v>1.5936323244355999E-2</v>
      </c>
      <c r="J53">
        <f t="shared" si="13"/>
        <v>10.675845467075622</v>
      </c>
      <c r="K53">
        <f t="shared" si="14"/>
        <v>1.0241183794833774E-14</v>
      </c>
      <c r="L53">
        <v>80</v>
      </c>
      <c r="M53" s="1">
        <v>4.92291783140269E-5</v>
      </c>
      <c r="N53">
        <v>14313</v>
      </c>
      <c r="O53">
        <v>15517</v>
      </c>
      <c r="P53">
        <v>-1.6552881995388902E-2</v>
      </c>
      <c r="Q53">
        <v>-4.41475478507442E-2</v>
      </c>
      <c r="R53">
        <v>3.7376747667420499E-3</v>
      </c>
      <c r="S53">
        <v>3.3481278334932499E-3</v>
      </c>
      <c r="T53">
        <f t="shared" si="15"/>
        <v>2.7594665855355298E-2</v>
      </c>
      <c r="U53">
        <f t="shared" si="16"/>
        <v>30.240681595477973</v>
      </c>
      <c r="V53">
        <f t="shared" si="17"/>
        <v>1.1238538328839713E-14</v>
      </c>
      <c r="W53">
        <v>75</v>
      </c>
      <c r="X53" s="1">
        <v>4.9953351092426603E-4</v>
      </c>
      <c r="Y53">
        <v>14016</v>
      </c>
      <c r="Z53">
        <v>15810</v>
      </c>
      <c r="AA53">
        <v>-2.22816495433793E-2</v>
      </c>
      <c r="AB53">
        <v>-4.5456628716003103E-2</v>
      </c>
      <c r="AC53">
        <v>3.7296099987743801E-3</v>
      </c>
      <c r="AD53">
        <v>3.3127670227454699E-3</v>
      </c>
      <c r="AE53">
        <f t="shared" si="18"/>
        <v>2.3174979172623802E-2</v>
      </c>
      <c r="AF53">
        <f t="shared" si="19"/>
        <v>21.582972158567355</v>
      </c>
      <c r="AG53">
        <f t="shared" si="20"/>
        <v>1.119009194072109E-14</v>
      </c>
    </row>
    <row r="54" spans="1:33" x14ac:dyDescent="0.35">
      <c r="A54">
        <v>75</v>
      </c>
      <c r="B54" s="1">
        <v>2.3128285047950298E-2</v>
      </c>
      <c r="C54">
        <v>15278</v>
      </c>
      <c r="D54">
        <v>13455</v>
      </c>
      <c r="E54">
        <v>-3.2054686477288E-2</v>
      </c>
      <c r="F54">
        <v>-4.47507617985878E-2</v>
      </c>
      <c r="G54">
        <v>3.1356570794086398E-3</v>
      </c>
      <c r="H54">
        <v>3.2345343871900498E-3</v>
      </c>
      <c r="I54">
        <f t="shared" si="12"/>
        <v>1.26960753212998E-2</v>
      </c>
      <c r="J54">
        <f t="shared" si="13"/>
        <v>7.9425394922556691</v>
      </c>
      <c r="K54">
        <f t="shared" si="14"/>
        <v>7.9097714838849929E-15</v>
      </c>
      <c r="L54">
        <v>75</v>
      </c>
      <c r="M54" s="1">
        <v>6.6446086291715003E-4</v>
      </c>
      <c r="N54">
        <v>14885</v>
      </c>
      <c r="O54">
        <v>14916</v>
      </c>
      <c r="P54">
        <v>-2.2536157205240499E-2</v>
      </c>
      <c r="Q54">
        <v>-4.4711430678466099E-2</v>
      </c>
      <c r="R54">
        <v>3.5447088801324302E-3</v>
      </c>
      <c r="S54">
        <v>3.3642083006853898E-3</v>
      </c>
      <c r="T54">
        <f t="shared" si="15"/>
        <v>2.21752734732256E-2</v>
      </c>
      <c r="U54">
        <f t="shared" si="16"/>
        <v>20.589777931553961</v>
      </c>
      <c r="V54">
        <f t="shared" si="17"/>
        <v>1.0108063471938503E-14</v>
      </c>
      <c r="W54">
        <v>70</v>
      </c>
      <c r="X54" s="1">
        <v>5.2733165842553499E-3</v>
      </c>
      <c r="Y54">
        <v>14692</v>
      </c>
      <c r="Z54">
        <v>14935</v>
      </c>
      <c r="AA54">
        <v>-2.8095038115981501E-2</v>
      </c>
      <c r="AB54">
        <v>-4.5500703046535397E-2</v>
      </c>
      <c r="AC54">
        <v>3.5372474535903002E-3</v>
      </c>
      <c r="AD54">
        <v>3.2688269841874202E-3</v>
      </c>
      <c r="AE54">
        <f t="shared" si="18"/>
        <v>1.7405664930553896E-2</v>
      </c>
      <c r="AF54">
        <f t="shared" si="19"/>
        <v>13.059990882769014</v>
      </c>
      <c r="AG54">
        <f t="shared" si="20"/>
        <v>1.0065554370374081E-14</v>
      </c>
    </row>
    <row r="55" spans="1:33" x14ac:dyDescent="0.35">
      <c r="A55">
        <v>70</v>
      </c>
      <c r="B55" s="1">
        <v>3.7570890397934702E-2</v>
      </c>
      <c r="C55">
        <v>14070</v>
      </c>
      <c r="D55">
        <v>13292</v>
      </c>
      <c r="E55">
        <v>-3.4614570007107603E-2</v>
      </c>
      <c r="F55">
        <v>-4.5044018958771997E-2</v>
      </c>
      <c r="G55">
        <v>2.8773506171345499E-3</v>
      </c>
      <c r="H55">
        <v>2.98321407390767E-3</v>
      </c>
      <c r="I55">
        <f t="shared" si="12"/>
        <v>1.0429448951664394E-2</v>
      </c>
      <c r="J55">
        <f t="shared" si="13"/>
        <v>6.3318717064961811</v>
      </c>
      <c r="K55">
        <f t="shared" si="14"/>
        <v>6.6602784333141866E-15</v>
      </c>
      <c r="L55">
        <v>70</v>
      </c>
      <c r="M55" s="1">
        <v>5.3014176322087898E-3</v>
      </c>
      <c r="N55">
        <v>15410</v>
      </c>
      <c r="O55">
        <v>14091</v>
      </c>
      <c r="P55">
        <v>-2.7366859182349299E-2</v>
      </c>
      <c r="Q55">
        <v>-4.4768646653892498E-2</v>
      </c>
      <c r="R55">
        <v>3.4678971901106899E-3</v>
      </c>
      <c r="S55">
        <v>3.3415846452264702E-3</v>
      </c>
      <c r="T55">
        <f t="shared" si="15"/>
        <v>1.7401787471543199E-2</v>
      </c>
      <c r="U55">
        <f t="shared" si="16"/>
        <v>13.056902966838805</v>
      </c>
      <c r="V55">
        <f t="shared" si="17"/>
        <v>9.6747386394780204E-15</v>
      </c>
      <c r="W55">
        <v>65</v>
      </c>
      <c r="X55" s="1">
        <v>2.0012574546260899E-2</v>
      </c>
      <c r="Y55">
        <v>15235</v>
      </c>
      <c r="Z55">
        <v>13292</v>
      </c>
      <c r="AA55">
        <v>-3.2871375123071499E-2</v>
      </c>
      <c r="AB55">
        <v>-4.58393921155585E-2</v>
      </c>
      <c r="AC55">
        <v>3.1097392684365198E-3</v>
      </c>
      <c r="AD55">
        <v>3.2053738252251301E-3</v>
      </c>
      <c r="AE55">
        <f t="shared" si="18"/>
        <v>1.2968016992487001E-2</v>
      </c>
      <c r="AF55">
        <f t="shared" si="19"/>
        <v>8.4317027129779998</v>
      </c>
      <c r="AG55">
        <f t="shared" si="20"/>
        <v>7.7795552480943619E-15</v>
      </c>
    </row>
    <row r="56" spans="1:33" x14ac:dyDescent="0.35">
      <c r="A56">
        <v>65</v>
      </c>
      <c r="B56" s="1">
        <v>5.2324592679229703E-2</v>
      </c>
      <c r="C56">
        <v>14070</v>
      </c>
      <c r="D56">
        <v>13292</v>
      </c>
      <c r="E56">
        <v>-3.65029637526652E-2</v>
      </c>
      <c r="F56">
        <v>-4.5568048450195499E-2</v>
      </c>
      <c r="G56">
        <v>2.8668349046583499E-3</v>
      </c>
      <c r="H56">
        <v>2.7195154098043602E-3</v>
      </c>
      <c r="I56">
        <f t="shared" si="12"/>
        <v>9.0650846975302984E-3</v>
      </c>
      <c r="J56">
        <f t="shared" si="13"/>
        <v>5.2627830996064766</v>
      </c>
      <c r="K56">
        <f t="shared" si="14"/>
        <v>6.6116854039108821E-15</v>
      </c>
      <c r="L56">
        <v>65</v>
      </c>
      <c r="M56" s="1">
        <v>2.19479819449943E-2</v>
      </c>
      <c r="N56">
        <v>14421</v>
      </c>
      <c r="O56">
        <v>14213</v>
      </c>
      <c r="P56">
        <v>-3.2321739130434499E-2</v>
      </c>
      <c r="Q56">
        <v>-4.5142700344754802E-2</v>
      </c>
      <c r="R56">
        <v>3.26296490921889E-3</v>
      </c>
      <c r="S56">
        <v>3.0995332438797899E-3</v>
      </c>
      <c r="T56">
        <f t="shared" si="15"/>
        <v>1.2820961214320303E-2</v>
      </c>
      <c r="U56">
        <f t="shared" si="16"/>
        <v>8.1157633290343334</v>
      </c>
      <c r="V56">
        <f t="shared" si="17"/>
        <v>8.5650838793088869E-15</v>
      </c>
      <c r="W56">
        <v>60</v>
      </c>
      <c r="X56" s="1">
        <v>4.7134826280720403E-2</v>
      </c>
      <c r="Y56">
        <v>11620</v>
      </c>
      <c r="Z56">
        <v>14554</v>
      </c>
      <c r="AA56">
        <v>-3.7199320137693101E-2</v>
      </c>
      <c r="AB56">
        <v>-4.6644565068023301E-2</v>
      </c>
      <c r="AC56">
        <v>2.8261846091146401E-3</v>
      </c>
      <c r="AD56">
        <v>2.8185205219862599E-3</v>
      </c>
      <c r="AE56">
        <f t="shared" si="18"/>
        <v>9.4452449303302002E-3</v>
      </c>
      <c r="AF56">
        <f t="shared" si="19"/>
        <v>5.5998078307441697</v>
      </c>
      <c r="AG56">
        <f t="shared" si="20"/>
        <v>6.425513905710642E-15</v>
      </c>
    </row>
    <row r="57" spans="1:33" x14ac:dyDescent="0.35">
      <c r="L57">
        <v>60</v>
      </c>
      <c r="M57">
        <v>4.6019986907704501E-2</v>
      </c>
      <c r="N57">
        <v>12635</v>
      </c>
      <c r="O57">
        <v>13185</v>
      </c>
      <c r="P57">
        <v>-3.65412742382265E-2</v>
      </c>
      <c r="Q57">
        <v>-4.5938111490330003E-2</v>
      </c>
      <c r="R57">
        <v>2.98918457657953E-3</v>
      </c>
      <c r="S57">
        <v>2.5884551461629601E-3</v>
      </c>
      <c r="T57">
        <f t="shared" si="15"/>
        <v>9.3968372521035029E-3</v>
      </c>
      <c r="U57">
        <f t="shared" si="16"/>
        <v>5.6475035407743741</v>
      </c>
      <c r="V57">
        <f t="shared" si="17"/>
        <v>7.1880696948206826E-15</v>
      </c>
    </row>
    <row r="58" spans="1:33" x14ac:dyDescent="0.35">
      <c r="C58" t="s">
        <v>14</v>
      </c>
      <c r="H58" t="s">
        <v>21</v>
      </c>
      <c r="M58" t="s">
        <v>20</v>
      </c>
    </row>
    <row r="59" spans="1:33" x14ac:dyDescent="0.35">
      <c r="A59" t="s">
        <v>1</v>
      </c>
      <c r="B59" t="s">
        <v>2</v>
      </c>
      <c r="C59" t="s">
        <v>9</v>
      </c>
      <c r="D59" t="s">
        <v>10</v>
      </c>
      <c r="G59" t="s">
        <v>2</v>
      </c>
      <c r="H59" t="s">
        <v>9</v>
      </c>
      <c r="I59" t="s">
        <v>10</v>
      </c>
      <c r="L59" t="s">
        <v>2</v>
      </c>
      <c r="M59" t="s">
        <v>9</v>
      </c>
      <c r="N59" t="s">
        <v>10</v>
      </c>
      <c r="O59" t="s">
        <v>23</v>
      </c>
    </row>
    <row r="60" spans="1:33" x14ac:dyDescent="0.35">
      <c r="A60">
        <v>120</v>
      </c>
      <c r="B60" s="1">
        <v>1.29961180002981E-15</v>
      </c>
      <c r="C60">
        <v>6.0829360011556602E-2</v>
      </c>
      <c r="D60">
        <v>123.2791954918866</v>
      </c>
      <c r="E60">
        <v>1.4962880512017449E-14</v>
      </c>
      <c r="G60" s="1">
        <v>1.21156055701436E-13</v>
      </c>
      <c r="H60">
        <v>7.1091662156934701E-2</v>
      </c>
      <c r="I60">
        <v>98.761756077761206</v>
      </c>
      <c r="J60">
        <v>5.1457474058365341E-14</v>
      </c>
      <c r="L60" s="1">
        <v>1.61105417800428E-15</v>
      </c>
      <c r="M60">
        <v>8.1011631489138702E-2</v>
      </c>
      <c r="N60">
        <v>111.2177802182628</v>
      </c>
      <c r="O60">
        <v>3.8281556468451461E-14</v>
      </c>
    </row>
    <row r="61" spans="1:33" x14ac:dyDescent="0.35">
      <c r="A61">
        <v>115</v>
      </c>
      <c r="B61" s="1">
        <v>2.8806340743586602E-14</v>
      </c>
      <c r="C61">
        <v>5.7482511363789103E-2</v>
      </c>
      <c r="D61">
        <v>111.36254543864176</v>
      </c>
      <c r="E61">
        <v>1.4703013390122281E-14</v>
      </c>
      <c r="G61" s="1">
        <v>3.19231097247024E-13</v>
      </c>
      <c r="H61">
        <v>7.08159440030285E-2</v>
      </c>
      <c r="I61">
        <v>93.754272876289136</v>
      </c>
      <c r="J61">
        <v>3.1700592796950788E-14</v>
      </c>
      <c r="L61" s="1">
        <v>1.8621823670261901E-14</v>
      </c>
      <c r="M61">
        <v>7.2352470427433604E-2</v>
      </c>
      <c r="N61">
        <v>106.10625205904876</v>
      </c>
      <c r="O61">
        <v>3.0251046337770769E-14</v>
      </c>
    </row>
    <row r="62" spans="1:33" x14ac:dyDescent="0.35">
      <c r="A62">
        <v>110</v>
      </c>
      <c r="B62" s="1">
        <v>1.71273138613062E-6</v>
      </c>
      <c r="C62">
        <v>3.4305366463523453E-2</v>
      </c>
      <c r="D62">
        <v>42.888860349385375</v>
      </c>
      <c r="E62">
        <v>1.2663697938058769E-14</v>
      </c>
      <c r="G62" s="1">
        <v>2.6094378849889699E-13</v>
      </c>
      <c r="H62">
        <v>6.4485791997037897E-2</v>
      </c>
      <c r="I62">
        <v>98.761849527759054</v>
      </c>
      <c r="J62">
        <v>3.4056295856630917E-14</v>
      </c>
      <c r="L62" s="1">
        <v>1.15148403128296E-12</v>
      </c>
      <c r="M62">
        <v>6.7553658482551196E-2</v>
      </c>
      <c r="N62">
        <v>90.586339954932242</v>
      </c>
      <c r="O62">
        <v>3.1229281910385275E-14</v>
      </c>
    </row>
    <row r="63" spans="1:33" x14ac:dyDescent="0.35">
      <c r="A63">
        <v>105</v>
      </c>
      <c r="B63" s="1">
        <v>7.2442236175332204E-6</v>
      </c>
      <c r="C63">
        <v>3.1310910464413998E-2</v>
      </c>
      <c r="D63">
        <v>37.473983487762332</v>
      </c>
      <c r="E63">
        <v>1.17744400601941E-14</v>
      </c>
      <c r="G63" s="1">
        <v>1.2888208016000901E-11</v>
      </c>
      <c r="H63">
        <v>5.6370277568426504E-2</v>
      </c>
      <c r="I63">
        <v>85.305395783255065</v>
      </c>
      <c r="J63">
        <v>2.4495473483058313E-14</v>
      </c>
      <c r="L63" s="1">
        <v>4.33067612772417E-13</v>
      </c>
      <c r="M63">
        <v>6.3059511769240989E-2</v>
      </c>
      <c r="N63">
        <v>96.968399504858098</v>
      </c>
      <c r="O63">
        <v>2.3797847342260099E-14</v>
      </c>
    </row>
    <row r="64" spans="1:33" x14ac:dyDescent="0.35">
      <c r="A64">
        <v>100</v>
      </c>
      <c r="B64" s="1">
        <v>4.0746721533030602E-5</v>
      </c>
      <c r="C64">
        <v>2.8351580086905803E-2</v>
      </c>
      <c r="D64">
        <v>30.946591900647014</v>
      </c>
      <c r="E64">
        <v>1.1631965883780503E-14</v>
      </c>
      <c r="G64" s="1">
        <v>1.38384594929242E-10</v>
      </c>
      <c r="H64">
        <v>5.1883491885165917E-2</v>
      </c>
      <c r="I64">
        <v>77.342246946516269</v>
      </c>
      <c r="J64">
        <v>2.0921654879974557E-14</v>
      </c>
      <c r="L64" s="1">
        <v>3.2194384447138102E-10</v>
      </c>
      <c r="M64">
        <v>5.3129826244882147E-2</v>
      </c>
      <c r="N64">
        <v>72.849943656575562</v>
      </c>
      <c r="O64">
        <v>2.2119536992463323E-14</v>
      </c>
    </row>
    <row r="65" spans="1:25" x14ac:dyDescent="0.35">
      <c r="A65">
        <v>95</v>
      </c>
      <c r="B65" s="1">
        <v>2.1941245432611299E-4</v>
      </c>
      <c r="C65">
        <v>2.5029649270015799E-2</v>
      </c>
      <c r="D65">
        <v>24.686714338441629</v>
      </c>
      <c r="E65">
        <v>1.0937435871064894E-14</v>
      </c>
      <c r="G65" s="1">
        <v>3.04788026241714E-9</v>
      </c>
      <c r="H65">
        <v>4.5571948359224644E-2</v>
      </c>
      <c r="I65">
        <v>66.452398537258603</v>
      </c>
      <c r="J65">
        <v>1.8709546479250455E-14</v>
      </c>
      <c r="L65" s="1">
        <v>4.64424865021382E-8</v>
      </c>
      <c r="M65">
        <v>4.7842601530619804E-2</v>
      </c>
      <c r="N65">
        <v>53.907947739297335</v>
      </c>
      <c r="O65">
        <v>2.4852927224652272E-14</v>
      </c>
    </row>
    <row r="66" spans="1:25" x14ac:dyDescent="0.35">
      <c r="A66">
        <v>95</v>
      </c>
      <c r="B66" s="1">
        <v>2.35178250721111E-4</v>
      </c>
      <c r="C66">
        <v>2.4925807042101598E-2</v>
      </c>
      <c r="D66">
        <v>24.399284209658159</v>
      </c>
      <c r="E66">
        <v>1.1256020938432135E-14</v>
      </c>
      <c r="G66" s="1">
        <v>5.5935298861680999E-8</v>
      </c>
      <c r="H66">
        <v>3.9676942821365788E-2</v>
      </c>
      <c r="I66">
        <v>55.85837383529411</v>
      </c>
      <c r="J66">
        <v>1.5829151736080837E-14</v>
      </c>
      <c r="L66" s="1">
        <v>1.4631804260651899E-6</v>
      </c>
      <c r="M66">
        <v>4.1456615998263342E-2</v>
      </c>
      <c r="N66">
        <v>41.199055570532458</v>
      </c>
      <c r="O66">
        <v>2.4613694014410598E-14</v>
      </c>
    </row>
    <row r="67" spans="1:25" x14ac:dyDescent="0.35">
      <c r="A67">
        <v>90</v>
      </c>
      <c r="B67" s="1">
        <v>9.2306260528755802E-4</v>
      </c>
      <c r="C67">
        <v>2.1698219326222196E-2</v>
      </c>
      <c r="D67">
        <v>19.384525156205143</v>
      </c>
      <c r="E67">
        <v>1.018105172822533E-14</v>
      </c>
      <c r="G67" s="1">
        <v>1.5655264307433199E-6</v>
      </c>
      <c r="H67">
        <v>3.3604491277115102E-2</v>
      </c>
      <c r="I67">
        <v>43.217039210496921</v>
      </c>
      <c r="J67">
        <v>1.33665878257989E-14</v>
      </c>
      <c r="L67" s="1">
        <v>1.0433301986683899E-5</v>
      </c>
      <c r="M67">
        <v>3.5001778761386756E-2</v>
      </c>
      <c r="N67">
        <v>35.003162836525703</v>
      </c>
      <c r="O67">
        <v>1.9145935836898346E-14</v>
      </c>
    </row>
    <row r="68" spans="1:25" x14ac:dyDescent="0.35">
      <c r="A68">
        <v>85</v>
      </c>
      <c r="B68" s="1">
        <v>3.6044418179920598E-3</v>
      </c>
      <c r="C68">
        <v>1.84686452329181E-2</v>
      </c>
      <c r="D68">
        <v>14.440340629373905</v>
      </c>
      <c r="E68">
        <v>9.4947821957033583E-15</v>
      </c>
      <c r="G68" s="1">
        <v>4.92291783140269E-5</v>
      </c>
      <c r="H68">
        <v>2.7594665855355298E-2</v>
      </c>
      <c r="I68">
        <v>30.240681595477973</v>
      </c>
      <c r="J68">
        <v>1.21062256514335E-14</v>
      </c>
      <c r="L68" s="1">
        <v>4.3631252107182403E-5</v>
      </c>
      <c r="M68">
        <v>2.8276078932956097E-2</v>
      </c>
      <c r="N68">
        <v>30.632919673488324</v>
      </c>
      <c r="O68">
        <v>1.1985431365415645E-14</v>
      </c>
    </row>
    <row r="69" spans="1:25" x14ac:dyDescent="0.35">
      <c r="A69">
        <v>80</v>
      </c>
      <c r="B69" s="1">
        <v>1.0393685377695701E-2</v>
      </c>
      <c r="C69">
        <v>1.5936323244355999E-2</v>
      </c>
      <c r="D69">
        <v>10.675845467075622</v>
      </c>
      <c r="E69">
        <v>1.0241183794833774E-14</v>
      </c>
      <c r="G69" s="1">
        <v>6.6446086291715003E-4</v>
      </c>
      <c r="H69">
        <v>2.21752734732256E-2</v>
      </c>
      <c r="I69">
        <v>20.589777931553961</v>
      </c>
      <c r="J69">
        <v>1.1238538328839713E-14</v>
      </c>
      <c r="L69" s="1">
        <v>4.9953351092426603E-4</v>
      </c>
      <c r="M69">
        <v>2.3174979172623802E-2</v>
      </c>
      <c r="N69">
        <v>21.582972158567355</v>
      </c>
      <c r="O69">
        <v>1.119009194072109E-14</v>
      </c>
    </row>
    <row r="70" spans="1:25" x14ac:dyDescent="0.35">
      <c r="A70">
        <v>75</v>
      </c>
      <c r="B70" s="1">
        <v>2.3128285047950298E-2</v>
      </c>
      <c r="C70">
        <v>1.26960753212998E-2</v>
      </c>
      <c r="D70">
        <v>7.9425394922556691</v>
      </c>
      <c r="E70">
        <v>7.9097714838849929E-15</v>
      </c>
      <c r="G70" s="1">
        <v>5.3014176322087898E-3</v>
      </c>
      <c r="H70">
        <v>1.7401787471543199E-2</v>
      </c>
      <c r="I70">
        <v>13.056902966838805</v>
      </c>
      <c r="J70">
        <v>1.0108063471938503E-14</v>
      </c>
      <c r="L70" s="1">
        <v>5.2733165842553499E-3</v>
      </c>
      <c r="M70">
        <v>1.7405664930553896E-2</v>
      </c>
      <c r="N70">
        <v>13.059990882769014</v>
      </c>
      <c r="O70">
        <v>1.0065554370374081E-14</v>
      </c>
    </row>
    <row r="71" spans="1:25" x14ac:dyDescent="0.35">
      <c r="A71">
        <v>70</v>
      </c>
      <c r="B71" s="1">
        <v>3.7570890397934702E-2</v>
      </c>
      <c r="C71">
        <v>1.0429448951664394E-2</v>
      </c>
      <c r="D71">
        <v>6.3318717064961811</v>
      </c>
      <c r="E71">
        <v>6.6602784333141866E-15</v>
      </c>
      <c r="G71" s="1">
        <v>2.19479819449943E-2</v>
      </c>
      <c r="H71">
        <v>1.2820961214320303E-2</v>
      </c>
      <c r="I71">
        <v>8.1157633290343334</v>
      </c>
      <c r="J71">
        <v>9.6747386394780204E-15</v>
      </c>
      <c r="L71" s="1">
        <v>2.0012574546260899E-2</v>
      </c>
      <c r="M71">
        <v>1.2968016992487001E-2</v>
      </c>
      <c r="N71">
        <v>8.4317027129779998</v>
      </c>
      <c r="O71">
        <v>7.7795552480943619E-15</v>
      </c>
    </row>
    <row r="72" spans="1:25" x14ac:dyDescent="0.35">
      <c r="A72">
        <v>65</v>
      </c>
      <c r="B72" s="1">
        <v>5.2324592679229703E-2</v>
      </c>
      <c r="C72">
        <v>9.0650846975302984E-3</v>
      </c>
      <c r="D72">
        <v>5.2627830996064766</v>
      </c>
      <c r="E72">
        <v>6.6116854039108821E-15</v>
      </c>
      <c r="G72">
        <v>4.6019986907704501E-2</v>
      </c>
      <c r="H72">
        <v>9.3968372521035029E-3</v>
      </c>
      <c r="I72">
        <v>5.6475035407743741</v>
      </c>
      <c r="J72">
        <v>8.5650838793088869E-15</v>
      </c>
      <c r="L72" s="1">
        <v>4.7134826280720403E-2</v>
      </c>
      <c r="M72">
        <v>9.4452449303302002E-3</v>
      </c>
      <c r="N72">
        <v>5.5998078307441697</v>
      </c>
      <c r="O72">
        <v>6.425513905710642E-15</v>
      </c>
    </row>
    <row r="73" spans="1:25" x14ac:dyDescent="0.35">
      <c r="J73">
        <v>7.1880696948206826E-15</v>
      </c>
    </row>
    <row r="74" spans="1:25" x14ac:dyDescent="0.35">
      <c r="E74">
        <f>AVERAGE(E60:E72)</f>
        <v>1.069447751027251E-14</v>
      </c>
      <c r="J74">
        <f>AVERAGE(J60:J73)</f>
        <v>1.9244106912994957E-14</v>
      </c>
      <c r="O74">
        <f>AVERAGE(O60:O72)</f>
        <v>2.0133690227508305E-14</v>
      </c>
    </row>
    <row r="77" spans="1:25" x14ac:dyDescent="0.35">
      <c r="A77" s="3">
        <v>44715</v>
      </c>
      <c r="M77" s="3">
        <v>44716</v>
      </c>
      <c r="Y77" s="4">
        <v>44718</v>
      </c>
    </row>
    <row r="78" spans="1:25" x14ac:dyDescent="0.35">
      <c r="A78" t="s">
        <v>17</v>
      </c>
      <c r="M78" t="s">
        <v>17</v>
      </c>
      <c r="Y78" t="s">
        <v>17</v>
      </c>
    </row>
    <row r="79" spans="1:25" x14ac:dyDescent="0.35">
      <c r="A79" t="s">
        <v>24</v>
      </c>
      <c r="M79" t="s">
        <v>25</v>
      </c>
      <c r="Y79" t="s">
        <v>26</v>
      </c>
    </row>
    <row r="81" spans="1:36" x14ac:dyDescent="0.35">
      <c r="A81" t="s">
        <v>1</v>
      </c>
      <c r="B81" t="s">
        <v>2</v>
      </c>
      <c r="C81" t="s">
        <v>3</v>
      </c>
      <c r="D81" t="s">
        <v>4</v>
      </c>
      <c r="E81" t="s">
        <v>5</v>
      </c>
      <c r="F81" t="s">
        <v>6</v>
      </c>
      <c r="G81" t="s">
        <v>7</v>
      </c>
      <c r="H81" t="s">
        <v>8</v>
      </c>
      <c r="I81" t="s">
        <v>9</v>
      </c>
      <c r="J81" t="s">
        <v>10</v>
      </c>
      <c r="K81" t="s">
        <v>23</v>
      </c>
      <c r="L81" t="s">
        <v>27</v>
      </c>
      <c r="M81" t="s">
        <v>1</v>
      </c>
      <c r="N81" t="s">
        <v>2</v>
      </c>
      <c r="O81" t="s">
        <v>3</v>
      </c>
      <c r="P81" t="s">
        <v>4</v>
      </c>
      <c r="Q81" t="s">
        <v>5</v>
      </c>
      <c r="R81" t="s">
        <v>6</v>
      </c>
      <c r="S81" t="s">
        <v>7</v>
      </c>
      <c r="T81" t="s">
        <v>8</v>
      </c>
      <c r="U81" t="s">
        <v>9</v>
      </c>
      <c r="V81" t="s">
        <v>10</v>
      </c>
      <c r="W81" t="s">
        <v>23</v>
      </c>
      <c r="X81" t="s">
        <v>27</v>
      </c>
      <c r="Y81" t="s">
        <v>1</v>
      </c>
      <c r="Z81" t="s">
        <v>2</v>
      </c>
      <c r="AA81" t="s">
        <v>3</v>
      </c>
      <c r="AB81" t="s">
        <v>4</v>
      </c>
      <c r="AC81" t="s">
        <v>5</v>
      </c>
      <c r="AD81" t="s">
        <v>6</v>
      </c>
      <c r="AE81" t="s">
        <v>7</v>
      </c>
      <c r="AF81" t="s">
        <v>8</v>
      </c>
      <c r="AG81" t="s">
        <v>9</v>
      </c>
      <c r="AH81" t="s">
        <v>10</v>
      </c>
      <c r="AI81" t="s">
        <v>23</v>
      </c>
      <c r="AJ81" t="s">
        <v>27</v>
      </c>
    </row>
    <row r="82" spans="1:36" x14ac:dyDescent="0.35">
      <c r="A82">
        <v>60</v>
      </c>
      <c r="B82" s="1">
        <v>4.2379721596345399E-2</v>
      </c>
      <c r="C82">
        <v>15000</v>
      </c>
      <c r="D82">
        <v>14999</v>
      </c>
      <c r="E82">
        <v>-3.5613531143106697E-2</v>
      </c>
      <c r="F82">
        <v>-4.5465223097112699E-2</v>
      </c>
      <c r="G82">
        <v>2.8244921024211701E-3</v>
      </c>
      <c r="H82">
        <v>2.8908937372165099E-3</v>
      </c>
      <c r="I82">
        <f>E82-F82</f>
        <v>9.8516919540060019E-3</v>
      </c>
      <c r="J82">
        <f>(I82*I82)/(G82*G82 + H82*H82)</f>
        <v>5.9415795675904706</v>
      </c>
      <c r="K82">
        <f>(G82*G82)/(1.23*(2*3.141592654/0.00000131)^(7/6)*(4.572)^(11/6))</f>
        <v>6.4178201628062179E-15</v>
      </c>
      <c r="L82" s="1">
        <v>5.2391000000000003E-15</v>
      </c>
      <c r="M82">
        <v>60</v>
      </c>
      <c r="N82" s="1">
        <v>4.86163296345416E-2</v>
      </c>
      <c r="O82">
        <v>15588</v>
      </c>
      <c r="P82">
        <v>14411</v>
      </c>
      <c r="Q82">
        <v>-3.7052503403417897E-2</v>
      </c>
      <c r="R82">
        <v>-4.6249922682509999E-2</v>
      </c>
      <c r="S82">
        <v>2.8534268233761499E-3</v>
      </c>
      <c r="T82">
        <v>2.69246477218375E-3</v>
      </c>
      <c r="U82">
        <f>Q82-R82</f>
        <v>9.1974192790921019E-3</v>
      </c>
      <c r="V82">
        <f>(U82*U82)/(S82*S82 + T82*T82)</f>
        <v>5.4960861206403262</v>
      </c>
      <c r="W82">
        <f>(S82*S82)/(1.23*(2*3.141592654/0.00000131)^(7/6)*(4.572)^(11/6))</f>
        <v>6.5499848094778608E-15</v>
      </c>
      <c r="X82" s="1">
        <v>2.7043999999999999E-15</v>
      </c>
      <c r="Y82">
        <v>60</v>
      </c>
      <c r="Z82" s="1">
        <v>5.22118568334154E-2</v>
      </c>
      <c r="AA82">
        <v>14806</v>
      </c>
      <c r="AB82">
        <v>15193</v>
      </c>
      <c r="AC82">
        <v>-3.7841438174419997E-2</v>
      </c>
      <c r="AD82">
        <v>-4.6572169846337198E-2</v>
      </c>
      <c r="AE82">
        <v>2.5838688547912001E-3</v>
      </c>
      <c r="AF82">
        <v>2.7929404651948E-3</v>
      </c>
      <c r="AG82">
        <f>AC82-AD82</f>
        <v>8.730731671917201E-3</v>
      </c>
      <c r="AH82">
        <f>(AG82*AG82)/(AE82*AE82 + AF82*AF82)</f>
        <v>5.2653332846560863</v>
      </c>
      <c r="AI82">
        <f>(AE82*AE82)/(1.23*(2*3.141592654/0.00000131)^(7/6)*(4.572)^(11/6))</f>
        <v>5.3709084302862301E-15</v>
      </c>
      <c r="AJ82" s="1">
        <v>2.0494999999999999E-15</v>
      </c>
    </row>
    <row r="83" spans="1:36" x14ac:dyDescent="0.35">
      <c r="A83">
        <f>A82+5</f>
        <v>65</v>
      </c>
      <c r="B83" s="1">
        <v>1.9622033642801202E-2</v>
      </c>
      <c r="C83">
        <v>15000</v>
      </c>
      <c r="D83">
        <v>14999</v>
      </c>
      <c r="E83">
        <v>-3.1694835647986398E-2</v>
      </c>
      <c r="F83">
        <v>-4.5013540433238103E-2</v>
      </c>
      <c r="G83">
        <v>3.3590741650174698E-3</v>
      </c>
      <c r="H83">
        <v>3.10124063719903E-3</v>
      </c>
      <c r="I83">
        <f t="shared" ref="I83:I94" si="21">E83-F83</f>
        <v>1.3318704785251705E-2</v>
      </c>
      <c r="J83">
        <f t="shared" ref="J83:J94" si="22">(I83*I83)/(G83*G83 + H83*H83)</f>
        <v>8.4870235799898275</v>
      </c>
      <c r="K83">
        <f t="shared" ref="K83:K94" si="23">(G83*G83)/(1.23*(2*3.141592654/0.00000131)^(7/6)*(4.572)^(11/6))</f>
        <v>9.0770765774714217E-15</v>
      </c>
      <c r="L83" s="1">
        <v>5.2391000000000003E-15</v>
      </c>
      <c r="M83">
        <f>M82+5</f>
        <v>65</v>
      </c>
      <c r="N83" s="1">
        <v>2.1433353909506601E-2</v>
      </c>
      <c r="O83">
        <v>13399</v>
      </c>
      <c r="P83">
        <v>16600</v>
      </c>
      <c r="Q83">
        <v>-3.2556004618937602E-2</v>
      </c>
      <c r="R83">
        <v>-4.5641164241164399E-2</v>
      </c>
      <c r="S83">
        <v>3.5398888029018701E-3</v>
      </c>
      <c r="T83">
        <v>2.9218980191577301E-3</v>
      </c>
      <c r="U83">
        <f t="shared" ref="U83:U94" si="24">Q83-R83</f>
        <v>1.3085159622226797E-2</v>
      </c>
      <c r="V83">
        <f t="shared" ref="V83:V94" si="25">(U83*U83)/(S83*S83 + T83*T83)</f>
        <v>8.1269678175783113</v>
      </c>
      <c r="W83">
        <f t="shared" ref="W83:W94" si="26">(S83*S83)/(1.23*(2*3.141592654/0.00000131)^(7/6)*(4.572)^(11/6))</f>
        <v>1.0080592374870659E-14</v>
      </c>
      <c r="X83" s="1">
        <v>5.501E-15</v>
      </c>
      <c r="Y83">
        <f>Y82+5</f>
        <v>65</v>
      </c>
      <c r="Z83" s="1">
        <v>2.7137981737021501E-2</v>
      </c>
      <c r="AA83">
        <v>13197</v>
      </c>
      <c r="AB83">
        <v>16802</v>
      </c>
      <c r="AC83">
        <v>-3.3824967585088801E-2</v>
      </c>
      <c r="AD83">
        <v>-4.6158330196964602E-2</v>
      </c>
      <c r="AE83">
        <v>3.3633240850095098E-3</v>
      </c>
      <c r="AF83">
        <v>3.04485721053098E-3</v>
      </c>
      <c r="AG83">
        <f t="shared" ref="AG83:AG94" si="27">AC83-AD83</f>
        <v>1.2333362611875801E-2</v>
      </c>
      <c r="AH83">
        <f t="shared" ref="AH83:AH94" si="28">(AG83*AG83)/(AE83*AE83 + AF83*AF83)</f>
        <v>7.3901308011017983</v>
      </c>
      <c r="AI83">
        <f t="shared" ref="AI83:AI94" si="29">(AE83*AE83)/(1.23*(2*3.141592654/0.00000131)^(7/6)*(4.572)^(11/6))</f>
        <v>9.1000598467566653E-15</v>
      </c>
      <c r="AJ83" s="1">
        <v>4.4297000000000002E-15</v>
      </c>
    </row>
    <row r="84" spans="1:36" x14ac:dyDescent="0.35">
      <c r="A84">
        <f t="shared" ref="A84:A94" si="30">A83+5</f>
        <v>70</v>
      </c>
      <c r="B84" s="1">
        <v>4.2167488320652199E-3</v>
      </c>
      <c r="C84">
        <v>14999</v>
      </c>
      <c r="D84">
        <v>15000</v>
      </c>
      <c r="E84">
        <v>-2.67005307205554E-2</v>
      </c>
      <c r="F84">
        <v>-4.45581863639435E-2</v>
      </c>
      <c r="G84">
        <v>3.4597559536579301E-3</v>
      </c>
      <c r="H84">
        <v>3.3193926754171302E-3</v>
      </c>
      <c r="I84">
        <f t="shared" si="21"/>
        <v>1.78576556433881E-2</v>
      </c>
      <c r="J84">
        <f t="shared" si="22"/>
        <v>13.872106962947868</v>
      </c>
      <c r="K84">
        <f t="shared" si="23"/>
        <v>9.629367120668731E-15</v>
      </c>
      <c r="L84" s="1">
        <v>7.6659999999999995E-15</v>
      </c>
      <c r="M84">
        <f t="shared" ref="M84:M94" si="31">M83+5</f>
        <v>70</v>
      </c>
      <c r="N84" s="1">
        <v>4.1384214400379702E-3</v>
      </c>
      <c r="O84">
        <v>15998</v>
      </c>
      <c r="P84">
        <v>14001</v>
      </c>
      <c r="Q84">
        <v>-2.6983767598904401E-2</v>
      </c>
      <c r="R84">
        <v>-4.4981272949816402E-2</v>
      </c>
      <c r="S84">
        <v>3.4654816692358099E-3</v>
      </c>
      <c r="T84">
        <v>3.35030196613299E-3</v>
      </c>
      <c r="U84">
        <f t="shared" si="24"/>
        <v>1.7997505350912001E-2</v>
      </c>
      <c r="V84">
        <f t="shared" si="25"/>
        <v>13.941163529576126</v>
      </c>
      <c r="W84">
        <f t="shared" si="26"/>
        <v>9.6612656943574319E-15</v>
      </c>
      <c r="X84" s="1">
        <v>7.6498000000000006E-15</v>
      </c>
      <c r="Y84">
        <f t="shared" ref="Y84:Y94" si="32">Y83+5</f>
        <v>70</v>
      </c>
      <c r="Z84" s="1">
        <v>8.0353054223118101E-3</v>
      </c>
      <c r="AA84">
        <v>15108</v>
      </c>
      <c r="AB84">
        <v>14891</v>
      </c>
      <c r="AC84">
        <v>-2.9375132779518E-2</v>
      </c>
      <c r="AD84">
        <v>-4.5561019826181798E-2</v>
      </c>
      <c r="AE84">
        <v>3.4560151555318702E-3</v>
      </c>
      <c r="AF84">
        <v>3.2676309976303599E-3</v>
      </c>
      <c r="AG84">
        <f t="shared" si="27"/>
        <v>1.6185887046663797E-2</v>
      </c>
      <c r="AH84">
        <f t="shared" si="28"/>
        <v>11.581172015015003</v>
      </c>
      <c r="AI84">
        <f t="shared" si="29"/>
        <v>9.6085552222823096E-15</v>
      </c>
      <c r="AJ84" s="1">
        <v>6.2473999999999997E-15</v>
      </c>
    </row>
    <row r="85" spans="1:36" x14ac:dyDescent="0.35">
      <c r="A85">
        <f t="shared" si="30"/>
        <v>75</v>
      </c>
      <c r="B85" s="1">
        <v>3.1749927763050599E-4</v>
      </c>
      <c r="C85">
        <v>15000</v>
      </c>
      <c r="D85">
        <v>14999</v>
      </c>
      <c r="E85">
        <v>-2.0692162289880901E-2</v>
      </c>
      <c r="F85">
        <v>-4.4335902103559699E-2</v>
      </c>
      <c r="G85">
        <v>3.5487188321761199E-3</v>
      </c>
      <c r="H85">
        <v>3.3723303871200398E-3</v>
      </c>
      <c r="I85">
        <f t="shared" si="21"/>
        <v>2.3643739813678798E-2</v>
      </c>
      <c r="J85">
        <f t="shared" si="22"/>
        <v>23.325795797478992</v>
      </c>
      <c r="K85">
        <f t="shared" si="23"/>
        <v>1.0130945901803597E-14</v>
      </c>
      <c r="L85" s="1">
        <v>1.3088999999999999E-14</v>
      </c>
      <c r="M85">
        <f t="shared" si="31"/>
        <v>75</v>
      </c>
      <c r="N85" s="1">
        <v>4.6458897399292201E-4</v>
      </c>
      <c r="O85">
        <v>15493</v>
      </c>
      <c r="P85">
        <v>14506</v>
      </c>
      <c r="Q85">
        <v>-2.1817609981155801E-2</v>
      </c>
      <c r="R85">
        <v>-4.4846099930603803E-2</v>
      </c>
      <c r="S85">
        <v>3.6138347560203299E-3</v>
      </c>
      <c r="T85">
        <v>3.3410244999529E-3</v>
      </c>
      <c r="U85">
        <f t="shared" si="24"/>
        <v>2.3028489949448002E-2</v>
      </c>
      <c r="V85">
        <f t="shared" si="25"/>
        <v>21.893566006268667</v>
      </c>
      <c r="W85">
        <f t="shared" si="26"/>
        <v>1.0506145102642721E-14</v>
      </c>
      <c r="X85" s="1">
        <v>1.2559000000000001E-14</v>
      </c>
      <c r="Y85">
        <f t="shared" si="32"/>
        <v>75</v>
      </c>
      <c r="Z85" s="1">
        <v>4.1595561052447502E-4</v>
      </c>
      <c r="AA85">
        <v>15204</v>
      </c>
      <c r="AB85">
        <v>14795</v>
      </c>
      <c r="AC85">
        <v>-2.2638611239823001E-2</v>
      </c>
      <c r="AD85">
        <v>-4.5277245224012698E-2</v>
      </c>
      <c r="AE85">
        <v>3.3876164469383001E-3</v>
      </c>
      <c r="AF85">
        <v>3.3864565117199701E-3</v>
      </c>
      <c r="AG85">
        <f t="shared" si="27"/>
        <v>2.2638633984189697E-2</v>
      </c>
      <c r="AH85">
        <f t="shared" si="28"/>
        <v>22.337300114731907</v>
      </c>
      <c r="AI85">
        <f t="shared" si="29"/>
        <v>9.2319890194982803E-15</v>
      </c>
      <c r="AJ85" s="1">
        <v>9.6378000000000005E-15</v>
      </c>
    </row>
    <row r="86" spans="1:36" x14ac:dyDescent="0.35">
      <c r="A86">
        <f t="shared" si="30"/>
        <v>80</v>
      </c>
      <c r="B86" s="1">
        <v>1.1279085325944699E-5</v>
      </c>
      <c r="C86">
        <v>15000</v>
      </c>
      <c r="D86">
        <v>14999</v>
      </c>
      <c r="E86">
        <v>-1.3625229357798099E-2</v>
      </c>
      <c r="F86">
        <v>-4.3905014152850502E-2</v>
      </c>
      <c r="G86">
        <v>3.7865262129017502E-3</v>
      </c>
      <c r="H86">
        <v>3.3584066346225702E-3</v>
      </c>
      <c r="I86">
        <f t="shared" si="21"/>
        <v>3.0279784795052403E-2</v>
      </c>
      <c r="J86">
        <f t="shared" si="22"/>
        <v>35.791738606903685</v>
      </c>
      <c r="K86">
        <f t="shared" si="23"/>
        <v>1.1534233768101485E-14</v>
      </c>
      <c r="L86" s="1">
        <v>3.4732E-14</v>
      </c>
      <c r="M86">
        <f t="shared" si="31"/>
        <v>80</v>
      </c>
      <c r="N86" s="1">
        <v>2.6804091250297499E-5</v>
      </c>
      <c r="O86">
        <v>15402</v>
      </c>
      <c r="P86">
        <v>14597</v>
      </c>
      <c r="Q86">
        <v>-1.5943014681892399E-2</v>
      </c>
      <c r="R86">
        <v>-4.4492440099146199E-2</v>
      </c>
      <c r="S86">
        <v>3.6784069482532298E-3</v>
      </c>
      <c r="T86">
        <v>3.3894858911045099E-3</v>
      </c>
      <c r="U86">
        <f t="shared" si="24"/>
        <v>2.8549425417253801E-2</v>
      </c>
      <c r="V86">
        <f t="shared" si="25"/>
        <v>32.577647778256711</v>
      </c>
      <c r="W86">
        <f t="shared" si="26"/>
        <v>1.0884948094021708E-14</v>
      </c>
      <c r="X86" s="1">
        <v>2.5212E-14</v>
      </c>
      <c r="Y86">
        <f t="shared" si="32"/>
        <v>80</v>
      </c>
      <c r="Z86" s="1">
        <v>5.01452531907778E-5</v>
      </c>
      <c r="AA86">
        <v>14400</v>
      </c>
      <c r="AB86">
        <v>15599</v>
      </c>
      <c r="AC86">
        <v>-1.5595259042033001E-2</v>
      </c>
      <c r="AD86">
        <v>-4.50735167171296E-2</v>
      </c>
      <c r="AE86">
        <v>4.2484052146027603E-3</v>
      </c>
      <c r="AF86">
        <v>3.32977128375415E-3</v>
      </c>
      <c r="AG86">
        <f t="shared" si="27"/>
        <v>2.9478257675096597E-2</v>
      </c>
      <c r="AH86">
        <f t="shared" si="28"/>
        <v>29.824204502049543</v>
      </c>
      <c r="AI86">
        <f t="shared" si="29"/>
        <v>1.451973467217163E-14</v>
      </c>
      <c r="AJ86" s="1">
        <v>3.7174E-14</v>
      </c>
    </row>
    <row r="87" spans="1:36" x14ac:dyDescent="0.35">
      <c r="A87">
        <f t="shared" si="30"/>
        <v>85</v>
      </c>
      <c r="B87" s="1">
        <v>7.9846714908849198E-7</v>
      </c>
      <c r="C87">
        <v>16595</v>
      </c>
      <c r="D87">
        <v>13404</v>
      </c>
      <c r="E87">
        <v>-7.3785169029448204E-3</v>
      </c>
      <c r="F87">
        <v>-4.4332153038259201E-2</v>
      </c>
      <c r="G87">
        <v>4.2684185213447299E-3</v>
      </c>
      <c r="H87">
        <v>3.43233051012323E-3</v>
      </c>
      <c r="I87">
        <f t="shared" si="21"/>
        <v>3.6953636135314383E-2</v>
      </c>
      <c r="J87">
        <f t="shared" si="22"/>
        <v>45.5186016784034</v>
      </c>
      <c r="K87">
        <f t="shared" si="23"/>
        <v>1.4656855467899447E-14</v>
      </c>
      <c r="M87">
        <f t="shared" si="31"/>
        <v>85</v>
      </c>
      <c r="N87" s="1">
        <v>3.1250818865422901E-7</v>
      </c>
      <c r="O87">
        <v>14104</v>
      </c>
      <c r="P87">
        <v>15895</v>
      </c>
      <c r="Q87">
        <v>-9.3353826403255995E-3</v>
      </c>
      <c r="R87">
        <v>-4.4199095680768803E-2</v>
      </c>
      <c r="S87">
        <v>3.61590318252605E-3</v>
      </c>
      <c r="T87">
        <v>3.3801747959485099E-3</v>
      </c>
      <c r="U87">
        <f t="shared" si="24"/>
        <v>3.4863713040443202E-2</v>
      </c>
      <c r="V87">
        <f t="shared" si="25"/>
        <v>49.610683449926697</v>
      </c>
      <c r="W87">
        <f t="shared" si="26"/>
        <v>1.0518175208908604E-14</v>
      </c>
      <c r="X87" s="1">
        <v>7.6042000000000003E-14</v>
      </c>
      <c r="Y87">
        <f t="shared" si="32"/>
        <v>85</v>
      </c>
      <c r="Z87" s="1">
        <v>4.6439655506575998E-7</v>
      </c>
      <c r="AA87">
        <v>14601</v>
      </c>
      <c r="AB87">
        <v>15398</v>
      </c>
      <c r="AC87">
        <v>-7.8773682397523196E-3</v>
      </c>
      <c r="AD87">
        <v>-4.4832769431744003E-2</v>
      </c>
      <c r="AE87">
        <v>4.1663345227965403E-3</v>
      </c>
      <c r="AF87">
        <v>3.3661229664030301E-3</v>
      </c>
      <c r="AG87">
        <f t="shared" si="27"/>
        <v>3.6955401191991685E-2</v>
      </c>
      <c r="AH87">
        <f t="shared" si="28"/>
        <v>47.60345857351205</v>
      </c>
      <c r="AI87">
        <f t="shared" si="29"/>
        <v>1.3964168753229609E-14</v>
      </c>
      <c r="AJ87" s="1">
        <v>1.2518999999999999E-13</v>
      </c>
    </row>
    <row r="88" spans="1:36" x14ac:dyDescent="0.35">
      <c r="A88">
        <f t="shared" si="30"/>
        <v>90</v>
      </c>
      <c r="B88" s="1">
        <v>1.9905510323330501E-8</v>
      </c>
      <c r="C88">
        <v>15109</v>
      </c>
      <c r="D88">
        <v>14890</v>
      </c>
      <c r="E88">
        <v>1.55649104109771E-3</v>
      </c>
      <c r="F88">
        <v>-4.3701276509522699E-2</v>
      </c>
      <c r="G88">
        <v>4.8646447128223701E-3</v>
      </c>
      <c r="H88">
        <v>3.3764948870068701E-3</v>
      </c>
      <c r="I88">
        <f t="shared" si="21"/>
        <v>4.5257767550620408E-2</v>
      </c>
      <c r="J88">
        <f t="shared" si="22"/>
        <v>58.412580657661657</v>
      </c>
      <c r="K88">
        <f t="shared" si="23"/>
        <v>1.9037462828391267E-14</v>
      </c>
      <c r="L88" s="1">
        <v>2.3057000000000002E-12</v>
      </c>
      <c r="M88">
        <f t="shared" si="31"/>
        <v>90</v>
      </c>
      <c r="N88" s="1">
        <v>3.5410581011572902E-9</v>
      </c>
      <c r="O88">
        <v>16198</v>
      </c>
      <c r="P88">
        <v>13801</v>
      </c>
      <c r="Q88">
        <v>-1.1961075242115701E-3</v>
      </c>
      <c r="R88">
        <v>-4.3961930451264501E-2</v>
      </c>
      <c r="S88">
        <v>4.0053584114697303E-3</v>
      </c>
      <c r="T88">
        <v>3.3821137625158499E-3</v>
      </c>
      <c r="U88">
        <f t="shared" si="24"/>
        <v>4.2765822927052929E-2</v>
      </c>
      <c r="V88">
        <f t="shared" si="25"/>
        <v>66.550575983489651</v>
      </c>
      <c r="W88">
        <f t="shared" si="26"/>
        <v>1.2905938228232128E-14</v>
      </c>
      <c r="X88" s="1">
        <v>7.4371000000000003E-12</v>
      </c>
      <c r="Y88">
        <f t="shared" si="32"/>
        <v>90</v>
      </c>
      <c r="Z88" s="1">
        <v>1.5941571245178901E-8</v>
      </c>
      <c r="AA88">
        <v>15099</v>
      </c>
      <c r="AB88">
        <v>14900</v>
      </c>
      <c r="AC88">
        <v>-1.71005523391228E-3</v>
      </c>
      <c r="AD88">
        <v>-4.44089419380942E-2</v>
      </c>
      <c r="AE88">
        <v>4.3539364168820802E-3</v>
      </c>
      <c r="AF88">
        <v>3.3663088025422901E-3</v>
      </c>
      <c r="AG88">
        <f t="shared" si="27"/>
        <v>4.269888670418192E-2</v>
      </c>
      <c r="AH88">
        <f t="shared" si="28"/>
        <v>60.193704924744864</v>
      </c>
      <c r="AI88">
        <f t="shared" si="29"/>
        <v>1.5250039860148025E-14</v>
      </c>
      <c r="AJ88" s="1">
        <v>3.8163000000000002E-12</v>
      </c>
    </row>
    <row r="89" spans="1:36" x14ac:dyDescent="0.35">
      <c r="A89">
        <f t="shared" si="30"/>
        <v>95</v>
      </c>
      <c r="B89" s="1">
        <v>2.14979169556752E-11</v>
      </c>
      <c r="C89">
        <v>16494</v>
      </c>
      <c r="D89">
        <v>13505</v>
      </c>
      <c r="E89">
        <v>1.0685097034053501E-2</v>
      </c>
      <c r="F89">
        <v>-4.3197734048896298E-2</v>
      </c>
      <c r="G89">
        <v>4.7897918145611102E-3</v>
      </c>
      <c r="H89">
        <v>3.3824850997821901E-3</v>
      </c>
      <c r="I89">
        <f t="shared" si="21"/>
        <v>5.3882831082949799E-2</v>
      </c>
      <c r="J89">
        <f t="shared" si="22"/>
        <v>84.440950989407568</v>
      </c>
      <c r="K89">
        <f t="shared" si="23"/>
        <v>1.8456106551185693E-14</v>
      </c>
      <c r="L89" s="1">
        <v>2.7510000000000001E-13</v>
      </c>
      <c r="M89">
        <f t="shared" si="31"/>
        <v>95</v>
      </c>
      <c r="N89" s="1">
        <v>3.3094451570723503E-11</v>
      </c>
      <c r="O89">
        <v>13907</v>
      </c>
      <c r="P89">
        <v>16092</v>
      </c>
      <c r="Q89">
        <v>6.7261350491615596E-3</v>
      </c>
      <c r="R89">
        <v>-4.3495423612411398E-2</v>
      </c>
      <c r="S89">
        <v>4.2831845663739397E-3</v>
      </c>
      <c r="T89">
        <v>3.40883367332753E-3</v>
      </c>
      <c r="U89">
        <f t="shared" si="24"/>
        <v>5.0221558661572956E-2</v>
      </c>
      <c r="V89">
        <f t="shared" si="25"/>
        <v>84.169403786311051</v>
      </c>
      <c r="W89">
        <f t="shared" si="26"/>
        <v>1.4758437883904015E-14</v>
      </c>
      <c r="X89" s="1">
        <v>1.8742999999999999E-13</v>
      </c>
      <c r="Y89">
        <f t="shared" si="32"/>
        <v>95</v>
      </c>
      <c r="Z89" s="1">
        <v>2.0906068095536099E-10</v>
      </c>
      <c r="AA89">
        <v>15213</v>
      </c>
      <c r="AB89">
        <v>14786</v>
      </c>
      <c r="AC89">
        <v>4.8233366369342901E-3</v>
      </c>
      <c r="AD89">
        <v>-4.4019534915346097E-2</v>
      </c>
      <c r="AE89">
        <v>4.4844529569357996E-3</v>
      </c>
      <c r="AF89">
        <v>3.33402397597151E-3</v>
      </c>
      <c r="AG89">
        <f t="shared" si="27"/>
        <v>4.8842871552280384E-2</v>
      </c>
      <c r="AH89">
        <f t="shared" si="28"/>
        <v>76.398625792508369</v>
      </c>
      <c r="AI89">
        <f t="shared" si="29"/>
        <v>1.6178034561606977E-14</v>
      </c>
      <c r="AJ89" s="1">
        <v>4.0380000000000001E-13</v>
      </c>
    </row>
    <row r="90" spans="1:36" x14ac:dyDescent="0.35">
      <c r="A90">
        <f t="shared" si="30"/>
        <v>100</v>
      </c>
      <c r="B90" s="1">
        <v>7.7474421884319201E-13</v>
      </c>
      <c r="C90">
        <v>15795</v>
      </c>
      <c r="D90">
        <v>14204</v>
      </c>
      <c r="E90">
        <v>1.79189053141331E-2</v>
      </c>
      <c r="F90">
        <v>-4.2639291784701799E-2</v>
      </c>
      <c r="G90">
        <v>5.1697907899802102E-3</v>
      </c>
      <c r="H90">
        <v>3.3957415005264999E-3</v>
      </c>
      <c r="I90">
        <f t="shared" si="21"/>
        <v>6.05581970988349E-2</v>
      </c>
      <c r="J90">
        <f t="shared" si="22"/>
        <v>95.857459367794462</v>
      </c>
      <c r="K90">
        <f t="shared" si="23"/>
        <v>2.1500707493639707E-14</v>
      </c>
      <c r="L90" s="1">
        <v>7.2339999999999998E-14</v>
      </c>
      <c r="M90">
        <f t="shared" si="31"/>
        <v>100</v>
      </c>
      <c r="N90" s="1">
        <v>1.0931141796985E-14</v>
      </c>
      <c r="O90">
        <v>16095</v>
      </c>
      <c r="P90">
        <v>13904</v>
      </c>
      <c r="Q90">
        <v>1.4727029053420999E-2</v>
      </c>
      <c r="R90">
        <v>-4.2976024026631199E-2</v>
      </c>
      <c r="S90">
        <v>4.1705690008103204E-3</v>
      </c>
      <c r="T90">
        <v>3.3830051221313798E-3</v>
      </c>
      <c r="U90">
        <f t="shared" si="24"/>
        <v>5.7703053080052198E-2</v>
      </c>
      <c r="V90">
        <f t="shared" si="25"/>
        <v>115.45875854360162</v>
      </c>
      <c r="W90">
        <f t="shared" si="26"/>
        <v>1.3992568304101362E-14</v>
      </c>
      <c r="X90" s="1">
        <v>3.4556999999999997E-14</v>
      </c>
      <c r="Y90">
        <f t="shared" si="32"/>
        <v>100</v>
      </c>
      <c r="Z90" s="1">
        <v>4.0248958403097399E-13</v>
      </c>
      <c r="AA90">
        <v>14196</v>
      </c>
      <c r="AB90">
        <v>15803</v>
      </c>
      <c r="AC90">
        <v>1.1996016444570601E-2</v>
      </c>
      <c r="AD90">
        <v>-4.3441696360396603E-2</v>
      </c>
      <c r="AE90">
        <v>4.3502526480594496E-3</v>
      </c>
      <c r="AF90">
        <v>3.39211515188226E-3</v>
      </c>
      <c r="AG90">
        <f t="shared" si="27"/>
        <v>5.5437712804967204E-2</v>
      </c>
      <c r="AH90">
        <f t="shared" si="28"/>
        <v>100.99324794289733</v>
      </c>
      <c r="AI90">
        <f t="shared" si="29"/>
        <v>1.5224245337359594E-14</v>
      </c>
      <c r="AJ90" s="1">
        <v>5.7896999999999996E-14</v>
      </c>
    </row>
    <row r="91" spans="1:36" x14ac:dyDescent="0.35">
      <c r="A91">
        <f t="shared" si="30"/>
        <v>105</v>
      </c>
      <c r="B91" s="1">
        <v>4.5032317176864998E-15</v>
      </c>
      <c r="C91">
        <v>15394</v>
      </c>
      <c r="D91">
        <v>14605</v>
      </c>
      <c r="E91">
        <v>2.5922562929062001E-2</v>
      </c>
      <c r="F91">
        <v>-4.2301425325345303E-2</v>
      </c>
      <c r="G91">
        <v>5.4149671224948404E-3</v>
      </c>
      <c r="H91">
        <v>3.3852314653215099E-3</v>
      </c>
      <c r="I91">
        <f t="shared" si="21"/>
        <v>6.82239882544073E-2</v>
      </c>
      <c r="J91">
        <f t="shared" si="22"/>
        <v>114.13249136725094</v>
      </c>
      <c r="K91">
        <f t="shared" si="23"/>
        <v>2.3588398824258809E-14</v>
      </c>
      <c r="L91" s="1">
        <v>4.2691000000000002E-14</v>
      </c>
      <c r="M91">
        <f t="shared" si="31"/>
        <v>105</v>
      </c>
      <c r="N91" s="1">
        <v>3.9514307074175602E-17</v>
      </c>
      <c r="O91">
        <v>15606</v>
      </c>
      <c r="P91">
        <v>14393</v>
      </c>
      <c r="Q91">
        <v>2.22605042558684E-2</v>
      </c>
      <c r="R91">
        <v>-4.2460716284274599E-2</v>
      </c>
      <c r="S91">
        <v>4.3867303940911201E-3</v>
      </c>
      <c r="T91">
        <v>3.3804194969239E-3</v>
      </c>
      <c r="U91">
        <f t="shared" si="24"/>
        <v>6.4721220540142996E-2</v>
      </c>
      <c r="V91">
        <f t="shared" si="25"/>
        <v>136.57479768903912</v>
      </c>
      <c r="W91">
        <f t="shared" si="26"/>
        <v>1.5480632515220844E-14</v>
      </c>
      <c r="X91" s="1">
        <v>1.81E-14</v>
      </c>
      <c r="Y91">
        <f t="shared" si="32"/>
        <v>105</v>
      </c>
      <c r="Z91" s="1">
        <v>4.0357584969031097E-17</v>
      </c>
      <c r="AA91">
        <v>14701</v>
      </c>
      <c r="AB91">
        <v>15298</v>
      </c>
      <c r="AC91">
        <v>2.15698918844947E-2</v>
      </c>
      <c r="AD91">
        <v>-4.29427942143321E-2</v>
      </c>
      <c r="AE91">
        <v>4.3731853432569801E-3</v>
      </c>
      <c r="AF91">
        <v>3.3712615416195998E-3</v>
      </c>
      <c r="AG91">
        <f t="shared" si="27"/>
        <v>6.4512686098826794E-2</v>
      </c>
      <c r="AH91">
        <f t="shared" si="28"/>
        <v>136.49936334196187</v>
      </c>
      <c r="AI91">
        <f t="shared" si="29"/>
        <v>1.5385179998896846E-14</v>
      </c>
      <c r="AJ91" s="1">
        <v>2.2954999999999998E-14</v>
      </c>
    </row>
    <row r="92" spans="1:36" x14ac:dyDescent="0.35">
      <c r="A92">
        <f t="shared" si="30"/>
        <v>110</v>
      </c>
      <c r="B92" s="1">
        <v>7.4207312347583505E-18</v>
      </c>
      <c r="C92">
        <v>17887</v>
      </c>
      <c r="D92">
        <v>12112</v>
      </c>
      <c r="E92">
        <v>3.3301619069034998E-2</v>
      </c>
      <c r="F92">
        <v>-4.1644557992687702E-2</v>
      </c>
      <c r="G92">
        <v>5.37767840711619E-3</v>
      </c>
      <c r="H92">
        <v>3.4101804323985901E-3</v>
      </c>
      <c r="I92">
        <f t="shared" si="21"/>
        <v>7.4946177061722699E-2</v>
      </c>
      <c r="J92">
        <f t="shared" si="22"/>
        <v>138.52285646347343</v>
      </c>
      <c r="K92">
        <f t="shared" si="23"/>
        <v>2.3264647055944037E-14</v>
      </c>
      <c r="L92" s="1">
        <v>1.8943999999999999E-14</v>
      </c>
      <c r="M92">
        <f t="shared" si="31"/>
        <v>110</v>
      </c>
      <c r="N92" s="1">
        <v>2.0671441536816801E-19</v>
      </c>
      <c r="O92">
        <v>16907</v>
      </c>
      <c r="P92">
        <v>13092</v>
      </c>
      <c r="Q92">
        <v>2.9570703287557201E-2</v>
      </c>
      <c r="R92">
        <v>-4.1999969254418797E-2</v>
      </c>
      <c r="S92">
        <v>4.6242809164302803E-3</v>
      </c>
      <c r="T92">
        <v>3.3873775997719001E-3</v>
      </c>
      <c r="U92">
        <f t="shared" si="24"/>
        <v>7.1570672541975994E-2</v>
      </c>
      <c r="V92">
        <f t="shared" si="25"/>
        <v>155.89245373644988</v>
      </c>
      <c r="W92">
        <f t="shared" si="26"/>
        <v>1.7202645168738041E-14</v>
      </c>
      <c r="X92" s="1">
        <v>1.0421E-14</v>
      </c>
      <c r="Y92">
        <f t="shared" si="32"/>
        <v>110</v>
      </c>
      <c r="Z92" s="1">
        <v>7.5642855011546399E-20</v>
      </c>
      <c r="AA92">
        <v>14605</v>
      </c>
      <c r="AB92">
        <v>15394</v>
      </c>
      <c r="AC92">
        <v>2.9675987883794601E-2</v>
      </c>
      <c r="AD92">
        <v>-4.2284270323211803E-2</v>
      </c>
      <c r="AE92">
        <v>4.5575965566750599E-3</v>
      </c>
      <c r="AF92">
        <v>3.39924379041385E-3</v>
      </c>
      <c r="AG92">
        <f t="shared" si="27"/>
        <v>7.1960258207006411E-2</v>
      </c>
      <c r="AH92">
        <f t="shared" si="28"/>
        <v>160.18658369021202</v>
      </c>
      <c r="AI92">
        <f t="shared" si="29"/>
        <v>1.6710081593693925E-14</v>
      </c>
      <c r="AJ92" s="1">
        <v>1.8530000000000001E-14</v>
      </c>
    </row>
    <row r="93" spans="1:36" x14ac:dyDescent="0.35">
      <c r="A93">
        <f t="shared" si="30"/>
        <v>115</v>
      </c>
      <c r="B93" s="1">
        <v>1.6255679761241901E-19</v>
      </c>
      <c r="C93">
        <v>15606</v>
      </c>
      <c r="D93">
        <v>14393</v>
      </c>
      <c r="E93">
        <v>4.15116683857654E-2</v>
      </c>
      <c r="F93">
        <v>-4.1029241196198198E-2</v>
      </c>
      <c r="G93">
        <v>5.7615119140685903E-3</v>
      </c>
      <c r="H93">
        <v>3.45079503061676E-3</v>
      </c>
      <c r="I93">
        <f t="shared" si="21"/>
        <v>8.2540909581963598E-2</v>
      </c>
      <c r="J93">
        <f t="shared" si="22"/>
        <v>151.05427280950215</v>
      </c>
      <c r="K93">
        <f t="shared" si="23"/>
        <v>2.6704210480471892E-14</v>
      </c>
      <c r="L93" s="1">
        <v>1.6095E-14</v>
      </c>
      <c r="M93">
        <f t="shared" si="31"/>
        <v>115</v>
      </c>
      <c r="N93" s="1">
        <v>7.6952628510478396E-22</v>
      </c>
      <c r="O93">
        <v>15801</v>
      </c>
      <c r="P93">
        <v>14198</v>
      </c>
      <c r="Q93">
        <v>3.7087973798015199E-2</v>
      </c>
      <c r="R93">
        <v>-4.1557497875955002E-2</v>
      </c>
      <c r="S93">
        <v>4.8303602686234903E-3</v>
      </c>
      <c r="T93">
        <v>3.42009915636848E-3</v>
      </c>
      <c r="U93">
        <f t="shared" si="24"/>
        <v>7.8645471673970208E-2</v>
      </c>
      <c r="V93">
        <f t="shared" si="25"/>
        <v>176.56882145366788</v>
      </c>
      <c r="W93">
        <f t="shared" si="26"/>
        <v>1.8770068640153947E-14</v>
      </c>
      <c r="X93" s="1">
        <v>8.7748000000000005E-15</v>
      </c>
      <c r="Y93">
        <f t="shared" si="32"/>
        <v>115</v>
      </c>
      <c r="Z93" s="1">
        <v>5.2409582752749798E-24</v>
      </c>
      <c r="AA93">
        <v>13994</v>
      </c>
      <c r="AB93">
        <v>16005</v>
      </c>
      <c r="AC93">
        <v>3.7337845800099898E-2</v>
      </c>
      <c r="AD93">
        <v>-4.1811676815869697E-2</v>
      </c>
      <c r="AE93">
        <v>4.4970919080314104E-3</v>
      </c>
      <c r="AF93">
        <v>3.38868723287438E-3</v>
      </c>
      <c r="AG93">
        <f t="shared" si="27"/>
        <v>7.9149522615969595E-2</v>
      </c>
      <c r="AH93">
        <f t="shared" si="28"/>
        <v>197.57907279465132</v>
      </c>
      <c r="AI93">
        <f t="shared" si="29"/>
        <v>1.6269355189920849E-14</v>
      </c>
      <c r="AJ93" s="1">
        <v>1.7262E-14</v>
      </c>
    </row>
    <row r="94" spans="1:36" x14ac:dyDescent="0.35">
      <c r="A94">
        <f t="shared" si="30"/>
        <v>120</v>
      </c>
      <c r="B94" s="1">
        <v>4.3776275220295696E-22</v>
      </c>
      <c r="C94">
        <v>16392</v>
      </c>
      <c r="D94">
        <v>13607</v>
      </c>
      <c r="E94">
        <v>4.89194797226832E-2</v>
      </c>
      <c r="F94">
        <v>-4.0646633158399698E-2</v>
      </c>
      <c r="G94">
        <v>5.9183213413579799E-3</v>
      </c>
      <c r="H94">
        <v>3.4206015792739301E-3</v>
      </c>
      <c r="I94">
        <f t="shared" si="21"/>
        <v>8.9566112881082904E-2</v>
      </c>
      <c r="J94">
        <f t="shared" si="22"/>
        <v>171.67978368248131</v>
      </c>
      <c r="K94">
        <f t="shared" si="23"/>
        <v>2.8177593380703895E-14</v>
      </c>
      <c r="L94" s="1">
        <v>1.2484E-14</v>
      </c>
      <c r="M94">
        <f t="shared" si="31"/>
        <v>120</v>
      </c>
      <c r="N94" s="1">
        <v>2.01822878937895E-23</v>
      </c>
      <c r="O94">
        <v>15200</v>
      </c>
      <c r="P94">
        <v>14799</v>
      </c>
      <c r="Q94">
        <v>4.4302838052394697E-2</v>
      </c>
      <c r="R94">
        <v>-4.0862229922543097E-2</v>
      </c>
      <c r="S94">
        <v>5.1646236035579E-3</v>
      </c>
      <c r="T94">
        <v>3.4352324149188799E-3</v>
      </c>
      <c r="U94">
        <f t="shared" si="24"/>
        <v>8.5165067974937794E-2</v>
      </c>
      <c r="V94">
        <f t="shared" si="25"/>
        <v>188.5184509860118</v>
      </c>
      <c r="W94">
        <f t="shared" si="26"/>
        <v>2.1457749220377169E-14</v>
      </c>
      <c r="X94" s="1">
        <v>9.7486000000000007E-15</v>
      </c>
      <c r="Y94">
        <f t="shared" si="32"/>
        <v>120</v>
      </c>
      <c r="Z94" s="1">
        <v>1.13845768472386E-28</v>
      </c>
      <c r="AA94">
        <v>13996</v>
      </c>
      <c r="AB94">
        <v>16003</v>
      </c>
      <c r="AC94">
        <v>4.5545276779295603E-2</v>
      </c>
      <c r="AD94">
        <v>-4.1068890564140502E-2</v>
      </c>
      <c r="AE94">
        <v>4.4188405435751201E-3</v>
      </c>
      <c r="AF94">
        <v>3.4219627997668501E-3</v>
      </c>
      <c r="AG94">
        <f t="shared" si="27"/>
        <v>8.6614167343436105E-2</v>
      </c>
      <c r="AH94">
        <f t="shared" si="28"/>
        <v>240.17218950040157</v>
      </c>
      <c r="AI94">
        <f t="shared" si="29"/>
        <v>1.570809336709876E-14</v>
      </c>
      <c r="AJ94" s="1">
        <v>1.7408999999999999E-14</v>
      </c>
    </row>
    <row r="95" spans="1:36" x14ac:dyDescent="0.35">
      <c r="K95">
        <f>AVERAGE(K82:K94)</f>
        <v>1.7090417354872783E-14</v>
      </c>
      <c r="L95">
        <f>AVERAGE(L82:L94)</f>
        <v>2.3410993333333329E-13</v>
      </c>
      <c r="W95">
        <f>AVERAGE(W82:W94)</f>
        <v>1.3289934711154347E-14</v>
      </c>
      <c r="X95">
        <f>AVERAGE(X82:X94)</f>
        <v>6.0275381538461529E-13</v>
      </c>
      <c r="AI95">
        <f>AVERAGE(AI82:AI94)</f>
        <v>1.3270803527149978E-14</v>
      </c>
      <c r="AJ95">
        <f>AVERAGE(AJ82:AJ94)</f>
        <v>3.4914472307692308E-13</v>
      </c>
    </row>
    <row r="96" spans="1:36" x14ac:dyDescent="0.35">
      <c r="B96" t="s">
        <v>2</v>
      </c>
      <c r="C96" t="s">
        <v>9</v>
      </c>
      <c r="D96" t="s">
        <v>2</v>
      </c>
      <c r="E96" t="s">
        <v>9</v>
      </c>
      <c r="F96" t="s">
        <v>2</v>
      </c>
      <c r="G96" t="s">
        <v>9</v>
      </c>
      <c r="I96" t="s">
        <v>10</v>
      </c>
      <c r="J96" t="s">
        <v>10</v>
      </c>
      <c r="K96" t="s">
        <v>10</v>
      </c>
    </row>
    <row r="97" spans="1:11" x14ac:dyDescent="0.35">
      <c r="A97">
        <v>60</v>
      </c>
      <c r="B97" s="1">
        <v>4.2379721596345399E-2</v>
      </c>
      <c r="C97">
        <v>9.8516919540060019E-3</v>
      </c>
      <c r="D97" s="1">
        <v>4.86163296345416E-2</v>
      </c>
      <c r="E97">
        <v>9.1974192790921019E-3</v>
      </c>
      <c r="F97" s="1">
        <v>5.22118568334154E-2</v>
      </c>
      <c r="G97">
        <v>8.730731671917201E-3</v>
      </c>
      <c r="I97">
        <v>5.9415795675904706</v>
      </c>
      <c r="J97">
        <v>5.4960861206403262</v>
      </c>
      <c r="K97">
        <v>5.2653332846560863</v>
      </c>
    </row>
    <row r="98" spans="1:11" x14ac:dyDescent="0.35">
      <c r="A98">
        <f>A97+5</f>
        <v>65</v>
      </c>
      <c r="B98" s="1">
        <v>1.9622033642801202E-2</v>
      </c>
      <c r="C98">
        <v>1.3318704785251705E-2</v>
      </c>
      <c r="D98" s="1">
        <v>2.1433353909506601E-2</v>
      </c>
      <c r="E98">
        <v>1.3085159622226797E-2</v>
      </c>
      <c r="F98" s="1">
        <v>2.7137981737021501E-2</v>
      </c>
      <c r="G98">
        <v>1.2333362611875801E-2</v>
      </c>
      <c r="I98">
        <v>8.4870235799898275</v>
      </c>
      <c r="J98">
        <v>8.1269678175783113</v>
      </c>
      <c r="K98">
        <v>7.3901308011017983</v>
      </c>
    </row>
    <row r="99" spans="1:11" x14ac:dyDescent="0.35">
      <c r="A99">
        <f t="shared" ref="A99:A109" si="33">A98+5</f>
        <v>70</v>
      </c>
      <c r="B99" s="1">
        <v>4.2167488320652199E-3</v>
      </c>
      <c r="C99">
        <v>1.78576556433881E-2</v>
      </c>
      <c r="D99" s="1">
        <v>4.1384214400379702E-3</v>
      </c>
      <c r="E99">
        <v>1.7997505350912001E-2</v>
      </c>
      <c r="F99" s="1">
        <v>8.0353054223118101E-3</v>
      </c>
      <c r="G99">
        <v>1.6185887046663797E-2</v>
      </c>
      <c r="I99">
        <v>13.872106962947868</v>
      </c>
      <c r="J99">
        <v>13.941163529576126</v>
      </c>
      <c r="K99">
        <v>11.581172015015003</v>
      </c>
    </row>
    <row r="100" spans="1:11" x14ac:dyDescent="0.35">
      <c r="A100">
        <f t="shared" si="33"/>
        <v>75</v>
      </c>
      <c r="B100" s="1">
        <v>3.1749927763050599E-4</v>
      </c>
      <c r="C100">
        <v>2.3643739813678798E-2</v>
      </c>
      <c r="D100" s="1">
        <v>4.6458897399292201E-4</v>
      </c>
      <c r="E100">
        <v>2.3028489949448002E-2</v>
      </c>
      <c r="F100" s="1">
        <v>4.1595561052447502E-4</v>
      </c>
      <c r="G100">
        <v>2.2638633984189697E-2</v>
      </c>
      <c r="I100">
        <v>23.325795797478992</v>
      </c>
      <c r="J100">
        <v>21.893566006268667</v>
      </c>
      <c r="K100">
        <v>22.337300114731907</v>
      </c>
    </row>
    <row r="101" spans="1:11" x14ac:dyDescent="0.35">
      <c r="A101">
        <f t="shared" si="33"/>
        <v>80</v>
      </c>
      <c r="B101" s="1">
        <v>1.1279085325944699E-5</v>
      </c>
      <c r="C101">
        <v>3.0279784795052403E-2</v>
      </c>
      <c r="D101" s="1">
        <v>2.6804091250297499E-5</v>
      </c>
      <c r="E101">
        <v>2.8549425417253801E-2</v>
      </c>
      <c r="F101" s="1">
        <v>5.01452531907778E-5</v>
      </c>
      <c r="G101">
        <v>2.9478257675096597E-2</v>
      </c>
      <c r="I101">
        <v>35.791738606903685</v>
      </c>
      <c r="J101">
        <v>32.577647778256711</v>
      </c>
      <c r="K101">
        <v>29.824204502049543</v>
      </c>
    </row>
    <row r="102" spans="1:11" x14ac:dyDescent="0.35">
      <c r="A102">
        <f t="shared" si="33"/>
        <v>85</v>
      </c>
      <c r="B102" s="1">
        <v>7.9846714908849198E-7</v>
      </c>
      <c r="C102">
        <v>3.6953636135314383E-2</v>
      </c>
      <c r="D102" s="1">
        <v>3.1250818865422901E-7</v>
      </c>
      <c r="E102">
        <v>3.4863713040443202E-2</v>
      </c>
      <c r="F102" s="1">
        <v>4.6439655506575998E-7</v>
      </c>
      <c r="G102">
        <v>3.6955401191991685E-2</v>
      </c>
      <c r="I102">
        <v>45.5186016784034</v>
      </c>
      <c r="J102">
        <v>49.610683449926697</v>
      </c>
      <c r="K102">
        <v>47.60345857351205</v>
      </c>
    </row>
    <row r="103" spans="1:11" x14ac:dyDescent="0.35">
      <c r="A103">
        <f t="shared" si="33"/>
        <v>90</v>
      </c>
      <c r="B103" s="1">
        <v>1.9905510323330501E-8</v>
      </c>
      <c r="C103">
        <v>4.5257767550620408E-2</v>
      </c>
      <c r="D103" s="1">
        <v>3.5410581011572902E-9</v>
      </c>
      <c r="E103">
        <v>4.2765822927052929E-2</v>
      </c>
      <c r="F103" s="1">
        <v>1.5941571245178901E-8</v>
      </c>
      <c r="G103">
        <v>4.269888670418192E-2</v>
      </c>
      <c r="I103">
        <v>58.412580657661657</v>
      </c>
      <c r="J103">
        <v>66.550575983489651</v>
      </c>
      <c r="K103">
        <v>60.193704924744864</v>
      </c>
    </row>
    <row r="104" spans="1:11" x14ac:dyDescent="0.35">
      <c r="A104">
        <f t="shared" si="33"/>
        <v>95</v>
      </c>
      <c r="B104" s="1">
        <v>2.14979169556752E-11</v>
      </c>
      <c r="C104">
        <v>5.3882831082949799E-2</v>
      </c>
      <c r="D104" s="1">
        <v>3.3094451570723503E-11</v>
      </c>
      <c r="E104">
        <v>5.0221558661572956E-2</v>
      </c>
      <c r="F104" s="1">
        <v>2.0906068095536099E-10</v>
      </c>
      <c r="G104">
        <v>4.8842871552280384E-2</v>
      </c>
      <c r="I104">
        <v>84.440950989407568</v>
      </c>
      <c r="J104">
        <v>84.169403786311051</v>
      </c>
      <c r="K104">
        <v>76.398625792508369</v>
      </c>
    </row>
    <row r="105" spans="1:11" x14ac:dyDescent="0.35">
      <c r="A105">
        <f t="shared" si="33"/>
        <v>100</v>
      </c>
      <c r="B105" s="1">
        <v>7.7474421884319201E-13</v>
      </c>
      <c r="C105">
        <v>6.05581970988349E-2</v>
      </c>
      <c r="D105" s="1">
        <v>1.0931141796985E-14</v>
      </c>
      <c r="E105">
        <v>5.7703053080052198E-2</v>
      </c>
      <c r="F105" s="1">
        <v>4.0248958403097399E-13</v>
      </c>
      <c r="G105">
        <v>5.5437712804967204E-2</v>
      </c>
      <c r="I105">
        <v>95.857459367794462</v>
      </c>
      <c r="J105">
        <v>115.45875854360162</v>
      </c>
      <c r="K105">
        <v>100.99324794289733</v>
      </c>
    </row>
    <row r="106" spans="1:11" x14ac:dyDescent="0.35">
      <c r="A106">
        <f t="shared" si="33"/>
        <v>105</v>
      </c>
      <c r="B106" s="1">
        <v>4.5032317176864998E-15</v>
      </c>
      <c r="C106">
        <v>6.82239882544073E-2</v>
      </c>
      <c r="D106" s="1">
        <v>3.9514307074175602E-17</v>
      </c>
      <c r="E106">
        <v>6.4721220540142996E-2</v>
      </c>
      <c r="F106" s="1">
        <v>4.0357584969031097E-17</v>
      </c>
      <c r="G106">
        <v>6.4512686098826794E-2</v>
      </c>
      <c r="I106">
        <v>114.13249136725094</v>
      </c>
      <c r="J106">
        <v>136.57479768903912</v>
      </c>
      <c r="K106">
        <v>136.49936334196187</v>
      </c>
    </row>
    <row r="107" spans="1:11" x14ac:dyDescent="0.35">
      <c r="A107">
        <f t="shared" si="33"/>
        <v>110</v>
      </c>
      <c r="B107" s="1">
        <v>7.4207312347583505E-18</v>
      </c>
      <c r="C107">
        <v>7.4946177061722699E-2</v>
      </c>
      <c r="D107" s="1">
        <v>2.0671441536816801E-19</v>
      </c>
      <c r="E107">
        <v>7.1570672541975994E-2</v>
      </c>
      <c r="F107" s="1">
        <v>7.5642855011546399E-20</v>
      </c>
      <c r="G107">
        <v>7.1960258207006411E-2</v>
      </c>
      <c r="I107">
        <v>138.52285646347343</v>
      </c>
      <c r="J107">
        <v>155.89245373644988</v>
      </c>
      <c r="K107">
        <v>160.18658369021202</v>
      </c>
    </row>
    <row r="108" spans="1:11" x14ac:dyDescent="0.35">
      <c r="A108">
        <f t="shared" si="33"/>
        <v>115</v>
      </c>
      <c r="B108" s="1">
        <v>1.6255679761241901E-19</v>
      </c>
      <c r="C108">
        <v>8.2540909581963598E-2</v>
      </c>
      <c r="D108" s="1">
        <v>7.6952628510478396E-22</v>
      </c>
      <c r="E108">
        <v>7.8645471673970208E-2</v>
      </c>
      <c r="F108" s="1">
        <v>5.2409582752749798E-24</v>
      </c>
      <c r="G108">
        <v>7.9149522615969595E-2</v>
      </c>
      <c r="I108">
        <v>151.05427280950215</v>
      </c>
      <c r="J108">
        <v>176.56882145366788</v>
      </c>
      <c r="K108">
        <v>197.57907279465132</v>
      </c>
    </row>
    <row r="109" spans="1:11" x14ac:dyDescent="0.35">
      <c r="A109">
        <f t="shared" si="33"/>
        <v>120</v>
      </c>
      <c r="B109" s="1">
        <v>4.3776275220295696E-22</v>
      </c>
      <c r="C109">
        <v>8.9566112881082904E-2</v>
      </c>
      <c r="D109" s="1">
        <v>2.01822878937895E-23</v>
      </c>
      <c r="E109">
        <v>8.5165067974937794E-2</v>
      </c>
      <c r="F109" s="1">
        <v>1.13845768472386E-28</v>
      </c>
      <c r="G109">
        <v>8.6614167343436105E-2</v>
      </c>
      <c r="I109">
        <v>171.67978368248131</v>
      </c>
      <c r="J109">
        <v>188.5184509860118</v>
      </c>
      <c r="K109">
        <v>240.17218950040157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LoPresti, Peter</dc:creator>
  <cp:lastModifiedBy>LoPresti, Peter</cp:lastModifiedBy>
  <dcterms:created xsi:type="dcterms:W3CDTF">2023-04-03T18:32:51Z</dcterms:created>
  <dcterms:modified xsi:type="dcterms:W3CDTF">2023-06-10T17:33:45Z</dcterms:modified>
</cp:coreProperties>
</file>